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120" yWindow="12" windowWidth="18960" windowHeight="11328" xr2:uid="{00000000-000D-0000-FFFF-FFFF00000000}"/>
  </bookViews>
  <sheets>
    <sheet name="Raw Data" sheetId="1" r:id="rId1"/>
    <sheet name="Pres Sort" sheetId="2" r:id="rId2"/>
    <sheet name="Pres Converted" sheetId="3" r:id="rId3"/>
    <sheet name="CE Comparisons" sheetId="4" r:id="rId4"/>
    <sheet name="Borough Import" sheetId="8" r:id="rId5"/>
    <sheet name="1996 Pres Raw" sheetId="5" r:id="rId6"/>
    <sheet name="BY HD" sheetId="6" r:id="rId7"/>
    <sheet name="By Borough" sheetId="7" r:id="rId8"/>
  </sheets>
  <definedNames>
    <definedName name="_xlnm._FilterDatabase" localSheetId="3" hidden="1">'CE Comparisons'!$G$1:$I$651</definedName>
  </definedNames>
  <calcPr calcId="171027"/>
</workbook>
</file>

<file path=xl/calcChain.xml><?xml version="1.0" encoding="utf-8"?>
<calcChain xmlns="http://schemas.openxmlformats.org/spreadsheetml/2006/main">
  <c r="AW36" i="3" l="1"/>
  <c r="AV36" i="3"/>
  <c r="AU36" i="3"/>
  <c r="AT36" i="3"/>
  <c r="AS36" i="3"/>
  <c r="AT10" i="3"/>
  <c r="AV33" i="3"/>
  <c r="AU33" i="3"/>
  <c r="AT33" i="3"/>
  <c r="AS33" i="3"/>
  <c r="AW33" i="3" s="1"/>
  <c r="AV32" i="3"/>
  <c r="AU32" i="3"/>
  <c r="AT32" i="3"/>
  <c r="AS32" i="3"/>
  <c r="AW32" i="3" s="1"/>
  <c r="AW31" i="3"/>
  <c r="AV31" i="3"/>
  <c r="AU31" i="3"/>
  <c r="AT31" i="3"/>
  <c r="AS31" i="3"/>
  <c r="AU35" i="3"/>
  <c r="AW34" i="3"/>
  <c r="AW30" i="3"/>
  <c r="AW29" i="3"/>
  <c r="AW28" i="3"/>
  <c r="AW27" i="3"/>
  <c r="AW26" i="3"/>
  <c r="AW25" i="3"/>
  <c r="AW24" i="3"/>
  <c r="AW23" i="3"/>
  <c r="AW22" i="3"/>
  <c r="AW21" i="3"/>
  <c r="AW20" i="3"/>
  <c r="AW19" i="3"/>
  <c r="AW18" i="3"/>
  <c r="AW17" i="3"/>
  <c r="AW16" i="3"/>
  <c r="AW15" i="3"/>
  <c r="AW14" i="3"/>
  <c r="AW13" i="3"/>
  <c r="AW12" i="3"/>
  <c r="AW11" i="3"/>
  <c r="AW10" i="3"/>
  <c r="AW9" i="3"/>
  <c r="AW8" i="3"/>
  <c r="AW7" i="3"/>
  <c r="AW6" i="3"/>
  <c r="AW5" i="3"/>
  <c r="AW4" i="3"/>
  <c r="AW3" i="3"/>
  <c r="AW2" i="3"/>
  <c r="AV34" i="3"/>
  <c r="AU34" i="3"/>
  <c r="AT34" i="3"/>
  <c r="AS34" i="3"/>
  <c r="AV30" i="3"/>
  <c r="AU30" i="3"/>
  <c r="AT30" i="3"/>
  <c r="AS30" i="3"/>
  <c r="AV29" i="3"/>
  <c r="AU29" i="3"/>
  <c r="AT29" i="3"/>
  <c r="AS29" i="3"/>
  <c r="AV28" i="3"/>
  <c r="AU28" i="3"/>
  <c r="AT28" i="3"/>
  <c r="AS28" i="3"/>
  <c r="AV27" i="3"/>
  <c r="AU27" i="3"/>
  <c r="AT27" i="3"/>
  <c r="AS27" i="3"/>
  <c r="AV26" i="3"/>
  <c r="AU26" i="3"/>
  <c r="AT26" i="3"/>
  <c r="AS26" i="3"/>
  <c r="AV25" i="3"/>
  <c r="AU25" i="3"/>
  <c r="AT25" i="3"/>
  <c r="AS25" i="3"/>
  <c r="AV24" i="3"/>
  <c r="AU24" i="3"/>
  <c r="AT24" i="3"/>
  <c r="AS24" i="3"/>
  <c r="AV23" i="3"/>
  <c r="AU23" i="3"/>
  <c r="AT23" i="3"/>
  <c r="AS23" i="3"/>
  <c r="AV22" i="3"/>
  <c r="AU22" i="3"/>
  <c r="AT22" i="3"/>
  <c r="AS22" i="3"/>
  <c r="AV21" i="3"/>
  <c r="AU21" i="3"/>
  <c r="AT21" i="3"/>
  <c r="AS21" i="3"/>
  <c r="AV20" i="3"/>
  <c r="AU20" i="3"/>
  <c r="AT20" i="3"/>
  <c r="AS20" i="3"/>
  <c r="AV19" i="3"/>
  <c r="AU19" i="3"/>
  <c r="AT19" i="3"/>
  <c r="AS19" i="3"/>
  <c r="AV18" i="3"/>
  <c r="AU18" i="3"/>
  <c r="AT18" i="3"/>
  <c r="AS18" i="3"/>
  <c r="AV17" i="3"/>
  <c r="AU17" i="3"/>
  <c r="AT17" i="3"/>
  <c r="AS17" i="3"/>
  <c r="AV16" i="3"/>
  <c r="AU16" i="3"/>
  <c r="AT16" i="3"/>
  <c r="AS16" i="3"/>
  <c r="AV15" i="3"/>
  <c r="AU15" i="3"/>
  <c r="AT15" i="3"/>
  <c r="AS15" i="3"/>
  <c r="AV14" i="3"/>
  <c r="AU14" i="3"/>
  <c r="AT14" i="3"/>
  <c r="AS14" i="3"/>
  <c r="AV13" i="3"/>
  <c r="AU13" i="3"/>
  <c r="AT13" i="3"/>
  <c r="AS13" i="3"/>
  <c r="AV12" i="3"/>
  <c r="AU12" i="3"/>
  <c r="AT12" i="3"/>
  <c r="AS12" i="3"/>
  <c r="AV11" i="3"/>
  <c r="AU11" i="3"/>
  <c r="AT11" i="3"/>
  <c r="AS11" i="3"/>
  <c r="AV10" i="3"/>
  <c r="AU10" i="3"/>
  <c r="AS10" i="3"/>
  <c r="AV9" i="3"/>
  <c r="AU9" i="3"/>
  <c r="AT9" i="3"/>
  <c r="AS9" i="3"/>
  <c r="AV8" i="3"/>
  <c r="AU8" i="3"/>
  <c r="AT8" i="3"/>
  <c r="AS8" i="3"/>
  <c r="AV7" i="3"/>
  <c r="AU7" i="3"/>
  <c r="AT7" i="3"/>
  <c r="AS7" i="3"/>
  <c r="AV6" i="3"/>
  <c r="AU6" i="3"/>
  <c r="AT6" i="3"/>
  <c r="AS6" i="3"/>
  <c r="AV5" i="3"/>
  <c r="AU5" i="3"/>
  <c r="AT5" i="3"/>
  <c r="AS5" i="3"/>
  <c r="AV4" i="3"/>
  <c r="AU4" i="3"/>
  <c r="AT4" i="3"/>
  <c r="AS4" i="3"/>
  <c r="AV3" i="3"/>
  <c r="AU3" i="3"/>
  <c r="AT3" i="3"/>
  <c r="AS3" i="3"/>
  <c r="AS35" i="3" s="1"/>
  <c r="AV2" i="3"/>
  <c r="AU2" i="3"/>
  <c r="AT2" i="3"/>
  <c r="AS2" i="3"/>
  <c r="AP6" i="3"/>
  <c r="AP5" i="3"/>
  <c r="AP4" i="3"/>
  <c r="AP3" i="3"/>
  <c r="AE596" i="3"/>
  <c r="AE595" i="3"/>
  <c r="AE594" i="3"/>
  <c r="AE593" i="3"/>
  <c r="AE592" i="3"/>
  <c r="AE591" i="3"/>
  <c r="AE590" i="3"/>
  <c r="AE589" i="3"/>
  <c r="AE588" i="3"/>
  <c r="AE587" i="3"/>
  <c r="AE586" i="3"/>
  <c r="AE585" i="3"/>
  <c r="AE584" i="3"/>
  <c r="AE583" i="3"/>
  <c r="AE582" i="3"/>
  <c r="AE581" i="3"/>
  <c r="AE580" i="3"/>
  <c r="AE579" i="3"/>
  <c r="AE578" i="3"/>
  <c r="AE577" i="3"/>
  <c r="AE576" i="3"/>
  <c r="AE575" i="3"/>
  <c r="AE574" i="3"/>
  <c r="AE573" i="3"/>
  <c r="AE572" i="3"/>
  <c r="AE571" i="3"/>
  <c r="AE570" i="3"/>
  <c r="AE569" i="3"/>
  <c r="AE568" i="3"/>
  <c r="AE567" i="3"/>
  <c r="AE566" i="3"/>
  <c r="AE565" i="3"/>
  <c r="AE564" i="3"/>
  <c r="AE563" i="3"/>
  <c r="AE562" i="3"/>
  <c r="AE561" i="3"/>
  <c r="AE560" i="3"/>
  <c r="AE559" i="3"/>
  <c r="AE558" i="3"/>
  <c r="AE557" i="3"/>
  <c r="AE556" i="3"/>
  <c r="AE555" i="3"/>
  <c r="AE554" i="3"/>
  <c r="AE553" i="3"/>
  <c r="AE552" i="3"/>
  <c r="AE551" i="3"/>
  <c r="AE550" i="3"/>
  <c r="AE549" i="3"/>
  <c r="AE548" i="3"/>
  <c r="AE547" i="3"/>
  <c r="AE546" i="3"/>
  <c r="AE545" i="3"/>
  <c r="AE544" i="3"/>
  <c r="AE543" i="3"/>
  <c r="AE542" i="3"/>
  <c r="AE541" i="3"/>
  <c r="AE540" i="3"/>
  <c r="AE539" i="3"/>
  <c r="AE538" i="3"/>
  <c r="AE537" i="3"/>
  <c r="AE536" i="3"/>
  <c r="AE535" i="3"/>
  <c r="AE534" i="3"/>
  <c r="AE533" i="3"/>
  <c r="AE532" i="3"/>
  <c r="AE531" i="3"/>
  <c r="AE530" i="3"/>
  <c r="AE529" i="3"/>
  <c r="AE528" i="3"/>
  <c r="AE527" i="3"/>
  <c r="AE526" i="3"/>
  <c r="AE525" i="3"/>
  <c r="AE524" i="3"/>
  <c r="AE523" i="3"/>
  <c r="AE522" i="3"/>
  <c r="AE521" i="3"/>
  <c r="AE520" i="3"/>
  <c r="AE519" i="3"/>
  <c r="AE518" i="3"/>
  <c r="AE517" i="3"/>
  <c r="AE516" i="3"/>
  <c r="AE515" i="3"/>
  <c r="AE514" i="3"/>
  <c r="AE513" i="3"/>
  <c r="AE512" i="3"/>
  <c r="AE511" i="3"/>
  <c r="AE510" i="3"/>
  <c r="AE509" i="3"/>
  <c r="AE508" i="3"/>
  <c r="AE507" i="3"/>
  <c r="AE506" i="3"/>
  <c r="AE505" i="3"/>
  <c r="AE504" i="3"/>
  <c r="AE503" i="3"/>
  <c r="AE502" i="3"/>
  <c r="AE501" i="3"/>
  <c r="AE500" i="3"/>
  <c r="AE499" i="3"/>
  <c r="AE498" i="3"/>
  <c r="AE497" i="3"/>
  <c r="AE496" i="3"/>
  <c r="AE495" i="3"/>
  <c r="AE494" i="3"/>
  <c r="AE493" i="3"/>
  <c r="AE492" i="3"/>
  <c r="AE491" i="3"/>
  <c r="AE490" i="3"/>
  <c r="AE489" i="3"/>
  <c r="AE488" i="3"/>
  <c r="AE487" i="3"/>
  <c r="AE486" i="3"/>
  <c r="AE485" i="3"/>
  <c r="AE484" i="3"/>
  <c r="AE483" i="3"/>
  <c r="AE482" i="3"/>
  <c r="AE481" i="3"/>
  <c r="AE480" i="3"/>
  <c r="AE479" i="3"/>
  <c r="AE478" i="3"/>
  <c r="AE477" i="3"/>
  <c r="AE476" i="3"/>
  <c r="AE475" i="3"/>
  <c r="AE474" i="3"/>
  <c r="AE473" i="3"/>
  <c r="AE472" i="3"/>
  <c r="AE471" i="3"/>
  <c r="AE470" i="3"/>
  <c r="AE469" i="3"/>
  <c r="AE468" i="3"/>
  <c r="AE467" i="3"/>
  <c r="AE466" i="3"/>
  <c r="AE465" i="3"/>
  <c r="AE464" i="3"/>
  <c r="AE463" i="3"/>
  <c r="AE462" i="3"/>
  <c r="AE461" i="3"/>
  <c r="AE460" i="3"/>
  <c r="AE459" i="3"/>
  <c r="AE458" i="3"/>
  <c r="AE457" i="3"/>
  <c r="AE456" i="3"/>
  <c r="AE455" i="3"/>
  <c r="AE454" i="3"/>
  <c r="AE453" i="3"/>
  <c r="AE452" i="3"/>
  <c r="AE451" i="3"/>
  <c r="AE450" i="3"/>
  <c r="AE449" i="3"/>
  <c r="AE448" i="3"/>
  <c r="AE447" i="3"/>
  <c r="AE446" i="3"/>
  <c r="AE445" i="3"/>
  <c r="AE444" i="3"/>
  <c r="AE443" i="3"/>
  <c r="AE442" i="3"/>
  <c r="AE441" i="3"/>
  <c r="AE440" i="3"/>
  <c r="AE439" i="3"/>
  <c r="AE438" i="3"/>
  <c r="AE437" i="3"/>
  <c r="AE436" i="3"/>
  <c r="AE435" i="3"/>
  <c r="AE434" i="3"/>
  <c r="AE433" i="3"/>
  <c r="AE432" i="3"/>
  <c r="AE431" i="3"/>
  <c r="AE430" i="3"/>
  <c r="AE429" i="3"/>
  <c r="AE428" i="3"/>
  <c r="AE427" i="3"/>
  <c r="AE426" i="3"/>
  <c r="AE425" i="3"/>
  <c r="AE424" i="3"/>
  <c r="AE423" i="3"/>
  <c r="AE422" i="3"/>
  <c r="AE421" i="3"/>
  <c r="AE420" i="3"/>
  <c r="AE419" i="3"/>
  <c r="AE418" i="3"/>
  <c r="AE417" i="3"/>
  <c r="AE416" i="3"/>
  <c r="AE415" i="3"/>
  <c r="AE414" i="3"/>
  <c r="AE413" i="3"/>
  <c r="AE412" i="3"/>
  <c r="AE411" i="3"/>
  <c r="AE410" i="3"/>
  <c r="AE409" i="3"/>
  <c r="AE408" i="3"/>
  <c r="AE407" i="3"/>
  <c r="AE406" i="3"/>
  <c r="AE405" i="3"/>
  <c r="AE404" i="3"/>
  <c r="AE403" i="3"/>
  <c r="AE402" i="3"/>
  <c r="AE401" i="3"/>
  <c r="AE400" i="3"/>
  <c r="AE399" i="3"/>
  <c r="AE398" i="3"/>
  <c r="AE397" i="3"/>
  <c r="AE396" i="3"/>
  <c r="AE395" i="3"/>
  <c r="AE394" i="3"/>
  <c r="AE393" i="3"/>
  <c r="AE392" i="3"/>
  <c r="AE391" i="3"/>
  <c r="AE390" i="3"/>
  <c r="AE389" i="3"/>
  <c r="AE388" i="3"/>
  <c r="AE387" i="3"/>
  <c r="AE386" i="3"/>
  <c r="AE385" i="3"/>
  <c r="AE384" i="3"/>
  <c r="AE383" i="3"/>
  <c r="AE382" i="3"/>
  <c r="AE381" i="3"/>
  <c r="AE380" i="3"/>
  <c r="AE379" i="3"/>
  <c r="AE378" i="3"/>
  <c r="AE377" i="3"/>
  <c r="AE376" i="3"/>
  <c r="AE375" i="3"/>
  <c r="AE374" i="3"/>
  <c r="AE373" i="3"/>
  <c r="AE372" i="3"/>
  <c r="AE371" i="3"/>
  <c r="AE370" i="3"/>
  <c r="AE369" i="3"/>
  <c r="AE368" i="3"/>
  <c r="AE367" i="3"/>
  <c r="AE366" i="3"/>
  <c r="AE365" i="3"/>
  <c r="AE364" i="3"/>
  <c r="AE363" i="3"/>
  <c r="AE362" i="3"/>
  <c r="AE361" i="3"/>
  <c r="AE360" i="3"/>
  <c r="AE359" i="3"/>
  <c r="AE358" i="3"/>
  <c r="AE357" i="3"/>
  <c r="AE356" i="3"/>
  <c r="AE355" i="3"/>
  <c r="AE354" i="3"/>
  <c r="AE353" i="3"/>
  <c r="AE352" i="3"/>
  <c r="AE351" i="3"/>
  <c r="AE350" i="3"/>
  <c r="AE349" i="3"/>
  <c r="AE348" i="3"/>
  <c r="AE347" i="3"/>
  <c r="AE346" i="3"/>
  <c r="AE345" i="3"/>
  <c r="AE344" i="3"/>
  <c r="AE343" i="3"/>
  <c r="AE342" i="3"/>
  <c r="AE341" i="3"/>
  <c r="AE340" i="3"/>
  <c r="AE339" i="3"/>
  <c r="AE338" i="3"/>
  <c r="AE337" i="3"/>
  <c r="AE336" i="3"/>
  <c r="AE335" i="3"/>
  <c r="AE334" i="3"/>
  <c r="AE333" i="3"/>
  <c r="AE332" i="3"/>
  <c r="AE331" i="3"/>
  <c r="AE330" i="3"/>
  <c r="AE329" i="3"/>
  <c r="AE328" i="3"/>
  <c r="AE327" i="3"/>
  <c r="AE326" i="3"/>
  <c r="AE325" i="3"/>
  <c r="AE324" i="3"/>
  <c r="AE323" i="3"/>
  <c r="AE322" i="3"/>
  <c r="AE321" i="3"/>
  <c r="AE320" i="3"/>
  <c r="AE319" i="3"/>
  <c r="AE318" i="3"/>
  <c r="AE317" i="3"/>
  <c r="AE316" i="3"/>
  <c r="AE315" i="3"/>
  <c r="AE314" i="3"/>
  <c r="AE313" i="3"/>
  <c r="AE312" i="3"/>
  <c r="AE311" i="3"/>
  <c r="AE310" i="3"/>
  <c r="AE309" i="3"/>
  <c r="AE308" i="3"/>
  <c r="AE307" i="3"/>
  <c r="AE306" i="3"/>
  <c r="AE305" i="3"/>
  <c r="AE304" i="3"/>
  <c r="AE303" i="3"/>
  <c r="AE302" i="3"/>
  <c r="AE301" i="3"/>
  <c r="AE300" i="3"/>
  <c r="AE299" i="3"/>
  <c r="AE298" i="3"/>
  <c r="AE297" i="3"/>
  <c r="AE296" i="3"/>
  <c r="AE295" i="3"/>
  <c r="AE294" i="3"/>
  <c r="AE293" i="3"/>
  <c r="AE292" i="3"/>
  <c r="AE291" i="3"/>
  <c r="AE290" i="3"/>
  <c r="AE289" i="3"/>
  <c r="AE288" i="3"/>
  <c r="AE287" i="3"/>
  <c r="AE286" i="3"/>
  <c r="AE285" i="3"/>
  <c r="AE284" i="3"/>
  <c r="AE283" i="3"/>
  <c r="AE282" i="3"/>
  <c r="AE281" i="3"/>
  <c r="AE280" i="3"/>
  <c r="AE279" i="3"/>
  <c r="AE278" i="3"/>
  <c r="AE277" i="3"/>
  <c r="AE276" i="3"/>
  <c r="AE275" i="3"/>
  <c r="AE274" i="3"/>
  <c r="AE273" i="3"/>
  <c r="AE272" i="3"/>
  <c r="AE271" i="3"/>
  <c r="AE270" i="3"/>
  <c r="AE269" i="3"/>
  <c r="AE268" i="3"/>
  <c r="AE267" i="3"/>
  <c r="AE266" i="3"/>
  <c r="AE265" i="3"/>
  <c r="AE264" i="3"/>
  <c r="AE263" i="3"/>
  <c r="AE262" i="3"/>
  <c r="AE261" i="3"/>
  <c r="AE260" i="3"/>
  <c r="AE259" i="3"/>
  <c r="AE258" i="3"/>
  <c r="AE257" i="3"/>
  <c r="AE256" i="3"/>
  <c r="AE255" i="3"/>
  <c r="AE254" i="3"/>
  <c r="AE253" i="3"/>
  <c r="AE252" i="3"/>
  <c r="AE251" i="3"/>
  <c r="AE250" i="3"/>
  <c r="AE249" i="3"/>
  <c r="AE248" i="3"/>
  <c r="AE247" i="3"/>
  <c r="AE246" i="3"/>
  <c r="AE245" i="3"/>
  <c r="AE244" i="3"/>
  <c r="AE243" i="3"/>
  <c r="AE242" i="3"/>
  <c r="AE241" i="3"/>
  <c r="AE240" i="3"/>
  <c r="AE239" i="3"/>
  <c r="AE238" i="3"/>
  <c r="AE237" i="3"/>
  <c r="AE236" i="3"/>
  <c r="AE235" i="3"/>
  <c r="AE234" i="3"/>
  <c r="AE233" i="3"/>
  <c r="AE232" i="3"/>
  <c r="AE231" i="3"/>
  <c r="AE230" i="3"/>
  <c r="AE229" i="3"/>
  <c r="AE228" i="3"/>
  <c r="AE227" i="3"/>
  <c r="AE226" i="3"/>
  <c r="AE225" i="3"/>
  <c r="AE224" i="3"/>
  <c r="AE223" i="3"/>
  <c r="AE222" i="3"/>
  <c r="AE221" i="3"/>
  <c r="AE220" i="3"/>
  <c r="AE219" i="3"/>
  <c r="AE218" i="3"/>
  <c r="AE217" i="3"/>
  <c r="AE216" i="3"/>
  <c r="AE215" i="3"/>
  <c r="AE214" i="3"/>
  <c r="AE213" i="3"/>
  <c r="AE212" i="3"/>
  <c r="AE211" i="3"/>
  <c r="AE210" i="3"/>
  <c r="AE209" i="3"/>
  <c r="AE208" i="3"/>
  <c r="AE207" i="3"/>
  <c r="AE206" i="3"/>
  <c r="AE205" i="3"/>
  <c r="AE204" i="3"/>
  <c r="AE203" i="3"/>
  <c r="AE202" i="3"/>
  <c r="AE201" i="3"/>
  <c r="AE200" i="3"/>
  <c r="AE199" i="3"/>
  <c r="AE198" i="3"/>
  <c r="AE197" i="3"/>
  <c r="AE196" i="3"/>
  <c r="AE195" i="3"/>
  <c r="AE194" i="3"/>
  <c r="AE193" i="3"/>
  <c r="AE192" i="3"/>
  <c r="AE191" i="3"/>
  <c r="AE190" i="3"/>
  <c r="AE189" i="3"/>
  <c r="AE188" i="3"/>
  <c r="AE187" i="3"/>
  <c r="AE186" i="3"/>
  <c r="AE185" i="3"/>
  <c r="AE184" i="3"/>
  <c r="AE183" i="3"/>
  <c r="AE182" i="3"/>
  <c r="AE181" i="3"/>
  <c r="AE180" i="3"/>
  <c r="AE179" i="3"/>
  <c r="AE178" i="3"/>
  <c r="AE177" i="3"/>
  <c r="AE176" i="3"/>
  <c r="AE175" i="3"/>
  <c r="AE174" i="3"/>
  <c r="AE173" i="3"/>
  <c r="AE172" i="3"/>
  <c r="AE171" i="3"/>
  <c r="AE170" i="3"/>
  <c r="AE169" i="3"/>
  <c r="AE168" i="3"/>
  <c r="AE167" i="3"/>
  <c r="AE166" i="3"/>
  <c r="AE165" i="3"/>
  <c r="AE164" i="3"/>
  <c r="AE163" i="3"/>
  <c r="AE162" i="3"/>
  <c r="AE161" i="3"/>
  <c r="AE160" i="3"/>
  <c r="AE159" i="3"/>
  <c r="AE158" i="3"/>
  <c r="AE157" i="3"/>
  <c r="AE156" i="3"/>
  <c r="AE155" i="3"/>
  <c r="AE154" i="3"/>
  <c r="AE153" i="3"/>
  <c r="AE152" i="3"/>
  <c r="AE151" i="3"/>
  <c r="AE150" i="3"/>
  <c r="AE149" i="3"/>
  <c r="AE148" i="3"/>
  <c r="AE147" i="3"/>
  <c r="AE146" i="3"/>
  <c r="AE145" i="3"/>
  <c r="AE144" i="3"/>
  <c r="AE143" i="3"/>
  <c r="AE142" i="3"/>
  <c r="AE141" i="3"/>
  <c r="AE140" i="3"/>
  <c r="AE139" i="3"/>
  <c r="AE138" i="3"/>
  <c r="AE137" i="3"/>
  <c r="AE136" i="3"/>
  <c r="AE135" i="3"/>
  <c r="AE134" i="3"/>
  <c r="AE133" i="3"/>
  <c r="AE132" i="3"/>
  <c r="AE131" i="3"/>
  <c r="AE130" i="3"/>
  <c r="AE129" i="3"/>
  <c r="AE128" i="3"/>
  <c r="AE127" i="3"/>
  <c r="AE126" i="3"/>
  <c r="AE125" i="3"/>
  <c r="AE124" i="3"/>
  <c r="AE123" i="3"/>
  <c r="AE122" i="3"/>
  <c r="AE121" i="3"/>
  <c r="AE120" i="3"/>
  <c r="AE119" i="3"/>
  <c r="AE118" i="3"/>
  <c r="AE117" i="3"/>
  <c r="AE116" i="3"/>
  <c r="AE115" i="3"/>
  <c r="AE114" i="3"/>
  <c r="AE113" i="3"/>
  <c r="AE112" i="3"/>
  <c r="AE111" i="3"/>
  <c r="AE110" i="3"/>
  <c r="AE109" i="3"/>
  <c r="AE108" i="3"/>
  <c r="AE107" i="3"/>
  <c r="AE106" i="3"/>
  <c r="AE105" i="3"/>
  <c r="AE104" i="3"/>
  <c r="AE103" i="3"/>
  <c r="AE102" i="3"/>
  <c r="AE101" i="3"/>
  <c r="AE100" i="3"/>
  <c r="AE99" i="3"/>
  <c r="AE98" i="3"/>
  <c r="AE97" i="3"/>
  <c r="AE96" i="3"/>
  <c r="AE95" i="3"/>
  <c r="AE94" i="3"/>
  <c r="AE93" i="3"/>
  <c r="AE92" i="3"/>
  <c r="AE91" i="3"/>
  <c r="AE90" i="3"/>
  <c r="AE89" i="3"/>
  <c r="AE88" i="3"/>
  <c r="AE87" i="3"/>
  <c r="AE86" i="3"/>
  <c r="AE85" i="3"/>
  <c r="AE84" i="3"/>
  <c r="AE83" i="3"/>
  <c r="AE82" i="3"/>
  <c r="AE81" i="3"/>
  <c r="AE80" i="3"/>
  <c r="AE79" i="3"/>
  <c r="AE78" i="3"/>
  <c r="AE77" i="3"/>
  <c r="AE76" i="3"/>
  <c r="AE75" i="3"/>
  <c r="AE74" i="3"/>
  <c r="AE73" i="3"/>
  <c r="AE72" i="3"/>
  <c r="AE71" i="3"/>
  <c r="AE70" i="3"/>
  <c r="AE69" i="3"/>
  <c r="AE68" i="3"/>
  <c r="AE67" i="3"/>
  <c r="AE66" i="3"/>
  <c r="AE65" i="3"/>
  <c r="AE64" i="3"/>
  <c r="AE63" i="3"/>
  <c r="AE62" i="3"/>
  <c r="AE61" i="3"/>
  <c r="AE60" i="3"/>
  <c r="AE59" i="3"/>
  <c r="AE58" i="3"/>
  <c r="AE57" i="3"/>
  <c r="AE56" i="3"/>
  <c r="AE55" i="3"/>
  <c r="AE54" i="3"/>
  <c r="AE53" i="3"/>
  <c r="AE52" i="3"/>
  <c r="AE51" i="3"/>
  <c r="AE50" i="3"/>
  <c r="AE49" i="3"/>
  <c r="AE48" i="3"/>
  <c r="AE47" i="3"/>
  <c r="AE46" i="3"/>
  <c r="AE45" i="3"/>
  <c r="AE44" i="3"/>
  <c r="AE43" i="3"/>
  <c r="AE42" i="3"/>
  <c r="AE41" i="3"/>
  <c r="AE40" i="3"/>
  <c r="AE39" i="3"/>
  <c r="AE38" i="3"/>
  <c r="AE37" i="3"/>
  <c r="AE36" i="3"/>
  <c r="AE35" i="3"/>
  <c r="AE34" i="3"/>
  <c r="AE33" i="3"/>
  <c r="AE32" i="3"/>
  <c r="AE31" i="3"/>
  <c r="AE30" i="3"/>
  <c r="AE29" i="3"/>
  <c r="AE28" i="3"/>
  <c r="AE27" i="3"/>
  <c r="AE26" i="3"/>
  <c r="AE25" i="3"/>
  <c r="AE24" i="3"/>
  <c r="AE23" i="3"/>
  <c r="AE22" i="3"/>
  <c r="AE21" i="3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AE5" i="3"/>
  <c r="AP2" i="3" s="1"/>
  <c r="AE4" i="3"/>
  <c r="AE3" i="3"/>
  <c r="AE2" i="3"/>
  <c r="BQ145" i="7"/>
  <c r="BQ144" i="7"/>
  <c r="BQ143" i="7"/>
  <c r="BQ142" i="7"/>
  <c r="BQ141" i="7"/>
  <c r="BQ140" i="7"/>
  <c r="BQ139" i="7"/>
  <c r="BQ138" i="7"/>
  <c r="BQ137" i="7"/>
  <c r="BQ136" i="7"/>
  <c r="BQ135" i="7"/>
  <c r="BQ134" i="7"/>
  <c r="BQ133" i="7"/>
  <c r="BQ132" i="7"/>
  <c r="BQ131" i="7"/>
  <c r="BQ130" i="7"/>
  <c r="BQ129" i="7"/>
  <c r="BQ128" i="7"/>
  <c r="BQ127" i="7"/>
  <c r="BQ126" i="7"/>
  <c r="BQ125" i="7"/>
  <c r="BQ124" i="7"/>
  <c r="BQ123" i="7"/>
  <c r="BQ122" i="7"/>
  <c r="BQ121" i="7"/>
  <c r="BQ120" i="7"/>
  <c r="BQ119" i="7"/>
  <c r="BQ118" i="7"/>
  <c r="BQ117" i="7"/>
  <c r="BQ116" i="7"/>
  <c r="BQ115" i="7"/>
  <c r="BQ114" i="7"/>
  <c r="BQ113" i="7"/>
  <c r="BQ112" i="7"/>
  <c r="BQ111" i="7"/>
  <c r="BQ110" i="7"/>
  <c r="BQ109" i="7"/>
  <c r="BQ108" i="7"/>
  <c r="BQ107" i="7"/>
  <c r="BQ106" i="7"/>
  <c r="BQ105" i="7"/>
  <c r="BQ104" i="7"/>
  <c r="BQ103" i="7"/>
  <c r="BQ102" i="7"/>
  <c r="BQ101" i="7"/>
  <c r="BQ100" i="7"/>
  <c r="BQ99" i="7"/>
  <c r="BQ98" i="7"/>
  <c r="BQ97" i="7"/>
  <c r="BQ96" i="7"/>
  <c r="BQ95" i="7"/>
  <c r="BQ94" i="7"/>
  <c r="BQ93" i="7"/>
  <c r="BQ92" i="7"/>
  <c r="BQ91" i="7"/>
  <c r="BQ90" i="7"/>
  <c r="BQ89" i="7"/>
  <c r="BQ88" i="7"/>
  <c r="BQ87" i="7"/>
  <c r="BQ86" i="7"/>
  <c r="BQ85" i="7"/>
  <c r="BQ84" i="7"/>
  <c r="BQ83" i="7"/>
  <c r="BQ82" i="7"/>
  <c r="BQ81" i="7"/>
  <c r="BQ80" i="7"/>
  <c r="BQ79" i="7"/>
  <c r="BQ78" i="7"/>
  <c r="BP145" i="7"/>
  <c r="BP144" i="7"/>
  <c r="BP143" i="7"/>
  <c r="BP142" i="7"/>
  <c r="BP141" i="7"/>
  <c r="BP140" i="7"/>
  <c r="BP139" i="7"/>
  <c r="BP138" i="7"/>
  <c r="BP137" i="7"/>
  <c r="BP136" i="7"/>
  <c r="BP135" i="7"/>
  <c r="BP134" i="7"/>
  <c r="BP133" i="7"/>
  <c r="BP132" i="7"/>
  <c r="BP131" i="7"/>
  <c r="BP130" i="7"/>
  <c r="BP129" i="7"/>
  <c r="BP128" i="7"/>
  <c r="BP127" i="7"/>
  <c r="BP126" i="7"/>
  <c r="BP125" i="7"/>
  <c r="BP124" i="7"/>
  <c r="BP123" i="7"/>
  <c r="BP122" i="7"/>
  <c r="BP121" i="7"/>
  <c r="BP120" i="7"/>
  <c r="BP119" i="7"/>
  <c r="BP118" i="7"/>
  <c r="BP117" i="7"/>
  <c r="BP116" i="7"/>
  <c r="BP115" i="7"/>
  <c r="BP114" i="7"/>
  <c r="BP113" i="7"/>
  <c r="BP112" i="7"/>
  <c r="BP111" i="7"/>
  <c r="BP110" i="7"/>
  <c r="BP109" i="7"/>
  <c r="BP108" i="7"/>
  <c r="BP107" i="7"/>
  <c r="BP106" i="7"/>
  <c r="BP105" i="7"/>
  <c r="BP104" i="7"/>
  <c r="BP103" i="7"/>
  <c r="BP102" i="7"/>
  <c r="BP101" i="7"/>
  <c r="BP100" i="7"/>
  <c r="BP99" i="7"/>
  <c r="BP98" i="7"/>
  <c r="BP97" i="7"/>
  <c r="BP96" i="7"/>
  <c r="BP95" i="7"/>
  <c r="BP94" i="7"/>
  <c r="BP93" i="7"/>
  <c r="BP92" i="7"/>
  <c r="BP91" i="7"/>
  <c r="BP90" i="7"/>
  <c r="BP89" i="7"/>
  <c r="BP88" i="7"/>
  <c r="BP87" i="7"/>
  <c r="BP86" i="7"/>
  <c r="BP85" i="7"/>
  <c r="BP84" i="7"/>
  <c r="BP83" i="7"/>
  <c r="BP82" i="7"/>
  <c r="BP81" i="7"/>
  <c r="BP80" i="7"/>
  <c r="BP79" i="7"/>
  <c r="BP78" i="7"/>
  <c r="BG145" i="7"/>
  <c r="BG144" i="7"/>
  <c r="BG143" i="7"/>
  <c r="BG142" i="7"/>
  <c r="BG141" i="7"/>
  <c r="BG140" i="7"/>
  <c r="BG139" i="7"/>
  <c r="BG138" i="7"/>
  <c r="BG137" i="7"/>
  <c r="BG136" i="7"/>
  <c r="BG135" i="7"/>
  <c r="BG134" i="7"/>
  <c r="BG133" i="7"/>
  <c r="BG132" i="7"/>
  <c r="BG131" i="7"/>
  <c r="BG130" i="7"/>
  <c r="BG129" i="7"/>
  <c r="BG128" i="7"/>
  <c r="BG127" i="7"/>
  <c r="BG126" i="7"/>
  <c r="BG125" i="7"/>
  <c r="BG124" i="7"/>
  <c r="BG123" i="7"/>
  <c r="BG122" i="7"/>
  <c r="BG121" i="7"/>
  <c r="BG120" i="7"/>
  <c r="BG119" i="7"/>
  <c r="BG118" i="7"/>
  <c r="BG117" i="7"/>
  <c r="BG116" i="7"/>
  <c r="BG115" i="7"/>
  <c r="BG114" i="7"/>
  <c r="BG113" i="7"/>
  <c r="BG112" i="7"/>
  <c r="BG111" i="7"/>
  <c r="BG110" i="7"/>
  <c r="BG109" i="7"/>
  <c r="BG108" i="7"/>
  <c r="BG107" i="7"/>
  <c r="BG106" i="7"/>
  <c r="BG105" i="7"/>
  <c r="BG104" i="7"/>
  <c r="BG103" i="7"/>
  <c r="BG102" i="7"/>
  <c r="BG101" i="7"/>
  <c r="BG100" i="7"/>
  <c r="BG99" i="7"/>
  <c r="BG98" i="7"/>
  <c r="BG97" i="7"/>
  <c r="BG96" i="7"/>
  <c r="BG95" i="7"/>
  <c r="BG94" i="7"/>
  <c r="BG93" i="7"/>
  <c r="BG92" i="7"/>
  <c r="BG91" i="7"/>
  <c r="BG90" i="7"/>
  <c r="BG89" i="7"/>
  <c r="BG88" i="7"/>
  <c r="BG87" i="7"/>
  <c r="BG86" i="7"/>
  <c r="BG85" i="7"/>
  <c r="BG84" i="7"/>
  <c r="BG83" i="7"/>
  <c r="BG82" i="7"/>
  <c r="BG81" i="7"/>
  <c r="BG80" i="7"/>
  <c r="BG79" i="7"/>
  <c r="BG78" i="7"/>
  <c r="BO144" i="7"/>
  <c r="BN144" i="7"/>
  <c r="BM144" i="7"/>
  <c r="DF144" i="7" s="1"/>
  <c r="BL144" i="7"/>
  <c r="DE144" i="7" s="1"/>
  <c r="BK144" i="7"/>
  <c r="DD144" i="7" s="1"/>
  <c r="BJ144" i="7"/>
  <c r="DC144" i="7" s="1"/>
  <c r="BI144" i="7"/>
  <c r="BH144" i="7"/>
  <c r="BO143" i="7"/>
  <c r="BN143" i="7"/>
  <c r="BM143" i="7"/>
  <c r="BL143" i="7"/>
  <c r="BK143" i="7"/>
  <c r="BJ143" i="7"/>
  <c r="BI143" i="7"/>
  <c r="DB143" i="7" s="1"/>
  <c r="BH143" i="7"/>
  <c r="BO142" i="7"/>
  <c r="DH142" i="7" s="1"/>
  <c r="BN142" i="7"/>
  <c r="BM142" i="7"/>
  <c r="DF142" i="7" s="1"/>
  <c r="BL142" i="7"/>
  <c r="DE142" i="7" s="1"/>
  <c r="BK142" i="7"/>
  <c r="DD142" i="7" s="1"/>
  <c r="BJ142" i="7"/>
  <c r="DC142" i="7" s="1"/>
  <c r="BI142" i="7"/>
  <c r="DB142" i="7" s="1"/>
  <c r="BH142" i="7"/>
  <c r="DA142" i="7" s="1"/>
  <c r="BO141" i="7"/>
  <c r="DH141" i="7" s="1"/>
  <c r="BN141" i="7"/>
  <c r="DG141" i="7" s="1"/>
  <c r="BM141" i="7"/>
  <c r="DF141" i="7" s="1"/>
  <c r="BL141" i="7"/>
  <c r="DE141" i="7" s="1"/>
  <c r="BK141" i="7"/>
  <c r="DD141" i="7" s="1"/>
  <c r="BJ141" i="7"/>
  <c r="DC141" i="7" s="1"/>
  <c r="BI141" i="7"/>
  <c r="DB141" i="7" s="1"/>
  <c r="BH141" i="7"/>
  <c r="BO140" i="7"/>
  <c r="BN140" i="7"/>
  <c r="BM140" i="7"/>
  <c r="BL140" i="7"/>
  <c r="BK140" i="7"/>
  <c r="BJ140" i="7"/>
  <c r="BI140" i="7"/>
  <c r="BH140" i="7"/>
  <c r="BQ70" i="7"/>
  <c r="BP70" i="7"/>
  <c r="BO70" i="7"/>
  <c r="BN70" i="7"/>
  <c r="BM70" i="7"/>
  <c r="BL70" i="7"/>
  <c r="BK70" i="7"/>
  <c r="BJ70" i="7"/>
  <c r="BI70" i="7"/>
  <c r="BH70" i="7"/>
  <c r="BG70" i="7"/>
  <c r="BQ51" i="7"/>
  <c r="BP51" i="7"/>
  <c r="BO51" i="7"/>
  <c r="BN51" i="7"/>
  <c r="BM51" i="7"/>
  <c r="BL51" i="7"/>
  <c r="BK51" i="7"/>
  <c r="BJ51" i="7"/>
  <c r="BI51" i="7"/>
  <c r="BH51" i="7"/>
  <c r="BG51" i="7"/>
  <c r="BQ47" i="7"/>
  <c r="BP47" i="7"/>
  <c r="BO47" i="7"/>
  <c r="BN47" i="7"/>
  <c r="BM47" i="7"/>
  <c r="BL47" i="7"/>
  <c r="BK47" i="7"/>
  <c r="BJ47" i="7"/>
  <c r="BI47" i="7"/>
  <c r="BH47" i="7"/>
  <c r="BG47" i="7"/>
  <c r="BQ16" i="7"/>
  <c r="BP16" i="7"/>
  <c r="BO16" i="7"/>
  <c r="BN16" i="7"/>
  <c r="BM16" i="7"/>
  <c r="BL16" i="7"/>
  <c r="BK16" i="7"/>
  <c r="BJ16" i="7"/>
  <c r="BI16" i="7"/>
  <c r="BH16" i="7"/>
  <c r="BG16" i="7"/>
  <c r="BA4" i="7"/>
  <c r="BA5" i="7" s="1"/>
  <c r="BQ20" i="7"/>
  <c r="BP20" i="7"/>
  <c r="BO20" i="7"/>
  <c r="BN20" i="7"/>
  <c r="BM20" i="7"/>
  <c r="BL20" i="7"/>
  <c r="BK20" i="7"/>
  <c r="BJ20" i="7"/>
  <c r="BI20" i="7"/>
  <c r="BH20" i="7"/>
  <c r="BG20" i="7"/>
  <c r="BQ69" i="7"/>
  <c r="BQ68" i="7"/>
  <c r="BQ67" i="7"/>
  <c r="BQ66" i="7"/>
  <c r="BQ65" i="7"/>
  <c r="BQ64" i="7"/>
  <c r="BQ63" i="7"/>
  <c r="BQ62" i="7"/>
  <c r="BQ61" i="7"/>
  <c r="BQ60" i="7"/>
  <c r="BQ59" i="7"/>
  <c r="BQ58" i="7"/>
  <c r="BQ57" i="7"/>
  <c r="BQ56" i="7"/>
  <c r="BQ55" i="7"/>
  <c r="BQ54" i="7"/>
  <c r="BQ53" i="7"/>
  <c r="BQ52" i="7"/>
  <c r="BQ50" i="7"/>
  <c r="BQ49" i="7"/>
  <c r="BQ48" i="7"/>
  <c r="BQ46" i="7"/>
  <c r="BQ45" i="7"/>
  <c r="BQ44" i="7"/>
  <c r="BQ43" i="7"/>
  <c r="BQ42" i="7"/>
  <c r="BQ41" i="7"/>
  <c r="BQ40" i="7"/>
  <c r="BQ39" i="7"/>
  <c r="BQ38" i="7"/>
  <c r="BQ37" i="7"/>
  <c r="BQ36" i="7"/>
  <c r="BQ35" i="7"/>
  <c r="BQ34" i="7"/>
  <c r="BQ33" i="7"/>
  <c r="BQ32" i="7"/>
  <c r="BQ31" i="7"/>
  <c r="BQ30" i="7"/>
  <c r="BQ29" i="7"/>
  <c r="BQ28" i="7"/>
  <c r="BQ27" i="7"/>
  <c r="BQ26" i="7"/>
  <c r="BQ25" i="7"/>
  <c r="BQ24" i="7"/>
  <c r="BQ23" i="7"/>
  <c r="BQ22" i="7"/>
  <c r="BQ21" i="7"/>
  <c r="BQ19" i="7"/>
  <c r="BQ18" i="7"/>
  <c r="BQ17" i="7"/>
  <c r="BQ15" i="7"/>
  <c r="BQ14" i="7"/>
  <c r="BQ13" i="7"/>
  <c r="BQ12" i="7"/>
  <c r="BQ11" i="7"/>
  <c r="BQ10" i="7"/>
  <c r="BQ9" i="7"/>
  <c r="BQ8" i="7"/>
  <c r="BQ7" i="7"/>
  <c r="BQ6" i="7"/>
  <c r="BQ5" i="7"/>
  <c r="BQ4" i="7"/>
  <c r="BQ3" i="7"/>
  <c r="BP69" i="7"/>
  <c r="BP68" i="7"/>
  <c r="BP67" i="7"/>
  <c r="BP66" i="7"/>
  <c r="BP65" i="7"/>
  <c r="BP64" i="7"/>
  <c r="BP63" i="7"/>
  <c r="BP62" i="7"/>
  <c r="BP61" i="7"/>
  <c r="BP60" i="7"/>
  <c r="BP59" i="7"/>
  <c r="BP58" i="7"/>
  <c r="BP57" i="7"/>
  <c r="BP56" i="7"/>
  <c r="BP55" i="7"/>
  <c r="BP54" i="7"/>
  <c r="BP53" i="7"/>
  <c r="BP52" i="7"/>
  <c r="BP50" i="7"/>
  <c r="BP49" i="7"/>
  <c r="BP48" i="7"/>
  <c r="BP46" i="7"/>
  <c r="BP45" i="7"/>
  <c r="BP44" i="7"/>
  <c r="BP43" i="7"/>
  <c r="BP42" i="7"/>
  <c r="BP41" i="7"/>
  <c r="BP40" i="7"/>
  <c r="BP39" i="7"/>
  <c r="BP38" i="7"/>
  <c r="BP37" i="7"/>
  <c r="BP36" i="7"/>
  <c r="BP35" i="7"/>
  <c r="BP34" i="7"/>
  <c r="BP33" i="7"/>
  <c r="BP32" i="7"/>
  <c r="BP31" i="7"/>
  <c r="BP30" i="7"/>
  <c r="BP29" i="7"/>
  <c r="BP28" i="7"/>
  <c r="BP27" i="7"/>
  <c r="BP26" i="7"/>
  <c r="BP25" i="7"/>
  <c r="BP24" i="7"/>
  <c r="BP23" i="7"/>
  <c r="BP22" i="7"/>
  <c r="BP21" i="7"/>
  <c r="BP19" i="7"/>
  <c r="BP18" i="7"/>
  <c r="BP17" i="7"/>
  <c r="BP15" i="7"/>
  <c r="BP14" i="7"/>
  <c r="BP13" i="7"/>
  <c r="BP12" i="7"/>
  <c r="BP11" i="7"/>
  <c r="BP10" i="7"/>
  <c r="BP9" i="7"/>
  <c r="BP8" i="7"/>
  <c r="BP7" i="7"/>
  <c r="BP6" i="7"/>
  <c r="BP5" i="7"/>
  <c r="BP4" i="7"/>
  <c r="BP3" i="7"/>
  <c r="BG69" i="7"/>
  <c r="BG68" i="7"/>
  <c r="BG67" i="7"/>
  <c r="BG66" i="7"/>
  <c r="BG65" i="7"/>
  <c r="BG64" i="7"/>
  <c r="BG63" i="7"/>
  <c r="BG62" i="7"/>
  <c r="BG61" i="7"/>
  <c r="BG60" i="7"/>
  <c r="BG59" i="7"/>
  <c r="BG58" i="7"/>
  <c r="BG57" i="7"/>
  <c r="BG56" i="7"/>
  <c r="BG55" i="7"/>
  <c r="BG54" i="7"/>
  <c r="BG53" i="7"/>
  <c r="BG52" i="7"/>
  <c r="BG50" i="7"/>
  <c r="BG49" i="7"/>
  <c r="BG48" i="7"/>
  <c r="BG46" i="7"/>
  <c r="BG45" i="7"/>
  <c r="BG44" i="7"/>
  <c r="BG43" i="7"/>
  <c r="BG42" i="7"/>
  <c r="BG41" i="7"/>
  <c r="BG40" i="7"/>
  <c r="BG39" i="7"/>
  <c r="BG38" i="7"/>
  <c r="BG37" i="7"/>
  <c r="BG36" i="7"/>
  <c r="BG35" i="7"/>
  <c r="BG34" i="7"/>
  <c r="BG33" i="7"/>
  <c r="BG32" i="7"/>
  <c r="BG31" i="7"/>
  <c r="BG30" i="7"/>
  <c r="BG29" i="7"/>
  <c r="BG28" i="7"/>
  <c r="BG27" i="7"/>
  <c r="BG26" i="7"/>
  <c r="BG25" i="7"/>
  <c r="BG24" i="7"/>
  <c r="BG23" i="7"/>
  <c r="BG22" i="7"/>
  <c r="BG21" i="7"/>
  <c r="BG19" i="7"/>
  <c r="BG18" i="7"/>
  <c r="BG17" i="7"/>
  <c r="BG15" i="7"/>
  <c r="BG14" i="7"/>
  <c r="BG13" i="7"/>
  <c r="BG12" i="7"/>
  <c r="BG11" i="7"/>
  <c r="BG10" i="7"/>
  <c r="BG9" i="7"/>
  <c r="BG8" i="7"/>
  <c r="BG7" i="7"/>
  <c r="BG6" i="7"/>
  <c r="BG5" i="7"/>
  <c r="BG4" i="7"/>
  <c r="BG3" i="7"/>
  <c r="BO145" i="7"/>
  <c r="BN145" i="7"/>
  <c r="BM145" i="7"/>
  <c r="BL145" i="7"/>
  <c r="BK145" i="7"/>
  <c r="BJ145" i="7"/>
  <c r="BI145" i="7"/>
  <c r="BH145" i="7"/>
  <c r="BO139" i="7"/>
  <c r="BN139" i="7"/>
  <c r="BM139" i="7"/>
  <c r="BL139" i="7"/>
  <c r="BK139" i="7"/>
  <c r="BJ139" i="7"/>
  <c r="DC139" i="7" s="1"/>
  <c r="BI139" i="7"/>
  <c r="BH139" i="7"/>
  <c r="BO138" i="7"/>
  <c r="BN138" i="7"/>
  <c r="DG138" i="7" s="1"/>
  <c r="BM138" i="7"/>
  <c r="BL138" i="7"/>
  <c r="BK138" i="7"/>
  <c r="BJ138" i="7"/>
  <c r="BI138" i="7"/>
  <c r="DB138" i="7" s="1"/>
  <c r="BH138" i="7"/>
  <c r="BO137" i="7"/>
  <c r="BN137" i="7"/>
  <c r="BM137" i="7"/>
  <c r="BL137" i="7"/>
  <c r="BK137" i="7"/>
  <c r="BJ137" i="7"/>
  <c r="BI137" i="7"/>
  <c r="BH137" i="7"/>
  <c r="BO136" i="7"/>
  <c r="DH136" i="7" s="1"/>
  <c r="BN136" i="7"/>
  <c r="DG136" i="7" s="1"/>
  <c r="BM136" i="7"/>
  <c r="DF136" i="7" s="1"/>
  <c r="BL136" i="7"/>
  <c r="DE136" i="7" s="1"/>
  <c r="BK136" i="7"/>
  <c r="DD136" i="7" s="1"/>
  <c r="BJ136" i="7"/>
  <c r="DC136" i="7" s="1"/>
  <c r="BI136" i="7"/>
  <c r="DB136" i="7" s="1"/>
  <c r="BH136" i="7"/>
  <c r="BO135" i="7"/>
  <c r="BN135" i="7"/>
  <c r="DG135" i="7" s="1"/>
  <c r="BM135" i="7"/>
  <c r="BL135" i="7"/>
  <c r="BK135" i="7"/>
  <c r="BJ135" i="7"/>
  <c r="BI135" i="7"/>
  <c r="BH135" i="7"/>
  <c r="BO134" i="7"/>
  <c r="DH134" i="7" s="1"/>
  <c r="BN134" i="7"/>
  <c r="DG134" i="7" s="1"/>
  <c r="BM134" i="7"/>
  <c r="DF134" i="7" s="1"/>
  <c r="BL134" i="7"/>
  <c r="DE134" i="7" s="1"/>
  <c r="BK134" i="7"/>
  <c r="DD134" i="7" s="1"/>
  <c r="BJ134" i="7"/>
  <c r="DC134" i="7" s="1"/>
  <c r="BI134" i="7"/>
  <c r="DB134" i="7" s="1"/>
  <c r="BH134" i="7"/>
  <c r="BO133" i="7"/>
  <c r="DH133" i="7" s="1"/>
  <c r="BN133" i="7"/>
  <c r="DG133" i="7" s="1"/>
  <c r="BM133" i="7"/>
  <c r="DF133" i="7" s="1"/>
  <c r="BL133" i="7"/>
  <c r="DE133" i="7" s="1"/>
  <c r="BK133" i="7"/>
  <c r="DD133" i="7" s="1"/>
  <c r="BJ133" i="7"/>
  <c r="DC133" i="7" s="1"/>
  <c r="BI133" i="7"/>
  <c r="DB133" i="7" s="1"/>
  <c r="BH133" i="7"/>
  <c r="BO132" i="7"/>
  <c r="DH132" i="7" s="1"/>
  <c r="BN132" i="7"/>
  <c r="DG132" i="7" s="1"/>
  <c r="BM132" i="7"/>
  <c r="BL132" i="7"/>
  <c r="DE132" i="7" s="1"/>
  <c r="BK132" i="7"/>
  <c r="BJ132" i="7"/>
  <c r="DC132" i="7" s="1"/>
  <c r="BI132" i="7"/>
  <c r="DB132" i="7" s="1"/>
  <c r="BH132" i="7"/>
  <c r="BO131" i="7"/>
  <c r="BN131" i="7"/>
  <c r="BM131" i="7"/>
  <c r="BL131" i="7"/>
  <c r="BK131" i="7"/>
  <c r="BJ131" i="7"/>
  <c r="DC131" i="7" s="1"/>
  <c r="BI131" i="7"/>
  <c r="BH131" i="7"/>
  <c r="BO130" i="7"/>
  <c r="BN130" i="7"/>
  <c r="DG130" i="7" s="1"/>
  <c r="BM130" i="7"/>
  <c r="BL130" i="7"/>
  <c r="BK130" i="7"/>
  <c r="BJ130" i="7"/>
  <c r="BI130" i="7"/>
  <c r="DB130" i="7" s="1"/>
  <c r="BH130" i="7"/>
  <c r="BO129" i="7"/>
  <c r="BN129" i="7"/>
  <c r="BM129" i="7"/>
  <c r="BL129" i="7"/>
  <c r="BK129" i="7"/>
  <c r="BJ129" i="7"/>
  <c r="BI129" i="7"/>
  <c r="BH129" i="7"/>
  <c r="BO128" i="7"/>
  <c r="DH128" i="7" s="1"/>
  <c r="BN128" i="7"/>
  <c r="DG128" i="7" s="1"/>
  <c r="BM128" i="7"/>
  <c r="DF128" i="7" s="1"/>
  <c r="BL128" i="7"/>
  <c r="DE128" i="7" s="1"/>
  <c r="BK128" i="7"/>
  <c r="DD128" i="7" s="1"/>
  <c r="BJ128" i="7"/>
  <c r="DC128" i="7" s="1"/>
  <c r="BI128" i="7"/>
  <c r="DB128" i="7" s="1"/>
  <c r="BH128" i="7"/>
  <c r="BO127" i="7"/>
  <c r="BN127" i="7"/>
  <c r="DG127" i="7" s="1"/>
  <c r="BM127" i="7"/>
  <c r="BL127" i="7"/>
  <c r="BK127" i="7"/>
  <c r="BJ127" i="7"/>
  <c r="BI127" i="7"/>
  <c r="BH127" i="7"/>
  <c r="BO126" i="7"/>
  <c r="DH126" i="7" s="1"/>
  <c r="BN126" i="7"/>
  <c r="DG126" i="7" s="1"/>
  <c r="BM126" i="7"/>
  <c r="DF126" i="7" s="1"/>
  <c r="BL126" i="7"/>
  <c r="DE126" i="7" s="1"/>
  <c r="BK126" i="7"/>
  <c r="DD126" i="7" s="1"/>
  <c r="BJ126" i="7"/>
  <c r="DC126" i="7" s="1"/>
  <c r="BI126" i="7"/>
  <c r="DB126" i="7" s="1"/>
  <c r="BH126" i="7"/>
  <c r="BO125" i="7"/>
  <c r="DH125" i="7" s="1"/>
  <c r="BN125" i="7"/>
  <c r="DG125" i="7" s="1"/>
  <c r="BM125" i="7"/>
  <c r="DF125" i="7" s="1"/>
  <c r="BL125" i="7"/>
  <c r="DE125" i="7" s="1"/>
  <c r="BK125" i="7"/>
  <c r="DD125" i="7" s="1"/>
  <c r="BJ125" i="7"/>
  <c r="DC125" i="7" s="1"/>
  <c r="BI125" i="7"/>
  <c r="DB125" i="7" s="1"/>
  <c r="BH125" i="7"/>
  <c r="BO124" i="7"/>
  <c r="DH124" i="7" s="1"/>
  <c r="BN124" i="7"/>
  <c r="DG124" i="7" s="1"/>
  <c r="BM124" i="7"/>
  <c r="BL124" i="7"/>
  <c r="DE124" i="7" s="1"/>
  <c r="BK124" i="7"/>
  <c r="BJ124" i="7"/>
  <c r="DC124" i="7" s="1"/>
  <c r="BI124" i="7"/>
  <c r="DB124" i="7" s="1"/>
  <c r="BH124" i="7"/>
  <c r="BO123" i="7"/>
  <c r="BN123" i="7"/>
  <c r="BM123" i="7"/>
  <c r="BL123" i="7"/>
  <c r="BK123" i="7"/>
  <c r="BJ123" i="7"/>
  <c r="DC123" i="7" s="1"/>
  <c r="BI123" i="7"/>
  <c r="BH123" i="7"/>
  <c r="BO122" i="7"/>
  <c r="BN122" i="7"/>
  <c r="DG122" i="7" s="1"/>
  <c r="BM122" i="7"/>
  <c r="BL122" i="7"/>
  <c r="BK122" i="7"/>
  <c r="BJ122" i="7"/>
  <c r="BI122" i="7"/>
  <c r="DB122" i="7" s="1"/>
  <c r="BH122" i="7"/>
  <c r="BO121" i="7"/>
  <c r="BN121" i="7"/>
  <c r="BM121" i="7"/>
  <c r="BL121" i="7"/>
  <c r="BK121" i="7"/>
  <c r="BJ121" i="7"/>
  <c r="BI121" i="7"/>
  <c r="BH121" i="7"/>
  <c r="BO120" i="7"/>
  <c r="DH120" i="7" s="1"/>
  <c r="BN120" i="7"/>
  <c r="DG120" i="7" s="1"/>
  <c r="BM120" i="7"/>
  <c r="DF120" i="7" s="1"/>
  <c r="BL120" i="7"/>
  <c r="DE120" i="7" s="1"/>
  <c r="BK120" i="7"/>
  <c r="DD120" i="7" s="1"/>
  <c r="BJ120" i="7"/>
  <c r="DC120" i="7" s="1"/>
  <c r="BI120" i="7"/>
  <c r="DB120" i="7" s="1"/>
  <c r="BH120" i="7"/>
  <c r="BO119" i="7"/>
  <c r="BN119" i="7"/>
  <c r="DG119" i="7" s="1"/>
  <c r="BM119" i="7"/>
  <c r="BL119" i="7"/>
  <c r="BK119" i="7"/>
  <c r="BJ119" i="7"/>
  <c r="BI119" i="7"/>
  <c r="BH119" i="7"/>
  <c r="BO118" i="7"/>
  <c r="DH118" i="7" s="1"/>
  <c r="BN118" i="7"/>
  <c r="DG118" i="7" s="1"/>
  <c r="BM118" i="7"/>
  <c r="DF118" i="7" s="1"/>
  <c r="BL118" i="7"/>
  <c r="DE118" i="7" s="1"/>
  <c r="BK118" i="7"/>
  <c r="DD118" i="7" s="1"/>
  <c r="BJ118" i="7"/>
  <c r="DC118" i="7" s="1"/>
  <c r="BI118" i="7"/>
  <c r="DB118" i="7" s="1"/>
  <c r="BH118" i="7"/>
  <c r="BO117" i="7"/>
  <c r="DH117" i="7" s="1"/>
  <c r="BN117" i="7"/>
  <c r="DG117" i="7" s="1"/>
  <c r="BM117" i="7"/>
  <c r="DF117" i="7" s="1"/>
  <c r="BL117" i="7"/>
  <c r="DE117" i="7" s="1"/>
  <c r="BK117" i="7"/>
  <c r="DD117" i="7" s="1"/>
  <c r="BJ117" i="7"/>
  <c r="DC117" i="7" s="1"/>
  <c r="BI117" i="7"/>
  <c r="DB117" i="7" s="1"/>
  <c r="BH117" i="7"/>
  <c r="BO116" i="7"/>
  <c r="DH116" i="7" s="1"/>
  <c r="BN116" i="7"/>
  <c r="DG116" i="7" s="1"/>
  <c r="BM116" i="7"/>
  <c r="DF116" i="7" s="1"/>
  <c r="BL116" i="7"/>
  <c r="DE116" i="7" s="1"/>
  <c r="BK116" i="7"/>
  <c r="DD116" i="7" s="1"/>
  <c r="BJ116" i="7"/>
  <c r="DC116" i="7" s="1"/>
  <c r="BI116" i="7"/>
  <c r="DB116" i="7" s="1"/>
  <c r="BH116" i="7"/>
  <c r="BO115" i="7"/>
  <c r="BN115" i="7"/>
  <c r="BM115" i="7"/>
  <c r="BL115" i="7"/>
  <c r="BK115" i="7"/>
  <c r="BJ115" i="7"/>
  <c r="DC115" i="7" s="1"/>
  <c r="BI115" i="7"/>
  <c r="BH115" i="7"/>
  <c r="BO114" i="7"/>
  <c r="BN114" i="7"/>
  <c r="DG114" i="7" s="1"/>
  <c r="BM114" i="7"/>
  <c r="BL114" i="7"/>
  <c r="BK114" i="7"/>
  <c r="BJ114" i="7"/>
  <c r="BI114" i="7"/>
  <c r="DB114" i="7" s="1"/>
  <c r="BH114" i="7"/>
  <c r="BO113" i="7"/>
  <c r="BN113" i="7"/>
  <c r="BM113" i="7"/>
  <c r="BL113" i="7"/>
  <c r="BK113" i="7"/>
  <c r="BJ113" i="7"/>
  <c r="BI113" i="7"/>
  <c r="BH113" i="7"/>
  <c r="BO112" i="7"/>
  <c r="DH112" i="7" s="1"/>
  <c r="BN112" i="7"/>
  <c r="DG112" i="7" s="1"/>
  <c r="BM112" i="7"/>
  <c r="DF112" i="7" s="1"/>
  <c r="BL112" i="7"/>
  <c r="DE112" i="7" s="1"/>
  <c r="BK112" i="7"/>
  <c r="DD112" i="7" s="1"/>
  <c r="BJ112" i="7"/>
  <c r="DC112" i="7" s="1"/>
  <c r="BI112" i="7"/>
  <c r="DB112" i="7" s="1"/>
  <c r="BH112" i="7"/>
  <c r="BO111" i="7"/>
  <c r="BN111" i="7"/>
  <c r="DG111" i="7" s="1"/>
  <c r="BM111" i="7"/>
  <c r="BL111" i="7"/>
  <c r="BK111" i="7"/>
  <c r="BJ111" i="7"/>
  <c r="BI111" i="7"/>
  <c r="BH111" i="7"/>
  <c r="BO110" i="7"/>
  <c r="DH110" i="7" s="1"/>
  <c r="BN110" i="7"/>
  <c r="DG110" i="7" s="1"/>
  <c r="BM110" i="7"/>
  <c r="DF110" i="7" s="1"/>
  <c r="BL110" i="7"/>
  <c r="DE110" i="7" s="1"/>
  <c r="BK110" i="7"/>
  <c r="DD110" i="7" s="1"/>
  <c r="BJ110" i="7"/>
  <c r="DC110" i="7" s="1"/>
  <c r="BI110" i="7"/>
  <c r="DB110" i="7" s="1"/>
  <c r="BH110" i="7"/>
  <c r="BO109" i="7"/>
  <c r="DH109" i="7" s="1"/>
  <c r="BN109" i="7"/>
  <c r="DG109" i="7" s="1"/>
  <c r="BM109" i="7"/>
  <c r="DF109" i="7" s="1"/>
  <c r="BL109" i="7"/>
  <c r="DE109" i="7" s="1"/>
  <c r="BK109" i="7"/>
  <c r="DD109" i="7" s="1"/>
  <c r="BJ109" i="7"/>
  <c r="DC109" i="7" s="1"/>
  <c r="BI109" i="7"/>
  <c r="DB109" i="7" s="1"/>
  <c r="BH109" i="7"/>
  <c r="BO108" i="7"/>
  <c r="DH108" i="7" s="1"/>
  <c r="BN108" i="7"/>
  <c r="DG108" i="7" s="1"/>
  <c r="BM108" i="7"/>
  <c r="DF108" i="7" s="1"/>
  <c r="BL108" i="7"/>
  <c r="DE108" i="7" s="1"/>
  <c r="BK108" i="7"/>
  <c r="DD108" i="7" s="1"/>
  <c r="BJ108" i="7"/>
  <c r="DC108" i="7" s="1"/>
  <c r="BI108" i="7"/>
  <c r="DB108" i="7" s="1"/>
  <c r="BH108" i="7"/>
  <c r="BO107" i="7"/>
  <c r="BN107" i="7"/>
  <c r="BM107" i="7"/>
  <c r="BL107" i="7"/>
  <c r="BK107" i="7"/>
  <c r="BJ107" i="7"/>
  <c r="DC107" i="7" s="1"/>
  <c r="BI107" i="7"/>
  <c r="BH107" i="7"/>
  <c r="BO106" i="7"/>
  <c r="BN106" i="7"/>
  <c r="DG106" i="7" s="1"/>
  <c r="BM106" i="7"/>
  <c r="BL106" i="7"/>
  <c r="BK106" i="7"/>
  <c r="BJ106" i="7"/>
  <c r="BI106" i="7"/>
  <c r="DB106" i="7" s="1"/>
  <c r="BH106" i="7"/>
  <c r="BO105" i="7"/>
  <c r="BN105" i="7"/>
  <c r="BM105" i="7"/>
  <c r="BL105" i="7"/>
  <c r="BK105" i="7"/>
  <c r="BJ105" i="7"/>
  <c r="BI105" i="7"/>
  <c r="BH105" i="7"/>
  <c r="BO104" i="7"/>
  <c r="DH104" i="7" s="1"/>
  <c r="BN104" i="7"/>
  <c r="DG104" i="7" s="1"/>
  <c r="BM104" i="7"/>
  <c r="DF104" i="7" s="1"/>
  <c r="BL104" i="7"/>
  <c r="DE104" i="7" s="1"/>
  <c r="BK104" i="7"/>
  <c r="DD104" i="7" s="1"/>
  <c r="BJ104" i="7"/>
  <c r="DC104" i="7" s="1"/>
  <c r="BI104" i="7"/>
  <c r="DB104" i="7" s="1"/>
  <c r="BH104" i="7"/>
  <c r="BO103" i="7"/>
  <c r="BN103" i="7"/>
  <c r="DG103" i="7" s="1"/>
  <c r="BM103" i="7"/>
  <c r="BL103" i="7"/>
  <c r="BK103" i="7"/>
  <c r="BJ103" i="7"/>
  <c r="BI103" i="7"/>
  <c r="BH103" i="7"/>
  <c r="BO102" i="7"/>
  <c r="DH102" i="7" s="1"/>
  <c r="BN102" i="7"/>
  <c r="DG102" i="7" s="1"/>
  <c r="BM102" i="7"/>
  <c r="DF102" i="7" s="1"/>
  <c r="BL102" i="7"/>
  <c r="DE102" i="7" s="1"/>
  <c r="BK102" i="7"/>
  <c r="DD102" i="7" s="1"/>
  <c r="BJ102" i="7"/>
  <c r="DC102" i="7" s="1"/>
  <c r="BI102" i="7"/>
  <c r="DB102" i="7" s="1"/>
  <c r="BH102" i="7"/>
  <c r="BO101" i="7"/>
  <c r="DH101" i="7" s="1"/>
  <c r="BN101" i="7"/>
  <c r="DG101" i="7" s="1"/>
  <c r="BM101" i="7"/>
  <c r="DF101" i="7" s="1"/>
  <c r="BL101" i="7"/>
  <c r="DE101" i="7" s="1"/>
  <c r="BK101" i="7"/>
  <c r="DD101" i="7" s="1"/>
  <c r="BJ101" i="7"/>
  <c r="DC101" i="7" s="1"/>
  <c r="BI101" i="7"/>
  <c r="DB101" i="7" s="1"/>
  <c r="BH101" i="7"/>
  <c r="BO100" i="7"/>
  <c r="DH100" i="7" s="1"/>
  <c r="BN100" i="7"/>
  <c r="DG100" i="7" s="1"/>
  <c r="BM100" i="7"/>
  <c r="DF100" i="7" s="1"/>
  <c r="BL100" i="7"/>
  <c r="DE100" i="7" s="1"/>
  <c r="BK100" i="7"/>
  <c r="DD100" i="7" s="1"/>
  <c r="BJ100" i="7"/>
  <c r="DC100" i="7" s="1"/>
  <c r="BI100" i="7"/>
  <c r="DB100" i="7" s="1"/>
  <c r="BH100" i="7"/>
  <c r="BO99" i="7"/>
  <c r="BN99" i="7"/>
  <c r="BM99" i="7"/>
  <c r="BL99" i="7"/>
  <c r="BK99" i="7"/>
  <c r="BJ99" i="7"/>
  <c r="DC99" i="7" s="1"/>
  <c r="BI99" i="7"/>
  <c r="BH99" i="7"/>
  <c r="BO98" i="7"/>
  <c r="BN98" i="7"/>
  <c r="DG98" i="7" s="1"/>
  <c r="BM98" i="7"/>
  <c r="BL98" i="7"/>
  <c r="BK98" i="7"/>
  <c r="BJ98" i="7"/>
  <c r="BI98" i="7"/>
  <c r="DB98" i="7" s="1"/>
  <c r="BH98" i="7"/>
  <c r="BO97" i="7"/>
  <c r="BN97" i="7"/>
  <c r="BM97" i="7"/>
  <c r="BL97" i="7"/>
  <c r="BK97" i="7"/>
  <c r="BJ97" i="7"/>
  <c r="BI97" i="7"/>
  <c r="BH97" i="7"/>
  <c r="BO96" i="7"/>
  <c r="DH96" i="7" s="1"/>
  <c r="BN96" i="7"/>
  <c r="DG96" i="7" s="1"/>
  <c r="BM96" i="7"/>
  <c r="DF96" i="7" s="1"/>
  <c r="BL96" i="7"/>
  <c r="DE96" i="7" s="1"/>
  <c r="BK96" i="7"/>
  <c r="DD96" i="7" s="1"/>
  <c r="BJ96" i="7"/>
  <c r="DC96" i="7" s="1"/>
  <c r="BI96" i="7"/>
  <c r="DB96" i="7" s="1"/>
  <c r="BH96" i="7"/>
  <c r="BO95" i="7"/>
  <c r="BN95" i="7"/>
  <c r="DG95" i="7" s="1"/>
  <c r="BM95" i="7"/>
  <c r="BL95" i="7"/>
  <c r="BK95" i="7"/>
  <c r="BJ95" i="7"/>
  <c r="BI95" i="7"/>
  <c r="BH95" i="7"/>
  <c r="BO94" i="7"/>
  <c r="DH94" i="7" s="1"/>
  <c r="BN94" i="7"/>
  <c r="DG94" i="7" s="1"/>
  <c r="BM94" i="7"/>
  <c r="DF94" i="7" s="1"/>
  <c r="BL94" i="7"/>
  <c r="DE94" i="7" s="1"/>
  <c r="BK94" i="7"/>
  <c r="DD94" i="7" s="1"/>
  <c r="BJ94" i="7"/>
  <c r="DC94" i="7" s="1"/>
  <c r="BI94" i="7"/>
  <c r="DB94" i="7" s="1"/>
  <c r="BH94" i="7"/>
  <c r="DA94" i="7" s="1"/>
  <c r="BO93" i="7"/>
  <c r="DH93" i="7" s="1"/>
  <c r="BN93" i="7"/>
  <c r="DG93" i="7" s="1"/>
  <c r="BM93" i="7"/>
  <c r="DF93" i="7" s="1"/>
  <c r="BL93" i="7"/>
  <c r="DE93" i="7" s="1"/>
  <c r="BK93" i="7"/>
  <c r="DD93" i="7" s="1"/>
  <c r="BJ93" i="7"/>
  <c r="DC93" i="7" s="1"/>
  <c r="BI93" i="7"/>
  <c r="DB93" i="7" s="1"/>
  <c r="BH93" i="7"/>
  <c r="BO92" i="7"/>
  <c r="DH92" i="7" s="1"/>
  <c r="BN92" i="7"/>
  <c r="DG92" i="7" s="1"/>
  <c r="BM92" i="7"/>
  <c r="DF92" i="7" s="1"/>
  <c r="BL92" i="7"/>
  <c r="DE92" i="7" s="1"/>
  <c r="BK92" i="7"/>
  <c r="DD92" i="7" s="1"/>
  <c r="BJ92" i="7"/>
  <c r="DC92" i="7" s="1"/>
  <c r="BI92" i="7"/>
  <c r="DB92" i="7" s="1"/>
  <c r="BH92" i="7"/>
  <c r="BO91" i="7"/>
  <c r="BN91" i="7"/>
  <c r="BM91" i="7"/>
  <c r="BL91" i="7"/>
  <c r="BK91" i="7"/>
  <c r="BJ91" i="7"/>
  <c r="DC91" i="7" s="1"/>
  <c r="BI91" i="7"/>
  <c r="BH91" i="7"/>
  <c r="BO90" i="7"/>
  <c r="BN90" i="7"/>
  <c r="DG90" i="7" s="1"/>
  <c r="BM90" i="7"/>
  <c r="BL90" i="7"/>
  <c r="BK90" i="7"/>
  <c r="BJ90" i="7"/>
  <c r="DC90" i="7" s="1"/>
  <c r="BI90" i="7"/>
  <c r="DB90" i="7" s="1"/>
  <c r="BH90" i="7"/>
  <c r="BO89" i="7"/>
  <c r="BN89" i="7"/>
  <c r="BM89" i="7"/>
  <c r="BL89" i="7"/>
  <c r="BK89" i="7"/>
  <c r="BJ89" i="7"/>
  <c r="BI89" i="7"/>
  <c r="BH89" i="7"/>
  <c r="BO88" i="7"/>
  <c r="DH88" i="7" s="1"/>
  <c r="BN88" i="7"/>
  <c r="DG88" i="7" s="1"/>
  <c r="BM88" i="7"/>
  <c r="DF88" i="7" s="1"/>
  <c r="BL88" i="7"/>
  <c r="DE88" i="7" s="1"/>
  <c r="BK88" i="7"/>
  <c r="DD88" i="7" s="1"/>
  <c r="BJ88" i="7"/>
  <c r="DC88" i="7" s="1"/>
  <c r="BI88" i="7"/>
  <c r="DB88" i="7" s="1"/>
  <c r="BH88" i="7"/>
  <c r="BO87" i="7"/>
  <c r="BN87" i="7"/>
  <c r="DG87" i="7" s="1"/>
  <c r="BM87" i="7"/>
  <c r="BL87" i="7"/>
  <c r="BK87" i="7"/>
  <c r="BJ87" i="7"/>
  <c r="BI87" i="7"/>
  <c r="BH87" i="7"/>
  <c r="BO86" i="7"/>
  <c r="DH86" i="7" s="1"/>
  <c r="BN86" i="7"/>
  <c r="DG86" i="7" s="1"/>
  <c r="BM86" i="7"/>
  <c r="DF86" i="7" s="1"/>
  <c r="BL86" i="7"/>
  <c r="DE86" i="7" s="1"/>
  <c r="BK86" i="7"/>
  <c r="DD86" i="7" s="1"/>
  <c r="BJ86" i="7"/>
  <c r="DC86" i="7" s="1"/>
  <c r="BI86" i="7"/>
  <c r="DB86" i="7" s="1"/>
  <c r="BH86" i="7"/>
  <c r="BO85" i="7"/>
  <c r="DH85" i="7" s="1"/>
  <c r="BN85" i="7"/>
  <c r="DG85" i="7" s="1"/>
  <c r="BM85" i="7"/>
  <c r="DF85" i="7" s="1"/>
  <c r="BL85" i="7"/>
  <c r="DE85" i="7" s="1"/>
  <c r="BK85" i="7"/>
  <c r="DD85" i="7" s="1"/>
  <c r="BJ85" i="7"/>
  <c r="DC85" i="7" s="1"/>
  <c r="BI85" i="7"/>
  <c r="DB85" i="7" s="1"/>
  <c r="BH85" i="7"/>
  <c r="BO84" i="7"/>
  <c r="DH84" i="7" s="1"/>
  <c r="BN84" i="7"/>
  <c r="DG84" i="7" s="1"/>
  <c r="BM84" i="7"/>
  <c r="DF84" i="7" s="1"/>
  <c r="BL84" i="7"/>
  <c r="DE84" i="7" s="1"/>
  <c r="BK84" i="7"/>
  <c r="DD84" i="7" s="1"/>
  <c r="BJ84" i="7"/>
  <c r="DC84" i="7" s="1"/>
  <c r="BI84" i="7"/>
  <c r="DB84" i="7" s="1"/>
  <c r="BH84" i="7"/>
  <c r="BO83" i="7"/>
  <c r="BN83" i="7"/>
  <c r="BM83" i="7"/>
  <c r="BL83" i="7"/>
  <c r="BK83" i="7"/>
  <c r="BJ83" i="7"/>
  <c r="DC83" i="7" s="1"/>
  <c r="BI83" i="7"/>
  <c r="BH83" i="7"/>
  <c r="BO82" i="7"/>
  <c r="BN82" i="7"/>
  <c r="DG82" i="7" s="1"/>
  <c r="BM82" i="7"/>
  <c r="BL82" i="7"/>
  <c r="BK82" i="7"/>
  <c r="BJ82" i="7"/>
  <c r="DC82" i="7" s="1"/>
  <c r="BI82" i="7"/>
  <c r="DB82" i="7" s="1"/>
  <c r="BH82" i="7"/>
  <c r="BO81" i="7"/>
  <c r="BN81" i="7"/>
  <c r="BM81" i="7"/>
  <c r="BL81" i="7"/>
  <c r="DE81" i="7" s="1"/>
  <c r="BK81" i="7"/>
  <c r="BJ81" i="7"/>
  <c r="BI81" i="7"/>
  <c r="BH81" i="7"/>
  <c r="DA81" i="7" s="1"/>
  <c r="BO80" i="7"/>
  <c r="DH80" i="7" s="1"/>
  <c r="BN80" i="7"/>
  <c r="DG80" i="7" s="1"/>
  <c r="BM80" i="7"/>
  <c r="DF80" i="7" s="1"/>
  <c r="BL80" i="7"/>
  <c r="DE80" i="7" s="1"/>
  <c r="BK80" i="7"/>
  <c r="DD80" i="7" s="1"/>
  <c r="BJ80" i="7"/>
  <c r="DC80" i="7" s="1"/>
  <c r="BI80" i="7"/>
  <c r="DB80" i="7" s="1"/>
  <c r="BH80" i="7"/>
  <c r="BO79" i="7"/>
  <c r="BN79" i="7"/>
  <c r="DG79" i="7" s="1"/>
  <c r="BM79" i="7"/>
  <c r="BL79" i="7"/>
  <c r="BK79" i="7"/>
  <c r="BJ79" i="7"/>
  <c r="BI79" i="7"/>
  <c r="BH79" i="7"/>
  <c r="BO78" i="7"/>
  <c r="BN78" i="7"/>
  <c r="BM78" i="7"/>
  <c r="BL78" i="7"/>
  <c r="BK78" i="7"/>
  <c r="BJ78" i="7"/>
  <c r="BI78" i="7"/>
  <c r="BH78" i="7"/>
  <c r="BO69" i="7"/>
  <c r="BN69" i="7"/>
  <c r="BM69" i="7"/>
  <c r="BL69" i="7"/>
  <c r="BK69" i="7"/>
  <c r="BJ69" i="7"/>
  <c r="BI69" i="7"/>
  <c r="BH69" i="7"/>
  <c r="BO68" i="7"/>
  <c r="BN68" i="7"/>
  <c r="BM68" i="7"/>
  <c r="BL68" i="7"/>
  <c r="BK68" i="7"/>
  <c r="BJ68" i="7"/>
  <c r="BI68" i="7"/>
  <c r="BH68" i="7"/>
  <c r="BO67" i="7"/>
  <c r="BN67" i="7"/>
  <c r="BM67" i="7"/>
  <c r="BL67" i="7"/>
  <c r="BK67" i="7"/>
  <c r="BJ67" i="7"/>
  <c r="BI67" i="7"/>
  <c r="BH67" i="7"/>
  <c r="BO66" i="7"/>
  <c r="BN66" i="7"/>
  <c r="BM66" i="7"/>
  <c r="BL66" i="7"/>
  <c r="BK66" i="7"/>
  <c r="BJ66" i="7"/>
  <c r="BI66" i="7"/>
  <c r="BH66" i="7"/>
  <c r="BO65" i="7"/>
  <c r="BN65" i="7"/>
  <c r="BM65" i="7"/>
  <c r="BL65" i="7"/>
  <c r="BK65" i="7"/>
  <c r="BJ65" i="7"/>
  <c r="BI65" i="7"/>
  <c r="BH65" i="7"/>
  <c r="BO64" i="7"/>
  <c r="BN64" i="7"/>
  <c r="BM64" i="7"/>
  <c r="BL64" i="7"/>
  <c r="BK64" i="7"/>
  <c r="BJ64" i="7"/>
  <c r="BI64" i="7"/>
  <c r="BH64" i="7"/>
  <c r="BO63" i="7"/>
  <c r="BN63" i="7"/>
  <c r="BM63" i="7"/>
  <c r="BL63" i="7"/>
  <c r="BK63" i="7"/>
  <c r="BJ63" i="7"/>
  <c r="BI63" i="7"/>
  <c r="BH63" i="7"/>
  <c r="BO62" i="7"/>
  <c r="BN62" i="7"/>
  <c r="BM62" i="7"/>
  <c r="BL62" i="7"/>
  <c r="BK62" i="7"/>
  <c r="BJ62" i="7"/>
  <c r="BI62" i="7"/>
  <c r="BH62" i="7"/>
  <c r="BO61" i="7"/>
  <c r="BN61" i="7"/>
  <c r="BM61" i="7"/>
  <c r="BL61" i="7"/>
  <c r="BK61" i="7"/>
  <c r="BJ61" i="7"/>
  <c r="BI61" i="7"/>
  <c r="BH61" i="7"/>
  <c r="BO60" i="7"/>
  <c r="BN60" i="7"/>
  <c r="BM60" i="7"/>
  <c r="BL60" i="7"/>
  <c r="BK60" i="7"/>
  <c r="BJ60" i="7"/>
  <c r="BI60" i="7"/>
  <c r="BH60" i="7"/>
  <c r="BO59" i="7"/>
  <c r="BN59" i="7"/>
  <c r="BM59" i="7"/>
  <c r="BL59" i="7"/>
  <c r="BK59" i="7"/>
  <c r="BJ59" i="7"/>
  <c r="BI59" i="7"/>
  <c r="BH59" i="7"/>
  <c r="BO58" i="7"/>
  <c r="BN58" i="7"/>
  <c r="BM58" i="7"/>
  <c r="BL58" i="7"/>
  <c r="BK58" i="7"/>
  <c r="BJ58" i="7"/>
  <c r="BI58" i="7"/>
  <c r="BH58" i="7"/>
  <c r="BO57" i="7"/>
  <c r="BN57" i="7"/>
  <c r="BM57" i="7"/>
  <c r="BL57" i="7"/>
  <c r="BK57" i="7"/>
  <c r="BJ57" i="7"/>
  <c r="BI57" i="7"/>
  <c r="BH57" i="7"/>
  <c r="BO56" i="7"/>
  <c r="BN56" i="7"/>
  <c r="BM56" i="7"/>
  <c r="BL56" i="7"/>
  <c r="BK56" i="7"/>
  <c r="BJ56" i="7"/>
  <c r="BI56" i="7"/>
  <c r="BH56" i="7"/>
  <c r="BO55" i="7"/>
  <c r="BN55" i="7"/>
  <c r="BM55" i="7"/>
  <c r="BL55" i="7"/>
  <c r="BK55" i="7"/>
  <c r="BJ55" i="7"/>
  <c r="BI55" i="7"/>
  <c r="BH55" i="7"/>
  <c r="BO54" i="7"/>
  <c r="BN54" i="7"/>
  <c r="BM54" i="7"/>
  <c r="BL54" i="7"/>
  <c r="BK54" i="7"/>
  <c r="BJ54" i="7"/>
  <c r="BI54" i="7"/>
  <c r="BH54" i="7"/>
  <c r="BO53" i="7"/>
  <c r="BN53" i="7"/>
  <c r="BM53" i="7"/>
  <c r="BL53" i="7"/>
  <c r="BK53" i="7"/>
  <c r="BJ53" i="7"/>
  <c r="BI53" i="7"/>
  <c r="BH53" i="7"/>
  <c r="BO52" i="7"/>
  <c r="BN52" i="7"/>
  <c r="BM52" i="7"/>
  <c r="BL52" i="7"/>
  <c r="BK52" i="7"/>
  <c r="BJ52" i="7"/>
  <c r="BI52" i="7"/>
  <c r="BH52" i="7"/>
  <c r="BO50" i="7"/>
  <c r="BN50" i="7"/>
  <c r="BM50" i="7"/>
  <c r="BL50" i="7"/>
  <c r="BK50" i="7"/>
  <c r="BJ50" i="7"/>
  <c r="BI50" i="7"/>
  <c r="BH50" i="7"/>
  <c r="BO49" i="7"/>
  <c r="BN49" i="7"/>
  <c r="BM49" i="7"/>
  <c r="BL49" i="7"/>
  <c r="BK49" i="7"/>
  <c r="BJ49" i="7"/>
  <c r="BI49" i="7"/>
  <c r="BH49" i="7"/>
  <c r="BO48" i="7"/>
  <c r="BN48" i="7"/>
  <c r="BM48" i="7"/>
  <c r="BL48" i="7"/>
  <c r="BK48" i="7"/>
  <c r="BJ48" i="7"/>
  <c r="BI48" i="7"/>
  <c r="BH48" i="7"/>
  <c r="BO46" i="7"/>
  <c r="BN46" i="7"/>
  <c r="BM46" i="7"/>
  <c r="BL46" i="7"/>
  <c r="BK46" i="7"/>
  <c r="BJ46" i="7"/>
  <c r="BI46" i="7"/>
  <c r="BH46" i="7"/>
  <c r="BO45" i="7"/>
  <c r="BN45" i="7"/>
  <c r="BM45" i="7"/>
  <c r="BL45" i="7"/>
  <c r="BK45" i="7"/>
  <c r="BJ45" i="7"/>
  <c r="BI45" i="7"/>
  <c r="BH45" i="7"/>
  <c r="BO44" i="7"/>
  <c r="BN44" i="7"/>
  <c r="BM44" i="7"/>
  <c r="BL44" i="7"/>
  <c r="BK44" i="7"/>
  <c r="BJ44" i="7"/>
  <c r="BI44" i="7"/>
  <c r="BH44" i="7"/>
  <c r="BO43" i="7"/>
  <c r="BN43" i="7"/>
  <c r="BM43" i="7"/>
  <c r="BL43" i="7"/>
  <c r="BK43" i="7"/>
  <c r="BJ43" i="7"/>
  <c r="BI43" i="7"/>
  <c r="BH43" i="7"/>
  <c r="BO42" i="7"/>
  <c r="BN42" i="7"/>
  <c r="BM42" i="7"/>
  <c r="BL42" i="7"/>
  <c r="BK42" i="7"/>
  <c r="BJ42" i="7"/>
  <c r="BI42" i="7"/>
  <c r="BH42" i="7"/>
  <c r="BO41" i="7"/>
  <c r="BN41" i="7"/>
  <c r="BM41" i="7"/>
  <c r="BL41" i="7"/>
  <c r="BK41" i="7"/>
  <c r="BJ41" i="7"/>
  <c r="BI41" i="7"/>
  <c r="BH41" i="7"/>
  <c r="BO40" i="7"/>
  <c r="BN40" i="7"/>
  <c r="BM40" i="7"/>
  <c r="BL40" i="7"/>
  <c r="BK40" i="7"/>
  <c r="BJ40" i="7"/>
  <c r="BI40" i="7"/>
  <c r="BH40" i="7"/>
  <c r="BO39" i="7"/>
  <c r="BN39" i="7"/>
  <c r="BM39" i="7"/>
  <c r="BL39" i="7"/>
  <c r="BK39" i="7"/>
  <c r="BJ39" i="7"/>
  <c r="BI39" i="7"/>
  <c r="BH39" i="7"/>
  <c r="BO38" i="7"/>
  <c r="BN38" i="7"/>
  <c r="BM38" i="7"/>
  <c r="BL38" i="7"/>
  <c r="BK38" i="7"/>
  <c r="BJ38" i="7"/>
  <c r="BI38" i="7"/>
  <c r="BH38" i="7"/>
  <c r="BO37" i="7"/>
  <c r="BN37" i="7"/>
  <c r="BM37" i="7"/>
  <c r="BL37" i="7"/>
  <c r="BK37" i="7"/>
  <c r="BJ37" i="7"/>
  <c r="BI37" i="7"/>
  <c r="BH37" i="7"/>
  <c r="BO36" i="7"/>
  <c r="BN36" i="7"/>
  <c r="BM36" i="7"/>
  <c r="BL36" i="7"/>
  <c r="BK36" i="7"/>
  <c r="BJ36" i="7"/>
  <c r="BI36" i="7"/>
  <c r="BH36" i="7"/>
  <c r="BO35" i="7"/>
  <c r="BN35" i="7"/>
  <c r="BM35" i="7"/>
  <c r="BL35" i="7"/>
  <c r="BK35" i="7"/>
  <c r="BJ35" i="7"/>
  <c r="BI35" i="7"/>
  <c r="BH35" i="7"/>
  <c r="BO34" i="7"/>
  <c r="BN34" i="7"/>
  <c r="BM34" i="7"/>
  <c r="BL34" i="7"/>
  <c r="BK34" i="7"/>
  <c r="BJ34" i="7"/>
  <c r="BI34" i="7"/>
  <c r="BH34" i="7"/>
  <c r="BO33" i="7"/>
  <c r="BN33" i="7"/>
  <c r="BM33" i="7"/>
  <c r="BL33" i="7"/>
  <c r="BK33" i="7"/>
  <c r="BJ33" i="7"/>
  <c r="BI33" i="7"/>
  <c r="BH33" i="7"/>
  <c r="BO32" i="7"/>
  <c r="BN32" i="7"/>
  <c r="BM32" i="7"/>
  <c r="BL32" i="7"/>
  <c r="BK32" i="7"/>
  <c r="BJ32" i="7"/>
  <c r="BI32" i="7"/>
  <c r="BH32" i="7"/>
  <c r="BO31" i="7"/>
  <c r="BN31" i="7"/>
  <c r="BM31" i="7"/>
  <c r="BL31" i="7"/>
  <c r="BK31" i="7"/>
  <c r="BJ31" i="7"/>
  <c r="BI31" i="7"/>
  <c r="BH31" i="7"/>
  <c r="BO30" i="7"/>
  <c r="BN30" i="7"/>
  <c r="BM30" i="7"/>
  <c r="BL30" i="7"/>
  <c r="BK30" i="7"/>
  <c r="BJ30" i="7"/>
  <c r="BI30" i="7"/>
  <c r="BH30" i="7"/>
  <c r="BO29" i="7"/>
  <c r="BN29" i="7"/>
  <c r="BM29" i="7"/>
  <c r="BL29" i="7"/>
  <c r="BK29" i="7"/>
  <c r="BJ29" i="7"/>
  <c r="BI29" i="7"/>
  <c r="BH29" i="7"/>
  <c r="BO28" i="7"/>
  <c r="BN28" i="7"/>
  <c r="BM28" i="7"/>
  <c r="BL28" i="7"/>
  <c r="BK28" i="7"/>
  <c r="BJ28" i="7"/>
  <c r="BI28" i="7"/>
  <c r="BH28" i="7"/>
  <c r="BO27" i="7"/>
  <c r="BN27" i="7"/>
  <c r="BM27" i="7"/>
  <c r="BL27" i="7"/>
  <c r="BK27" i="7"/>
  <c r="BJ27" i="7"/>
  <c r="BI27" i="7"/>
  <c r="BH27" i="7"/>
  <c r="BO26" i="7"/>
  <c r="BN26" i="7"/>
  <c r="BM26" i="7"/>
  <c r="BL26" i="7"/>
  <c r="BK26" i="7"/>
  <c r="BJ26" i="7"/>
  <c r="BI26" i="7"/>
  <c r="BH26" i="7"/>
  <c r="BO25" i="7"/>
  <c r="BN25" i="7"/>
  <c r="BM25" i="7"/>
  <c r="BL25" i="7"/>
  <c r="BK25" i="7"/>
  <c r="BJ25" i="7"/>
  <c r="BI25" i="7"/>
  <c r="BH25" i="7"/>
  <c r="BO24" i="7"/>
  <c r="BN24" i="7"/>
  <c r="BM24" i="7"/>
  <c r="BL24" i="7"/>
  <c r="BK24" i="7"/>
  <c r="BJ24" i="7"/>
  <c r="BI24" i="7"/>
  <c r="BH24" i="7"/>
  <c r="BO23" i="7"/>
  <c r="BN23" i="7"/>
  <c r="BM23" i="7"/>
  <c r="BL23" i="7"/>
  <c r="BK23" i="7"/>
  <c r="BJ23" i="7"/>
  <c r="BI23" i="7"/>
  <c r="BH23" i="7"/>
  <c r="BO22" i="7"/>
  <c r="BN22" i="7"/>
  <c r="BM22" i="7"/>
  <c r="BL22" i="7"/>
  <c r="BK22" i="7"/>
  <c r="BJ22" i="7"/>
  <c r="BI22" i="7"/>
  <c r="BH22" i="7"/>
  <c r="BO21" i="7"/>
  <c r="BN21" i="7"/>
  <c r="BM21" i="7"/>
  <c r="BL21" i="7"/>
  <c r="BK21" i="7"/>
  <c r="BJ21" i="7"/>
  <c r="BI21" i="7"/>
  <c r="BH21" i="7"/>
  <c r="BO19" i="7"/>
  <c r="BN19" i="7"/>
  <c r="BM19" i="7"/>
  <c r="BL19" i="7"/>
  <c r="BK19" i="7"/>
  <c r="BJ19" i="7"/>
  <c r="BI19" i="7"/>
  <c r="BH19" i="7"/>
  <c r="BO18" i="7"/>
  <c r="BN18" i="7"/>
  <c r="BM18" i="7"/>
  <c r="BL18" i="7"/>
  <c r="BK18" i="7"/>
  <c r="BJ18" i="7"/>
  <c r="BI18" i="7"/>
  <c r="BH18" i="7"/>
  <c r="BO17" i="7"/>
  <c r="BN17" i="7"/>
  <c r="BM17" i="7"/>
  <c r="BL17" i="7"/>
  <c r="BK17" i="7"/>
  <c r="BJ17" i="7"/>
  <c r="BI17" i="7"/>
  <c r="BH17" i="7"/>
  <c r="BO15" i="7"/>
  <c r="BN15" i="7"/>
  <c r="BM15" i="7"/>
  <c r="BL15" i="7"/>
  <c r="BK15" i="7"/>
  <c r="BJ15" i="7"/>
  <c r="BI15" i="7"/>
  <c r="BH15" i="7"/>
  <c r="BO14" i="7"/>
  <c r="BN14" i="7"/>
  <c r="BM14" i="7"/>
  <c r="BL14" i="7"/>
  <c r="BK14" i="7"/>
  <c r="BJ14" i="7"/>
  <c r="BI14" i="7"/>
  <c r="BH14" i="7"/>
  <c r="BO13" i="7"/>
  <c r="BN13" i="7"/>
  <c r="BM13" i="7"/>
  <c r="BL13" i="7"/>
  <c r="BK13" i="7"/>
  <c r="BJ13" i="7"/>
  <c r="BI13" i="7"/>
  <c r="BH13" i="7"/>
  <c r="BO12" i="7"/>
  <c r="BN12" i="7"/>
  <c r="BM12" i="7"/>
  <c r="BL12" i="7"/>
  <c r="BK12" i="7"/>
  <c r="BJ12" i="7"/>
  <c r="BI12" i="7"/>
  <c r="BH12" i="7"/>
  <c r="BO11" i="7"/>
  <c r="BN11" i="7"/>
  <c r="BM11" i="7"/>
  <c r="BL11" i="7"/>
  <c r="BK11" i="7"/>
  <c r="BJ11" i="7"/>
  <c r="BI11" i="7"/>
  <c r="BH11" i="7"/>
  <c r="BO10" i="7"/>
  <c r="BN10" i="7"/>
  <c r="BM10" i="7"/>
  <c r="BL10" i="7"/>
  <c r="BK10" i="7"/>
  <c r="BJ10" i="7"/>
  <c r="BI10" i="7"/>
  <c r="BH10" i="7"/>
  <c r="BO9" i="7"/>
  <c r="BN9" i="7"/>
  <c r="BM9" i="7"/>
  <c r="BL9" i="7"/>
  <c r="BK9" i="7"/>
  <c r="BJ9" i="7"/>
  <c r="BI9" i="7"/>
  <c r="BH9" i="7"/>
  <c r="BO8" i="7"/>
  <c r="BN8" i="7"/>
  <c r="BM8" i="7"/>
  <c r="BL8" i="7"/>
  <c r="BK8" i="7"/>
  <c r="BJ8" i="7"/>
  <c r="BI8" i="7"/>
  <c r="BH8" i="7"/>
  <c r="BO7" i="7"/>
  <c r="BN7" i="7"/>
  <c r="BM7" i="7"/>
  <c r="BL7" i="7"/>
  <c r="BK7" i="7"/>
  <c r="BJ7" i="7"/>
  <c r="BI7" i="7"/>
  <c r="BH7" i="7"/>
  <c r="BO6" i="7"/>
  <c r="BN6" i="7"/>
  <c r="BM6" i="7"/>
  <c r="BL6" i="7"/>
  <c r="BK6" i="7"/>
  <c r="BJ6" i="7"/>
  <c r="BI6" i="7"/>
  <c r="BH6" i="7"/>
  <c r="BO5" i="7"/>
  <c r="BN5" i="7"/>
  <c r="BM5" i="7"/>
  <c r="BL5" i="7"/>
  <c r="BK5" i="7"/>
  <c r="BJ5" i="7"/>
  <c r="BI5" i="7"/>
  <c r="BH5" i="7"/>
  <c r="BO4" i="7"/>
  <c r="BN4" i="7"/>
  <c r="BM4" i="7"/>
  <c r="BL4" i="7"/>
  <c r="BK4" i="7"/>
  <c r="BJ4" i="7"/>
  <c r="BI4" i="7"/>
  <c r="BH4" i="7"/>
  <c r="BO3" i="7"/>
  <c r="BN3" i="7"/>
  <c r="BM3" i="7"/>
  <c r="BL3" i="7"/>
  <c r="BK3" i="7"/>
  <c r="BJ3" i="7"/>
  <c r="BJ72" i="7" s="1"/>
  <c r="BI3" i="7"/>
  <c r="BH3" i="7"/>
  <c r="S596" i="3"/>
  <c r="R596" i="3"/>
  <c r="Q596" i="3"/>
  <c r="P596" i="3"/>
  <c r="O596" i="3"/>
  <c r="N596" i="3"/>
  <c r="M596" i="3"/>
  <c r="L596" i="3"/>
  <c r="K596" i="3"/>
  <c r="J596" i="3"/>
  <c r="I596" i="3"/>
  <c r="H596" i="3"/>
  <c r="G596" i="3"/>
  <c r="S595" i="3"/>
  <c r="R595" i="3"/>
  <c r="Q595" i="3"/>
  <c r="P595" i="3"/>
  <c r="O595" i="3"/>
  <c r="N595" i="3"/>
  <c r="M595" i="3"/>
  <c r="L595" i="3"/>
  <c r="K595" i="3"/>
  <c r="J595" i="3"/>
  <c r="I595" i="3"/>
  <c r="H595" i="3"/>
  <c r="G595" i="3"/>
  <c r="S594" i="3"/>
  <c r="R594" i="3"/>
  <c r="Q594" i="3"/>
  <c r="P594" i="3"/>
  <c r="O594" i="3"/>
  <c r="N594" i="3"/>
  <c r="M594" i="3"/>
  <c r="L594" i="3"/>
  <c r="K594" i="3"/>
  <c r="J594" i="3"/>
  <c r="I594" i="3"/>
  <c r="H594" i="3"/>
  <c r="G594" i="3"/>
  <c r="R593" i="3"/>
  <c r="Q593" i="3"/>
  <c r="P593" i="3"/>
  <c r="O593" i="3"/>
  <c r="N593" i="3"/>
  <c r="M593" i="3"/>
  <c r="L593" i="3"/>
  <c r="K593" i="3"/>
  <c r="J593" i="3"/>
  <c r="I593" i="3"/>
  <c r="H593" i="3"/>
  <c r="G593" i="3"/>
  <c r="N30" i="7"/>
  <c r="M30" i="7"/>
  <c r="L30" i="7"/>
  <c r="K30" i="7"/>
  <c r="J30" i="7"/>
  <c r="I30" i="7"/>
  <c r="H30" i="7"/>
  <c r="G30" i="7"/>
  <c r="F30" i="7"/>
  <c r="E30" i="7"/>
  <c r="N29" i="7"/>
  <c r="M29" i="7"/>
  <c r="L29" i="7"/>
  <c r="K29" i="7"/>
  <c r="J29" i="7"/>
  <c r="I29" i="7"/>
  <c r="H29" i="7"/>
  <c r="G29" i="7"/>
  <c r="F29" i="7"/>
  <c r="E29" i="7"/>
  <c r="N28" i="7"/>
  <c r="M28" i="7"/>
  <c r="L28" i="7"/>
  <c r="K28" i="7"/>
  <c r="J28" i="7"/>
  <c r="I28" i="7"/>
  <c r="H28" i="7"/>
  <c r="G28" i="7"/>
  <c r="F28" i="7"/>
  <c r="E28" i="7"/>
  <c r="N27" i="7"/>
  <c r="M27" i="7"/>
  <c r="L27" i="7"/>
  <c r="K27" i="7"/>
  <c r="J27" i="7"/>
  <c r="I27" i="7"/>
  <c r="H27" i="7"/>
  <c r="G27" i="7"/>
  <c r="F27" i="7"/>
  <c r="E27" i="7"/>
  <c r="N26" i="7"/>
  <c r="M26" i="7"/>
  <c r="L26" i="7"/>
  <c r="K26" i="7"/>
  <c r="J26" i="7"/>
  <c r="I26" i="7"/>
  <c r="H26" i="7"/>
  <c r="G26" i="7"/>
  <c r="F26" i="7"/>
  <c r="E26" i="7"/>
  <c r="N25" i="7"/>
  <c r="M25" i="7"/>
  <c r="L25" i="7"/>
  <c r="K25" i="7"/>
  <c r="J25" i="7"/>
  <c r="I25" i="7"/>
  <c r="H25" i="7"/>
  <c r="G25" i="7"/>
  <c r="F25" i="7"/>
  <c r="E25" i="7"/>
  <c r="N24" i="7"/>
  <c r="M24" i="7"/>
  <c r="L24" i="7"/>
  <c r="K24" i="7"/>
  <c r="J24" i="7"/>
  <c r="I24" i="7"/>
  <c r="H24" i="7"/>
  <c r="G24" i="7"/>
  <c r="F24" i="7"/>
  <c r="E24" i="7"/>
  <c r="N23" i="7"/>
  <c r="M23" i="7"/>
  <c r="L23" i="7"/>
  <c r="K23" i="7"/>
  <c r="J23" i="7"/>
  <c r="I23" i="7"/>
  <c r="H23" i="7"/>
  <c r="G23" i="7"/>
  <c r="F23" i="7"/>
  <c r="E23" i="7"/>
  <c r="N22" i="7"/>
  <c r="M22" i="7"/>
  <c r="L22" i="7"/>
  <c r="K22" i="7"/>
  <c r="J22" i="7"/>
  <c r="I22" i="7"/>
  <c r="H22" i="7"/>
  <c r="G22" i="7"/>
  <c r="F22" i="7"/>
  <c r="E22" i="7"/>
  <c r="N21" i="7"/>
  <c r="M21" i="7"/>
  <c r="L21" i="7"/>
  <c r="K21" i="7"/>
  <c r="J21" i="7"/>
  <c r="I21" i="7"/>
  <c r="H21" i="7"/>
  <c r="G21" i="7"/>
  <c r="F21" i="7"/>
  <c r="E21" i="7"/>
  <c r="N20" i="7"/>
  <c r="M20" i="7"/>
  <c r="L20" i="7"/>
  <c r="K20" i="7"/>
  <c r="J20" i="7"/>
  <c r="I20" i="7"/>
  <c r="H20" i="7"/>
  <c r="G20" i="7"/>
  <c r="F20" i="7"/>
  <c r="E20" i="7"/>
  <c r="N19" i="7"/>
  <c r="M19" i="7"/>
  <c r="L19" i="7"/>
  <c r="K19" i="7"/>
  <c r="J19" i="7"/>
  <c r="I19" i="7"/>
  <c r="H19" i="7"/>
  <c r="G19" i="7"/>
  <c r="F19" i="7"/>
  <c r="E19" i="7"/>
  <c r="N18" i="7"/>
  <c r="M18" i="7"/>
  <c r="L18" i="7"/>
  <c r="K18" i="7"/>
  <c r="J18" i="7"/>
  <c r="I18" i="7"/>
  <c r="H18" i="7"/>
  <c r="G18" i="7"/>
  <c r="F18" i="7"/>
  <c r="E18" i="7"/>
  <c r="N17" i="7"/>
  <c r="M17" i="7"/>
  <c r="L17" i="7"/>
  <c r="K17" i="7"/>
  <c r="J17" i="7"/>
  <c r="I17" i="7"/>
  <c r="H17" i="7"/>
  <c r="G17" i="7"/>
  <c r="F17" i="7"/>
  <c r="E17" i="7"/>
  <c r="N16" i="7"/>
  <c r="M16" i="7"/>
  <c r="L16" i="7"/>
  <c r="K16" i="7"/>
  <c r="J16" i="7"/>
  <c r="I16" i="7"/>
  <c r="H16" i="7"/>
  <c r="G16" i="7"/>
  <c r="F16" i="7"/>
  <c r="E16" i="7"/>
  <c r="N15" i="7"/>
  <c r="M15" i="7"/>
  <c r="L15" i="7"/>
  <c r="K15" i="7"/>
  <c r="J15" i="7"/>
  <c r="I15" i="7"/>
  <c r="H15" i="7"/>
  <c r="G15" i="7"/>
  <c r="F15" i="7"/>
  <c r="E15" i="7"/>
  <c r="N14" i="7"/>
  <c r="M14" i="7"/>
  <c r="L14" i="7"/>
  <c r="K14" i="7"/>
  <c r="J14" i="7"/>
  <c r="I14" i="7"/>
  <c r="H14" i="7"/>
  <c r="G14" i="7"/>
  <c r="F14" i="7"/>
  <c r="E14" i="7"/>
  <c r="N13" i="7"/>
  <c r="M13" i="7"/>
  <c r="L13" i="7"/>
  <c r="K13" i="7"/>
  <c r="J13" i="7"/>
  <c r="I13" i="7"/>
  <c r="H13" i="7"/>
  <c r="G13" i="7"/>
  <c r="F13" i="7"/>
  <c r="E13" i="7"/>
  <c r="N12" i="7"/>
  <c r="M12" i="7"/>
  <c r="L12" i="7"/>
  <c r="K12" i="7"/>
  <c r="J12" i="7"/>
  <c r="I12" i="7"/>
  <c r="H12" i="7"/>
  <c r="G12" i="7"/>
  <c r="F12" i="7"/>
  <c r="E12" i="7"/>
  <c r="N11" i="7"/>
  <c r="M11" i="7"/>
  <c r="L11" i="7"/>
  <c r="K11" i="7"/>
  <c r="J11" i="7"/>
  <c r="I11" i="7"/>
  <c r="H11" i="7"/>
  <c r="G11" i="7"/>
  <c r="F11" i="7"/>
  <c r="E11" i="7"/>
  <c r="N10" i="7"/>
  <c r="M10" i="7"/>
  <c r="L10" i="7"/>
  <c r="K10" i="7"/>
  <c r="J10" i="7"/>
  <c r="I10" i="7"/>
  <c r="H10" i="7"/>
  <c r="G10" i="7"/>
  <c r="F10" i="7"/>
  <c r="E10" i="7"/>
  <c r="N9" i="7"/>
  <c r="M9" i="7"/>
  <c r="L9" i="7"/>
  <c r="K9" i="7"/>
  <c r="J9" i="7"/>
  <c r="I9" i="7"/>
  <c r="H9" i="7"/>
  <c r="G9" i="7"/>
  <c r="F9" i="7"/>
  <c r="E9" i="7"/>
  <c r="N8" i="7"/>
  <c r="M8" i="7"/>
  <c r="L8" i="7"/>
  <c r="K8" i="7"/>
  <c r="J8" i="7"/>
  <c r="I8" i="7"/>
  <c r="H8" i="7"/>
  <c r="G8" i="7"/>
  <c r="F8" i="7"/>
  <c r="E8" i="7"/>
  <c r="N7" i="7"/>
  <c r="M7" i="7"/>
  <c r="L7" i="7"/>
  <c r="K7" i="7"/>
  <c r="J7" i="7"/>
  <c r="I7" i="7"/>
  <c r="H7" i="7"/>
  <c r="G7" i="7"/>
  <c r="F7" i="7"/>
  <c r="E7" i="7"/>
  <c r="N6" i="7"/>
  <c r="M6" i="7"/>
  <c r="L6" i="7"/>
  <c r="K6" i="7"/>
  <c r="J6" i="7"/>
  <c r="I6" i="7"/>
  <c r="H6" i="7"/>
  <c r="G6" i="7"/>
  <c r="F6" i="7"/>
  <c r="E6" i="7"/>
  <c r="N5" i="7"/>
  <c r="M5" i="7"/>
  <c r="L5" i="7"/>
  <c r="K5" i="7"/>
  <c r="J5" i="7"/>
  <c r="I5" i="7"/>
  <c r="H5" i="7"/>
  <c r="G5" i="7"/>
  <c r="F5" i="7"/>
  <c r="E5" i="7"/>
  <c r="N4" i="7"/>
  <c r="M4" i="7"/>
  <c r="L4" i="7"/>
  <c r="K4" i="7"/>
  <c r="J4" i="7"/>
  <c r="I4" i="7"/>
  <c r="H4" i="7"/>
  <c r="G4" i="7"/>
  <c r="F4" i="7"/>
  <c r="E4" i="7"/>
  <c r="N3" i="7"/>
  <c r="M3" i="7"/>
  <c r="L3" i="7"/>
  <c r="K3" i="7"/>
  <c r="J3" i="7"/>
  <c r="I3" i="7"/>
  <c r="H3" i="7"/>
  <c r="G3" i="7"/>
  <c r="F3" i="7"/>
  <c r="E3" i="7"/>
  <c r="N2" i="7"/>
  <c r="M2" i="7"/>
  <c r="L2" i="7"/>
  <c r="K2" i="7"/>
  <c r="J2" i="7"/>
  <c r="I2" i="7"/>
  <c r="H2" i="7"/>
  <c r="G2" i="7"/>
  <c r="F2" i="7"/>
  <c r="E2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AR43" i="6"/>
  <c r="BB3" i="6"/>
  <c r="BA3" i="6"/>
  <c r="AZ3" i="6"/>
  <c r="AY3" i="6"/>
  <c r="AX3" i="6"/>
  <c r="AW3" i="6"/>
  <c r="AV3" i="6"/>
  <c r="AU3" i="6"/>
  <c r="AT3" i="6"/>
  <c r="AS3" i="6"/>
  <c r="AR3" i="6"/>
  <c r="AF4" i="6"/>
  <c r="AG3" i="6"/>
  <c r="AF3" i="6"/>
  <c r="AE3" i="6"/>
  <c r="AD3" i="6"/>
  <c r="AC3" i="6"/>
  <c r="AB3" i="6"/>
  <c r="AA3" i="6"/>
  <c r="Z3" i="6"/>
  <c r="Y3" i="6"/>
  <c r="X3" i="6"/>
  <c r="C3" i="6"/>
  <c r="W3" i="6"/>
  <c r="B3" i="6"/>
  <c r="L4" i="6"/>
  <c r="D4" i="6"/>
  <c r="L3" i="6"/>
  <c r="K3" i="6"/>
  <c r="J3" i="6"/>
  <c r="I3" i="6"/>
  <c r="H3" i="6"/>
  <c r="G3" i="6"/>
  <c r="F3" i="6"/>
  <c r="E3" i="6"/>
  <c r="D3" i="6"/>
  <c r="A4" i="6"/>
  <c r="E4" i="6" s="1"/>
  <c r="P623" i="4"/>
  <c r="O623" i="4"/>
  <c r="P622" i="4"/>
  <c r="O622" i="4"/>
  <c r="P621" i="4"/>
  <c r="O621" i="4"/>
  <c r="P620" i="4"/>
  <c r="O620" i="4"/>
  <c r="P619" i="4"/>
  <c r="O619" i="4"/>
  <c r="P618" i="4"/>
  <c r="O618" i="4"/>
  <c r="P617" i="4"/>
  <c r="O617" i="4"/>
  <c r="P616" i="4"/>
  <c r="O616" i="4"/>
  <c r="P615" i="4"/>
  <c r="O615" i="4"/>
  <c r="P614" i="4"/>
  <c r="O614" i="4"/>
  <c r="P613" i="4"/>
  <c r="O613" i="4"/>
  <c r="P612" i="4"/>
  <c r="O612" i="4"/>
  <c r="P611" i="4"/>
  <c r="O611" i="4"/>
  <c r="P610" i="4"/>
  <c r="O610" i="4"/>
  <c r="P609" i="4"/>
  <c r="O609" i="4"/>
  <c r="P608" i="4"/>
  <c r="O608" i="4"/>
  <c r="P607" i="4"/>
  <c r="O607" i="4"/>
  <c r="P606" i="4"/>
  <c r="O606" i="4"/>
  <c r="P605" i="4"/>
  <c r="O605" i="4"/>
  <c r="P604" i="4"/>
  <c r="O604" i="4"/>
  <c r="P603" i="4"/>
  <c r="O603" i="4"/>
  <c r="P602" i="4"/>
  <c r="O602" i="4"/>
  <c r="P601" i="4"/>
  <c r="O601" i="4"/>
  <c r="P600" i="4"/>
  <c r="O600" i="4"/>
  <c r="P599" i="4"/>
  <c r="O599" i="4"/>
  <c r="P598" i="4"/>
  <c r="O598" i="4"/>
  <c r="P597" i="4"/>
  <c r="O597" i="4"/>
  <c r="P596" i="4"/>
  <c r="O596" i="4"/>
  <c r="P595" i="4"/>
  <c r="O595" i="4"/>
  <c r="P594" i="4"/>
  <c r="O594" i="4"/>
  <c r="P593" i="4"/>
  <c r="O593" i="4"/>
  <c r="P592" i="4"/>
  <c r="O592" i="4"/>
  <c r="P591" i="4"/>
  <c r="O591" i="4"/>
  <c r="P590" i="4"/>
  <c r="O590" i="4"/>
  <c r="P589" i="4"/>
  <c r="O589" i="4"/>
  <c r="P588" i="4"/>
  <c r="O588" i="4"/>
  <c r="P587" i="4"/>
  <c r="O587" i="4"/>
  <c r="P586" i="4"/>
  <c r="O586" i="4"/>
  <c r="P585" i="4"/>
  <c r="O585" i="4"/>
  <c r="P584" i="4"/>
  <c r="O584" i="4"/>
  <c r="P583" i="4"/>
  <c r="O583" i="4"/>
  <c r="P582" i="4"/>
  <c r="O582" i="4"/>
  <c r="P581" i="4"/>
  <c r="O581" i="4"/>
  <c r="P580" i="4"/>
  <c r="O580" i="4"/>
  <c r="P579" i="4"/>
  <c r="O579" i="4"/>
  <c r="P578" i="4"/>
  <c r="O578" i="4"/>
  <c r="P577" i="4"/>
  <c r="O577" i="4"/>
  <c r="P576" i="4"/>
  <c r="O576" i="4"/>
  <c r="P575" i="4"/>
  <c r="O575" i="4"/>
  <c r="P574" i="4"/>
  <c r="O574" i="4"/>
  <c r="P573" i="4"/>
  <c r="O573" i="4"/>
  <c r="P572" i="4"/>
  <c r="O572" i="4"/>
  <c r="P571" i="4"/>
  <c r="O571" i="4"/>
  <c r="P570" i="4"/>
  <c r="O570" i="4"/>
  <c r="P569" i="4"/>
  <c r="O569" i="4"/>
  <c r="P568" i="4"/>
  <c r="O568" i="4"/>
  <c r="P567" i="4"/>
  <c r="O567" i="4"/>
  <c r="P566" i="4"/>
  <c r="O566" i="4"/>
  <c r="P565" i="4"/>
  <c r="O565" i="4"/>
  <c r="P564" i="4"/>
  <c r="O564" i="4"/>
  <c r="P563" i="4"/>
  <c r="O563" i="4"/>
  <c r="P562" i="4"/>
  <c r="O562" i="4"/>
  <c r="P561" i="4"/>
  <c r="O561" i="4"/>
  <c r="P560" i="4"/>
  <c r="O560" i="4"/>
  <c r="P559" i="4"/>
  <c r="O559" i="4"/>
  <c r="P558" i="4"/>
  <c r="O558" i="4"/>
  <c r="P557" i="4"/>
  <c r="O557" i="4"/>
  <c r="P556" i="4"/>
  <c r="O556" i="4"/>
  <c r="P555" i="4"/>
  <c r="O555" i="4"/>
  <c r="P554" i="4"/>
  <c r="O554" i="4"/>
  <c r="P553" i="4"/>
  <c r="O553" i="4"/>
  <c r="P552" i="4"/>
  <c r="O552" i="4"/>
  <c r="P551" i="4"/>
  <c r="O551" i="4"/>
  <c r="P550" i="4"/>
  <c r="O550" i="4"/>
  <c r="P549" i="4"/>
  <c r="O549" i="4"/>
  <c r="P548" i="4"/>
  <c r="O548" i="4"/>
  <c r="P547" i="4"/>
  <c r="O547" i="4"/>
  <c r="P546" i="4"/>
  <c r="O546" i="4"/>
  <c r="P545" i="4"/>
  <c r="O545" i="4"/>
  <c r="P544" i="4"/>
  <c r="O544" i="4"/>
  <c r="P543" i="4"/>
  <c r="O543" i="4"/>
  <c r="P542" i="4"/>
  <c r="O542" i="4"/>
  <c r="P541" i="4"/>
  <c r="O541" i="4"/>
  <c r="P540" i="4"/>
  <c r="O540" i="4"/>
  <c r="P539" i="4"/>
  <c r="O539" i="4"/>
  <c r="P538" i="4"/>
  <c r="O538" i="4"/>
  <c r="P537" i="4"/>
  <c r="O537" i="4"/>
  <c r="P536" i="4"/>
  <c r="O536" i="4"/>
  <c r="P535" i="4"/>
  <c r="O535" i="4"/>
  <c r="P534" i="4"/>
  <c r="O534" i="4"/>
  <c r="P533" i="4"/>
  <c r="O533" i="4"/>
  <c r="P532" i="4"/>
  <c r="O532" i="4"/>
  <c r="P531" i="4"/>
  <c r="O531" i="4"/>
  <c r="P530" i="4"/>
  <c r="O530" i="4"/>
  <c r="P529" i="4"/>
  <c r="O529" i="4"/>
  <c r="P528" i="4"/>
  <c r="O528" i="4"/>
  <c r="P527" i="4"/>
  <c r="O527" i="4"/>
  <c r="P526" i="4"/>
  <c r="O526" i="4"/>
  <c r="P525" i="4"/>
  <c r="O525" i="4"/>
  <c r="P524" i="4"/>
  <c r="O524" i="4"/>
  <c r="P523" i="4"/>
  <c r="O523" i="4"/>
  <c r="P522" i="4"/>
  <c r="O522" i="4"/>
  <c r="P521" i="4"/>
  <c r="O521" i="4"/>
  <c r="P520" i="4"/>
  <c r="O520" i="4"/>
  <c r="P519" i="4"/>
  <c r="O519" i="4"/>
  <c r="P518" i="4"/>
  <c r="O518" i="4"/>
  <c r="P517" i="4"/>
  <c r="O517" i="4"/>
  <c r="P516" i="4"/>
  <c r="O516" i="4"/>
  <c r="P515" i="4"/>
  <c r="O515" i="4"/>
  <c r="P514" i="4"/>
  <c r="O514" i="4"/>
  <c r="P513" i="4"/>
  <c r="O513" i="4"/>
  <c r="P512" i="4"/>
  <c r="O512" i="4"/>
  <c r="P511" i="4"/>
  <c r="O511" i="4"/>
  <c r="P510" i="4"/>
  <c r="O510" i="4"/>
  <c r="P509" i="4"/>
  <c r="O509" i="4"/>
  <c r="P508" i="4"/>
  <c r="O508" i="4"/>
  <c r="P507" i="4"/>
  <c r="O507" i="4"/>
  <c r="P506" i="4"/>
  <c r="O506" i="4"/>
  <c r="P505" i="4"/>
  <c r="O505" i="4"/>
  <c r="P504" i="4"/>
  <c r="O504" i="4"/>
  <c r="P503" i="4"/>
  <c r="O503" i="4"/>
  <c r="P502" i="4"/>
  <c r="O502" i="4"/>
  <c r="P501" i="4"/>
  <c r="O501" i="4"/>
  <c r="P500" i="4"/>
  <c r="O500" i="4"/>
  <c r="P499" i="4"/>
  <c r="O499" i="4"/>
  <c r="P498" i="4"/>
  <c r="O498" i="4"/>
  <c r="P497" i="4"/>
  <c r="O497" i="4"/>
  <c r="P496" i="4"/>
  <c r="O496" i="4"/>
  <c r="P495" i="4"/>
  <c r="O495" i="4"/>
  <c r="P494" i="4"/>
  <c r="O494" i="4"/>
  <c r="P493" i="4"/>
  <c r="O493" i="4"/>
  <c r="P492" i="4"/>
  <c r="O492" i="4"/>
  <c r="P491" i="4"/>
  <c r="O491" i="4"/>
  <c r="P490" i="4"/>
  <c r="O490" i="4"/>
  <c r="P489" i="4"/>
  <c r="O489" i="4"/>
  <c r="P488" i="4"/>
  <c r="O488" i="4"/>
  <c r="P487" i="4"/>
  <c r="O487" i="4"/>
  <c r="P486" i="4"/>
  <c r="O486" i="4"/>
  <c r="P485" i="4"/>
  <c r="O485" i="4"/>
  <c r="P484" i="4"/>
  <c r="O484" i="4"/>
  <c r="P483" i="4"/>
  <c r="O483" i="4"/>
  <c r="P482" i="4"/>
  <c r="O482" i="4"/>
  <c r="P481" i="4"/>
  <c r="O481" i="4"/>
  <c r="P480" i="4"/>
  <c r="O480" i="4"/>
  <c r="P479" i="4"/>
  <c r="O479" i="4"/>
  <c r="P478" i="4"/>
  <c r="O478" i="4"/>
  <c r="P477" i="4"/>
  <c r="O477" i="4"/>
  <c r="P476" i="4"/>
  <c r="O476" i="4"/>
  <c r="P475" i="4"/>
  <c r="O475" i="4"/>
  <c r="P474" i="4"/>
  <c r="O474" i="4"/>
  <c r="P473" i="4"/>
  <c r="O473" i="4"/>
  <c r="P472" i="4"/>
  <c r="O472" i="4"/>
  <c r="P471" i="4"/>
  <c r="O471" i="4"/>
  <c r="P470" i="4"/>
  <c r="O470" i="4"/>
  <c r="P469" i="4"/>
  <c r="O469" i="4"/>
  <c r="P468" i="4"/>
  <c r="O468" i="4"/>
  <c r="P467" i="4"/>
  <c r="O467" i="4"/>
  <c r="P466" i="4"/>
  <c r="O466" i="4"/>
  <c r="P465" i="4"/>
  <c r="O465" i="4"/>
  <c r="P464" i="4"/>
  <c r="O464" i="4"/>
  <c r="P463" i="4"/>
  <c r="O463" i="4"/>
  <c r="P462" i="4"/>
  <c r="O462" i="4"/>
  <c r="P461" i="4"/>
  <c r="O461" i="4"/>
  <c r="P460" i="4"/>
  <c r="O460" i="4"/>
  <c r="P459" i="4"/>
  <c r="O459" i="4"/>
  <c r="P458" i="4"/>
  <c r="O458" i="4"/>
  <c r="P457" i="4"/>
  <c r="O457" i="4"/>
  <c r="P456" i="4"/>
  <c r="O456" i="4"/>
  <c r="P455" i="4"/>
  <c r="O455" i="4"/>
  <c r="P454" i="4"/>
  <c r="O454" i="4"/>
  <c r="P453" i="4"/>
  <c r="O453" i="4"/>
  <c r="P452" i="4"/>
  <c r="O452" i="4"/>
  <c r="P451" i="4"/>
  <c r="O451" i="4"/>
  <c r="P450" i="4"/>
  <c r="O450" i="4"/>
  <c r="P449" i="4"/>
  <c r="O449" i="4"/>
  <c r="P448" i="4"/>
  <c r="O448" i="4"/>
  <c r="P447" i="4"/>
  <c r="O447" i="4"/>
  <c r="P446" i="4"/>
  <c r="O446" i="4"/>
  <c r="P445" i="4"/>
  <c r="O445" i="4"/>
  <c r="P444" i="4"/>
  <c r="O444" i="4"/>
  <c r="P443" i="4"/>
  <c r="O443" i="4"/>
  <c r="P442" i="4"/>
  <c r="O442" i="4"/>
  <c r="P441" i="4"/>
  <c r="O441" i="4"/>
  <c r="P440" i="4"/>
  <c r="O440" i="4"/>
  <c r="P439" i="4"/>
  <c r="O439" i="4"/>
  <c r="P438" i="4"/>
  <c r="O438" i="4"/>
  <c r="P437" i="4"/>
  <c r="O437" i="4"/>
  <c r="P436" i="4"/>
  <c r="O436" i="4"/>
  <c r="P435" i="4"/>
  <c r="O435" i="4"/>
  <c r="P434" i="4"/>
  <c r="O434" i="4"/>
  <c r="P433" i="4"/>
  <c r="O433" i="4"/>
  <c r="P432" i="4"/>
  <c r="O432" i="4"/>
  <c r="P431" i="4"/>
  <c r="O431" i="4"/>
  <c r="P430" i="4"/>
  <c r="O430" i="4"/>
  <c r="P429" i="4"/>
  <c r="O429" i="4"/>
  <c r="P428" i="4"/>
  <c r="O428" i="4"/>
  <c r="P427" i="4"/>
  <c r="O427" i="4"/>
  <c r="P426" i="4"/>
  <c r="O426" i="4"/>
  <c r="P425" i="4"/>
  <c r="O425" i="4"/>
  <c r="P424" i="4"/>
  <c r="O424" i="4"/>
  <c r="P423" i="4"/>
  <c r="O423" i="4"/>
  <c r="P422" i="4"/>
  <c r="O422" i="4"/>
  <c r="P421" i="4"/>
  <c r="O421" i="4"/>
  <c r="P420" i="4"/>
  <c r="O420" i="4"/>
  <c r="P419" i="4"/>
  <c r="O419" i="4"/>
  <c r="P418" i="4"/>
  <c r="O418" i="4"/>
  <c r="P417" i="4"/>
  <c r="O417" i="4"/>
  <c r="P416" i="4"/>
  <c r="O416" i="4"/>
  <c r="P415" i="4"/>
  <c r="O415" i="4"/>
  <c r="P414" i="4"/>
  <c r="O414" i="4"/>
  <c r="P413" i="4"/>
  <c r="O413" i="4"/>
  <c r="P412" i="4"/>
  <c r="O412" i="4"/>
  <c r="P411" i="4"/>
  <c r="O411" i="4"/>
  <c r="P410" i="4"/>
  <c r="O410" i="4"/>
  <c r="P409" i="4"/>
  <c r="O409" i="4"/>
  <c r="P408" i="4"/>
  <c r="O408" i="4"/>
  <c r="P407" i="4"/>
  <c r="O407" i="4"/>
  <c r="P406" i="4"/>
  <c r="O406" i="4"/>
  <c r="P405" i="4"/>
  <c r="O405" i="4"/>
  <c r="P404" i="4"/>
  <c r="O404" i="4"/>
  <c r="P403" i="4"/>
  <c r="O403" i="4"/>
  <c r="P402" i="4"/>
  <c r="O402" i="4"/>
  <c r="P401" i="4"/>
  <c r="O401" i="4"/>
  <c r="P400" i="4"/>
  <c r="O400" i="4"/>
  <c r="P399" i="4"/>
  <c r="O399" i="4"/>
  <c r="P398" i="4"/>
  <c r="O398" i="4"/>
  <c r="P397" i="4"/>
  <c r="O397" i="4"/>
  <c r="P396" i="4"/>
  <c r="O396" i="4"/>
  <c r="P395" i="4"/>
  <c r="O395" i="4"/>
  <c r="P394" i="4"/>
  <c r="O394" i="4"/>
  <c r="P393" i="4"/>
  <c r="O393" i="4"/>
  <c r="P392" i="4"/>
  <c r="O392" i="4"/>
  <c r="P391" i="4"/>
  <c r="O391" i="4"/>
  <c r="P390" i="4"/>
  <c r="O390" i="4"/>
  <c r="P389" i="4"/>
  <c r="O389" i="4"/>
  <c r="P388" i="4"/>
  <c r="O388" i="4"/>
  <c r="P387" i="4"/>
  <c r="O387" i="4"/>
  <c r="P386" i="4"/>
  <c r="O386" i="4"/>
  <c r="P385" i="4"/>
  <c r="O385" i="4"/>
  <c r="P384" i="4"/>
  <c r="O384" i="4"/>
  <c r="P383" i="4"/>
  <c r="O383" i="4"/>
  <c r="P382" i="4"/>
  <c r="O382" i="4"/>
  <c r="P381" i="4"/>
  <c r="O381" i="4"/>
  <c r="P380" i="4"/>
  <c r="O380" i="4"/>
  <c r="P379" i="4"/>
  <c r="O379" i="4"/>
  <c r="P378" i="4"/>
  <c r="O378" i="4"/>
  <c r="P377" i="4"/>
  <c r="O377" i="4"/>
  <c r="P376" i="4"/>
  <c r="O376" i="4"/>
  <c r="P375" i="4"/>
  <c r="O375" i="4"/>
  <c r="P374" i="4"/>
  <c r="O374" i="4"/>
  <c r="P373" i="4"/>
  <c r="O373" i="4"/>
  <c r="P372" i="4"/>
  <c r="O372" i="4"/>
  <c r="P371" i="4"/>
  <c r="O371" i="4"/>
  <c r="P370" i="4"/>
  <c r="O370" i="4"/>
  <c r="P369" i="4"/>
  <c r="O369" i="4"/>
  <c r="P368" i="4"/>
  <c r="O368" i="4"/>
  <c r="P367" i="4"/>
  <c r="O367" i="4"/>
  <c r="P366" i="4"/>
  <c r="O366" i="4"/>
  <c r="P365" i="4"/>
  <c r="O365" i="4"/>
  <c r="P364" i="4"/>
  <c r="O364" i="4"/>
  <c r="P363" i="4"/>
  <c r="O363" i="4"/>
  <c r="P362" i="4"/>
  <c r="O362" i="4"/>
  <c r="P361" i="4"/>
  <c r="O361" i="4"/>
  <c r="P360" i="4"/>
  <c r="O360" i="4"/>
  <c r="P359" i="4"/>
  <c r="O359" i="4"/>
  <c r="P358" i="4"/>
  <c r="O358" i="4"/>
  <c r="P357" i="4"/>
  <c r="O357" i="4"/>
  <c r="P356" i="4"/>
  <c r="O356" i="4"/>
  <c r="P355" i="4"/>
  <c r="O355" i="4"/>
  <c r="P354" i="4"/>
  <c r="O354" i="4"/>
  <c r="P353" i="4"/>
  <c r="O353" i="4"/>
  <c r="P352" i="4"/>
  <c r="O352" i="4"/>
  <c r="P351" i="4"/>
  <c r="O351" i="4"/>
  <c r="P350" i="4"/>
  <c r="O350" i="4"/>
  <c r="P349" i="4"/>
  <c r="O349" i="4"/>
  <c r="P348" i="4"/>
  <c r="O348" i="4"/>
  <c r="P347" i="4"/>
  <c r="O347" i="4"/>
  <c r="P346" i="4"/>
  <c r="O346" i="4"/>
  <c r="P345" i="4"/>
  <c r="O345" i="4"/>
  <c r="P344" i="4"/>
  <c r="O344" i="4"/>
  <c r="P343" i="4"/>
  <c r="O343" i="4"/>
  <c r="P342" i="4"/>
  <c r="O342" i="4"/>
  <c r="P341" i="4"/>
  <c r="O341" i="4"/>
  <c r="P340" i="4"/>
  <c r="O340" i="4"/>
  <c r="P339" i="4"/>
  <c r="O339" i="4"/>
  <c r="P338" i="4"/>
  <c r="O338" i="4"/>
  <c r="P337" i="4"/>
  <c r="O337" i="4"/>
  <c r="P336" i="4"/>
  <c r="O336" i="4"/>
  <c r="P335" i="4"/>
  <c r="O335" i="4"/>
  <c r="P334" i="4"/>
  <c r="O334" i="4"/>
  <c r="P333" i="4"/>
  <c r="O333" i="4"/>
  <c r="P332" i="4"/>
  <c r="O332" i="4"/>
  <c r="P331" i="4"/>
  <c r="O331" i="4"/>
  <c r="P330" i="4"/>
  <c r="O330" i="4"/>
  <c r="P329" i="4"/>
  <c r="O329" i="4"/>
  <c r="P328" i="4"/>
  <c r="O328" i="4"/>
  <c r="P327" i="4"/>
  <c r="O327" i="4"/>
  <c r="P326" i="4"/>
  <c r="O326" i="4"/>
  <c r="P325" i="4"/>
  <c r="O325" i="4"/>
  <c r="P324" i="4"/>
  <c r="O324" i="4"/>
  <c r="P323" i="4"/>
  <c r="O323" i="4"/>
  <c r="P322" i="4"/>
  <c r="O322" i="4"/>
  <c r="P321" i="4"/>
  <c r="O321" i="4"/>
  <c r="P320" i="4"/>
  <c r="O320" i="4"/>
  <c r="P319" i="4"/>
  <c r="O319" i="4"/>
  <c r="P318" i="4"/>
  <c r="O318" i="4"/>
  <c r="P317" i="4"/>
  <c r="O317" i="4"/>
  <c r="P316" i="4"/>
  <c r="O316" i="4"/>
  <c r="P315" i="4"/>
  <c r="O315" i="4"/>
  <c r="P314" i="4"/>
  <c r="O314" i="4"/>
  <c r="P313" i="4"/>
  <c r="O313" i="4"/>
  <c r="P312" i="4"/>
  <c r="O312" i="4"/>
  <c r="P311" i="4"/>
  <c r="O311" i="4"/>
  <c r="P310" i="4"/>
  <c r="O310" i="4"/>
  <c r="P309" i="4"/>
  <c r="O309" i="4"/>
  <c r="P308" i="4"/>
  <c r="O308" i="4"/>
  <c r="P307" i="4"/>
  <c r="O307" i="4"/>
  <c r="P306" i="4"/>
  <c r="O306" i="4"/>
  <c r="P305" i="4"/>
  <c r="O305" i="4"/>
  <c r="P304" i="4"/>
  <c r="O304" i="4"/>
  <c r="P303" i="4"/>
  <c r="O303" i="4"/>
  <c r="P302" i="4"/>
  <c r="O302" i="4"/>
  <c r="P301" i="4"/>
  <c r="O301" i="4"/>
  <c r="P300" i="4"/>
  <c r="O300" i="4"/>
  <c r="P299" i="4"/>
  <c r="O299" i="4"/>
  <c r="P298" i="4"/>
  <c r="O298" i="4"/>
  <c r="P297" i="4"/>
  <c r="O297" i="4"/>
  <c r="P296" i="4"/>
  <c r="O296" i="4"/>
  <c r="P295" i="4"/>
  <c r="O295" i="4"/>
  <c r="P294" i="4"/>
  <c r="O294" i="4"/>
  <c r="P293" i="4"/>
  <c r="O293" i="4"/>
  <c r="P292" i="4"/>
  <c r="O292" i="4"/>
  <c r="P291" i="4"/>
  <c r="O291" i="4"/>
  <c r="P290" i="4"/>
  <c r="O290" i="4"/>
  <c r="P289" i="4"/>
  <c r="O289" i="4"/>
  <c r="P288" i="4"/>
  <c r="O288" i="4"/>
  <c r="P287" i="4"/>
  <c r="O287" i="4"/>
  <c r="P286" i="4"/>
  <c r="O286" i="4"/>
  <c r="P285" i="4"/>
  <c r="O285" i="4"/>
  <c r="P284" i="4"/>
  <c r="O284" i="4"/>
  <c r="P283" i="4"/>
  <c r="O283" i="4"/>
  <c r="P282" i="4"/>
  <c r="O282" i="4"/>
  <c r="P281" i="4"/>
  <c r="O281" i="4"/>
  <c r="P280" i="4"/>
  <c r="O280" i="4"/>
  <c r="P279" i="4"/>
  <c r="O279" i="4"/>
  <c r="P278" i="4"/>
  <c r="O278" i="4"/>
  <c r="P277" i="4"/>
  <c r="O277" i="4"/>
  <c r="P276" i="4"/>
  <c r="O276" i="4"/>
  <c r="P275" i="4"/>
  <c r="O275" i="4"/>
  <c r="P274" i="4"/>
  <c r="O274" i="4"/>
  <c r="P273" i="4"/>
  <c r="O273" i="4"/>
  <c r="P272" i="4"/>
  <c r="O272" i="4"/>
  <c r="P271" i="4"/>
  <c r="O271" i="4"/>
  <c r="P270" i="4"/>
  <c r="O270" i="4"/>
  <c r="P269" i="4"/>
  <c r="O269" i="4"/>
  <c r="P268" i="4"/>
  <c r="O268" i="4"/>
  <c r="P267" i="4"/>
  <c r="O267" i="4"/>
  <c r="P266" i="4"/>
  <c r="O266" i="4"/>
  <c r="P265" i="4"/>
  <c r="O265" i="4"/>
  <c r="P264" i="4"/>
  <c r="O264" i="4"/>
  <c r="P263" i="4"/>
  <c r="O263" i="4"/>
  <c r="P262" i="4"/>
  <c r="O262" i="4"/>
  <c r="P261" i="4"/>
  <c r="O261" i="4"/>
  <c r="P260" i="4"/>
  <c r="O260" i="4"/>
  <c r="P259" i="4"/>
  <c r="O259" i="4"/>
  <c r="P258" i="4"/>
  <c r="O258" i="4"/>
  <c r="P257" i="4"/>
  <c r="O257" i="4"/>
  <c r="P256" i="4"/>
  <c r="O256" i="4"/>
  <c r="P255" i="4"/>
  <c r="O255" i="4"/>
  <c r="P254" i="4"/>
  <c r="O254" i="4"/>
  <c r="P253" i="4"/>
  <c r="O253" i="4"/>
  <c r="P252" i="4"/>
  <c r="O252" i="4"/>
  <c r="P251" i="4"/>
  <c r="O251" i="4"/>
  <c r="P250" i="4"/>
  <c r="O250" i="4"/>
  <c r="P249" i="4"/>
  <c r="O249" i="4"/>
  <c r="P248" i="4"/>
  <c r="O248" i="4"/>
  <c r="P247" i="4"/>
  <c r="O247" i="4"/>
  <c r="P246" i="4"/>
  <c r="O246" i="4"/>
  <c r="P245" i="4"/>
  <c r="O245" i="4"/>
  <c r="P244" i="4"/>
  <c r="O244" i="4"/>
  <c r="P243" i="4"/>
  <c r="O243" i="4"/>
  <c r="P242" i="4"/>
  <c r="O242" i="4"/>
  <c r="P241" i="4"/>
  <c r="O241" i="4"/>
  <c r="P240" i="4"/>
  <c r="O240" i="4"/>
  <c r="P239" i="4"/>
  <c r="O239" i="4"/>
  <c r="P238" i="4"/>
  <c r="O238" i="4"/>
  <c r="P237" i="4"/>
  <c r="O237" i="4"/>
  <c r="P236" i="4"/>
  <c r="O236" i="4"/>
  <c r="P235" i="4"/>
  <c r="O235" i="4"/>
  <c r="P234" i="4"/>
  <c r="O234" i="4"/>
  <c r="P233" i="4"/>
  <c r="O233" i="4"/>
  <c r="P232" i="4"/>
  <c r="O232" i="4"/>
  <c r="P231" i="4"/>
  <c r="O231" i="4"/>
  <c r="P230" i="4"/>
  <c r="O230" i="4"/>
  <c r="P229" i="4"/>
  <c r="O229" i="4"/>
  <c r="P228" i="4"/>
  <c r="O228" i="4"/>
  <c r="P227" i="4"/>
  <c r="O227" i="4"/>
  <c r="P226" i="4"/>
  <c r="O226" i="4"/>
  <c r="P225" i="4"/>
  <c r="O225" i="4"/>
  <c r="P224" i="4"/>
  <c r="O224" i="4"/>
  <c r="P223" i="4"/>
  <c r="O223" i="4"/>
  <c r="P222" i="4"/>
  <c r="O222" i="4"/>
  <c r="P221" i="4"/>
  <c r="O221" i="4"/>
  <c r="P220" i="4"/>
  <c r="O220" i="4"/>
  <c r="P219" i="4"/>
  <c r="O219" i="4"/>
  <c r="P218" i="4"/>
  <c r="O218" i="4"/>
  <c r="P217" i="4"/>
  <c r="O217" i="4"/>
  <c r="P216" i="4"/>
  <c r="O216" i="4"/>
  <c r="P215" i="4"/>
  <c r="O215" i="4"/>
  <c r="P214" i="4"/>
  <c r="O214" i="4"/>
  <c r="P213" i="4"/>
  <c r="O213" i="4"/>
  <c r="P212" i="4"/>
  <c r="O212" i="4"/>
  <c r="P211" i="4"/>
  <c r="O211" i="4"/>
  <c r="P210" i="4"/>
  <c r="O210" i="4"/>
  <c r="P209" i="4"/>
  <c r="O209" i="4"/>
  <c r="P208" i="4"/>
  <c r="O208" i="4"/>
  <c r="P207" i="4"/>
  <c r="O207" i="4"/>
  <c r="P206" i="4"/>
  <c r="O206" i="4"/>
  <c r="P205" i="4"/>
  <c r="O205" i="4"/>
  <c r="P204" i="4"/>
  <c r="O204" i="4"/>
  <c r="P203" i="4"/>
  <c r="O203" i="4"/>
  <c r="P202" i="4"/>
  <c r="O202" i="4"/>
  <c r="P201" i="4"/>
  <c r="O201" i="4"/>
  <c r="P200" i="4"/>
  <c r="O200" i="4"/>
  <c r="P199" i="4"/>
  <c r="O199" i="4"/>
  <c r="P198" i="4"/>
  <c r="O198" i="4"/>
  <c r="P197" i="4"/>
  <c r="O197" i="4"/>
  <c r="P196" i="4"/>
  <c r="O196" i="4"/>
  <c r="P195" i="4"/>
  <c r="O195" i="4"/>
  <c r="P194" i="4"/>
  <c r="O194" i="4"/>
  <c r="P193" i="4"/>
  <c r="O193" i="4"/>
  <c r="P192" i="4"/>
  <c r="O192" i="4"/>
  <c r="P191" i="4"/>
  <c r="O191" i="4"/>
  <c r="P190" i="4"/>
  <c r="O190" i="4"/>
  <c r="P189" i="4"/>
  <c r="O189" i="4"/>
  <c r="P188" i="4"/>
  <c r="O188" i="4"/>
  <c r="P187" i="4"/>
  <c r="O187" i="4"/>
  <c r="P186" i="4"/>
  <c r="O186" i="4"/>
  <c r="P185" i="4"/>
  <c r="O185" i="4"/>
  <c r="P184" i="4"/>
  <c r="O184" i="4"/>
  <c r="P183" i="4"/>
  <c r="O183" i="4"/>
  <c r="P182" i="4"/>
  <c r="O182" i="4"/>
  <c r="P181" i="4"/>
  <c r="O181" i="4"/>
  <c r="P180" i="4"/>
  <c r="O180" i="4"/>
  <c r="P179" i="4"/>
  <c r="O179" i="4"/>
  <c r="P178" i="4"/>
  <c r="O178" i="4"/>
  <c r="P177" i="4"/>
  <c r="O177" i="4"/>
  <c r="P176" i="4"/>
  <c r="O176" i="4"/>
  <c r="P175" i="4"/>
  <c r="O175" i="4"/>
  <c r="P174" i="4"/>
  <c r="O174" i="4"/>
  <c r="P173" i="4"/>
  <c r="O173" i="4"/>
  <c r="P172" i="4"/>
  <c r="O172" i="4"/>
  <c r="P171" i="4"/>
  <c r="O171" i="4"/>
  <c r="P170" i="4"/>
  <c r="O170" i="4"/>
  <c r="P169" i="4"/>
  <c r="O169" i="4"/>
  <c r="P168" i="4"/>
  <c r="O168" i="4"/>
  <c r="P167" i="4"/>
  <c r="O167" i="4"/>
  <c r="P166" i="4"/>
  <c r="O166" i="4"/>
  <c r="P165" i="4"/>
  <c r="O165" i="4"/>
  <c r="P164" i="4"/>
  <c r="O164" i="4"/>
  <c r="P163" i="4"/>
  <c r="O163" i="4"/>
  <c r="P162" i="4"/>
  <c r="O162" i="4"/>
  <c r="P161" i="4"/>
  <c r="O161" i="4"/>
  <c r="P160" i="4"/>
  <c r="O160" i="4"/>
  <c r="P159" i="4"/>
  <c r="O159" i="4"/>
  <c r="P158" i="4"/>
  <c r="O158" i="4"/>
  <c r="P157" i="4"/>
  <c r="O157" i="4"/>
  <c r="P156" i="4"/>
  <c r="O156" i="4"/>
  <c r="P155" i="4"/>
  <c r="O155" i="4"/>
  <c r="P154" i="4"/>
  <c r="O154" i="4"/>
  <c r="P153" i="4"/>
  <c r="O153" i="4"/>
  <c r="P152" i="4"/>
  <c r="O152" i="4"/>
  <c r="P151" i="4"/>
  <c r="O151" i="4"/>
  <c r="P150" i="4"/>
  <c r="O150" i="4"/>
  <c r="P149" i="4"/>
  <c r="O149" i="4"/>
  <c r="P148" i="4"/>
  <c r="O148" i="4"/>
  <c r="P147" i="4"/>
  <c r="O147" i="4"/>
  <c r="P146" i="4"/>
  <c r="O146" i="4"/>
  <c r="P145" i="4"/>
  <c r="O145" i="4"/>
  <c r="P144" i="4"/>
  <c r="O144" i="4"/>
  <c r="P143" i="4"/>
  <c r="O143" i="4"/>
  <c r="P142" i="4"/>
  <c r="O142" i="4"/>
  <c r="P141" i="4"/>
  <c r="O141" i="4"/>
  <c r="P140" i="4"/>
  <c r="O140" i="4"/>
  <c r="P139" i="4"/>
  <c r="O139" i="4"/>
  <c r="P138" i="4"/>
  <c r="O138" i="4"/>
  <c r="P137" i="4"/>
  <c r="O137" i="4"/>
  <c r="P136" i="4"/>
  <c r="O136" i="4"/>
  <c r="P135" i="4"/>
  <c r="O135" i="4"/>
  <c r="P134" i="4"/>
  <c r="O134" i="4"/>
  <c r="P133" i="4"/>
  <c r="O133" i="4"/>
  <c r="P132" i="4"/>
  <c r="O132" i="4"/>
  <c r="P131" i="4"/>
  <c r="O131" i="4"/>
  <c r="P130" i="4"/>
  <c r="O130" i="4"/>
  <c r="P129" i="4"/>
  <c r="O129" i="4"/>
  <c r="P128" i="4"/>
  <c r="O128" i="4"/>
  <c r="P127" i="4"/>
  <c r="O127" i="4"/>
  <c r="P126" i="4"/>
  <c r="O126" i="4"/>
  <c r="P125" i="4"/>
  <c r="O125" i="4"/>
  <c r="P124" i="4"/>
  <c r="O124" i="4"/>
  <c r="P123" i="4"/>
  <c r="O123" i="4"/>
  <c r="P122" i="4"/>
  <c r="O122" i="4"/>
  <c r="P121" i="4"/>
  <c r="O121" i="4"/>
  <c r="P120" i="4"/>
  <c r="O120" i="4"/>
  <c r="P119" i="4"/>
  <c r="O119" i="4"/>
  <c r="P118" i="4"/>
  <c r="O118" i="4"/>
  <c r="P117" i="4"/>
  <c r="O117" i="4"/>
  <c r="P116" i="4"/>
  <c r="O116" i="4"/>
  <c r="P115" i="4"/>
  <c r="O115" i="4"/>
  <c r="P114" i="4"/>
  <c r="O114" i="4"/>
  <c r="P113" i="4"/>
  <c r="O113" i="4"/>
  <c r="P112" i="4"/>
  <c r="O112" i="4"/>
  <c r="P111" i="4"/>
  <c r="O111" i="4"/>
  <c r="P110" i="4"/>
  <c r="O110" i="4"/>
  <c r="P109" i="4"/>
  <c r="O109" i="4"/>
  <c r="P108" i="4"/>
  <c r="O108" i="4"/>
  <c r="P107" i="4"/>
  <c r="O107" i="4"/>
  <c r="P106" i="4"/>
  <c r="O106" i="4"/>
  <c r="P105" i="4"/>
  <c r="O105" i="4"/>
  <c r="P104" i="4"/>
  <c r="O104" i="4"/>
  <c r="P103" i="4"/>
  <c r="O103" i="4"/>
  <c r="P102" i="4"/>
  <c r="O102" i="4"/>
  <c r="P101" i="4"/>
  <c r="O101" i="4"/>
  <c r="P100" i="4"/>
  <c r="O100" i="4"/>
  <c r="P99" i="4"/>
  <c r="O99" i="4"/>
  <c r="P98" i="4"/>
  <c r="O98" i="4"/>
  <c r="P97" i="4"/>
  <c r="O97" i="4"/>
  <c r="P96" i="4"/>
  <c r="O96" i="4"/>
  <c r="P95" i="4"/>
  <c r="O95" i="4"/>
  <c r="P94" i="4"/>
  <c r="O94" i="4"/>
  <c r="P93" i="4"/>
  <c r="O93" i="4"/>
  <c r="P92" i="4"/>
  <c r="O92" i="4"/>
  <c r="P91" i="4"/>
  <c r="O91" i="4"/>
  <c r="P90" i="4"/>
  <c r="O90" i="4"/>
  <c r="P89" i="4"/>
  <c r="O89" i="4"/>
  <c r="P88" i="4"/>
  <c r="O88" i="4"/>
  <c r="P87" i="4"/>
  <c r="O87" i="4"/>
  <c r="P86" i="4"/>
  <c r="O86" i="4"/>
  <c r="P85" i="4"/>
  <c r="O85" i="4"/>
  <c r="P84" i="4"/>
  <c r="O84" i="4"/>
  <c r="P83" i="4"/>
  <c r="O83" i="4"/>
  <c r="P82" i="4"/>
  <c r="O82" i="4"/>
  <c r="P81" i="4"/>
  <c r="O81" i="4"/>
  <c r="P80" i="4"/>
  <c r="O80" i="4"/>
  <c r="P79" i="4"/>
  <c r="O79" i="4"/>
  <c r="P78" i="4"/>
  <c r="O78" i="4"/>
  <c r="P77" i="4"/>
  <c r="O77" i="4"/>
  <c r="P76" i="4"/>
  <c r="O76" i="4"/>
  <c r="P75" i="4"/>
  <c r="O75" i="4"/>
  <c r="P74" i="4"/>
  <c r="O74" i="4"/>
  <c r="P73" i="4"/>
  <c r="O73" i="4"/>
  <c r="P72" i="4"/>
  <c r="O72" i="4"/>
  <c r="P71" i="4"/>
  <c r="O71" i="4"/>
  <c r="P70" i="4"/>
  <c r="O70" i="4"/>
  <c r="P69" i="4"/>
  <c r="O69" i="4"/>
  <c r="P68" i="4"/>
  <c r="O68" i="4"/>
  <c r="P67" i="4"/>
  <c r="O67" i="4"/>
  <c r="P66" i="4"/>
  <c r="O66" i="4"/>
  <c r="P65" i="4"/>
  <c r="O65" i="4"/>
  <c r="P64" i="4"/>
  <c r="O64" i="4"/>
  <c r="P63" i="4"/>
  <c r="O63" i="4"/>
  <c r="P62" i="4"/>
  <c r="O62" i="4"/>
  <c r="P61" i="4"/>
  <c r="O61" i="4"/>
  <c r="P60" i="4"/>
  <c r="O60" i="4"/>
  <c r="P59" i="4"/>
  <c r="O59" i="4"/>
  <c r="P58" i="4"/>
  <c r="O58" i="4"/>
  <c r="P57" i="4"/>
  <c r="O57" i="4"/>
  <c r="P56" i="4"/>
  <c r="O56" i="4"/>
  <c r="P55" i="4"/>
  <c r="O55" i="4"/>
  <c r="P54" i="4"/>
  <c r="O54" i="4"/>
  <c r="P53" i="4"/>
  <c r="O53" i="4"/>
  <c r="P52" i="4"/>
  <c r="O52" i="4"/>
  <c r="P51" i="4"/>
  <c r="O51" i="4"/>
  <c r="P50" i="4"/>
  <c r="O50" i="4"/>
  <c r="P49" i="4"/>
  <c r="O49" i="4"/>
  <c r="P48" i="4"/>
  <c r="O48" i="4"/>
  <c r="P47" i="4"/>
  <c r="O47" i="4"/>
  <c r="P46" i="4"/>
  <c r="O46" i="4"/>
  <c r="P45" i="4"/>
  <c r="O45" i="4"/>
  <c r="P44" i="4"/>
  <c r="O44" i="4"/>
  <c r="P43" i="4"/>
  <c r="O43" i="4"/>
  <c r="P42" i="4"/>
  <c r="O42" i="4"/>
  <c r="P41" i="4"/>
  <c r="O41" i="4"/>
  <c r="P40" i="4"/>
  <c r="O40" i="4"/>
  <c r="P39" i="4"/>
  <c r="O39" i="4"/>
  <c r="P38" i="4"/>
  <c r="O38" i="4"/>
  <c r="P37" i="4"/>
  <c r="O37" i="4"/>
  <c r="P36" i="4"/>
  <c r="O36" i="4"/>
  <c r="P35" i="4"/>
  <c r="O35" i="4"/>
  <c r="P34" i="4"/>
  <c r="O34" i="4"/>
  <c r="P33" i="4"/>
  <c r="O33" i="4"/>
  <c r="P32" i="4"/>
  <c r="O32" i="4"/>
  <c r="P31" i="4"/>
  <c r="O31" i="4"/>
  <c r="P30" i="4"/>
  <c r="O30" i="4"/>
  <c r="P29" i="4"/>
  <c r="O29" i="4"/>
  <c r="P28" i="4"/>
  <c r="O28" i="4"/>
  <c r="P27" i="4"/>
  <c r="O27" i="4"/>
  <c r="P26" i="4"/>
  <c r="O26" i="4"/>
  <c r="P25" i="4"/>
  <c r="O25" i="4"/>
  <c r="P24" i="4"/>
  <c r="O24" i="4"/>
  <c r="P23" i="4"/>
  <c r="O23" i="4"/>
  <c r="P22" i="4"/>
  <c r="O22" i="4"/>
  <c r="P21" i="4"/>
  <c r="O21" i="4"/>
  <c r="P20" i="4"/>
  <c r="O20" i="4"/>
  <c r="P19" i="4"/>
  <c r="O19" i="4"/>
  <c r="P18" i="4"/>
  <c r="O18" i="4"/>
  <c r="P17" i="4"/>
  <c r="O17" i="4"/>
  <c r="P16" i="4"/>
  <c r="O16" i="4"/>
  <c r="P15" i="4"/>
  <c r="O15" i="4"/>
  <c r="P14" i="4"/>
  <c r="O14" i="4"/>
  <c r="P13" i="4"/>
  <c r="O13" i="4"/>
  <c r="P12" i="4"/>
  <c r="O12" i="4"/>
  <c r="P11" i="4"/>
  <c r="O11" i="4"/>
  <c r="P10" i="4"/>
  <c r="O10" i="4"/>
  <c r="P9" i="4"/>
  <c r="O9" i="4"/>
  <c r="P8" i="4"/>
  <c r="O8" i="4"/>
  <c r="P7" i="4"/>
  <c r="O7" i="4"/>
  <c r="P6" i="4"/>
  <c r="O6" i="4"/>
  <c r="P5" i="4"/>
  <c r="O5" i="4"/>
  <c r="P4" i="4"/>
  <c r="O4" i="4"/>
  <c r="P3" i="4"/>
  <c r="O3" i="4"/>
  <c r="P2" i="4"/>
  <c r="O2" i="4"/>
  <c r="D494" i="4"/>
  <c r="I457" i="4"/>
  <c r="I596" i="4"/>
  <c r="H596" i="4"/>
  <c r="I595" i="4"/>
  <c r="H595" i="4"/>
  <c r="I594" i="4"/>
  <c r="H594" i="4"/>
  <c r="I593" i="4"/>
  <c r="H593" i="4"/>
  <c r="I592" i="4"/>
  <c r="H592" i="4"/>
  <c r="I591" i="4"/>
  <c r="H591" i="4"/>
  <c r="I590" i="4"/>
  <c r="H590" i="4"/>
  <c r="I589" i="4"/>
  <c r="H589" i="4"/>
  <c r="I588" i="4"/>
  <c r="H588" i="4"/>
  <c r="H587" i="4"/>
  <c r="I586" i="4"/>
  <c r="H586" i="4"/>
  <c r="I585" i="4"/>
  <c r="H585" i="4"/>
  <c r="I584" i="4"/>
  <c r="H584" i="4"/>
  <c r="I583" i="4"/>
  <c r="H583" i="4"/>
  <c r="I582" i="4"/>
  <c r="H582" i="4"/>
  <c r="I581" i="4"/>
  <c r="H581" i="4"/>
  <c r="H580" i="4"/>
  <c r="I579" i="4"/>
  <c r="H579" i="4"/>
  <c r="I578" i="4"/>
  <c r="H578" i="4"/>
  <c r="I577" i="4"/>
  <c r="H577" i="4"/>
  <c r="I576" i="4"/>
  <c r="H576" i="4"/>
  <c r="I575" i="4"/>
  <c r="H575" i="4"/>
  <c r="I574" i="4"/>
  <c r="H574" i="4"/>
  <c r="I573" i="4"/>
  <c r="H573" i="4"/>
  <c r="I572" i="4"/>
  <c r="H572" i="4"/>
  <c r="I571" i="4"/>
  <c r="H571" i="4"/>
  <c r="H570" i="4"/>
  <c r="I569" i="4"/>
  <c r="H569" i="4"/>
  <c r="H568" i="4"/>
  <c r="I567" i="4"/>
  <c r="H567" i="4"/>
  <c r="I566" i="4"/>
  <c r="H566" i="4"/>
  <c r="I565" i="4"/>
  <c r="H565" i="4"/>
  <c r="I564" i="4"/>
  <c r="H564" i="4"/>
  <c r="I563" i="4"/>
  <c r="H563" i="4"/>
  <c r="I562" i="4"/>
  <c r="H562" i="4"/>
  <c r="I561" i="4"/>
  <c r="H561" i="4"/>
  <c r="I560" i="4"/>
  <c r="H560" i="4"/>
  <c r="I559" i="4"/>
  <c r="H559" i="4"/>
  <c r="I558" i="4"/>
  <c r="H558" i="4"/>
  <c r="I557" i="4"/>
  <c r="H557" i="4"/>
  <c r="I556" i="4"/>
  <c r="H556" i="4"/>
  <c r="I555" i="4"/>
  <c r="H555" i="4"/>
  <c r="I554" i="4"/>
  <c r="H554" i="4"/>
  <c r="I553" i="4"/>
  <c r="H553" i="4"/>
  <c r="I552" i="4"/>
  <c r="H552" i="4"/>
  <c r="I551" i="4"/>
  <c r="H551" i="4"/>
  <c r="I550" i="4"/>
  <c r="H550" i="4"/>
  <c r="I549" i="4"/>
  <c r="H549" i="4"/>
  <c r="I548" i="4"/>
  <c r="H548" i="4"/>
  <c r="I547" i="4"/>
  <c r="H547" i="4"/>
  <c r="I546" i="4"/>
  <c r="H546" i="4"/>
  <c r="I545" i="4"/>
  <c r="H545" i="4"/>
  <c r="I544" i="4"/>
  <c r="H544" i="4"/>
  <c r="I543" i="4"/>
  <c r="H543" i="4"/>
  <c r="I542" i="4"/>
  <c r="H542" i="4"/>
  <c r="I541" i="4"/>
  <c r="H541" i="4"/>
  <c r="I540" i="4"/>
  <c r="H540" i="4"/>
  <c r="I539" i="4"/>
  <c r="H539" i="4"/>
  <c r="I538" i="4"/>
  <c r="H538" i="4"/>
  <c r="I537" i="4"/>
  <c r="H537" i="4"/>
  <c r="I536" i="4"/>
  <c r="H536" i="4"/>
  <c r="I535" i="4"/>
  <c r="H535" i="4"/>
  <c r="I534" i="4"/>
  <c r="H534" i="4"/>
  <c r="I533" i="4"/>
  <c r="H533" i="4"/>
  <c r="I532" i="4"/>
  <c r="H532" i="4"/>
  <c r="I531" i="4"/>
  <c r="H531" i="4"/>
  <c r="I530" i="4"/>
  <c r="H530" i="4"/>
  <c r="I529" i="4"/>
  <c r="H529" i="4"/>
  <c r="I528" i="4"/>
  <c r="H528" i="4"/>
  <c r="I527" i="4"/>
  <c r="H527" i="4"/>
  <c r="I526" i="4"/>
  <c r="H526" i="4"/>
  <c r="I525" i="4"/>
  <c r="H525" i="4"/>
  <c r="I524" i="4"/>
  <c r="H524" i="4"/>
  <c r="I523" i="4"/>
  <c r="H523" i="4"/>
  <c r="I522" i="4"/>
  <c r="H522" i="4"/>
  <c r="I521" i="4"/>
  <c r="H521" i="4"/>
  <c r="I520" i="4"/>
  <c r="H520" i="4"/>
  <c r="I519" i="4"/>
  <c r="H519" i="4"/>
  <c r="I518" i="4"/>
  <c r="H518" i="4"/>
  <c r="I517" i="4"/>
  <c r="H517" i="4"/>
  <c r="I516" i="4"/>
  <c r="H516" i="4"/>
  <c r="I515" i="4"/>
  <c r="H515" i="4"/>
  <c r="I514" i="4"/>
  <c r="H514" i="4"/>
  <c r="I513" i="4"/>
  <c r="H513" i="4"/>
  <c r="I512" i="4"/>
  <c r="H512" i="4"/>
  <c r="I511" i="4"/>
  <c r="H511" i="4"/>
  <c r="I510" i="4"/>
  <c r="H510" i="4"/>
  <c r="I509" i="4"/>
  <c r="H509" i="4"/>
  <c r="I508" i="4"/>
  <c r="H508" i="4"/>
  <c r="I507" i="4"/>
  <c r="H507" i="4"/>
  <c r="I506" i="4"/>
  <c r="H506" i="4"/>
  <c r="I505" i="4"/>
  <c r="H505" i="4"/>
  <c r="I504" i="4"/>
  <c r="H504" i="4"/>
  <c r="I503" i="4"/>
  <c r="H503" i="4"/>
  <c r="I502" i="4"/>
  <c r="H502" i="4"/>
  <c r="I501" i="4"/>
  <c r="H501" i="4"/>
  <c r="I500" i="4"/>
  <c r="H500" i="4"/>
  <c r="I499" i="4"/>
  <c r="H499" i="4"/>
  <c r="I498" i="4"/>
  <c r="H498" i="4"/>
  <c r="I497" i="4"/>
  <c r="H497" i="4"/>
  <c r="I496" i="4"/>
  <c r="H496" i="4"/>
  <c r="I495" i="4"/>
  <c r="H495" i="4"/>
  <c r="I494" i="4"/>
  <c r="H494" i="4"/>
  <c r="I493" i="4"/>
  <c r="H493" i="4"/>
  <c r="I492" i="4"/>
  <c r="H492" i="4"/>
  <c r="I491" i="4"/>
  <c r="H491" i="4"/>
  <c r="I490" i="4"/>
  <c r="H490" i="4"/>
  <c r="I489" i="4"/>
  <c r="H489" i="4"/>
  <c r="I488" i="4"/>
  <c r="H488" i="4"/>
  <c r="I487" i="4"/>
  <c r="H487" i="4"/>
  <c r="I486" i="4"/>
  <c r="H486" i="4"/>
  <c r="I485" i="4"/>
  <c r="H485" i="4"/>
  <c r="I484" i="4"/>
  <c r="H484" i="4"/>
  <c r="I483" i="4"/>
  <c r="H483" i="4"/>
  <c r="I482" i="4"/>
  <c r="H482" i="4"/>
  <c r="I481" i="4"/>
  <c r="H481" i="4"/>
  <c r="I480" i="4"/>
  <c r="H480" i="4"/>
  <c r="I479" i="4"/>
  <c r="H479" i="4"/>
  <c r="I478" i="4"/>
  <c r="H478" i="4"/>
  <c r="I477" i="4"/>
  <c r="H477" i="4"/>
  <c r="I476" i="4"/>
  <c r="H476" i="4"/>
  <c r="I475" i="4"/>
  <c r="H475" i="4"/>
  <c r="I474" i="4"/>
  <c r="H474" i="4"/>
  <c r="I473" i="4"/>
  <c r="H473" i="4"/>
  <c r="I472" i="4"/>
  <c r="H472" i="4"/>
  <c r="I471" i="4"/>
  <c r="H471" i="4"/>
  <c r="I470" i="4"/>
  <c r="H470" i="4"/>
  <c r="I469" i="4"/>
  <c r="H469" i="4"/>
  <c r="I468" i="4"/>
  <c r="H468" i="4"/>
  <c r="I467" i="4"/>
  <c r="H467" i="4"/>
  <c r="I466" i="4"/>
  <c r="H466" i="4"/>
  <c r="I465" i="4"/>
  <c r="H465" i="4"/>
  <c r="I464" i="4"/>
  <c r="H464" i="4"/>
  <c r="I463" i="4"/>
  <c r="H463" i="4"/>
  <c r="I462" i="4"/>
  <c r="H462" i="4"/>
  <c r="I461" i="4"/>
  <c r="H461" i="4"/>
  <c r="I460" i="4"/>
  <c r="H460" i="4"/>
  <c r="I459" i="4"/>
  <c r="H459" i="4"/>
  <c r="I458" i="4"/>
  <c r="H458" i="4"/>
  <c r="I456" i="4"/>
  <c r="H456" i="4"/>
  <c r="I455" i="4"/>
  <c r="H455" i="4"/>
  <c r="I454" i="4"/>
  <c r="H454" i="4"/>
  <c r="I453" i="4"/>
  <c r="H453" i="4"/>
  <c r="I452" i="4"/>
  <c r="H452" i="4"/>
  <c r="I451" i="4"/>
  <c r="H451" i="4"/>
  <c r="I450" i="4"/>
  <c r="H450" i="4"/>
  <c r="I449" i="4"/>
  <c r="H449" i="4"/>
  <c r="I448" i="4"/>
  <c r="H448" i="4"/>
  <c r="I447" i="4"/>
  <c r="H447" i="4"/>
  <c r="I446" i="4"/>
  <c r="H446" i="4"/>
  <c r="I445" i="4"/>
  <c r="H445" i="4"/>
  <c r="I444" i="4"/>
  <c r="H444" i="4"/>
  <c r="I443" i="4"/>
  <c r="H443" i="4"/>
  <c r="I442" i="4"/>
  <c r="H442" i="4"/>
  <c r="I441" i="4"/>
  <c r="H441" i="4"/>
  <c r="I440" i="4"/>
  <c r="H440" i="4"/>
  <c r="I439" i="4"/>
  <c r="H439" i="4"/>
  <c r="I438" i="4"/>
  <c r="H438" i="4"/>
  <c r="I437" i="4"/>
  <c r="H437" i="4"/>
  <c r="I436" i="4"/>
  <c r="H436" i="4"/>
  <c r="I435" i="4"/>
  <c r="H435" i="4"/>
  <c r="I434" i="4"/>
  <c r="H434" i="4"/>
  <c r="I433" i="4"/>
  <c r="H433" i="4"/>
  <c r="I432" i="4"/>
  <c r="H432" i="4"/>
  <c r="I431" i="4"/>
  <c r="H431" i="4"/>
  <c r="I430" i="4"/>
  <c r="H430" i="4"/>
  <c r="I429" i="4"/>
  <c r="H429" i="4"/>
  <c r="I428" i="4"/>
  <c r="H428" i="4"/>
  <c r="I427" i="4"/>
  <c r="H427" i="4"/>
  <c r="I426" i="4"/>
  <c r="H426" i="4"/>
  <c r="I425" i="4"/>
  <c r="H425" i="4"/>
  <c r="I424" i="4"/>
  <c r="H424" i="4"/>
  <c r="H423" i="4"/>
  <c r="I422" i="4"/>
  <c r="H422" i="4"/>
  <c r="I421" i="4"/>
  <c r="H421" i="4"/>
  <c r="I420" i="4"/>
  <c r="H420" i="4"/>
  <c r="I419" i="4"/>
  <c r="H419" i="4"/>
  <c r="I418" i="4"/>
  <c r="H418" i="4"/>
  <c r="I417" i="4"/>
  <c r="H417" i="4"/>
  <c r="I416" i="4"/>
  <c r="H416" i="4"/>
  <c r="I415" i="4"/>
  <c r="H415" i="4"/>
  <c r="I414" i="4"/>
  <c r="H414" i="4"/>
  <c r="I413" i="4"/>
  <c r="H413" i="4"/>
  <c r="I412" i="4"/>
  <c r="H412" i="4"/>
  <c r="I411" i="4"/>
  <c r="H411" i="4"/>
  <c r="I410" i="4"/>
  <c r="H410" i="4"/>
  <c r="H409" i="4"/>
  <c r="I408" i="4"/>
  <c r="H408" i="4"/>
  <c r="I407" i="4"/>
  <c r="H407" i="4"/>
  <c r="I406" i="4"/>
  <c r="H406" i="4"/>
  <c r="I405" i="4"/>
  <c r="H405" i="4"/>
  <c r="I404" i="4"/>
  <c r="H404" i="4"/>
  <c r="I403" i="4"/>
  <c r="H403" i="4"/>
  <c r="H402" i="4"/>
  <c r="I401" i="4"/>
  <c r="H401" i="4"/>
  <c r="I400" i="4"/>
  <c r="H400" i="4"/>
  <c r="I399" i="4"/>
  <c r="H399" i="4"/>
  <c r="I398" i="4"/>
  <c r="H398" i="4"/>
  <c r="I397" i="4"/>
  <c r="H397" i="4"/>
  <c r="I396" i="4"/>
  <c r="H396" i="4"/>
  <c r="I395" i="4"/>
  <c r="H395" i="4"/>
  <c r="I394" i="4"/>
  <c r="H394" i="4"/>
  <c r="I393" i="4"/>
  <c r="H393" i="4"/>
  <c r="I392" i="4"/>
  <c r="H392" i="4"/>
  <c r="I391" i="4"/>
  <c r="H391" i="4"/>
  <c r="I390" i="4"/>
  <c r="H390" i="4"/>
  <c r="I389" i="4"/>
  <c r="H389" i="4"/>
  <c r="I388" i="4"/>
  <c r="H388" i="4"/>
  <c r="I387" i="4"/>
  <c r="H387" i="4"/>
  <c r="H386" i="4"/>
  <c r="I385" i="4"/>
  <c r="H385" i="4"/>
  <c r="I384" i="4"/>
  <c r="H384" i="4"/>
  <c r="I383" i="4"/>
  <c r="H383" i="4"/>
  <c r="I382" i="4"/>
  <c r="H382" i="4"/>
  <c r="I381" i="4"/>
  <c r="H381" i="4"/>
  <c r="I380" i="4"/>
  <c r="H380" i="4"/>
  <c r="I379" i="4"/>
  <c r="H379" i="4"/>
  <c r="I378" i="4"/>
  <c r="H378" i="4"/>
  <c r="I377" i="4"/>
  <c r="H377" i="4"/>
  <c r="I376" i="4"/>
  <c r="H376" i="4"/>
  <c r="I375" i="4"/>
  <c r="H375" i="4"/>
  <c r="I374" i="4"/>
  <c r="H374" i="4"/>
  <c r="I373" i="4"/>
  <c r="H373" i="4"/>
  <c r="I372" i="4"/>
  <c r="H372" i="4"/>
  <c r="I371" i="4"/>
  <c r="H371" i="4"/>
  <c r="I370" i="4"/>
  <c r="H370" i="4"/>
  <c r="I369" i="4"/>
  <c r="H369" i="4"/>
  <c r="I368" i="4"/>
  <c r="H368" i="4"/>
  <c r="I367" i="4"/>
  <c r="H367" i="4"/>
  <c r="I366" i="4"/>
  <c r="H366" i="4"/>
  <c r="I365" i="4"/>
  <c r="H365" i="4"/>
  <c r="I364" i="4"/>
  <c r="H364" i="4"/>
  <c r="I363" i="4"/>
  <c r="H363" i="4"/>
  <c r="I362" i="4"/>
  <c r="H362" i="4"/>
  <c r="I361" i="4"/>
  <c r="H361" i="4"/>
  <c r="I360" i="4"/>
  <c r="H360" i="4"/>
  <c r="I359" i="4"/>
  <c r="H359" i="4"/>
  <c r="I358" i="4"/>
  <c r="H358" i="4"/>
  <c r="I357" i="4"/>
  <c r="H357" i="4"/>
  <c r="I356" i="4"/>
  <c r="H356" i="4"/>
  <c r="I355" i="4"/>
  <c r="H355" i="4"/>
  <c r="I354" i="4"/>
  <c r="H354" i="4"/>
  <c r="I353" i="4"/>
  <c r="H353" i="4"/>
  <c r="I352" i="4"/>
  <c r="H352" i="4"/>
  <c r="I351" i="4"/>
  <c r="H351" i="4"/>
  <c r="I350" i="4"/>
  <c r="H350" i="4"/>
  <c r="I349" i="4"/>
  <c r="H349" i="4"/>
  <c r="I348" i="4"/>
  <c r="H348" i="4"/>
  <c r="I347" i="4"/>
  <c r="H347" i="4"/>
  <c r="I346" i="4"/>
  <c r="H346" i="4"/>
  <c r="I345" i="4"/>
  <c r="H345" i="4"/>
  <c r="I344" i="4"/>
  <c r="H344" i="4"/>
  <c r="I343" i="4"/>
  <c r="H343" i="4"/>
  <c r="I342" i="4"/>
  <c r="H342" i="4"/>
  <c r="I341" i="4"/>
  <c r="H341" i="4"/>
  <c r="I340" i="4"/>
  <c r="H340" i="4"/>
  <c r="I339" i="4"/>
  <c r="H339" i="4"/>
  <c r="I338" i="4"/>
  <c r="H338" i="4"/>
  <c r="I337" i="4"/>
  <c r="H337" i="4"/>
  <c r="I336" i="4"/>
  <c r="H336" i="4"/>
  <c r="I335" i="4"/>
  <c r="H335" i="4"/>
  <c r="I334" i="4"/>
  <c r="H334" i="4"/>
  <c r="I333" i="4"/>
  <c r="H333" i="4"/>
  <c r="I332" i="4"/>
  <c r="H332" i="4"/>
  <c r="I331" i="4"/>
  <c r="H331" i="4"/>
  <c r="I330" i="4"/>
  <c r="H330" i="4"/>
  <c r="I329" i="4"/>
  <c r="H329" i="4"/>
  <c r="I328" i="4"/>
  <c r="H328" i="4"/>
  <c r="I327" i="4"/>
  <c r="H327" i="4"/>
  <c r="I326" i="4"/>
  <c r="H326" i="4"/>
  <c r="I325" i="4"/>
  <c r="H325" i="4"/>
  <c r="I324" i="4"/>
  <c r="H324" i="4"/>
  <c r="I323" i="4"/>
  <c r="H323" i="4"/>
  <c r="I322" i="4"/>
  <c r="H322" i="4"/>
  <c r="I321" i="4"/>
  <c r="H321" i="4"/>
  <c r="I320" i="4"/>
  <c r="H320" i="4"/>
  <c r="I319" i="4"/>
  <c r="H319" i="4"/>
  <c r="I318" i="4"/>
  <c r="H318" i="4"/>
  <c r="I317" i="4"/>
  <c r="H317" i="4"/>
  <c r="H316" i="4"/>
  <c r="I315" i="4"/>
  <c r="H315" i="4"/>
  <c r="I314" i="4"/>
  <c r="H314" i="4"/>
  <c r="I313" i="4"/>
  <c r="H313" i="4"/>
  <c r="I312" i="4"/>
  <c r="H312" i="4"/>
  <c r="I311" i="4"/>
  <c r="H311" i="4"/>
  <c r="I310" i="4"/>
  <c r="H310" i="4"/>
  <c r="I309" i="4"/>
  <c r="H309" i="4"/>
  <c r="I308" i="4"/>
  <c r="H308" i="4"/>
  <c r="I307" i="4"/>
  <c r="H307" i="4"/>
  <c r="I306" i="4"/>
  <c r="H306" i="4"/>
  <c r="I305" i="4"/>
  <c r="H305" i="4"/>
  <c r="I304" i="4"/>
  <c r="H304" i="4"/>
  <c r="I303" i="4"/>
  <c r="H303" i="4"/>
  <c r="I302" i="4"/>
  <c r="H302" i="4"/>
  <c r="I301" i="4"/>
  <c r="H301" i="4"/>
  <c r="I300" i="4"/>
  <c r="H300" i="4"/>
  <c r="I299" i="4"/>
  <c r="H299" i="4"/>
  <c r="I298" i="4"/>
  <c r="H298" i="4"/>
  <c r="I297" i="4"/>
  <c r="H297" i="4"/>
  <c r="I296" i="4"/>
  <c r="H296" i="4"/>
  <c r="I295" i="4"/>
  <c r="H295" i="4"/>
  <c r="I294" i="4"/>
  <c r="H294" i="4"/>
  <c r="I293" i="4"/>
  <c r="H293" i="4"/>
  <c r="I292" i="4"/>
  <c r="H292" i="4"/>
  <c r="I291" i="4"/>
  <c r="H291" i="4"/>
  <c r="I290" i="4"/>
  <c r="H290" i="4"/>
  <c r="I289" i="4"/>
  <c r="H289" i="4"/>
  <c r="I288" i="4"/>
  <c r="H288" i="4"/>
  <c r="I287" i="4"/>
  <c r="H287" i="4"/>
  <c r="I286" i="4"/>
  <c r="H286" i="4"/>
  <c r="I285" i="4"/>
  <c r="H285" i="4"/>
  <c r="I284" i="4"/>
  <c r="H284" i="4"/>
  <c r="I283" i="4"/>
  <c r="H283" i="4"/>
  <c r="I282" i="4"/>
  <c r="H282" i="4"/>
  <c r="I281" i="4"/>
  <c r="H281" i="4"/>
  <c r="I280" i="4"/>
  <c r="H280" i="4"/>
  <c r="I279" i="4"/>
  <c r="H279" i="4"/>
  <c r="I278" i="4"/>
  <c r="H278" i="4"/>
  <c r="I277" i="4"/>
  <c r="H277" i="4"/>
  <c r="I276" i="4"/>
  <c r="H276" i="4"/>
  <c r="I275" i="4"/>
  <c r="H275" i="4"/>
  <c r="I274" i="4"/>
  <c r="H274" i="4"/>
  <c r="I273" i="4"/>
  <c r="H273" i="4"/>
  <c r="I272" i="4"/>
  <c r="H272" i="4"/>
  <c r="I271" i="4"/>
  <c r="H271" i="4"/>
  <c r="I270" i="4"/>
  <c r="H270" i="4"/>
  <c r="I269" i="4"/>
  <c r="H269" i="4"/>
  <c r="I268" i="4"/>
  <c r="H268" i="4"/>
  <c r="I267" i="4"/>
  <c r="H267" i="4"/>
  <c r="I266" i="4"/>
  <c r="H266" i="4"/>
  <c r="I265" i="4"/>
  <c r="H265" i="4"/>
  <c r="I264" i="4"/>
  <c r="H264" i="4"/>
  <c r="I263" i="4"/>
  <c r="H263" i="4"/>
  <c r="H262" i="4"/>
  <c r="I261" i="4"/>
  <c r="H261" i="4"/>
  <c r="I260" i="4"/>
  <c r="H260" i="4"/>
  <c r="I259" i="4"/>
  <c r="H259" i="4"/>
  <c r="I258" i="4"/>
  <c r="H258" i="4"/>
  <c r="I257" i="4"/>
  <c r="H257" i="4"/>
  <c r="I256" i="4"/>
  <c r="H256" i="4"/>
  <c r="I255" i="4"/>
  <c r="H255" i="4"/>
  <c r="I254" i="4"/>
  <c r="H254" i="4"/>
  <c r="I253" i="4"/>
  <c r="H253" i="4"/>
  <c r="I252" i="4"/>
  <c r="H252" i="4"/>
  <c r="I251" i="4"/>
  <c r="H251" i="4"/>
  <c r="I250" i="4"/>
  <c r="H250" i="4"/>
  <c r="I249" i="4"/>
  <c r="H249" i="4"/>
  <c r="I248" i="4"/>
  <c r="H248" i="4"/>
  <c r="I247" i="4"/>
  <c r="H247" i="4"/>
  <c r="I246" i="4"/>
  <c r="H246" i="4"/>
  <c r="I245" i="4"/>
  <c r="H245" i="4"/>
  <c r="I244" i="4"/>
  <c r="H244" i="4"/>
  <c r="I243" i="4"/>
  <c r="H243" i="4"/>
  <c r="I242" i="4"/>
  <c r="H242" i="4"/>
  <c r="I241" i="4"/>
  <c r="H241" i="4"/>
  <c r="I240" i="4"/>
  <c r="H240" i="4"/>
  <c r="I239" i="4"/>
  <c r="H239" i="4"/>
  <c r="I238" i="4"/>
  <c r="H238" i="4"/>
  <c r="I237" i="4"/>
  <c r="H237" i="4"/>
  <c r="I236" i="4"/>
  <c r="H236" i="4"/>
  <c r="I235" i="4"/>
  <c r="H235" i="4"/>
  <c r="I234" i="4"/>
  <c r="H234" i="4"/>
  <c r="I233" i="4"/>
  <c r="H233" i="4"/>
  <c r="I232" i="4"/>
  <c r="H232" i="4"/>
  <c r="I231" i="4"/>
  <c r="H231" i="4"/>
  <c r="I230" i="4"/>
  <c r="H230" i="4"/>
  <c r="I229" i="4"/>
  <c r="H229" i="4"/>
  <c r="I228" i="4"/>
  <c r="H228" i="4"/>
  <c r="I227" i="4"/>
  <c r="H227" i="4"/>
  <c r="I226" i="4"/>
  <c r="H226" i="4"/>
  <c r="I225" i="4"/>
  <c r="H225" i="4"/>
  <c r="I224" i="4"/>
  <c r="H224" i="4"/>
  <c r="I223" i="4"/>
  <c r="H223" i="4"/>
  <c r="I222" i="4"/>
  <c r="H222" i="4"/>
  <c r="I221" i="4"/>
  <c r="H221" i="4"/>
  <c r="I220" i="4"/>
  <c r="H220" i="4"/>
  <c r="H219" i="4"/>
  <c r="I218" i="4"/>
  <c r="H218" i="4"/>
  <c r="I217" i="4"/>
  <c r="H217" i="4"/>
  <c r="I216" i="4"/>
  <c r="H216" i="4"/>
  <c r="I215" i="4"/>
  <c r="H215" i="4"/>
  <c r="I214" i="4"/>
  <c r="H214" i="4"/>
  <c r="I213" i="4"/>
  <c r="H213" i="4"/>
  <c r="I212" i="4"/>
  <c r="H212" i="4"/>
  <c r="I211" i="4"/>
  <c r="H211" i="4"/>
  <c r="I210" i="4"/>
  <c r="H210" i="4"/>
  <c r="I209" i="4"/>
  <c r="H209" i="4"/>
  <c r="I208" i="4"/>
  <c r="H208" i="4"/>
  <c r="I207" i="4"/>
  <c r="H207" i="4"/>
  <c r="I206" i="4"/>
  <c r="H206" i="4"/>
  <c r="I205" i="4"/>
  <c r="H205" i="4"/>
  <c r="I204" i="4"/>
  <c r="H204" i="4"/>
  <c r="I203" i="4"/>
  <c r="H203" i="4"/>
  <c r="I202" i="4"/>
  <c r="H202" i="4"/>
  <c r="I201" i="4"/>
  <c r="H201" i="4"/>
  <c r="I200" i="4"/>
  <c r="H200" i="4"/>
  <c r="I199" i="4"/>
  <c r="H199" i="4"/>
  <c r="I198" i="4"/>
  <c r="H198" i="4"/>
  <c r="I197" i="4"/>
  <c r="H197" i="4"/>
  <c r="I196" i="4"/>
  <c r="H196" i="4"/>
  <c r="I195" i="4"/>
  <c r="H195" i="4"/>
  <c r="I194" i="4"/>
  <c r="H194" i="4"/>
  <c r="I193" i="4"/>
  <c r="H193" i="4"/>
  <c r="I192" i="4"/>
  <c r="H192" i="4"/>
  <c r="I191" i="4"/>
  <c r="H191" i="4"/>
  <c r="I190" i="4"/>
  <c r="H190" i="4"/>
  <c r="I189" i="4"/>
  <c r="H189" i="4"/>
  <c r="I188" i="4"/>
  <c r="H188" i="4"/>
  <c r="I187" i="4"/>
  <c r="H187" i="4"/>
  <c r="I186" i="4"/>
  <c r="H186" i="4"/>
  <c r="I185" i="4"/>
  <c r="H185" i="4"/>
  <c r="I184" i="4"/>
  <c r="H184" i="4"/>
  <c r="I183" i="4"/>
  <c r="H183" i="4"/>
  <c r="I182" i="4"/>
  <c r="H182" i="4"/>
  <c r="I181" i="4"/>
  <c r="H181" i="4"/>
  <c r="I180" i="4"/>
  <c r="H180" i="4"/>
  <c r="I179" i="4"/>
  <c r="H179" i="4"/>
  <c r="I178" i="4"/>
  <c r="H178" i="4"/>
  <c r="I177" i="4"/>
  <c r="H177" i="4"/>
  <c r="I176" i="4"/>
  <c r="H176" i="4"/>
  <c r="I175" i="4"/>
  <c r="H175" i="4"/>
  <c r="I174" i="4"/>
  <c r="H174" i="4"/>
  <c r="I173" i="4"/>
  <c r="H173" i="4"/>
  <c r="I172" i="4"/>
  <c r="H172" i="4"/>
  <c r="I171" i="4"/>
  <c r="H171" i="4"/>
  <c r="I170" i="4"/>
  <c r="H170" i="4"/>
  <c r="I169" i="4"/>
  <c r="H169" i="4"/>
  <c r="I168" i="4"/>
  <c r="H168" i="4"/>
  <c r="I167" i="4"/>
  <c r="H167" i="4"/>
  <c r="I166" i="4"/>
  <c r="H166" i="4"/>
  <c r="I165" i="4"/>
  <c r="H165" i="4"/>
  <c r="I164" i="4"/>
  <c r="H164" i="4"/>
  <c r="I163" i="4"/>
  <c r="H163" i="4"/>
  <c r="I162" i="4"/>
  <c r="H162" i="4"/>
  <c r="I161" i="4"/>
  <c r="H161" i="4"/>
  <c r="I160" i="4"/>
  <c r="H160" i="4"/>
  <c r="I159" i="4"/>
  <c r="H159" i="4"/>
  <c r="I158" i="4"/>
  <c r="H158" i="4"/>
  <c r="I157" i="4"/>
  <c r="H157" i="4"/>
  <c r="I156" i="4"/>
  <c r="H156" i="4"/>
  <c r="I155" i="4"/>
  <c r="H155" i="4"/>
  <c r="I154" i="4"/>
  <c r="H154" i="4"/>
  <c r="I153" i="4"/>
  <c r="H153" i="4"/>
  <c r="I152" i="4"/>
  <c r="H152" i="4"/>
  <c r="I151" i="4"/>
  <c r="H151" i="4"/>
  <c r="I150" i="4"/>
  <c r="H150" i="4"/>
  <c r="I149" i="4"/>
  <c r="H149" i="4"/>
  <c r="I148" i="4"/>
  <c r="H148" i="4"/>
  <c r="I147" i="4"/>
  <c r="H147" i="4"/>
  <c r="I146" i="4"/>
  <c r="H146" i="4"/>
  <c r="I145" i="4"/>
  <c r="H145" i="4"/>
  <c r="I144" i="4"/>
  <c r="H144" i="4"/>
  <c r="I143" i="4"/>
  <c r="H143" i="4"/>
  <c r="I142" i="4"/>
  <c r="H142" i="4"/>
  <c r="I141" i="4"/>
  <c r="H141" i="4"/>
  <c r="I140" i="4"/>
  <c r="H140" i="4"/>
  <c r="I139" i="4"/>
  <c r="H139" i="4"/>
  <c r="I138" i="4"/>
  <c r="H138" i="4"/>
  <c r="I137" i="4"/>
  <c r="H137" i="4"/>
  <c r="H136" i="4"/>
  <c r="I135" i="4"/>
  <c r="H135" i="4"/>
  <c r="I134" i="4"/>
  <c r="H134" i="4"/>
  <c r="I133" i="4"/>
  <c r="H133" i="4"/>
  <c r="I132" i="4"/>
  <c r="H132" i="4"/>
  <c r="H131" i="4"/>
  <c r="H130" i="4"/>
  <c r="I129" i="4"/>
  <c r="H129" i="4"/>
  <c r="I128" i="4"/>
  <c r="H128" i="4"/>
  <c r="I127" i="4"/>
  <c r="H127" i="4"/>
  <c r="I126" i="4"/>
  <c r="H126" i="4"/>
  <c r="I125" i="4"/>
  <c r="H125" i="4"/>
  <c r="I124" i="4"/>
  <c r="H124" i="4"/>
  <c r="I123" i="4"/>
  <c r="H123" i="4"/>
  <c r="H122" i="4"/>
  <c r="I121" i="4"/>
  <c r="H121" i="4"/>
  <c r="I120" i="4"/>
  <c r="H120" i="4"/>
  <c r="H119" i="4"/>
  <c r="H118" i="4"/>
  <c r="I117" i="4"/>
  <c r="H117" i="4"/>
  <c r="I116" i="4"/>
  <c r="H116" i="4"/>
  <c r="I115" i="4"/>
  <c r="H115" i="4"/>
  <c r="I114" i="4"/>
  <c r="H114" i="4"/>
  <c r="I113" i="4"/>
  <c r="H113" i="4"/>
  <c r="I112" i="4"/>
  <c r="H112" i="4"/>
  <c r="I111" i="4"/>
  <c r="H111" i="4"/>
  <c r="I110" i="4"/>
  <c r="H110" i="4"/>
  <c r="I109" i="4"/>
  <c r="H109" i="4"/>
  <c r="I108" i="4"/>
  <c r="H108" i="4"/>
  <c r="I107" i="4"/>
  <c r="H107" i="4"/>
  <c r="I106" i="4"/>
  <c r="H106" i="4"/>
  <c r="I105" i="4"/>
  <c r="H105" i="4"/>
  <c r="I104" i="4"/>
  <c r="H104" i="4"/>
  <c r="I103" i="4"/>
  <c r="H103" i="4"/>
  <c r="I102" i="4"/>
  <c r="H102" i="4"/>
  <c r="I101" i="4"/>
  <c r="H101" i="4"/>
  <c r="I100" i="4"/>
  <c r="H100" i="4"/>
  <c r="I99" i="4"/>
  <c r="H99" i="4"/>
  <c r="I98" i="4"/>
  <c r="H98" i="4"/>
  <c r="I97" i="4"/>
  <c r="H97" i="4"/>
  <c r="I96" i="4"/>
  <c r="H96" i="4"/>
  <c r="I95" i="4"/>
  <c r="H95" i="4"/>
  <c r="I94" i="4"/>
  <c r="H94" i="4"/>
  <c r="I93" i="4"/>
  <c r="H93" i="4"/>
  <c r="I92" i="4"/>
  <c r="H92" i="4"/>
  <c r="I91" i="4"/>
  <c r="H91" i="4"/>
  <c r="I90" i="4"/>
  <c r="H90" i="4"/>
  <c r="I89" i="4"/>
  <c r="H89" i="4"/>
  <c r="I88" i="4"/>
  <c r="H88" i="4"/>
  <c r="I87" i="4"/>
  <c r="H87" i="4"/>
  <c r="I86" i="4"/>
  <c r="H86" i="4"/>
  <c r="I85" i="4"/>
  <c r="H85" i="4"/>
  <c r="I84" i="4"/>
  <c r="H84" i="4"/>
  <c r="I83" i="4"/>
  <c r="H83" i="4"/>
  <c r="I82" i="4"/>
  <c r="H82" i="4"/>
  <c r="I81" i="4"/>
  <c r="H81" i="4"/>
  <c r="I80" i="4"/>
  <c r="H80" i="4"/>
  <c r="H79" i="4"/>
  <c r="H78" i="4"/>
  <c r="I77" i="4"/>
  <c r="H77" i="4"/>
  <c r="I76" i="4"/>
  <c r="H76" i="4"/>
  <c r="I75" i="4"/>
  <c r="H75" i="4"/>
  <c r="I74" i="4"/>
  <c r="H74" i="4"/>
  <c r="I73" i="4"/>
  <c r="H73" i="4"/>
  <c r="I72" i="4"/>
  <c r="H72" i="4"/>
  <c r="I71" i="4"/>
  <c r="H71" i="4"/>
  <c r="I70" i="4"/>
  <c r="H70" i="4"/>
  <c r="I69" i="4"/>
  <c r="H69" i="4"/>
  <c r="I68" i="4"/>
  <c r="H68" i="4"/>
  <c r="I67" i="4"/>
  <c r="H67" i="4"/>
  <c r="I66" i="4"/>
  <c r="H66" i="4"/>
  <c r="I65" i="4"/>
  <c r="H65" i="4"/>
  <c r="I64" i="4"/>
  <c r="H64" i="4"/>
  <c r="I63" i="4"/>
  <c r="H63" i="4"/>
  <c r="I62" i="4"/>
  <c r="H62" i="4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H43" i="4"/>
  <c r="I42" i="4"/>
  <c r="H42" i="4"/>
  <c r="I41" i="4"/>
  <c r="H41" i="4"/>
  <c r="H40" i="4"/>
  <c r="H39" i="4"/>
  <c r="I38" i="4"/>
  <c r="H38" i="4"/>
  <c r="I37" i="4"/>
  <c r="H37" i="4"/>
  <c r="I36" i="4"/>
  <c r="H36" i="4"/>
  <c r="H35" i="4"/>
  <c r="I34" i="4"/>
  <c r="H34" i="4"/>
  <c r="I33" i="4"/>
  <c r="H33" i="4"/>
  <c r="I32" i="4"/>
  <c r="H32" i="4"/>
  <c r="I31" i="4"/>
  <c r="H31" i="4"/>
  <c r="I30" i="4"/>
  <c r="H30" i="4"/>
  <c r="I29" i="4"/>
  <c r="H29" i="4"/>
  <c r="I28" i="4"/>
  <c r="H28" i="4"/>
  <c r="I27" i="4"/>
  <c r="H27" i="4"/>
  <c r="I26" i="4"/>
  <c r="H26" i="4"/>
  <c r="I25" i="4"/>
  <c r="H25" i="4"/>
  <c r="I24" i="4"/>
  <c r="H24" i="4"/>
  <c r="I23" i="4"/>
  <c r="H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I15" i="4"/>
  <c r="H15" i="4"/>
  <c r="I14" i="4"/>
  <c r="H14" i="4"/>
  <c r="I13" i="4"/>
  <c r="H13" i="4"/>
  <c r="I12" i="4"/>
  <c r="H12" i="4"/>
  <c r="I11" i="4"/>
  <c r="H11" i="4"/>
  <c r="I10" i="4"/>
  <c r="H10" i="4"/>
  <c r="I9" i="4"/>
  <c r="H9" i="4"/>
  <c r="I8" i="4"/>
  <c r="H8" i="4"/>
  <c r="I7" i="4"/>
  <c r="H7" i="4"/>
  <c r="I6" i="4"/>
  <c r="H6" i="4"/>
  <c r="I5" i="4"/>
  <c r="H5" i="4"/>
  <c r="I4" i="4"/>
  <c r="H4" i="4"/>
  <c r="I3" i="4"/>
  <c r="H3" i="4"/>
  <c r="I2" i="4"/>
  <c r="H2" i="4"/>
  <c r="D596" i="4"/>
  <c r="C596" i="4"/>
  <c r="D595" i="4"/>
  <c r="C595" i="4"/>
  <c r="D594" i="4"/>
  <c r="C594" i="4"/>
  <c r="D593" i="4"/>
  <c r="C593" i="4"/>
  <c r="D592" i="4"/>
  <c r="C592" i="4"/>
  <c r="D591" i="4"/>
  <c r="C591" i="4"/>
  <c r="D590" i="4"/>
  <c r="C590" i="4"/>
  <c r="D589" i="4"/>
  <c r="C589" i="4"/>
  <c r="D588" i="4"/>
  <c r="C588" i="4"/>
  <c r="D587" i="4"/>
  <c r="C587" i="4"/>
  <c r="D586" i="4"/>
  <c r="C586" i="4"/>
  <c r="D585" i="4"/>
  <c r="C585" i="4"/>
  <c r="D584" i="4"/>
  <c r="C584" i="4"/>
  <c r="D583" i="4"/>
  <c r="C583" i="4"/>
  <c r="D582" i="4"/>
  <c r="C582" i="4"/>
  <c r="D581" i="4"/>
  <c r="C581" i="4"/>
  <c r="D580" i="4"/>
  <c r="C580" i="4"/>
  <c r="D579" i="4"/>
  <c r="C579" i="4"/>
  <c r="D578" i="4"/>
  <c r="C578" i="4"/>
  <c r="D577" i="4"/>
  <c r="C577" i="4"/>
  <c r="D576" i="4"/>
  <c r="C576" i="4"/>
  <c r="D575" i="4"/>
  <c r="C575" i="4"/>
  <c r="D574" i="4"/>
  <c r="C574" i="4"/>
  <c r="D573" i="4"/>
  <c r="C573" i="4"/>
  <c r="D572" i="4"/>
  <c r="C572" i="4"/>
  <c r="D571" i="4"/>
  <c r="C571" i="4"/>
  <c r="D570" i="4"/>
  <c r="C570" i="4"/>
  <c r="D569" i="4"/>
  <c r="C569" i="4"/>
  <c r="D568" i="4"/>
  <c r="C568" i="4"/>
  <c r="D567" i="4"/>
  <c r="C567" i="4"/>
  <c r="D566" i="4"/>
  <c r="C566" i="4"/>
  <c r="D565" i="4"/>
  <c r="C565" i="4"/>
  <c r="D564" i="4"/>
  <c r="C564" i="4"/>
  <c r="D563" i="4"/>
  <c r="C563" i="4"/>
  <c r="D562" i="4"/>
  <c r="C562" i="4"/>
  <c r="D561" i="4"/>
  <c r="C561" i="4"/>
  <c r="D560" i="4"/>
  <c r="C560" i="4"/>
  <c r="D559" i="4"/>
  <c r="C559" i="4"/>
  <c r="D558" i="4"/>
  <c r="C558" i="4"/>
  <c r="D557" i="4"/>
  <c r="C557" i="4"/>
  <c r="D556" i="4"/>
  <c r="C556" i="4"/>
  <c r="D555" i="4"/>
  <c r="C555" i="4"/>
  <c r="D554" i="4"/>
  <c r="C554" i="4"/>
  <c r="D553" i="4"/>
  <c r="C553" i="4"/>
  <c r="D552" i="4"/>
  <c r="C552" i="4"/>
  <c r="D551" i="4"/>
  <c r="C551" i="4"/>
  <c r="D550" i="4"/>
  <c r="C550" i="4"/>
  <c r="D549" i="4"/>
  <c r="C549" i="4"/>
  <c r="D548" i="4"/>
  <c r="C548" i="4"/>
  <c r="D547" i="4"/>
  <c r="C547" i="4"/>
  <c r="D546" i="4"/>
  <c r="C546" i="4"/>
  <c r="D545" i="4"/>
  <c r="C545" i="4"/>
  <c r="D544" i="4"/>
  <c r="C544" i="4"/>
  <c r="D543" i="4"/>
  <c r="C543" i="4"/>
  <c r="D542" i="4"/>
  <c r="C542" i="4"/>
  <c r="D541" i="4"/>
  <c r="C541" i="4"/>
  <c r="D540" i="4"/>
  <c r="C540" i="4"/>
  <c r="D539" i="4"/>
  <c r="C539" i="4"/>
  <c r="D538" i="4"/>
  <c r="C538" i="4"/>
  <c r="D537" i="4"/>
  <c r="C537" i="4"/>
  <c r="D536" i="4"/>
  <c r="C536" i="4"/>
  <c r="D535" i="4"/>
  <c r="C535" i="4"/>
  <c r="D534" i="4"/>
  <c r="C534" i="4"/>
  <c r="D533" i="4"/>
  <c r="C533" i="4"/>
  <c r="D532" i="4"/>
  <c r="C532" i="4"/>
  <c r="D531" i="4"/>
  <c r="C531" i="4"/>
  <c r="D530" i="4"/>
  <c r="C530" i="4"/>
  <c r="D529" i="4"/>
  <c r="C529" i="4"/>
  <c r="D528" i="4"/>
  <c r="C528" i="4"/>
  <c r="D527" i="4"/>
  <c r="C527" i="4"/>
  <c r="D526" i="4"/>
  <c r="C526" i="4"/>
  <c r="D525" i="4"/>
  <c r="C525" i="4"/>
  <c r="D524" i="4"/>
  <c r="C524" i="4"/>
  <c r="D523" i="4"/>
  <c r="C523" i="4"/>
  <c r="D522" i="4"/>
  <c r="C522" i="4"/>
  <c r="D521" i="4"/>
  <c r="C521" i="4"/>
  <c r="D520" i="4"/>
  <c r="C520" i="4"/>
  <c r="D519" i="4"/>
  <c r="C519" i="4"/>
  <c r="D518" i="4"/>
  <c r="C518" i="4"/>
  <c r="D517" i="4"/>
  <c r="C517" i="4"/>
  <c r="D516" i="4"/>
  <c r="C516" i="4"/>
  <c r="D515" i="4"/>
  <c r="C515" i="4"/>
  <c r="D514" i="4"/>
  <c r="C514" i="4"/>
  <c r="D513" i="4"/>
  <c r="C513" i="4"/>
  <c r="D512" i="4"/>
  <c r="C512" i="4"/>
  <c r="D511" i="4"/>
  <c r="C511" i="4"/>
  <c r="D510" i="4"/>
  <c r="C510" i="4"/>
  <c r="D509" i="4"/>
  <c r="C509" i="4"/>
  <c r="D508" i="4"/>
  <c r="C508" i="4"/>
  <c r="D507" i="4"/>
  <c r="C507" i="4"/>
  <c r="D506" i="4"/>
  <c r="C506" i="4"/>
  <c r="D505" i="4"/>
  <c r="C505" i="4"/>
  <c r="D504" i="4"/>
  <c r="C504" i="4"/>
  <c r="D503" i="4"/>
  <c r="C503" i="4"/>
  <c r="D502" i="4"/>
  <c r="C502" i="4"/>
  <c r="D501" i="4"/>
  <c r="C501" i="4"/>
  <c r="D500" i="4"/>
  <c r="C500" i="4"/>
  <c r="D499" i="4"/>
  <c r="C499" i="4"/>
  <c r="D498" i="4"/>
  <c r="C498" i="4"/>
  <c r="D497" i="4"/>
  <c r="C497" i="4"/>
  <c r="D496" i="4"/>
  <c r="C496" i="4"/>
  <c r="D495" i="4"/>
  <c r="C495" i="4"/>
  <c r="C494" i="4"/>
  <c r="D493" i="4"/>
  <c r="C493" i="4"/>
  <c r="D492" i="4"/>
  <c r="C492" i="4"/>
  <c r="D491" i="4"/>
  <c r="C491" i="4"/>
  <c r="D490" i="4"/>
  <c r="C490" i="4"/>
  <c r="D489" i="4"/>
  <c r="C489" i="4"/>
  <c r="D488" i="4"/>
  <c r="C488" i="4"/>
  <c r="D487" i="4"/>
  <c r="C487" i="4"/>
  <c r="D486" i="4"/>
  <c r="C486" i="4"/>
  <c r="D485" i="4"/>
  <c r="C485" i="4"/>
  <c r="D484" i="4"/>
  <c r="C484" i="4"/>
  <c r="D483" i="4"/>
  <c r="C483" i="4"/>
  <c r="D482" i="4"/>
  <c r="C482" i="4"/>
  <c r="D481" i="4"/>
  <c r="C481" i="4"/>
  <c r="D480" i="4"/>
  <c r="C480" i="4"/>
  <c r="D479" i="4"/>
  <c r="C479" i="4"/>
  <c r="D478" i="4"/>
  <c r="C478" i="4"/>
  <c r="D477" i="4"/>
  <c r="C477" i="4"/>
  <c r="D476" i="4"/>
  <c r="C476" i="4"/>
  <c r="D475" i="4"/>
  <c r="C475" i="4"/>
  <c r="D474" i="4"/>
  <c r="C474" i="4"/>
  <c r="D473" i="4"/>
  <c r="C473" i="4"/>
  <c r="D472" i="4"/>
  <c r="C472" i="4"/>
  <c r="D471" i="4"/>
  <c r="C471" i="4"/>
  <c r="D470" i="4"/>
  <c r="C470" i="4"/>
  <c r="D469" i="4"/>
  <c r="C469" i="4"/>
  <c r="D468" i="4"/>
  <c r="C468" i="4"/>
  <c r="D467" i="4"/>
  <c r="C467" i="4"/>
  <c r="D466" i="4"/>
  <c r="C466" i="4"/>
  <c r="D465" i="4"/>
  <c r="C465" i="4"/>
  <c r="D464" i="4"/>
  <c r="C464" i="4"/>
  <c r="D463" i="4"/>
  <c r="C463" i="4"/>
  <c r="D462" i="4"/>
  <c r="C462" i="4"/>
  <c r="D461" i="4"/>
  <c r="C461" i="4"/>
  <c r="D460" i="4"/>
  <c r="C460" i="4"/>
  <c r="D459" i="4"/>
  <c r="C459" i="4"/>
  <c r="D458" i="4"/>
  <c r="C458" i="4"/>
  <c r="D457" i="4"/>
  <c r="C457" i="4"/>
  <c r="D456" i="4"/>
  <c r="C456" i="4"/>
  <c r="D455" i="4"/>
  <c r="C455" i="4"/>
  <c r="D454" i="4"/>
  <c r="C454" i="4"/>
  <c r="D453" i="4"/>
  <c r="C453" i="4"/>
  <c r="D452" i="4"/>
  <c r="C452" i="4"/>
  <c r="D451" i="4"/>
  <c r="C451" i="4"/>
  <c r="D450" i="4"/>
  <c r="C450" i="4"/>
  <c r="D449" i="4"/>
  <c r="C449" i="4"/>
  <c r="D448" i="4"/>
  <c r="C448" i="4"/>
  <c r="D447" i="4"/>
  <c r="C447" i="4"/>
  <c r="D446" i="4"/>
  <c r="C446" i="4"/>
  <c r="D445" i="4"/>
  <c r="C445" i="4"/>
  <c r="D444" i="4"/>
  <c r="C444" i="4"/>
  <c r="D443" i="4"/>
  <c r="C443" i="4"/>
  <c r="D442" i="4"/>
  <c r="C442" i="4"/>
  <c r="D441" i="4"/>
  <c r="C441" i="4"/>
  <c r="D440" i="4"/>
  <c r="C440" i="4"/>
  <c r="D439" i="4"/>
  <c r="C439" i="4"/>
  <c r="D438" i="4"/>
  <c r="C438" i="4"/>
  <c r="D437" i="4"/>
  <c r="C437" i="4"/>
  <c r="D436" i="4"/>
  <c r="C436" i="4"/>
  <c r="D435" i="4"/>
  <c r="C435" i="4"/>
  <c r="D434" i="4"/>
  <c r="C434" i="4"/>
  <c r="D433" i="4"/>
  <c r="C433" i="4"/>
  <c r="D432" i="4"/>
  <c r="C432" i="4"/>
  <c r="D431" i="4"/>
  <c r="C431" i="4"/>
  <c r="D430" i="4"/>
  <c r="C430" i="4"/>
  <c r="D429" i="4"/>
  <c r="C429" i="4"/>
  <c r="D428" i="4"/>
  <c r="C428" i="4"/>
  <c r="D427" i="4"/>
  <c r="C427" i="4"/>
  <c r="D426" i="4"/>
  <c r="C426" i="4"/>
  <c r="D425" i="4"/>
  <c r="C425" i="4"/>
  <c r="D424" i="4"/>
  <c r="C424" i="4"/>
  <c r="D423" i="4"/>
  <c r="C423" i="4"/>
  <c r="D422" i="4"/>
  <c r="C422" i="4"/>
  <c r="D421" i="4"/>
  <c r="C421" i="4"/>
  <c r="D420" i="4"/>
  <c r="C420" i="4"/>
  <c r="D419" i="4"/>
  <c r="C419" i="4"/>
  <c r="D418" i="4"/>
  <c r="C418" i="4"/>
  <c r="D417" i="4"/>
  <c r="C417" i="4"/>
  <c r="D416" i="4"/>
  <c r="C416" i="4"/>
  <c r="D415" i="4"/>
  <c r="C415" i="4"/>
  <c r="D414" i="4"/>
  <c r="C414" i="4"/>
  <c r="D413" i="4"/>
  <c r="C413" i="4"/>
  <c r="D412" i="4"/>
  <c r="C412" i="4"/>
  <c r="D411" i="4"/>
  <c r="C411" i="4"/>
  <c r="D410" i="4"/>
  <c r="C410" i="4"/>
  <c r="D409" i="4"/>
  <c r="C409" i="4"/>
  <c r="D408" i="4"/>
  <c r="C408" i="4"/>
  <c r="D407" i="4"/>
  <c r="C407" i="4"/>
  <c r="D406" i="4"/>
  <c r="C406" i="4"/>
  <c r="D405" i="4"/>
  <c r="C405" i="4"/>
  <c r="D404" i="4"/>
  <c r="C404" i="4"/>
  <c r="D403" i="4"/>
  <c r="C403" i="4"/>
  <c r="D402" i="4"/>
  <c r="C402" i="4"/>
  <c r="D401" i="4"/>
  <c r="C401" i="4"/>
  <c r="D400" i="4"/>
  <c r="C400" i="4"/>
  <c r="D399" i="4"/>
  <c r="C399" i="4"/>
  <c r="D398" i="4"/>
  <c r="C398" i="4"/>
  <c r="D397" i="4"/>
  <c r="C397" i="4"/>
  <c r="D396" i="4"/>
  <c r="C396" i="4"/>
  <c r="D395" i="4"/>
  <c r="C395" i="4"/>
  <c r="D394" i="4"/>
  <c r="C394" i="4"/>
  <c r="D393" i="4"/>
  <c r="C393" i="4"/>
  <c r="D392" i="4"/>
  <c r="C392" i="4"/>
  <c r="D391" i="4"/>
  <c r="C391" i="4"/>
  <c r="D390" i="4"/>
  <c r="C390" i="4"/>
  <c r="D389" i="4"/>
  <c r="C389" i="4"/>
  <c r="D388" i="4"/>
  <c r="C388" i="4"/>
  <c r="D387" i="4"/>
  <c r="C387" i="4"/>
  <c r="D386" i="4"/>
  <c r="C386" i="4"/>
  <c r="D385" i="4"/>
  <c r="C385" i="4"/>
  <c r="D384" i="4"/>
  <c r="C384" i="4"/>
  <c r="D383" i="4"/>
  <c r="C383" i="4"/>
  <c r="D382" i="4"/>
  <c r="C382" i="4"/>
  <c r="D381" i="4"/>
  <c r="C381" i="4"/>
  <c r="D380" i="4"/>
  <c r="C380" i="4"/>
  <c r="D379" i="4"/>
  <c r="C379" i="4"/>
  <c r="D378" i="4"/>
  <c r="C378" i="4"/>
  <c r="D377" i="4"/>
  <c r="C377" i="4"/>
  <c r="D376" i="4"/>
  <c r="C376" i="4"/>
  <c r="D375" i="4"/>
  <c r="C375" i="4"/>
  <c r="D374" i="4"/>
  <c r="C374" i="4"/>
  <c r="D373" i="4"/>
  <c r="C373" i="4"/>
  <c r="D372" i="4"/>
  <c r="C372" i="4"/>
  <c r="D371" i="4"/>
  <c r="C371" i="4"/>
  <c r="D370" i="4"/>
  <c r="C370" i="4"/>
  <c r="D369" i="4"/>
  <c r="C369" i="4"/>
  <c r="D368" i="4"/>
  <c r="C368" i="4"/>
  <c r="D367" i="4"/>
  <c r="C367" i="4"/>
  <c r="D366" i="4"/>
  <c r="C366" i="4"/>
  <c r="D365" i="4"/>
  <c r="C365" i="4"/>
  <c r="D364" i="4"/>
  <c r="C364" i="4"/>
  <c r="D363" i="4"/>
  <c r="C363" i="4"/>
  <c r="D362" i="4"/>
  <c r="C362" i="4"/>
  <c r="D361" i="4"/>
  <c r="C361" i="4"/>
  <c r="D360" i="4"/>
  <c r="C360" i="4"/>
  <c r="D359" i="4"/>
  <c r="C359" i="4"/>
  <c r="D358" i="4"/>
  <c r="C358" i="4"/>
  <c r="D357" i="4"/>
  <c r="C357" i="4"/>
  <c r="D356" i="4"/>
  <c r="C356" i="4"/>
  <c r="D355" i="4"/>
  <c r="C355" i="4"/>
  <c r="D354" i="4"/>
  <c r="C354" i="4"/>
  <c r="D353" i="4"/>
  <c r="C353" i="4"/>
  <c r="D352" i="4"/>
  <c r="C352" i="4"/>
  <c r="D351" i="4"/>
  <c r="C351" i="4"/>
  <c r="D350" i="4"/>
  <c r="C350" i="4"/>
  <c r="D349" i="4"/>
  <c r="C349" i="4"/>
  <c r="D348" i="4"/>
  <c r="C348" i="4"/>
  <c r="D347" i="4"/>
  <c r="C347" i="4"/>
  <c r="D346" i="4"/>
  <c r="C346" i="4"/>
  <c r="D345" i="4"/>
  <c r="C345" i="4"/>
  <c r="D344" i="4"/>
  <c r="C344" i="4"/>
  <c r="D343" i="4"/>
  <c r="C343" i="4"/>
  <c r="D342" i="4"/>
  <c r="C342" i="4"/>
  <c r="D341" i="4"/>
  <c r="C341" i="4"/>
  <c r="D340" i="4"/>
  <c r="C340" i="4"/>
  <c r="D339" i="4"/>
  <c r="C339" i="4"/>
  <c r="D338" i="4"/>
  <c r="C338" i="4"/>
  <c r="D337" i="4"/>
  <c r="C337" i="4"/>
  <c r="D336" i="4"/>
  <c r="C336" i="4"/>
  <c r="D335" i="4"/>
  <c r="C335" i="4"/>
  <c r="D334" i="4"/>
  <c r="C334" i="4"/>
  <c r="D333" i="4"/>
  <c r="C333" i="4"/>
  <c r="D332" i="4"/>
  <c r="C332" i="4"/>
  <c r="D331" i="4"/>
  <c r="C331" i="4"/>
  <c r="D330" i="4"/>
  <c r="C330" i="4"/>
  <c r="D329" i="4"/>
  <c r="C329" i="4"/>
  <c r="D328" i="4"/>
  <c r="C328" i="4"/>
  <c r="D327" i="4"/>
  <c r="C327" i="4"/>
  <c r="D326" i="4"/>
  <c r="C326" i="4"/>
  <c r="D325" i="4"/>
  <c r="C325" i="4"/>
  <c r="D324" i="4"/>
  <c r="C324" i="4"/>
  <c r="D323" i="4"/>
  <c r="C323" i="4"/>
  <c r="D322" i="4"/>
  <c r="C322" i="4"/>
  <c r="D321" i="4"/>
  <c r="C321" i="4"/>
  <c r="D320" i="4"/>
  <c r="C320" i="4"/>
  <c r="D319" i="4"/>
  <c r="C319" i="4"/>
  <c r="D318" i="4"/>
  <c r="C318" i="4"/>
  <c r="D317" i="4"/>
  <c r="C317" i="4"/>
  <c r="D316" i="4"/>
  <c r="C316" i="4"/>
  <c r="D315" i="4"/>
  <c r="C315" i="4"/>
  <c r="D314" i="4"/>
  <c r="C314" i="4"/>
  <c r="D313" i="4"/>
  <c r="C313" i="4"/>
  <c r="D312" i="4"/>
  <c r="C312" i="4"/>
  <c r="D311" i="4"/>
  <c r="C311" i="4"/>
  <c r="D310" i="4"/>
  <c r="C310" i="4"/>
  <c r="D309" i="4"/>
  <c r="C309" i="4"/>
  <c r="D308" i="4"/>
  <c r="C308" i="4"/>
  <c r="D307" i="4"/>
  <c r="C307" i="4"/>
  <c r="D306" i="4"/>
  <c r="C306" i="4"/>
  <c r="D305" i="4"/>
  <c r="C305" i="4"/>
  <c r="D304" i="4"/>
  <c r="C304" i="4"/>
  <c r="D303" i="4"/>
  <c r="C303" i="4"/>
  <c r="D302" i="4"/>
  <c r="C302" i="4"/>
  <c r="D301" i="4"/>
  <c r="C301" i="4"/>
  <c r="D300" i="4"/>
  <c r="C300" i="4"/>
  <c r="D299" i="4"/>
  <c r="C299" i="4"/>
  <c r="D298" i="4"/>
  <c r="C298" i="4"/>
  <c r="D297" i="4"/>
  <c r="C297" i="4"/>
  <c r="D296" i="4"/>
  <c r="C296" i="4"/>
  <c r="D295" i="4"/>
  <c r="C295" i="4"/>
  <c r="D294" i="4"/>
  <c r="C294" i="4"/>
  <c r="D293" i="4"/>
  <c r="C293" i="4"/>
  <c r="D292" i="4"/>
  <c r="C292" i="4"/>
  <c r="D291" i="4"/>
  <c r="C291" i="4"/>
  <c r="D290" i="4"/>
  <c r="C290" i="4"/>
  <c r="D289" i="4"/>
  <c r="C289" i="4"/>
  <c r="D288" i="4"/>
  <c r="C288" i="4"/>
  <c r="D287" i="4"/>
  <c r="C287" i="4"/>
  <c r="D286" i="4"/>
  <c r="C286" i="4"/>
  <c r="D285" i="4"/>
  <c r="C285" i="4"/>
  <c r="D284" i="4"/>
  <c r="C284" i="4"/>
  <c r="D283" i="4"/>
  <c r="C283" i="4"/>
  <c r="D282" i="4"/>
  <c r="C282" i="4"/>
  <c r="D281" i="4"/>
  <c r="C281" i="4"/>
  <c r="D280" i="4"/>
  <c r="C280" i="4"/>
  <c r="D279" i="4"/>
  <c r="C279" i="4"/>
  <c r="D278" i="4"/>
  <c r="C278" i="4"/>
  <c r="D277" i="4"/>
  <c r="C277" i="4"/>
  <c r="D276" i="4"/>
  <c r="C276" i="4"/>
  <c r="D275" i="4"/>
  <c r="C275" i="4"/>
  <c r="D274" i="4"/>
  <c r="C274" i="4"/>
  <c r="D273" i="4"/>
  <c r="C273" i="4"/>
  <c r="D272" i="4"/>
  <c r="C272" i="4"/>
  <c r="D271" i="4"/>
  <c r="C271" i="4"/>
  <c r="D270" i="4"/>
  <c r="C270" i="4"/>
  <c r="D269" i="4"/>
  <c r="C269" i="4"/>
  <c r="D268" i="4"/>
  <c r="C268" i="4"/>
  <c r="D267" i="4"/>
  <c r="C267" i="4"/>
  <c r="D266" i="4"/>
  <c r="C266" i="4"/>
  <c r="D265" i="4"/>
  <c r="C265" i="4"/>
  <c r="D264" i="4"/>
  <c r="C264" i="4"/>
  <c r="D263" i="4"/>
  <c r="C263" i="4"/>
  <c r="D262" i="4"/>
  <c r="C262" i="4"/>
  <c r="D261" i="4"/>
  <c r="C261" i="4"/>
  <c r="D260" i="4"/>
  <c r="C260" i="4"/>
  <c r="D259" i="4"/>
  <c r="C259" i="4"/>
  <c r="D258" i="4"/>
  <c r="C258" i="4"/>
  <c r="D257" i="4"/>
  <c r="C257" i="4"/>
  <c r="D256" i="4"/>
  <c r="C256" i="4"/>
  <c r="D255" i="4"/>
  <c r="C255" i="4"/>
  <c r="D254" i="4"/>
  <c r="C254" i="4"/>
  <c r="D253" i="4"/>
  <c r="C253" i="4"/>
  <c r="D252" i="4"/>
  <c r="C252" i="4"/>
  <c r="D251" i="4"/>
  <c r="C251" i="4"/>
  <c r="D250" i="4"/>
  <c r="C250" i="4"/>
  <c r="D249" i="4"/>
  <c r="C249" i="4"/>
  <c r="D248" i="4"/>
  <c r="C248" i="4"/>
  <c r="D247" i="4"/>
  <c r="C247" i="4"/>
  <c r="D246" i="4"/>
  <c r="C246" i="4"/>
  <c r="D245" i="4"/>
  <c r="C245" i="4"/>
  <c r="D244" i="4"/>
  <c r="C244" i="4"/>
  <c r="D243" i="4"/>
  <c r="C243" i="4"/>
  <c r="D242" i="4"/>
  <c r="C242" i="4"/>
  <c r="D241" i="4"/>
  <c r="C241" i="4"/>
  <c r="D240" i="4"/>
  <c r="C240" i="4"/>
  <c r="D239" i="4"/>
  <c r="C239" i="4"/>
  <c r="D238" i="4"/>
  <c r="C238" i="4"/>
  <c r="D237" i="4"/>
  <c r="C237" i="4"/>
  <c r="D236" i="4"/>
  <c r="C236" i="4"/>
  <c r="D235" i="4"/>
  <c r="C235" i="4"/>
  <c r="D234" i="4"/>
  <c r="C234" i="4"/>
  <c r="D233" i="4"/>
  <c r="C233" i="4"/>
  <c r="D232" i="4"/>
  <c r="C232" i="4"/>
  <c r="D231" i="4"/>
  <c r="C231" i="4"/>
  <c r="D230" i="4"/>
  <c r="C230" i="4"/>
  <c r="D229" i="4"/>
  <c r="C229" i="4"/>
  <c r="D228" i="4"/>
  <c r="C228" i="4"/>
  <c r="D227" i="4"/>
  <c r="C227" i="4"/>
  <c r="D226" i="4"/>
  <c r="C226" i="4"/>
  <c r="D225" i="4"/>
  <c r="C225" i="4"/>
  <c r="D224" i="4"/>
  <c r="C224" i="4"/>
  <c r="D223" i="4"/>
  <c r="C223" i="4"/>
  <c r="D222" i="4"/>
  <c r="C222" i="4"/>
  <c r="D221" i="4"/>
  <c r="C221" i="4"/>
  <c r="D220" i="4"/>
  <c r="C220" i="4"/>
  <c r="D219" i="4"/>
  <c r="C219" i="4"/>
  <c r="D218" i="4"/>
  <c r="C218" i="4"/>
  <c r="D217" i="4"/>
  <c r="C217" i="4"/>
  <c r="D216" i="4"/>
  <c r="C216" i="4"/>
  <c r="D215" i="4"/>
  <c r="C215" i="4"/>
  <c r="D214" i="4"/>
  <c r="C214" i="4"/>
  <c r="D213" i="4"/>
  <c r="C213" i="4"/>
  <c r="D212" i="4"/>
  <c r="C212" i="4"/>
  <c r="D211" i="4"/>
  <c r="C211" i="4"/>
  <c r="D210" i="4"/>
  <c r="C210" i="4"/>
  <c r="D209" i="4"/>
  <c r="C209" i="4"/>
  <c r="D208" i="4"/>
  <c r="C208" i="4"/>
  <c r="D207" i="4"/>
  <c r="C207" i="4"/>
  <c r="D206" i="4"/>
  <c r="C206" i="4"/>
  <c r="D205" i="4"/>
  <c r="C205" i="4"/>
  <c r="D204" i="4"/>
  <c r="C204" i="4"/>
  <c r="D203" i="4"/>
  <c r="C203" i="4"/>
  <c r="D202" i="4"/>
  <c r="C202" i="4"/>
  <c r="D201" i="4"/>
  <c r="C201" i="4"/>
  <c r="D200" i="4"/>
  <c r="C200" i="4"/>
  <c r="D199" i="4"/>
  <c r="C199" i="4"/>
  <c r="D198" i="4"/>
  <c r="C198" i="4"/>
  <c r="D197" i="4"/>
  <c r="C197" i="4"/>
  <c r="D196" i="4"/>
  <c r="C196" i="4"/>
  <c r="D195" i="4"/>
  <c r="C195" i="4"/>
  <c r="D194" i="4"/>
  <c r="C194" i="4"/>
  <c r="D193" i="4"/>
  <c r="C193" i="4"/>
  <c r="D192" i="4"/>
  <c r="C192" i="4"/>
  <c r="D191" i="4"/>
  <c r="C191" i="4"/>
  <c r="D190" i="4"/>
  <c r="C190" i="4"/>
  <c r="D189" i="4"/>
  <c r="C189" i="4"/>
  <c r="D188" i="4"/>
  <c r="C188" i="4"/>
  <c r="D187" i="4"/>
  <c r="C187" i="4"/>
  <c r="D186" i="4"/>
  <c r="C186" i="4"/>
  <c r="D185" i="4"/>
  <c r="C185" i="4"/>
  <c r="D184" i="4"/>
  <c r="C184" i="4"/>
  <c r="D183" i="4"/>
  <c r="C183" i="4"/>
  <c r="D182" i="4"/>
  <c r="C182" i="4"/>
  <c r="D181" i="4"/>
  <c r="C181" i="4"/>
  <c r="D180" i="4"/>
  <c r="C180" i="4"/>
  <c r="D179" i="4"/>
  <c r="C179" i="4"/>
  <c r="D178" i="4"/>
  <c r="C178" i="4"/>
  <c r="D177" i="4"/>
  <c r="C177" i="4"/>
  <c r="D176" i="4"/>
  <c r="C176" i="4"/>
  <c r="D175" i="4"/>
  <c r="C175" i="4"/>
  <c r="D174" i="4"/>
  <c r="C174" i="4"/>
  <c r="D173" i="4"/>
  <c r="C173" i="4"/>
  <c r="D172" i="4"/>
  <c r="C172" i="4"/>
  <c r="D171" i="4"/>
  <c r="C171" i="4"/>
  <c r="D170" i="4"/>
  <c r="C170" i="4"/>
  <c r="D169" i="4"/>
  <c r="C169" i="4"/>
  <c r="D168" i="4"/>
  <c r="C168" i="4"/>
  <c r="D167" i="4"/>
  <c r="C167" i="4"/>
  <c r="D166" i="4"/>
  <c r="C166" i="4"/>
  <c r="D165" i="4"/>
  <c r="C165" i="4"/>
  <c r="D164" i="4"/>
  <c r="C164" i="4"/>
  <c r="D163" i="4"/>
  <c r="C163" i="4"/>
  <c r="D162" i="4"/>
  <c r="C162" i="4"/>
  <c r="D161" i="4"/>
  <c r="C161" i="4"/>
  <c r="D160" i="4"/>
  <c r="C160" i="4"/>
  <c r="D159" i="4"/>
  <c r="C159" i="4"/>
  <c r="D158" i="4"/>
  <c r="C158" i="4"/>
  <c r="D157" i="4"/>
  <c r="C157" i="4"/>
  <c r="D156" i="4"/>
  <c r="C156" i="4"/>
  <c r="D155" i="4"/>
  <c r="C155" i="4"/>
  <c r="D154" i="4"/>
  <c r="C154" i="4"/>
  <c r="D153" i="4"/>
  <c r="C153" i="4"/>
  <c r="D152" i="4"/>
  <c r="C152" i="4"/>
  <c r="D151" i="4"/>
  <c r="C151" i="4"/>
  <c r="D150" i="4"/>
  <c r="C150" i="4"/>
  <c r="D149" i="4"/>
  <c r="C149" i="4"/>
  <c r="D148" i="4"/>
  <c r="C148" i="4"/>
  <c r="D147" i="4"/>
  <c r="C147" i="4"/>
  <c r="D146" i="4"/>
  <c r="C146" i="4"/>
  <c r="D145" i="4"/>
  <c r="C145" i="4"/>
  <c r="D144" i="4"/>
  <c r="C144" i="4"/>
  <c r="D143" i="4"/>
  <c r="C143" i="4"/>
  <c r="D142" i="4"/>
  <c r="C142" i="4"/>
  <c r="D141" i="4"/>
  <c r="C141" i="4"/>
  <c r="D140" i="4"/>
  <c r="C140" i="4"/>
  <c r="D139" i="4"/>
  <c r="C139" i="4"/>
  <c r="D138" i="4"/>
  <c r="C138" i="4"/>
  <c r="D137" i="4"/>
  <c r="C137" i="4"/>
  <c r="D136" i="4"/>
  <c r="C136" i="4"/>
  <c r="D135" i="4"/>
  <c r="C135" i="4"/>
  <c r="D134" i="4"/>
  <c r="C134" i="4"/>
  <c r="D133" i="4"/>
  <c r="C133" i="4"/>
  <c r="D132" i="4"/>
  <c r="C132" i="4"/>
  <c r="D131" i="4"/>
  <c r="C131" i="4"/>
  <c r="D130" i="4"/>
  <c r="C130" i="4"/>
  <c r="D129" i="4"/>
  <c r="C129" i="4"/>
  <c r="D128" i="4"/>
  <c r="C128" i="4"/>
  <c r="D127" i="4"/>
  <c r="C127" i="4"/>
  <c r="D126" i="4"/>
  <c r="C126" i="4"/>
  <c r="D125" i="4"/>
  <c r="C125" i="4"/>
  <c r="D124" i="4"/>
  <c r="C124" i="4"/>
  <c r="D123" i="4"/>
  <c r="C123" i="4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C116" i="4"/>
  <c r="D115" i="4"/>
  <c r="C115" i="4"/>
  <c r="D114" i="4"/>
  <c r="C114" i="4"/>
  <c r="D113" i="4"/>
  <c r="C113" i="4"/>
  <c r="D112" i="4"/>
  <c r="C112" i="4"/>
  <c r="D111" i="4"/>
  <c r="C111" i="4"/>
  <c r="D110" i="4"/>
  <c r="C110" i="4"/>
  <c r="D109" i="4"/>
  <c r="C109" i="4"/>
  <c r="D108" i="4"/>
  <c r="C108" i="4"/>
  <c r="D107" i="4"/>
  <c r="C107" i="4"/>
  <c r="D106" i="4"/>
  <c r="C106" i="4"/>
  <c r="D105" i="4"/>
  <c r="C105" i="4"/>
  <c r="D104" i="4"/>
  <c r="C104" i="4"/>
  <c r="D103" i="4"/>
  <c r="C103" i="4"/>
  <c r="D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89" i="4"/>
  <c r="C89" i="4"/>
  <c r="D88" i="4"/>
  <c r="C88" i="4"/>
  <c r="D87" i="4"/>
  <c r="C87" i="4"/>
  <c r="D86" i="4"/>
  <c r="C86" i="4"/>
  <c r="D85" i="4"/>
  <c r="C85" i="4"/>
  <c r="D84" i="4"/>
  <c r="C84" i="4"/>
  <c r="D83" i="4"/>
  <c r="C83" i="4"/>
  <c r="D82" i="4"/>
  <c r="C82" i="4"/>
  <c r="D81" i="4"/>
  <c r="C81" i="4"/>
  <c r="D80" i="4"/>
  <c r="C80" i="4"/>
  <c r="D79" i="4"/>
  <c r="C79" i="4"/>
  <c r="D78" i="4"/>
  <c r="C78" i="4"/>
  <c r="D77" i="4"/>
  <c r="C77" i="4"/>
  <c r="D76" i="4"/>
  <c r="C76" i="4"/>
  <c r="D75" i="4"/>
  <c r="C75" i="4"/>
  <c r="D74" i="4"/>
  <c r="C74" i="4"/>
  <c r="D73" i="4"/>
  <c r="C73" i="4"/>
  <c r="D72" i="4"/>
  <c r="C72" i="4"/>
  <c r="D71" i="4"/>
  <c r="C71" i="4"/>
  <c r="D70" i="4"/>
  <c r="C70" i="4"/>
  <c r="D69" i="4"/>
  <c r="C69" i="4"/>
  <c r="D68" i="4"/>
  <c r="C68" i="4"/>
  <c r="D67" i="4"/>
  <c r="C67" i="4"/>
  <c r="D66" i="4"/>
  <c r="C66" i="4"/>
  <c r="D65" i="4"/>
  <c r="C65" i="4"/>
  <c r="D64" i="4"/>
  <c r="C64" i="4"/>
  <c r="D63" i="4"/>
  <c r="C63" i="4"/>
  <c r="D62" i="4"/>
  <c r="C62" i="4"/>
  <c r="D61" i="4"/>
  <c r="C61" i="4"/>
  <c r="D60" i="4"/>
  <c r="C60" i="4"/>
  <c r="D59" i="4"/>
  <c r="C59" i="4"/>
  <c r="D58" i="4"/>
  <c r="C58" i="4"/>
  <c r="D57" i="4"/>
  <c r="C57" i="4"/>
  <c r="D56" i="4"/>
  <c r="C56" i="4"/>
  <c r="D55" i="4"/>
  <c r="C55" i="4"/>
  <c r="D54" i="4"/>
  <c r="C54" i="4"/>
  <c r="D53" i="4"/>
  <c r="C53" i="4"/>
  <c r="D52" i="4"/>
  <c r="C52" i="4"/>
  <c r="D51" i="4"/>
  <c r="C51" i="4"/>
  <c r="D50" i="4"/>
  <c r="C50" i="4"/>
  <c r="D49" i="4"/>
  <c r="C49" i="4"/>
  <c r="D48" i="4"/>
  <c r="C48" i="4"/>
  <c r="D47" i="4"/>
  <c r="C47" i="4"/>
  <c r="D46" i="4"/>
  <c r="C46" i="4"/>
  <c r="D45" i="4"/>
  <c r="C45" i="4"/>
  <c r="D44" i="4"/>
  <c r="C44" i="4"/>
  <c r="D43" i="4"/>
  <c r="C43" i="4"/>
  <c r="D42" i="4"/>
  <c r="C42" i="4"/>
  <c r="D41" i="4"/>
  <c r="C41" i="4"/>
  <c r="D40" i="4"/>
  <c r="C40" i="4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AT35" i="3" l="1"/>
  <c r="DB81" i="7"/>
  <c r="DB89" i="7"/>
  <c r="DB97" i="7"/>
  <c r="DB105" i="7"/>
  <c r="DB113" i="7"/>
  <c r="DB121" i="7"/>
  <c r="DB129" i="7"/>
  <c r="DB137" i="7"/>
  <c r="DB145" i="7"/>
  <c r="AV35" i="3"/>
  <c r="DC81" i="7"/>
  <c r="DC89" i="7"/>
  <c r="DC97" i="7"/>
  <c r="DC105" i="7"/>
  <c r="DC113" i="7"/>
  <c r="DC121" i="7"/>
  <c r="DC129" i="7"/>
  <c r="DC137" i="7"/>
  <c r="DC145" i="7"/>
  <c r="AW35" i="3"/>
  <c r="DD81" i="7"/>
  <c r="DD89" i="7"/>
  <c r="DD97" i="7"/>
  <c r="DD105" i="7"/>
  <c r="DD113" i="7"/>
  <c r="DD121" i="7"/>
  <c r="DD129" i="7"/>
  <c r="DD137" i="7"/>
  <c r="DD145" i="7"/>
  <c r="DG142" i="7"/>
  <c r="DE89" i="7"/>
  <c r="DE97" i="7"/>
  <c r="DE105" i="7"/>
  <c r="DE113" i="7"/>
  <c r="DE121" i="7"/>
  <c r="DE129" i="7"/>
  <c r="DE137" i="7"/>
  <c r="DE145" i="7"/>
  <c r="DF81" i="7"/>
  <c r="DF89" i="7"/>
  <c r="DF97" i="7"/>
  <c r="DF105" i="7"/>
  <c r="DF113" i="7"/>
  <c r="DF121" i="7"/>
  <c r="DF129" i="7"/>
  <c r="DF137" i="7"/>
  <c r="DF145" i="7"/>
  <c r="DG81" i="7"/>
  <c r="DG89" i="7"/>
  <c r="DG97" i="7"/>
  <c r="DG105" i="7"/>
  <c r="DG113" i="7"/>
  <c r="DG121" i="7"/>
  <c r="DG129" i="7"/>
  <c r="DG137" i="7"/>
  <c r="DG145" i="7"/>
  <c r="DH81" i="7"/>
  <c r="DH89" i="7"/>
  <c r="DH97" i="7"/>
  <c r="DH105" i="7"/>
  <c r="DH113" i="7"/>
  <c r="DH121" i="7"/>
  <c r="DH129" i="7"/>
  <c r="DH137" i="7"/>
  <c r="DH145" i="7"/>
  <c r="DH79" i="7"/>
  <c r="DH82" i="7"/>
  <c r="DH87" i="7"/>
  <c r="DH90" i="7"/>
  <c r="DH95" i="7"/>
  <c r="DH98" i="7"/>
  <c r="DH103" i="7"/>
  <c r="DH106" i="7"/>
  <c r="DH111" i="7"/>
  <c r="DH114" i="7"/>
  <c r="DH119" i="7"/>
  <c r="DH122" i="7"/>
  <c r="DH127" i="7"/>
  <c r="DH130" i="7"/>
  <c r="DH138" i="7"/>
  <c r="DA98" i="7"/>
  <c r="DA114" i="7"/>
  <c r="DA130" i="7"/>
  <c r="DB79" i="7"/>
  <c r="DB87" i="7"/>
  <c r="DB95" i="7"/>
  <c r="DB103" i="7"/>
  <c r="DB111" i="7"/>
  <c r="DB119" i="7"/>
  <c r="DB127" i="7"/>
  <c r="DB135" i="7"/>
  <c r="DC79" i="7"/>
  <c r="DC87" i="7"/>
  <c r="DC95" i="7"/>
  <c r="DC98" i="7"/>
  <c r="DC103" i="7"/>
  <c r="DC106" i="7"/>
  <c r="DC111" i="7"/>
  <c r="DC114" i="7"/>
  <c r="DC119" i="7"/>
  <c r="DC122" i="7"/>
  <c r="DC127" i="7"/>
  <c r="DC130" i="7"/>
  <c r="DC135" i="7"/>
  <c r="DC138" i="7"/>
  <c r="BK72" i="7"/>
  <c r="DD79" i="7"/>
  <c r="DD82" i="7"/>
  <c r="DD87" i="7"/>
  <c r="DD90" i="7"/>
  <c r="DD95" i="7"/>
  <c r="DD98" i="7"/>
  <c r="DD103" i="7"/>
  <c r="DD106" i="7"/>
  <c r="DD111" i="7"/>
  <c r="DD114" i="7"/>
  <c r="DD122" i="7"/>
  <c r="DD130" i="7"/>
  <c r="DD138" i="7"/>
  <c r="DG143" i="7"/>
  <c r="DE79" i="7"/>
  <c r="DE82" i="7"/>
  <c r="DE87" i="7"/>
  <c r="DE90" i="7"/>
  <c r="DE95" i="7"/>
  <c r="DE98" i="7"/>
  <c r="DE103" i="7"/>
  <c r="DE106" i="7"/>
  <c r="DE111" i="7"/>
  <c r="DE114" i="7"/>
  <c r="DE119" i="7"/>
  <c r="DE122" i="7"/>
  <c r="DE127" i="7"/>
  <c r="DE130" i="7"/>
  <c r="DE135" i="7"/>
  <c r="DE138" i="7"/>
  <c r="DF79" i="7"/>
  <c r="DF82" i="7"/>
  <c r="DF87" i="7"/>
  <c r="DF90" i="7"/>
  <c r="DF95" i="7"/>
  <c r="DF98" i="7"/>
  <c r="DF103" i="7"/>
  <c r="DF106" i="7"/>
  <c r="DF111" i="7"/>
  <c r="DF114" i="7"/>
  <c r="DF119" i="7"/>
  <c r="DF122" i="7"/>
  <c r="DF130" i="7"/>
  <c r="DF138" i="7"/>
  <c r="BO72" i="7"/>
  <c r="DD83" i="7"/>
  <c r="DD91" i="7"/>
  <c r="DD99" i="7"/>
  <c r="DD107" i="7"/>
  <c r="DD115" i="7"/>
  <c r="DD123" i="7"/>
  <c r="DD131" i="7"/>
  <c r="DD139" i="7"/>
  <c r="DE83" i="7"/>
  <c r="DE91" i="7"/>
  <c r="DE99" i="7"/>
  <c r="DE107" i="7"/>
  <c r="DE115" i="7"/>
  <c r="DE123" i="7"/>
  <c r="DE131" i="7"/>
  <c r="DE139" i="7"/>
  <c r="DF83" i="7"/>
  <c r="DF91" i="7"/>
  <c r="DF99" i="7"/>
  <c r="DF107" i="7"/>
  <c r="DF115" i="7"/>
  <c r="DF123" i="7"/>
  <c r="DF131" i="7"/>
  <c r="DF139" i="7"/>
  <c r="DG83" i="7"/>
  <c r="DG91" i="7"/>
  <c r="DG99" i="7"/>
  <c r="DG107" i="7"/>
  <c r="DG115" i="7"/>
  <c r="DG123" i="7"/>
  <c r="DG131" i="7"/>
  <c r="DG139" i="7"/>
  <c r="DH83" i="7"/>
  <c r="DH91" i="7"/>
  <c r="DH99" i="7"/>
  <c r="DH107" i="7"/>
  <c r="DH115" i="7"/>
  <c r="DH123" i="7"/>
  <c r="DH131" i="7"/>
  <c r="DH139" i="7"/>
  <c r="BH72" i="7"/>
  <c r="DB83" i="7"/>
  <c r="DB91" i="7"/>
  <c r="DB99" i="7"/>
  <c r="DB107" i="7"/>
  <c r="DB115" i="7"/>
  <c r="DB123" i="7"/>
  <c r="DB131" i="7"/>
  <c r="DB139" i="7"/>
  <c r="DD119" i="7"/>
  <c r="DD124" i="7"/>
  <c r="DD127" i="7"/>
  <c r="DD132" i="7"/>
  <c r="DD135" i="7"/>
  <c r="DF124" i="7"/>
  <c r="DF127" i="7"/>
  <c r="DF132" i="7"/>
  <c r="DF135" i="7"/>
  <c r="DA79" i="7"/>
  <c r="DA80" i="7"/>
  <c r="DA82" i="7"/>
  <c r="DA83" i="7"/>
  <c r="DA84" i="7"/>
  <c r="DA85" i="7"/>
  <c r="DA86" i="7"/>
  <c r="DA87" i="7"/>
  <c r="DA88" i="7"/>
  <c r="DA89" i="7"/>
  <c r="DA90" i="7"/>
  <c r="DA91" i="7"/>
  <c r="DA92" i="7"/>
  <c r="DA93" i="7"/>
  <c r="DA95" i="7"/>
  <c r="DA96" i="7"/>
  <c r="DA97" i="7"/>
  <c r="DA99" i="7"/>
  <c r="DA100" i="7"/>
  <c r="DA101" i="7"/>
  <c r="DA102" i="7"/>
  <c r="DA103" i="7"/>
  <c r="DA104" i="7"/>
  <c r="DA105" i="7"/>
  <c r="DA106" i="7"/>
  <c r="DA107" i="7"/>
  <c r="DA108" i="7"/>
  <c r="DA109" i="7"/>
  <c r="DA110" i="7"/>
  <c r="DA111" i="7"/>
  <c r="DA112" i="7"/>
  <c r="DA113" i="7"/>
  <c r="DA115" i="7"/>
  <c r="DA116" i="7"/>
  <c r="DA117" i="7"/>
  <c r="DA118" i="7"/>
  <c r="DA119" i="7"/>
  <c r="DA120" i="7"/>
  <c r="DA121" i="7"/>
  <c r="DA122" i="7"/>
  <c r="DA123" i="7"/>
  <c r="DA124" i="7"/>
  <c r="DA125" i="7"/>
  <c r="DA126" i="7"/>
  <c r="DA127" i="7"/>
  <c r="DA128" i="7"/>
  <c r="DA129" i="7"/>
  <c r="DA131" i="7"/>
  <c r="DA132" i="7"/>
  <c r="DA133" i="7"/>
  <c r="DA134" i="7"/>
  <c r="DA135" i="7"/>
  <c r="DA136" i="7"/>
  <c r="DA137" i="7"/>
  <c r="DA138" i="7"/>
  <c r="DA139" i="7"/>
  <c r="DH135" i="7"/>
  <c r="DB140" i="7"/>
  <c r="DA141" i="7"/>
  <c r="DA145" i="7"/>
  <c r="DA140" i="7"/>
  <c r="DF143" i="7"/>
  <c r="DC140" i="7"/>
  <c r="DH143" i="7"/>
  <c r="DD140" i="7"/>
  <c r="DA143" i="7"/>
  <c r="DE140" i="7"/>
  <c r="BG72" i="7"/>
  <c r="BP72" i="7"/>
  <c r="BQ72" i="7"/>
  <c r="DF140" i="7"/>
  <c r="DC143" i="7"/>
  <c r="DI100" i="7"/>
  <c r="DI108" i="7"/>
  <c r="DI116" i="7"/>
  <c r="DI124" i="7"/>
  <c r="DG140" i="7"/>
  <c r="DD143" i="7"/>
  <c r="BN72" i="7"/>
  <c r="DH140" i="7"/>
  <c r="DE143" i="7"/>
  <c r="DI86" i="7"/>
  <c r="DI94" i="7"/>
  <c r="DI102" i="7"/>
  <c r="DI110" i="7"/>
  <c r="DI118" i="7"/>
  <c r="DI126" i="7"/>
  <c r="DI134" i="7"/>
  <c r="DI142" i="7"/>
  <c r="BL72" i="7"/>
  <c r="BM72" i="7"/>
  <c r="BI72" i="7"/>
  <c r="BP147" i="7"/>
  <c r="DI78" i="7"/>
  <c r="DJ82" i="7"/>
  <c r="DJ90" i="7"/>
  <c r="DJ98" i="7"/>
  <c r="DJ106" i="7"/>
  <c r="DJ114" i="7"/>
  <c r="DI79" i="7"/>
  <c r="DI87" i="7"/>
  <c r="DI95" i="7"/>
  <c r="DI103" i="7"/>
  <c r="DI111" i="7"/>
  <c r="DI119" i="7"/>
  <c r="DI127" i="7"/>
  <c r="DI135" i="7"/>
  <c r="DI143" i="7"/>
  <c r="DJ83" i="7"/>
  <c r="DJ91" i="7"/>
  <c r="DJ99" i="7"/>
  <c r="DJ107" i="7"/>
  <c r="DJ115" i="7"/>
  <c r="DJ123" i="7"/>
  <c r="DJ131" i="7"/>
  <c r="DJ139" i="7"/>
  <c r="DG144" i="7"/>
  <c r="DI80" i="7"/>
  <c r="DI88" i="7"/>
  <c r="DI96" i="7"/>
  <c r="DI104" i="7"/>
  <c r="DI112" i="7"/>
  <c r="DI120" i="7"/>
  <c r="DI128" i="7"/>
  <c r="DI136" i="7"/>
  <c r="DI144" i="7"/>
  <c r="DJ84" i="7"/>
  <c r="DJ92" i="7"/>
  <c r="DJ100" i="7"/>
  <c r="DJ108" i="7"/>
  <c r="DH144" i="7"/>
  <c r="DI81" i="7"/>
  <c r="DI89" i="7"/>
  <c r="DI97" i="7"/>
  <c r="DI105" i="7"/>
  <c r="DI113" i="7"/>
  <c r="DI121" i="7"/>
  <c r="DI129" i="7"/>
  <c r="DI137" i="7"/>
  <c r="DI145" i="7"/>
  <c r="DJ85" i="7"/>
  <c r="DJ93" i="7"/>
  <c r="DJ101" i="7"/>
  <c r="DJ109" i="7"/>
  <c r="DA144" i="7"/>
  <c r="DI82" i="7"/>
  <c r="DI90" i="7"/>
  <c r="DI98" i="7"/>
  <c r="DI106" i="7"/>
  <c r="DI114" i="7"/>
  <c r="DI122" i="7"/>
  <c r="DI130" i="7"/>
  <c r="DI138" i="7"/>
  <c r="BQ147" i="7"/>
  <c r="DJ78" i="7"/>
  <c r="DJ86" i="7"/>
  <c r="DJ94" i="7"/>
  <c r="DJ102" i="7"/>
  <c r="DJ110" i="7"/>
  <c r="DB144" i="7"/>
  <c r="DI83" i="7"/>
  <c r="DI91" i="7"/>
  <c r="DI99" i="7"/>
  <c r="DI107" i="7"/>
  <c r="DI115" i="7"/>
  <c r="DI123" i="7"/>
  <c r="DI131" i="7"/>
  <c r="DI139" i="7"/>
  <c r="DJ79" i="7"/>
  <c r="DJ87" i="7"/>
  <c r="DJ95" i="7"/>
  <c r="DJ103" i="7"/>
  <c r="DJ111" i="7"/>
  <c r="DI84" i="7"/>
  <c r="DI92" i="7"/>
  <c r="DI132" i="7"/>
  <c r="DI140" i="7"/>
  <c r="DJ80" i="7"/>
  <c r="DJ88" i="7"/>
  <c r="DJ96" i="7"/>
  <c r="DJ104" i="7"/>
  <c r="DI85" i="7"/>
  <c r="DI93" i="7"/>
  <c r="DI101" i="7"/>
  <c r="DI109" i="7"/>
  <c r="DI117" i="7"/>
  <c r="DI125" i="7"/>
  <c r="DI133" i="7"/>
  <c r="DI141" i="7"/>
  <c r="DJ81" i="7"/>
  <c r="DJ89" i="7"/>
  <c r="DJ97" i="7"/>
  <c r="DJ105" i="7"/>
  <c r="DJ113" i="7"/>
  <c r="DJ122" i="7"/>
  <c r="DJ130" i="7"/>
  <c r="DJ138" i="7"/>
  <c r="DJ116" i="7"/>
  <c r="DJ124" i="7"/>
  <c r="DJ132" i="7"/>
  <c r="DJ140" i="7"/>
  <c r="DJ117" i="7"/>
  <c r="DJ125" i="7"/>
  <c r="DJ133" i="7"/>
  <c r="DJ141" i="7"/>
  <c r="DJ118" i="7"/>
  <c r="DJ126" i="7"/>
  <c r="DJ134" i="7"/>
  <c r="DJ142" i="7"/>
  <c r="DJ119" i="7"/>
  <c r="DJ127" i="7"/>
  <c r="DJ135" i="7"/>
  <c r="DJ143" i="7"/>
  <c r="DJ112" i="7"/>
  <c r="DJ120" i="7"/>
  <c r="DJ128" i="7"/>
  <c r="DJ136" i="7"/>
  <c r="DJ144" i="7"/>
  <c r="DJ121" i="7"/>
  <c r="DJ129" i="7"/>
  <c r="DJ137" i="7"/>
  <c r="DJ145" i="7"/>
  <c r="BA6" i="7"/>
  <c r="R28" i="7"/>
  <c r="BR3" i="7"/>
  <c r="BR4" i="7"/>
  <c r="BR79" i="7"/>
  <c r="DG78" i="7"/>
  <c r="BR78" i="7"/>
  <c r="DF78" i="7"/>
  <c r="T8" i="7"/>
  <c r="DE78" i="7"/>
  <c r="BM147" i="7"/>
  <c r="S11" i="7"/>
  <c r="DH78" i="7"/>
  <c r="BI147" i="7"/>
  <c r="BH147" i="7"/>
  <c r="DA78" i="7"/>
  <c r="BJ147" i="7"/>
  <c r="DC78" i="7"/>
  <c r="BK147" i="7"/>
  <c r="BN147" i="7"/>
  <c r="DB78" i="7"/>
  <c r="BG147" i="7"/>
  <c r="BO147" i="7"/>
  <c r="DD78" i="7"/>
  <c r="BL147" i="7"/>
  <c r="BM3" i="6"/>
  <c r="BE3" i="6"/>
  <c r="AM3" i="6"/>
  <c r="X13" i="7"/>
  <c r="BU3" i="6"/>
  <c r="V5" i="7"/>
  <c r="S8" i="7"/>
  <c r="W26" i="7"/>
  <c r="BS3" i="6"/>
  <c r="CE3" i="6" s="1"/>
  <c r="G31" i="7"/>
  <c r="R8" i="7"/>
  <c r="R16" i="7"/>
  <c r="U17" i="7"/>
  <c r="O19" i="7"/>
  <c r="W19" i="7"/>
  <c r="P22" i="7"/>
  <c r="O23" i="7"/>
  <c r="W23" i="7"/>
  <c r="R24" i="7"/>
  <c r="P26" i="7"/>
  <c r="O27" i="7"/>
  <c r="Y27" i="7" s="1"/>
  <c r="W27" i="7"/>
  <c r="U14" i="7"/>
  <c r="O16" i="7"/>
  <c r="Y16" i="7" s="1"/>
  <c r="U20" i="7"/>
  <c r="O13" i="7"/>
  <c r="Y13" i="7" s="1"/>
  <c r="X17" i="7"/>
  <c r="V19" i="7"/>
  <c r="V23" i="7"/>
  <c r="T24" i="7"/>
  <c r="Q25" i="7"/>
  <c r="Q29" i="7"/>
  <c r="X29" i="7"/>
  <c r="M31" i="7"/>
  <c r="P9" i="7"/>
  <c r="R11" i="7"/>
  <c r="P13" i="7"/>
  <c r="P17" i="7"/>
  <c r="R19" i="7"/>
  <c r="O22" i="7"/>
  <c r="W22" i="7"/>
  <c r="P25" i="7"/>
  <c r="O26" i="7"/>
  <c r="Y26" i="7" s="1"/>
  <c r="P29" i="7"/>
  <c r="O30" i="7"/>
  <c r="W30" i="7"/>
  <c r="S22" i="7"/>
  <c r="X25" i="7"/>
  <c r="E31" i="7"/>
  <c r="AL3" i="6"/>
  <c r="BH3" i="6"/>
  <c r="T5" i="7"/>
  <c r="Q6" i="7"/>
  <c r="X6" i="7"/>
  <c r="V8" i="7"/>
  <c r="T9" i="7"/>
  <c r="X14" i="7"/>
  <c r="V16" i="7"/>
  <c r="T17" i="7"/>
  <c r="Q18" i="7"/>
  <c r="Y18" i="7" s="1"/>
  <c r="T21" i="7"/>
  <c r="Q22" i="7"/>
  <c r="Y22" i="7" s="1"/>
  <c r="X22" i="7"/>
  <c r="V24" i="7"/>
  <c r="T25" i="7"/>
  <c r="X26" i="7"/>
  <c r="S27" i="7"/>
  <c r="Q30" i="7"/>
  <c r="Y30" i="7" s="1"/>
  <c r="P6" i="7"/>
  <c r="P14" i="7"/>
  <c r="T6" i="7"/>
  <c r="V13" i="7"/>
  <c r="T14" i="7"/>
  <c r="V17" i="7"/>
  <c r="X19" i="7"/>
  <c r="V21" i="7"/>
  <c r="Q23" i="7"/>
  <c r="S24" i="7"/>
  <c r="BW3" i="6"/>
  <c r="BF3" i="6"/>
  <c r="R5" i="7"/>
  <c r="R13" i="7"/>
  <c r="W16" i="7"/>
  <c r="P19" i="7"/>
  <c r="R21" i="7"/>
  <c r="R25" i="7"/>
  <c r="U30" i="7"/>
  <c r="T3" i="7"/>
  <c r="S5" i="7"/>
  <c r="T7" i="7"/>
  <c r="Q8" i="7"/>
  <c r="X8" i="7"/>
  <c r="S9" i="7"/>
  <c r="V10" i="7"/>
  <c r="T11" i="7"/>
  <c r="S13" i="7"/>
  <c r="V14" i="7"/>
  <c r="T15" i="7"/>
  <c r="Q16" i="7"/>
  <c r="X16" i="7"/>
  <c r="S17" i="7"/>
  <c r="V18" i="7"/>
  <c r="T19" i="7"/>
  <c r="S21" i="7"/>
  <c r="V22" i="7"/>
  <c r="T23" i="7"/>
  <c r="Q24" i="7"/>
  <c r="X24" i="7"/>
  <c r="S25" i="7"/>
  <c r="V26" i="7"/>
  <c r="T27" i="7"/>
  <c r="S29" i="7"/>
  <c r="V30" i="7"/>
  <c r="BK3" i="6"/>
  <c r="K31" i="7"/>
  <c r="R6" i="7"/>
  <c r="W13" i="7"/>
  <c r="P16" i="7"/>
  <c r="U23" i="7"/>
  <c r="R26" i="7"/>
  <c r="U27" i="7"/>
  <c r="O29" i="7"/>
  <c r="Y29" i="7" s="1"/>
  <c r="W29" i="7"/>
  <c r="Q4" i="7"/>
  <c r="S3" i="6"/>
  <c r="BR3" i="6"/>
  <c r="V6" i="7"/>
  <c r="J31" i="7"/>
  <c r="V2" i="7"/>
  <c r="X12" i="7"/>
  <c r="Q12" i="7"/>
  <c r="Y12" i="7" s="1"/>
  <c r="X4" i="7"/>
  <c r="M3" i="6"/>
  <c r="BN3" i="6"/>
  <c r="P3" i="6"/>
  <c r="BT3" i="6"/>
  <c r="BV3" i="6"/>
  <c r="D31" i="7"/>
  <c r="W2" i="7"/>
  <c r="O2" i="7"/>
  <c r="Y2" i="7" s="1"/>
  <c r="T3" i="6"/>
  <c r="AK3" i="6"/>
  <c r="BG3" i="6"/>
  <c r="Q20" i="7"/>
  <c r="Q28" i="7"/>
  <c r="X28" i="7"/>
  <c r="Q3" i="6"/>
  <c r="BL3" i="6"/>
  <c r="U3" i="6"/>
  <c r="BD3" i="6"/>
  <c r="V3" i="6"/>
  <c r="AI3" i="6"/>
  <c r="Y23" i="7"/>
  <c r="U4" i="7"/>
  <c r="O10" i="7"/>
  <c r="W10" i="7"/>
  <c r="R15" i="7"/>
  <c r="U28" i="7"/>
  <c r="X20" i="7"/>
  <c r="O3" i="6"/>
  <c r="N3" i="6"/>
  <c r="BP3" i="6"/>
  <c r="BI3" i="6"/>
  <c r="BO3" i="6"/>
  <c r="Q2" i="7"/>
  <c r="X2" i="7"/>
  <c r="S3" i="7"/>
  <c r="V4" i="7"/>
  <c r="Q10" i="7"/>
  <c r="Y10" i="7" s="1"/>
  <c r="S15" i="7"/>
  <c r="V20" i="7"/>
  <c r="R3" i="6"/>
  <c r="BQ3" i="6"/>
  <c r="BJ3" i="6"/>
  <c r="X3" i="7"/>
  <c r="P2" i="7"/>
  <c r="O3" i="7"/>
  <c r="Y3" i="7" s="1"/>
  <c r="W3" i="7"/>
  <c r="O7" i="7"/>
  <c r="W7" i="7"/>
  <c r="R12" i="7"/>
  <c r="T2" i="7"/>
  <c r="Q3" i="7"/>
  <c r="Q7" i="7"/>
  <c r="Q15" i="7"/>
  <c r="S28" i="7"/>
  <c r="U2" i="7"/>
  <c r="P3" i="7"/>
  <c r="R9" i="7"/>
  <c r="U10" i="7"/>
  <c r="U18" i="7"/>
  <c r="P4" i="7"/>
  <c r="U7" i="7"/>
  <c r="P12" i="7"/>
  <c r="U15" i="7"/>
  <c r="R18" i="7"/>
  <c r="P20" i="7"/>
  <c r="L31" i="7"/>
  <c r="T4" i="7"/>
  <c r="V7" i="7"/>
  <c r="Q9" i="7"/>
  <c r="X9" i="7"/>
  <c r="V11" i="7"/>
  <c r="T12" i="7"/>
  <c r="S18" i="7"/>
  <c r="T20" i="7"/>
  <c r="O4" i="7"/>
  <c r="Y4" i="7" s="1"/>
  <c r="W4" i="7"/>
  <c r="U6" i="7"/>
  <c r="P7" i="7"/>
  <c r="O8" i="7"/>
  <c r="Y8" i="7" s="1"/>
  <c r="W8" i="7"/>
  <c r="P11" i="7"/>
  <c r="O12" i="7"/>
  <c r="W12" i="7"/>
  <c r="P15" i="7"/>
  <c r="R17" i="7"/>
  <c r="O20" i="7"/>
  <c r="Y20" i="7" s="1"/>
  <c r="W20" i="7"/>
  <c r="U22" i="7"/>
  <c r="P23" i="7"/>
  <c r="O24" i="7"/>
  <c r="Y24" i="7" s="1"/>
  <c r="W24" i="7"/>
  <c r="U26" i="7"/>
  <c r="P27" i="7"/>
  <c r="O28" i="7"/>
  <c r="Y28" i="7" s="1"/>
  <c r="W28" i="7"/>
  <c r="R29" i="7"/>
  <c r="F31" i="7"/>
  <c r="N31" i="7"/>
  <c r="U3" i="7"/>
  <c r="O5" i="7"/>
  <c r="W5" i="7"/>
  <c r="P8" i="7"/>
  <c r="O9" i="7"/>
  <c r="Y9" i="7" s="1"/>
  <c r="W9" i="7"/>
  <c r="R10" i="7"/>
  <c r="U11" i="7"/>
  <c r="R14" i="7"/>
  <c r="O17" i="7"/>
  <c r="Y17" i="7" s="1"/>
  <c r="W17" i="7"/>
  <c r="U19" i="7"/>
  <c r="O21" i="7"/>
  <c r="Y21" i="7" s="1"/>
  <c r="W21" i="7"/>
  <c r="R22" i="7"/>
  <c r="P24" i="7"/>
  <c r="O25" i="7"/>
  <c r="Y25" i="7" s="1"/>
  <c r="W25" i="7"/>
  <c r="P28" i="7"/>
  <c r="R30" i="7"/>
  <c r="H31" i="7"/>
  <c r="V3" i="7"/>
  <c r="Q5" i="7"/>
  <c r="Y5" i="7" s="1"/>
  <c r="X5" i="7"/>
  <c r="S6" i="7"/>
  <c r="S10" i="7"/>
  <c r="Q13" i="7"/>
  <c r="S14" i="7"/>
  <c r="V15" i="7"/>
  <c r="T16" i="7"/>
  <c r="Q17" i="7"/>
  <c r="Q21" i="7"/>
  <c r="X21" i="7"/>
  <c r="S26" i="7"/>
  <c r="V27" i="7"/>
  <c r="T28" i="7"/>
  <c r="S30" i="7"/>
  <c r="I31" i="7"/>
  <c r="R3" i="7"/>
  <c r="P5" i="7"/>
  <c r="O6" i="7"/>
  <c r="Y6" i="7" s="1"/>
  <c r="W6" i="7"/>
  <c r="R7" i="7"/>
  <c r="U8" i="7"/>
  <c r="U12" i="7"/>
  <c r="O14" i="7"/>
  <c r="Y14" i="7" s="1"/>
  <c r="W14" i="7"/>
  <c r="U16" i="7"/>
  <c r="O18" i="7"/>
  <c r="W18" i="7"/>
  <c r="P21" i="7"/>
  <c r="R23" i="7"/>
  <c r="U24" i="7"/>
  <c r="R27" i="7"/>
  <c r="R2" i="7"/>
  <c r="S7" i="7"/>
  <c r="Y7" i="7" s="1"/>
  <c r="X10" i="7"/>
  <c r="V12" i="7"/>
  <c r="T13" i="7"/>
  <c r="Q14" i="7"/>
  <c r="X18" i="7"/>
  <c r="S19" i="7"/>
  <c r="S23" i="7"/>
  <c r="Q26" i="7"/>
  <c r="V28" i="7"/>
  <c r="T29" i="7"/>
  <c r="X30" i="7"/>
  <c r="S2" i="7"/>
  <c r="R4" i="7"/>
  <c r="U5" i="7"/>
  <c r="U9" i="7"/>
  <c r="P10" i="7"/>
  <c r="O11" i="7"/>
  <c r="W11" i="7"/>
  <c r="U13" i="7"/>
  <c r="O15" i="7"/>
  <c r="Y15" i="7" s="1"/>
  <c r="W15" i="7"/>
  <c r="P18" i="7"/>
  <c r="R20" i="7"/>
  <c r="U21" i="7"/>
  <c r="U25" i="7"/>
  <c r="U29" i="7"/>
  <c r="P30" i="7"/>
  <c r="S4" i="7"/>
  <c r="X7" i="7"/>
  <c r="V9" i="7"/>
  <c r="T10" i="7"/>
  <c r="Q11" i="7"/>
  <c r="Y11" i="7" s="1"/>
  <c r="X11" i="7"/>
  <c r="S12" i="7"/>
  <c r="X15" i="7"/>
  <c r="S16" i="7"/>
  <c r="T18" i="7"/>
  <c r="Q19" i="7"/>
  <c r="Y19" i="7" s="1"/>
  <c r="S20" i="7"/>
  <c r="T22" i="7"/>
  <c r="X23" i="7"/>
  <c r="V25" i="7"/>
  <c r="T26" i="7"/>
  <c r="Q27" i="7"/>
  <c r="X27" i="7"/>
  <c r="V29" i="7"/>
  <c r="T30" i="7"/>
  <c r="BC3" i="6"/>
  <c r="A5" i="6"/>
  <c r="AY4" i="6"/>
  <c r="AX4" i="6"/>
  <c r="AW4" i="6"/>
  <c r="AU4" i="6"/>
  <c r="BB4" i="6"/>
  <c r="AT4" i="6"/>
  <c r="AE4" i="6"/>
  <c r="W4" i="6"/>
  <c r="AD4" i="6"/>
  <c r="AC4" i="6"/>
  <c r="BA4" i="6"/>
  <c r="AB4" i="6"/>
  <c r="AV4" i="6"/>
  <c r="Z4" i="6"/>
  <c r="AS4" i="6"/>
  <c r="AG4" i="6"/>
  <c r="BW4" i="6" s="1"/>
  <c r="Y4" i="6"/>
  <c r="F4" i="6"/>
  <c r="AH3" i="6"/>
  <c r="G4" i="6"/>
  <c r="H4" i="6"/>
  <c r="I4" i="6"/>
  <c r="AP3" i="6"/>
  <c r="AR4" i="6"/>
  <c r="B4" i="6"/>
  <c r="J4" i="6"/>
  <c r="X4" i="6"/>
  <c r="AZ4" i="6"/>
  <c r="C4" i="6"/>
  <c r="K4" i="6"/>
  <c r="AO3" i="6"/>
  <c r="AA4" i="6"/>
  <c r="AN3" i="6"/>
  <c r="AQ3" i="6"/>
  <c r="AJ3" i="6"/>
  <c r="H457" i="4"/>
  <c r="CJ79" i="7" l="1"/>
  <c r="BK4" i="6"/>
  <c r="CA3" i="6"/>
  <c r="BX3" i="6"/>
  <c r="CI79" i="7"/>
  <c r="CN4" i="7"/>
  <c r="CC4" i="7"/>
  <c r="CM4" i="7"/>
  <c r="CB4" i="7"/>
  <c r="CN3" i="7"/>
  <c r="CC3" i="7"/>
  <c r="CM3" i="7"/>
  <c r="CB3" i="7"/>
  <c r="CJ78" i="7"/>
  <c r="BY78" i="7"/>
  <c r="CD78" i="7"/>
  <c r="BS78" i="7"/>
  <c r="CM78" i="7"/>
  <c r="CB78" i="7"/>
  <c r="BX79" i="7"/>
  <c r="CK78" i="7"/>
  <c r="BZ78" i="7"/>
  <c r="CN79" i="7"/>
  <c r="CC79" i="7"/>
  <c r="CM79" i="7"/>
  <c r="CB79" i="7"/>
  <c r="DI147" i="7"/>
  <c r="CF78" i="7"/>
  <c r="BU78" i="7"/>
  <c r="CL78" i="7"/>
  <c r="CA78" i="7"/>
  <c r="CD79" i="7"/>
  <c r="BS79" i="7"/>
  <c r="CE79" i="7"/>
  <c r="CG79" i="7"/>
  <c r="BT79" i="7"/>
  <c r="BV79" i="7"/>
  <c r="CH79" i="7"/>
  <c r="CK79" i="7"/>
  <c r="BZ79" i="7"/>
  <c r="CL79" i="7"/>
  <c r="CF79" i="7"/>
  <c r="CA79" i="7"/>
  <c r="BU79" i="7"/>
  <c r="BW79" i="7"/>
  <c r="CH78" i="7"/>
  <c r="BW78" i="7"/>
  <c r="CI4" i="7"/>
  <c r="CG4" i="7"/>
  <c r="CK4" i="7"/>
  <c r="CJ4" i="7"/>
  <c r="CD4" i="7"/>
  <c r="BT4" i="7"/>
  <c r="CA4" i="7"/>
  <c r="CW4" i="7" s="1"/>
  <c r="BS4" i="7"/>
  <c r="CO4" i="7" s="1"/>
  <c r="CF4" i="7"/>
  <c r="BZ4" i="7"/>
  <c r="BY4" i="7"/>
  <c r="CL4" i="7"/>
  <c r="BX4" i="7"/>
  <c r="CH4" i="7"/>
  <c r="BW4" i="7"/>
  <c r="CE4" i="7"/>
  <c r="BU4" i="7"/>
  <c r="BV4" i="7"/>
  <c r="CN78" i="7"/>
  <c r="CC78" i="7"/>
  <c r="CE78" i="7"/>
  <c r="BT78" i="7"/>
  <c r="CP78" i="7" s="1"/>
  <c r="E80" i="7" s="1"/>
  <c r="CJ3" i="7"/>
  <c r="CH3" i="7"/>
  <c r="CI3" i="7"/>
  <c r="CG3" i="7"/>
  <c r="BU3" i="7"/>
  <c r="CL3" i="7"/>
  <c r="BT3" i="7"/>
  <c r="CK3" i="7"/>
  <c r="CA3" i="7"/>
  <c r="BS3" i="7"/>
  <c r="CF3" i="7"/>
  <c r="BZ3" i="7"/>
  <c r="CE3" i="7"/>
  <c r="BY3" i="7"/>
  <c r="CD3" i="7"/>
  <c r="BX3" i="7"/>
  <c r="BV3" i="7"/>
  <c r="BW3" i="7"/>
  <c r="DJ147" i="7"/>
  <c r="CG78" i="7"/>
  <c r="BV78" i="7"/>
  <c r="CI78" i="7"/>
  <c r="BX78" i="7"/>
  <c r="BY79" i="7"/>
  <c r="BB3" i="7"/>
  <c r="BA7" i="7"/>
  <c r="DB147" i="7"/>
  <c r="CD3" i="6"/>
  <c r="CC3" i="6"/>
  <c r="BZ3" i="6"/>
  <c r="CB3" i="6"/>
  <c r="BY3" i="6"/>
  <c r="CG3" i="6"/>
  <c r="BR80" i="7"/>
  <c r="BR6" i="7"/>
  <c r="BR81" i="7"/>
  <c r="BR7" i="7"/>
  <c r="BR5" i="7"/>
  <c r="BR82" i="7"/>
  <c r="CT79" i="7"/>
  <c r="CW78" i="7"/>
  <c r="L80" i="7" s="1"/>
  <c r="T31" i="7"/>
  <c r="CQ4" i="7"/>
  <c r="DH147" i="7"/>
  <c r="DG147" i="7"/>
  <c r="DF147" i="7"/>
  <c r="DC147" i="7"/>
  <c r="DE147" i="7"/>
  <c r="DA147" i="7"/>
  <c r="CT4" i="7"/>
  <c r="DD147" i="7"/>
  <c r="BP4" i="6"/>
  <c r="P31" i="7"/>
  <c r="W31" i="7"/>
  <c r="AI4" i="6"/>
  <c r="R31" i="7"/>
  <c r="X31" i="7"/>
  <c r="Q31" i="7"/>
  <c r="S31" i="7"/>
  <c r="U31" i="7"/>
  <c r="AN4" i="6"/>
  <c r="AH4" i="6"/>
  <c r="AO4" i="6"/>
  <c r="BM4" i="6"/>
  <c r="CG4" i="6" s="1"/>
  <c r="AJ4" i="6"/>
  <c r="AK4" i="6"/>
  <c r="O4" i="6"/>
  <c r="BO4" i="6"/>
  <c r="AL4" i="6"/>
  <c r="V4" i="6"/>
  <c r="CH3" i="6"/>
  <c r="U4" i="6"/>
  <c r="BV4" i="6"/>
  <c r="P4" i="6"/>
  <c r="BT4" i="6"/>
  <c r="O31" i="7"/>
  <c r="Y31" i="7" s="1"/>
  <c r="N4" i="6"/>
  <c r="M4" i="6"/>
  <c r="BN4" i="6"/>
  <c r="T4" i="6"/>
  <c r="BS4" i="6"/>
  <c r="CF3" i="6"/>
  <c r="S4" i="6"/>
  <c r="BR4" i="6"/>
  <c r="Q4" i="6"/>
  <c r="BU4" i="6"/>
  <c r="R4" i="6"/>
  <c r="BQ4" i="6"/>
  <c r="BJ4" i="6"/>
  <c r="V31" i="7"/>
  <c r="BF4" i="6"/>
  <c r="AQ4" i="6"/>
  <c r="A6" i="6"/>
  <c r="AZ5" i="6"/>
  <c r="AR5" i="6"/>
  <c r="AY5" i="6"/>
  <c r="AX5" i="6"/>
  <c r="AV5" i="6"/>
  <c r="AU5" i="6"/>
  <c r="AT5" i="6"/>
  <c r="AA5" i="6"/>
  <c r="AS5" i="6"/>
  <c r="Z5" i="6"/>
  <c r="AG5" i="6"/>
  <c r="Y5" i="6"/>
  <c r="AF5" i="6"/>
  <c r="X5" i="6"/>
  <c r="BB5" i="6"/>
  <c r="AD5" i="6"/>
  <c r="BA5" i="6"/>
  <c r="AC5" i="6"/>
  <c r="AW5" i="6"/>
  <c r="E5" i="6"/>
  <c r="L5" i="6"/>
  <c r="D5" i="6"/>
  <c r="K5" i="6"/>
  <c r="C5" i="6"/>
  <c r="J5" i="6"/>
  <c r="B5" i="6"/>
  <c r="AE5" i="6"/>
  <c r="I5" i="6"/>
  <c r="AB5" i="6"/>
  <c r="H5" i="6"/>
  <c r="W5" i="6"/>
  <c r="G5" i="6"/>
  <c r="F5" i="6"/>
  <c r="BG4" i="6"/>
  <c r="BE4" i="6"/>
  <c r="AM4" i="6"/>
  <c r="BH4" i="6"/>
  <c r="BL4" i="6"/>
  <c r="BC4" i="6"/>
  <c r="BD4" i="6"/>
  <c r="AP4" i="6"/>
  <c r="BI4" i="6"/>
  <c r="CY4" i="7" l="1"/>
  <c r="CM82" i="7"/>
  <c r="CR4" i="7"/>
  <c r="CX4" i="7"/>
  <c r="CV4" i="7"/>
  <c r="CO79" i="7"/>
  <c r="CB82" i="7"/>
  <c r="CX82" i="7" s="1"/>
  <c r="M89" i="7" s="1"/>
  <c r="CS4" i="7"/>
  <c r="CP79" i="7"/>
  <c r="CM5" i="7"/>
  <c r="CB5" i="7"/>
  <c r="CN5" i="7"/>
  <c r="CC5" i="7"/>
  <c r="CN7" i="7"/>
  <c r="CC7" i="7"/>
  <c r="CM7" i="7"/>
  <c r="CB7" i="7"/>
  <c r="CC81" i="7"/>
  <c r="CN6" i="7"/>
  <c r="CC6" i="7"/>
  <c r="CM6" i="7"/>
  <c r="CB6" i="7"/>
  <c r="CP4" i="7"/>
  <c r="CX3" i="7"/>
  <c r="CU4" i="7"/>
  <c r="CO78" i="7"/>
  <c r="D80" i="7" s="1"/>
  <c r="CY3" i="7"/>
  <c r="CC82" i="7"/>
  <c r="CG6" i="7"/>
  <c r="CE6" i="7"/>
  <c r="CL6" i="7"/>
  <c r="BZ6" i="7"/>
  <c r="CK6" i="7"/>
  <c r="BY6" i="7"/>
  <c r="CJ6" i="7"/>
  <c r="BX6" i="7"/>
  <c r="CD6" i="7"/>
  <c r="CI6" i="7"/>
  <c r="BW6" i="7"/>
  <c r="CH6" i="7"/>
  <c r="BV6" i="7"/>
  <c r="CF6" i="7"/>
  <c r="BU6" i="7"/>
  <c r="CA6" i="7"/>
  <c r="BS6" i="7"/>
  <c r="BT6" i="7"/>
  <c r="CN82" i="7"/>
  <c r="CX78" i="7"/>
  <c r="M80" i="7" s="1"/>
  <c r="CD80" i="7"/>
  <c r="BS80" i="7"/>
  <c r="BU80" i="7"/>
  <c r="BX80" i="7"/>
  <c r="CE80" i="7"/>
  <c r="CG80" i="7"/>
  <c r="CL80" i="7"/>
  <c r="BT80" i="7"/>
  <c r="CP80" i="7" s="1"/>
  <c r="E87" i="7" s="1"/>
  <c r="BV80" i="7"/>
  <c r="CH80" i="7"/>
  <c r="CA80" i="7"/>
  <c r="CK80" i="7"/>
  <c r="BW80" i="7"/>
  <c r="BZ80" i="7"/>
  <c r="CJ80" i="7"/>
  <c r="BY80" i="7"/>
  <c r="CF80" i="7"/>
  <c r="CI80" i="7"/>
  <c r="CB80" i="7"/>
  <c r="CX79" i="7"/>
  <c r="CB81" i="7"/>
  <c r="CD81" i="7"/>
  <c r="BS81" i="7"/>
  <c r="BZ81" i="7"/>
  <c r="CF81" i="7"/>
  <c r="BU81" i="7"/>
  <c r="BX81" i="7"/>
  <c r="CE81" i="7"/>
  <c r="CG81" i="7"/>
  <c r="CL81" i="7"/>
  <c r="BT81" i="7"/>
  <c r="CP81" i="7" s="1"/>
  <c r="E94" i="7" s="1"/>
  <c r="BV81" i="7"/>
  <c r="CH81" i="7"/>
  <c r="CA81" i="7"/>
  <c r="CI81" i="7"/>
  <c r="CJ81" i="7"/>
  <c r="BY81" i="7"/>
  <c r="BW81" i="7"/>
  <c r="CK81" i="7"/>
  <c r="CM80" i="7"/>
  <c r="CM81" i="7"/>
  <c r="CN81" i="7"/>
  <c r="CY81" i="7" s="1"/>
  <c r="N94" i="7" s="1"/>
  <c r="CY78" i="7"/>
  <c r="N80" i="7" s="1"/>
  <c r="CD82" i="7"/>
  <c r="BS82" i="7"/>
  <c r="BT82" i="7"/>
  <c r="BV82" i="7"/>
  <c r="CH82" i="7"/>
  <c r="CK82" i="7"/>
  <c r="BW82" i="7"/>
  <c r="CL82" i="7"/>
  <c r="BZ82" i="7"/>
  <c r="CA82" i="7"/>
  <c r="CF82" i="7"/>
  <c r="BU82" i="7"/>
  <c r="CI82" i="7"/>
  <c r="CE82" i="7"/>
  <c r="BX82" i="7"/>
  <c r="CJ82" i="7"/>
  <c r="BY82" i="7"/>
  <c r="CG82" i="7"/>
  <c r="CH5" i="7"/>
  <c r="CF5" i="7"/>
  <c r="CL5" i="7"/>
  <c r="CK5" i="7"/>
  <c r="CI5" i="7"/>
  <c r="CA5" i="7"/>
  <c r="BS5" i="7"/>
  <c r="CG5" i="7"/>
  <c r="BZ5" i="7"/>
  <c r="CE5" i="7"/>
  <c r="BY5" i="7"/>
  <c r="CD5" i="7"/>
  <c r="BX5" i="7"/>
  <c r="BW5" i="7"/>
  <c r="BV5" i="7"/>
  <c r="CJ5" i="7"/>
  <c r="BT5" i="7"/>
  <c r="BU5" i="7"/>
  <c r="CY79" i="7"/>
  <c r="CC80" i="7"/>
  <c r="CF7" i="7"/>
  <c r="CL7" i="7"/>
  <c r="CD7" i="7"/>
  <c r="CE7" i="7"/>
  <c r="CG7" i="7"/>
  <c r="BY7" i="7"/>
  <c r="BX7" i="7"/>
  <c r="CI7" i="7"/>
  <c r="BW7" i="7"/>
  <c r="BV7" i="7"/>
  <c r="CK7" i="7"/>
  <c r="BU7" i="7"/>
  <c r="CJ7" i="7"/>
  <c r="BT7" i="7"/>
  <c r="CH7" i="7"/>
  <c r="BZ7" i="7"/>
  <c r="CA7" i="7"/>
  <c r="BS7" i="7"/>
  <c r="CN80" i="7"/>
  <c r="CQ79" i="7"/>
  <c r="CU78" i="7"/>
  <c r="J80" i="7" s="1"/>
  <c r="V80" i="7" s="1"/>
  <c r="CT78" i="7"/>
  <c r="I80" i="7" s="1"/>
  <c r="U80" i="7" s="1"/>
  <c r="CV78" i="7"/>
  <c r="K80" i="7" s="1"/>
  <c r="R80" i="7" s="1"/>
  <c r="BB4" i="7"/>
  <c r="BA8" i="7"/>
  <c r="CR79" i="7"/>
  <c r="CU79" i="7"/>
  <c r="CW79" i="7"/>
  <c r="CV79" i="7"/>
  <c r="CS79" i="7"/>
  <c r="CF4" i="6"/>
  <c r="BX4" i="6"/>
  <c r="CH4" i="6" s="1"/>
  <c r="CV80" i="7"/>
  <c r="K87" i="7" s="1"/>
  <c r="CA4" i="6"/>
  <c r="BY4" i="6"/>
  <c r="BR83" i="7"/>
  <c r="BR8" i="7"/>
  <c r="CT81" i="7"/>
  <c r="I94" i="7" s="1"/>
  <c r="CR80" i="7"/>
  <c r="G87" i="7" s="1"/>
  <c r="CP6" i="7"/>
  <c r="E61" i="7" s="1"/>
  <c r="CS78" i="7"/>
  <c r="H80" i="7" s="1"/>
  <c r="T80" i="7" s="1"/>
  <c r="CV3" i="7"/>
  <c r="K47" i="7" s="1"/>
  <c r="CR78" i="7"/>
  <c r="G80" i="7" s="1"/>
  <c r="P80" i="7" s="1"/>
  <c r="CR3" i="7"/>
  <c r="G47" i="7" s="1"/>
  <c r="CS3" i="7"/>
  <c r="H47" i="7" s="1"/>
  <c r="CQ3" i="7"/>
  <c r="F47" i="7" s="1"/>
  <c r="CQ78" i="7"/>
  <c r="F80" i="7" s="1"/>
  <c r="Q80" i="7" s="1"/>
  <c r="CO3" i="7"/>
  <c r="D47" i="7" s="1"/>
  <c r="CT3" i="7"/>
  <c r="I47" i="7" s="1"/>
  <c r="CW3" i="7"/>
  <c r="L47" i="7" s="1"/>
  <c r="CU3" i="7"/>
  <c r="J47" i="7" s="1"/>
  <c r="CP3" i="7"/>
  <c r="E47" i="7" s="1"/>
  <c r="BK5" i="6"/>
  <c r="BC5" i="6"/>
  <c r="BG5" i="6"/>
  <c r="BD5" i="6"/>
  <c r="T5" i="6"/>
  <c r="BS5" i="6"/>
  <c r="O5" i="6"/>
  <c r="BO5" i="6"/>
  <c r="V5" i="6"/>
  <c r="BW5" i="6"/>
  <c r="P5" i="6"/>
  <c r="BT5" i="6"/>
  <c r="N5" i="6"/>
  <c r="BP5" i="6"/>
  <c r="R5" i="6"/>
  <c r="BQ5" i="6"/>
  <c r="CC4" i="6"/>
  <c r="BZ4" i="6"/>
  <c r="BM5" i="6"/>
  <c r="Q5" i="6"/>
  <c r="BU5" i="6"/>
  <c r="CB4" i="6"/>
  <c r="CE4" i="6"/>
  <c r="S5" i="6"/>
  <c r="BR5" i="6"/>
  <c r="M5" i="6"/>
  <c r="BN5" i="6"/>
  <c r="U5" i="6"/>
  <c r="BV5" i="6"/>
  <c r="CD4" i="6"/>
  <c r="AH5" i="6"/>
  <c r="BL5" i="6"/>
  <c r="AN5" i="6"/>
  <c r="AP5" i="6"/>
  <c r="BH5" i="6"/>
  <c r="AJ5" i="6"/>
  <c r="BJ5" i="6"/>
  <c r="BE5" i="6"/>
  <c r="AL5" i="6"/>
  <c r="BI5" i="6"/>
  <c r="AQ5" i="6"/>
  <c r="BF5" i="6"/>
  <c r="AO5" i="6"/>
  <c r="AI5" i="6"/>
  <c r="AK5" i="6"/>
  <c r="AM5" i="6"/>
  <c r="A7" i="6"/>
  <c r="BB6" i="6"/>
  <c r="AT6" i="6"/>
  <c r="BA6" i="6"/>
  <c r="AS6" i="6"/>
  <c r="AZ6" i="6"/>
  <c r="AR6" i="6"/>
  <c r="AX6" i="6"/>
  <c r="AW6" i="6"/>
  <c r="AB6" i="6"/>
  <c r="AY6" i="6"/>
  <c r="AA6" i="6"/>
  <c r="AV6" i="6"/>
  <c r="Z6" i="6"/>
  <c r="AU6" i="6"/>
  <c r="BD6" i="6" s="1"/>
  <c r="AG6" i="6"/>
  <c r="Y6" i="6"/>
  <c r="AE6" i="6"/>
  <c r="W6" i="6"/>
  <c r="AD6" i="6"/>
  <c r="AF6" i="6"/>
  <c r="I6" i="6"/>
  <c r="AC6" i="6"/>
  <c r="H6" i="6"/>
  <c r="X6" i="6"/>
  <c r="G6" i="6"/>
  <c r="F6" i="6"/>
  <c r="E6" i="6"/>
  <c r="L6" i="6"/>
  <c r="D6" i="6"/>
  <c r="K6" i="6"/>
  <c r="C6" i="6"/>
  <c r="J6" i="6"/>
  <c r="B6" i="6"/>
  <c r="CU80" i="7" l="1"/>
  <c r="J87" i="7" s="1"/>
  <c r="CV5" i="7"/>
  <c r="K54" i="7" s="1"/>
  <c r="BH6" i="6"/>
  <c r="BF6" i="6"/>
  <c r="S47" i="7"/>
  <c r="R47" i="7"/>
  <c r="U47" i="7"/>
  <c r="CO80" i="7"/>
  <c r="D87" i="7" s="1"/>
  <c r="O87" i="7" s="1"/>
  <c r="Q47" i="7"/>
  <c r="CO81" i="7"/>
  <c r="D94" i="7" s="1"/>
  <c r="U94" i="7" s="1"/>
  <c r="T47" i="7"/>
  <c r="O47" i="7"/>
  <c r="P47" i="7"/>
  <c r="CY7" i="7"/>
  <c r="N56" i="7" s="1"/>
  <c r="V47" i="7"/>
  <c r="CX6" i="7"/>
  <c r="M61" i="7" s="1"/>
  <c r="N47" i="7"/>
  <c r="X47" i="7" s="1"/>
  <c r="O80" i="7"/>
  <c r="Y80" i="7" s="1"/>
  <c r="CN8" i="7"/>
  <c r="CC8" i="7"/>
  <c r="CM8" i="7"/>
  <c r="CB8" i="7"/>
  <c r="CX80" i="7"/>
  <c r="M87" i="7" s="1"/>
  <c r="CY5" i="7"/>
  <c r="N54" i="7" s="1"/>
  <c r="CP82" i="7"/>
  <c r="E89" i="7" s="1"/>
  <c r="W80" i="7"/>
  <c r="CY80" i="7"/>
  <c r="N87" i="7" s="1"/>
  <c r="CO82" i="7"/>
  <c r="D89" i="7" s="1"/>
  <c r="W89" i="7" s="1"/>
  <c r="S80" i="7"/>
  <c r="CX5" i="7"/>
  <c r="M54" i="7" s="1"/>
  <c r="CY82" i="7"/>
  <c r="N89" i="7" s="1"/>
  <c r="CY6" i="7"/>
  <c r="N61" i="7" s="1"/>
  <c r="CX7" i="7"/>
  <c r="M56" i="7" s="1"/>
  <c r="X80" i="7"/>
  <c r="M47" i="7"/>
  <c r="W47" i="7" s="1"/>
  <c r="CO5" i="7"/>
  <c r="D54" i="7" s="1"/>
  <c r="CR82" i="7"/>
  <c r="G89" i="7" s="1"/>
  <c r="BB5" i="7"/>
  <c r="CE8" i="7"/>
  <c r="CK8" i="7"/>
  <c r="CG8" i="7"/>
  <c r="CF8" i="7"/>
  <c r="CJ8" i="7"/>
  <c r="BX8" i="7"/>
  <c r="CI8" i="7"/>
  <c r="BW8" i="7"/>
  <c r="CH8" i="7"/>
  <c r="BV8" i="7"/>
  <c r="CD8" i="7"/>
  <c r="BU8" i="7"/>
  <c r="BT8" i="7"/>
  <c r="CA8" i="7"/>
  <c r="BS8" i="7"/>
  <c r="CL8" i="7"/>
  <c r="BY8" i="7"/>
  <c r="BZ8" i="7"/>
  <c r="CW5" i="7"/>
  <c r="L54" i="7" s="1"/>
  <c r="S54" i="7" s="1"/>
  <c r="CD83" i="7"/>
  <c r="BS83" i="7"/>
  <c r="CE83" i="7"/>
  <c r="CG83" i="7"/>
  <c r="BT83" i="7"/>
  <c r="CP83" i="7" s="1"/>
  <c r="BV83" i="7"/>
  <c r="CH83" i="7"/>
  <c r="CK83" i="7"/>
  <c r="BZ83" i="7"/>
  <c r="CF83" i="7"/>
  <c r="CL83" i="7"/>
  <c r="BU83" i="7"/>
  <c r="BY83" i="7"/>
  <c r="CI83" i="7"/>
  <c r="BX83" i="7"/>
  <c r="CA83" i="7"/>
  <c r="BW83" i="7"/>
  <c r="CJ83" i="7"/>
  <c r="CC83" i="7"/>
  <c r="CN83" i="7"/>
  <c r="CM83" i="7"/>
  <c r="CB83" i="7"/>
  <c r="CX81" i="7"/>
  <c r="M94" i="7" s="1"/>
  <c r="W94" i="7" s="1"/>
  <c r="CR81" i="7"/>
  <c r="G94" i="7" s="1"/>
  <c r="P94" i="7" s="1"/>
  <c r="CW82" i="7"/>
  <c r="L89" i="7" s="1"/>
  <c r="S89" i="7" s="1"/>
  <c r="CS82" i="7"/>
  <c r="H89" i="7" s="1"/>
  <c r="T89" i="7" s="1"/>
  <c r="CQ81" i="7"/>
  <c r="F94" i="7" s="1"/>
  <c r="Q94" i="7" s="1"/>
  <c r="CV82" i="7"/>
  <c r="K89" i="7" s="1"/>
  <c r="R89" i="7" s="1"/>
  <c r="CQ7" i="7"/>
  <c r="F56" i="7" s="1"/>
  <c r="BA9" i="7"/>
  <c r="CS81" i="7"/>
  <c r="H94" i="7" s="1"/>
  <c r="T94" i="7" s="1"/>
  <c r="CT82" i="7"/>
  <c r="I89" i="7" s="1"/>
  <c r="U89" i="7" s="1"/>
  <c r="CT80" i="7"/>
  <c r="I87" i="7" s="1"/>
  <c r="CP7" i="7"/>
  <c r="E56" i="7" s="1"/>
  <c r="CR7" i="7"/>
  <c r="G56" i="7" s="1"/>
  <c r="CU81" i="7"/>
  <c r="J94" i="7" s="1"/>
  <c r="V94" i="7" s="1"/>
  <c r="CS5" i="7"/>
  <c r="H54" i="7" s="1"/>
  <c r="T54" i="7" s="1"/>
  <c r="CT5" i="7"/>
  <c r="I54" i="7" s="1"/>
  <c r="U54" i="7" s="1"/>
  <c r="CW6" i="7"/>
  <c r="L61" i="7" s="1"/>
  <c r="CS7" i="7"/>
  <c r="H56" i="7" s="1"/>
  <c r="CU5" i="7"/>
  <c r="J54" i="7" s="1"/>
  <c r="V54" i="7" s="1"/>
  <c r="CR6" i="7"/>
  <c r="G61" i="7" s="1"/>
  <c r="CQ5" i="7"/>
  <c r="F54" i="7" s="1"/>
  <c r="Q54" i="7" s="1"/>
  <c r="CV6" i="7"/>
  <c r="K61" i="7" s="1"/>
  <c r="CO6" i="7"/>
  <c r="D61" i="7" s="1"/>
  <c r="R61" i="7" s="1"/>
  <c r="CR5" i="7"/>
  <c r="G54" i="7" s="1"/>
  <c r="P54" i="7" s="1"/>
  <c r="CQ6" i="7"/>
  <c r="F61" i="7" s="1"/>
  <c r="CS6" i="7"/>
  <c r="H61" i="7" s="1"/>
  <c r="CT6" i="7"/>
  <c r="I61" i="7" s="1"/>
  <c r="CU7" i="7"/>
  <c r="J56" i="7" s="1"/>
  <c r="CW81" i="7"/>
  <c r="L94" i="7" s="1"/>
  <c r="S94" i="7" s="1"/>
  <c r="CQ80" i="7"/>
  <c r="F87" i="7" s="1"/>
  <c r="CA5" i="6"/>
  <c r="CO7" i="7"/>
  <c r="D56" i="7" s="1"/>
  <c r="X56" i="7" s="1"/>
  <c r="CV7" i="7"/>
  <c r="K56" i="7" s="1"/>
  <c r="CU82" i="7"/>
  <c r="J89" i="7" s="1"/>
  <c r="V89" i="7" s="1"/>
  <c r="CQ82" i="7"/>
  <c r="F89" i="7" s="1"/>
  <c r="Q89" i="7" s="1"/>
  <c r="CT7" i="7"/>
  <c r="I56" i="7" s="1"/>
  <c r="CW80" i="7"/>
  <c r="L87" i="7" s="1"/>
  <c r="CS80" i="7"/>
  <c r="H87" i="7" s="1"/>
  <c r="T87" i="7" s="1"/>
  <c r="CD5" i="6"/>
  <c r="BM6" i="6"/>
  <c r="BR9" i="7"/>
  <c r="BR84" i="7"/>
  <c r="CP5" i="7"/>
  <c r="E54" i="7" s="1"/>
  <c r="O54" i="7" s="1"/>
  <c r="CW7" i="7"/>
  <c r="L56" i="7" s="1"/>
  <c r="CU6" i="7"/>
  <c r="J61" i="7" s="1"/>
  <c r="CV81" i="7"/>
  <c r="K94" i="7" s="1"/>
  <c r="R94" i="7" s="1"/>
  <c r="BJ6" i="6"/>
  <c r="BG6" i="6"/>
  <c r="CC5" i="6"/>
  <c r="BN6" i="6"/>
  <c r="M6" i="6"/>
  <c r="T6" i="6"/>
  <c r="BS6" i="6"/>
  <c r="U6" i="6"/>
  <c r="BV6" i="6"/>
  <c r="CF6" i="6" s="1"/>
  <c r="CG5" i="6"/>
  <c r="O6" i="6"/>
  <c r="BO6" i="6"/>
  <c r="P6" i="6"/>
  <c r="BT6" i="6"/>
  <c r="CF5" i="6"/>
  <c r="Q6" i="6"/>
  <c r="BU6" i="6"/>
  <c r="BW6" i="6"/>
  <c r="V6" i="6"/>
  <c r="BZ5" i="6"/>
  <c r="N6" i="6"/>
  <c r="BP6" i="6"/>
  <c r="BX5" i="6"/>
  <c r="CB5" i="6"/>
  <c r="R6" i="6"/>
  <c r="BQ6" i="6"/>
  <c r="BE6" i="6"/>
  <c r="BY5" i="6"/>
  <c r="CE5" i="6"/>
  <c r="S6" i="6"/>
  <c r="BR6" i="6"/>
  <c r="CH5" i="6"/>
  <c r="AL6" i="6"/>
  <c r="AN6" i="6"/>
  <c r="BL6" i="6"/>
  <c r="AH6" i="6"/>
  <c r="AJ6" i="6"/>
  <c r="BI6" i="6"/>
  <c r="A8" i="6"/>
  <c r="AX7" i="6"/>
  <c r="AW7" i="6"/>
  <c r="AV7" i="6"/>
  <c r="BB7" i="6"/>
  <c r="AT7" i="6"/>
  <c r="BA7" i="6"/>
  <c r="AS7" i="6"/>
  <c r="AF7" i="6"/>
  <c r="X7" i="6"/>
  <c r="AE7" i="6"/>
  <c r="W7" i="6"/>
  <c r="AD7" i="6"/>
  <c r="AC7" i="6"/>
  <c r="AY7" i="6"/>
  <c r="AA7" i="6"/>
  <c r="AU7" i="6"/>
  <c r="Z7" i="6"/>
  <c r="E7" i="6"/>
  <c r="L7" i="6"/>
  <c r="D7" i="6"/>
  <c r="K7" i="6"/>
  <c r="C7" i="6"/>
  <c r="J7" i="6"/>
  <c r="B7" i="6"/>
  <c r="I7" i="6"/>
  <c r="AZ7" i="6"/>
  <c r="AG7" i="6"/>
  <c r="H7" i="6"/>
  <c r="AR7" i="6"/>
  <c r="BK7" i="6" s="1"/>
  <c r="AB7" i="6"/>
  <c r="G7" i="6"/>
  <c r="Y7" i="6"/>
  <c r="F7" i="6"/>
  <c r="AQ6" i="6"/>
  <c r="AO6" i="6"/>
  <c r="AI6" i="6"/>
  <c r="AP6" i="6"/>
  <c r="BC6" i="6"/>
  <c r="AK6" i="6"/>
  <c r="AM6" i="6"/>
  <c r="BK6" i="6"/>
  <c r="CY8" i="7" l="1"/>
  <c r="CO8" i="7"/>
  <c r="W54" i="7"/>
  <c r="Q87" i="7"/>
  <c r="S87" i="7"/>
  <c r="X87" i="7"/>
  <c r="U87" i="7"/>
  <c r="CY83" i="7"/>
  <c r="CX8" i="7"/>
  <c r="V87" i="7"/>
  <c r="P87" i="7"/>
  <c r="Y47" i="7"/>
  <c r="X94" i="7"/>
  <c r="O94" i="7"/>
  <c r="R87" i="7"/>
  <c r="W87" i="7"/>
  <c r="CC6" i="6"/>
  <c r="CM9" i="7"/>
  <c r="CB9" i="7"/>
  <c r="CN9" i="7"/>
  <c r="CC9" i="7"/>
  <c r="R56" i="7"/>
  <c r="Q61" i="7"/>
  <c r="S61" i="7"/>
  <c r="Q56" i="7"/>
  <c r="W56" i="7"/>
  <c r="X54" i="7"/>
  <c r="P89" i="7"/>
  <c r="X61" i="7"/>
  <c r="BY6" i="6"/>
  <c r="V61" i="7"/>
  <c r="P56" i="7"/>
  <c r="Y54" i="7"/>
  <c r="W61" i="7"/>
  <c r="Y87" i="7"/>
  <c r="S56" i="7"/>
  <c r="U56" i="7"/>
  <c r="V56" i="7"/>
  <c r="P61" i="7"/>
  <c r="O56" i="7"/>
  <c r="Y56" i="7" s="1"/>
  <c r="CO83" i="7"/>
  <c r="X89" i="7"/>
  <c r="O61" i="7"/>
  <c r="Y61" i="7" s="1"/>
  <c r="U61" i="7"/>
  <c r="Y94" i="7"/>
  <c r="R54" i="7"/>
  <c r="T61" i="7"/>
  <c r="T56" i="7"/>
  <c r="O89" i="7"/>
  <c r="Y89" i="7" s="1"/>
  <c r="CD84" i="7"/>
  <c r="BS84" i="7"/>
  <c r="CO84" i="7" s="1"/>
  <c r="BU84" i="7"/>
  <c r="BX84" i="7"/>
  <c r="CL84" i="7"/>
  <c r="CE84" i="7"/>
  <c r="CG84" i="7"/>
  <c r="CA84" i="7"/>
  <c r="BT84" i="7"/>
  <c r="CP84" i="7" s="1"/>
  <c r="E78" i="7" s="1"/>
  <c r="BV84" i="7"/>
  <c r="CH84" i="7"/>
  <c r="CK84" i="7"/>
  <c r="BW84" i="7"/>
  <c r="BZ84" i="7"/>
  <c r="CF84" i="7"/>
  <c r="CJ84" i="7"/>
  <c r="BY84" i="7"/>
  <c r="CI84" i="7"/>
  <c r="CM84" i="7"/>
  <c r="CB84" i="7"/>
  <c r="CN84" i="7"/>
  <c r="CC84" i="7"/>
  <c r="BB6" i="7"/>
  <c r="CL9" i="7"/>
  <c r="CD9" i="7"/>
  <c r="CJ9" i="7"/>
  <c r="CH9" i="7"/>
  <c r="CG9" i="7"/>
  <c r="BW9" i="7"/>
  <c r="BV9" i="7"/>
  <c r="BU9" i="7"/>
  <c r="CE9" i="7"/>
  <c r="CK9" i="7"/>
  <c r="BT9" i="7"/>
  <c r="CI9" i="7"/>
  <c r="CA9" i="7"/>
  <c r="BS9" i="7"/>
  <c r="CF9" i="7"/>
  <c r="BZ9" i="7"/>
  <c r="BX9" i="7"/>
  <c r="BY9" i="7"/>
  <c r="CX83" i="7"/>
  <c r="CT83" i="7"/>
  <c r="CU83" i="7"/>
  <c r="BA10" i="7"/>
  <c r="CS83" i="7"/>
  <c r="CW83" i="7"/>
  <c r="BX6" i="6"/>
  <c r="CU8" i="7"/>
  <c r="CG6" i="6"/>
  <c r="AQ7" i="6"/>
  <c r="CV8" i="7"/>
  <c r="CV83" i="7"/>
  <c r="AI7" i="6"/>
  <c r="CW8" i="7"/>
  <c r="AJ7" i="6"/>
  <c r="BR85" i="7"/>
  <c r="BR11" i="7"/>
  <c r="BR88" i="7"/>
  <c r="BR14" i="7"/>
  <c r="BR12" i="7"/>
  <c r="BR10" i="7"/>
  <c r="BR86" i="7"/>
  <c r="BR89" i="7"/>
  <c r="BR13" i="7"/>
  <c r="BR87" i="7"/>
  <c r="CS8" i="7"/>
  <c r="CR83" i="7"/>
  <c r="AN7" i="6"/>
  <c r="CQ8" i="7"/>
  <c r="CT8" i="7"/>
  <c r="CQ83" i="7"/>
  <c r="CR8" i="7"/>
  <c r="CP8" i="7"/>
  <c r="AH7" i="6"/>
  <c r="CH6" i="6"/>
  <c r="AO7" i="6"/>
  <c r="S7" i="6"/>
  <c r="BR7" i="6"/>
  <c r="Q7" i="6"/>
  <c r="BU7" i="6"/>
  <c r="AM7" i="6"/>
  <c r="CD6" i="6"/>
  <c r="CB6" i="6"/>
  <c r="M7" i="6"/>
  <c r="BN7" i="6"/>
  <c r="U7" i="6"/>
  <c r="BV7" i="6"/>
  <c r="T7" i="6"/>
  <c r="BS7" i="6"/>
  <c r="O7" i="6"/>
  <c r="BO7" i="6"/>
  <c r="V7" i="6"/>
  <c r="BW7" i="6"/>
  <c r="CE6" i="6"/>
  <c r="BG7" i="6"/>
  <c r="N7" i="6"/>
  <c r="BP7" i="6"/>
  <c r="BI7" i="6"/>
  <c r="CA6" i="6"/>
  <c r="R7" i="6"/>
  <c r="BQ7" i="6"/>
  <c r="P7" i="6"/>
  <c r="BT7" i="6"/>
  <c r="BM7" i="6"/>
  <c r="BZ6" i="6"/>
  <c r="BE7" i="6"/>
  <c r="AK7" i="6"/>
  <c r="BL7" i="6"/>
  <c r="AL7" i="6"/>
  <c r="BH7" i="6"/>
  <c r="BJ7" i="6"/>
  <c r="BD7" i="6"/>
  <c r="AP7" i="6"/>
  <c r="A9" i="6"/>
  <c r="BB8" i="6"/>
  <c r="AT8" i="6"/>
  <c r="BA8" i="6"/>
  <c r="AS8" i="6"/>
  <c r="AZ8" i="6"/>
  <c r="AR8" i="6"/>
  <c r="AX8" i="6"/>
  <c r="AW8" i="6"/>
  <c r="AY8" i="6"/>
  <c r="BF8" i="6" s="1"/>
  <c r="AB8" i="6"/>
  <c r="AV8" i="6"/>
  <c r="AA8" i="6"/>
  <c r="AU8" i="6"/>
  <c r="BD8" i="6" s="1"/>
  <c r="Z8" i="6"/>
  <c r="AG8" i="6"/>
  <c r="Y8" i="6"/>
  <c r="AE8" i="6"/>
  <c r="W8" i="6"/>
  <c r="AD8" i="6"/>
  <c r="H8" i="6"/>
  <c r="G8" i="6"/>
  <c r="AF8" i="6"/>
  <c r="F8" i="6"/>
  <c r="AC8" i="6"/>
  <c r="E8" i="6"/>
  <c r="X8" i="6"/>
  <c r="AH8" i="6" s="1"/>
  <c r="L8" i="6"/>
  <c r="D8" i="6"/>
  <c r="K8" i="6"/>
  <c r="C8" i="6"/>
  <c r="J8" i="6"/>
  <c r="B8" i="6"/>
  <c r="BR16" i="7" s="1"/>
  <c r="I8" i="6"/>
  <c r="BC7" i="6"/>
  <c r="BF7" i="6"/>
  <c r="CY9" i="7" l="1"/>
  <c r="CY84" i="7"/>
  <c r="N78" i="7" s="1"/>
  <c r="CN14" i="7"/>
  <c r="CC14" i="7"/>
  <c r="CM14" i="7"/>
  <c r="CB14" i="7"/>
  <c r="CN11" i="7"/>
  <c r="CC11" i="7"/>
  <c r="CM11" i="7"/>
  <c r="CB11" i="7"/>
  <c r="CM13" i="7"/>
  <c r="CB13" i="7"/>
  <c r="CN13" i="7"/>
  <c r="CC13" i="7"/>
  <c r="N45" i="7"/>
  <c r="CX9" i="7"/>
  <c r="CN10" i="7"/>
  <c r="CC10" i="7"/>
  <c r="CM10" i="7"/>
  <c r="CB10" i="7"/>
  <c r="CN16" i="7"/>
  <c r="CC16" i="7"/>
  <c r="CB16" i="7"/>
  <c r="CM16" i="7"/>
  <c r="CN12" i="7"/>
  <c r="CC12" i="7"/>
  <c r="CM12" i="7"/>
  <c r="CB12" i="7"/>
  <c r="D78" i="7"/>
  <c r="X78" i="7" s="1"/>
  <c r="CX84" i="7"/>
  <c r="M78" i="7" s="1"/>
  <c r="CD89" i="7"/>
  <c r="BS89" i="7"/>
  <c r="CL89" i="7"/>
  <c r="BZ89" i="7"/>
  <c r="CA89" i="7"/>
  <c r="CF89" i="7"/>
  <c r="BU89" i="7"/>
  <c r="BX89" i="7"/>
  <c r="CE89" i="7"/>
  <c r="CG89" i="7"/>
  <c r="BT89" i="7"/>
  <c r="BV89" i="7"/>
  <c r="CH89" i="7"/>
  <c r="CK89" i="7"/>
  <c r="BW89" i="7"/>
  <c r="CI89" i="7"/>
  <c r="CJ89" i="7"/>
  <c r="BY89" i="7"/>
  <c r="CM89" i="7"/>
  <c r="CB89" i="7"/>
  <c r="CN89" i="7"/>
  <c r="CC89" i="7"/>
  <c r="CE16" i="7"/>
  <c r="CK16" i="7"/>
  <c r="CI16" i="7"/>
  <c r="CH16" i="7"/>
  <c r="CJ16" i="7"/>
  <c r="BX16" i="7"/>
  <c r="CG16" i="7"/>
  <c r="BW16" i="7"/>
  <c r="CF16" i="7"/>
  <c r="BV16" i="7"/>
  <c r="CD16" i="7"/>
  <c r="BU16" i="7"/>
  <c r="BT16" i="7"/>
  <c r="CA16" i="7"/>
  <c r="BS16" i="7"/>
  <c r="CL16" i="7"/>
  <c r="BY16" i="7"/>
  <c r="BZ16" i="7"/>
  <c r="CD86" i="7"/>
  <c r="BS86" i="7"/>
  <c r="CL86" i="7"/>
  <c r="BT86" i="7"/>
  <c r="BV86" i="7"/>
  <c r="CH86" i="7"/>
  <c r="CA86" i="7"/>
  <c r="CK86" i="7"/>
  <c r="BW86" i="7"/>
  <c r="BZ86" i="7"/>
  <c r="CF86" i="7"/>
  <c r="BU86" i="7"/>
  <c r="CI86" i="7"/>
  <c r="CG86" i="7"/>
  <c r="CB86" i="7"/>
  <c r="CE86" i="7"/>
  <c r="CM86" i="7"/>
  <c r="CJ86" i="7"/>
  <c r="BX86" i="7"/>
  <c r="BY86" i="7"/>
  <c r="CN86" i="7"/>
  <c r="CC86" i="7"/>
  <c r="CK10" i="7"/>
  <c r="CI10" i="7"/>
  <c r="CJ10" i="7"/>
  <c r="CH10" i="7"/>
  <c r="CF10" i="7"/>
  <c r="BV10" i="7"/>
  <c r="CE10" i="7"/>
  <c r="BU10" i="7"/>
  <c r="CL10" i="7"/>
  <c r="CD10" i="7"/>
  <c r="BT10" i="7"/>
  <c r="CA10" i="7"/>
  <c r="BS10" i="7"/>
  <c r="BZ10" i="7"/>
  <c r="BY10" i="7"/>
  <c r="CG10" i="7"/>
  <c r="BW10" i="7"/>
  <c r="BX10" i="7"/>
  <c r="CI12" i="7"/>
  <c r="CG12" i="7"/>
  <c r="CL12" i="7"/>
  <c r="CD12" i="7"/>
  <c r="BT12" i="7"/>
  <c r="CA12" i="7"/>
  <c r="BS12" i="7"/>
  <c r="BZ12" i="7"/>
  <c r="CF12" i="7"/>
  <c r="CK12" i="7"/>
  <c r="BY12" i="7"/>
  <c r="CJ12" i="7"/>
  <c r="BX12" i="7"/>
  <c r="CH12" i="7"/>
  <c r="BW12" i="7"/>
  <c r="CE12" i="7"/>
  <c r="BU12" i="7"/>
  <c r="BV12" i="7"/>
  <c r="CG14" i="7"/>
  <c r="CE14" i="7"/>
  <c r="CF14" i="7"/>
  <c r="CD14" i="7"/>
  <c r="CL14" i="7"/>
  <c r="BZ14" i="7"/>
  <c r="CK14" i="7"/>
  <c r="BY14" i="7"/>
  <c r="CJ14" i="7"/>
  <c r="BX14" i="7"/>
  <c r="CI14" i="7"/>
  <c r="BW14" i="7"/>
  <c r="CH14" i="7"/>
  <c r="BV14" i="7"/>
  <c r="BU14" i="7"/>
  <c r="CA14" i="7"/>
  <c r="BS14" i="7"/>
  <c r="BT14" i="7"/>
  <c r="CD88" i="7"/>
  <c r="BS88" i="7"/>
  <c r="CO88" i="7" s="1"/>
  <c r="D90" i="7" s="1"/>
  <c r="BU88" i="7"/>
  <c r="CE88" i="7"/>
  <c r="CG88" i="7"/>
  <c r="CL88" i="7"/>
  <c r="BT88" i="7"/>
  <c r="CP88" i="7" s="1"/>
  <c r="E90" i="7" s="1"/>
  <c r="O90" i="7" s="1"/>
  <c r="BV88" i="7"/>
  <c r="CH88" i="7"/>
  <c r="CA88" i="7"/>
  <c r="CK88" i="7"/>
  <c r="BW88" i="7"/>
  <c r="BZ88" i="7"/>
  <c r="CF88" i="7"/>
  <c r="CI88" i="7"/>
  <c r="CJ88" i="7"/>
  <c r="BX88" i="7"/>
  <c r="BY88" i="7"/>
  <c r="CN88" i="7"/>
  <c r="CB88" i="7"/>
  <c r="CC88" i="7"/>
  <c r="CM88" i="7"/>
  <c r="CD87" i="7"/>
  <c r="BS87" i="7"/>
  <c r="CE87" i="7"/>
  <c r="CG87" i="7"/>
  <c r="BT87" i="7"/>
  <c r="BV87" i="7"/>
  <c r="CH87" i="7"/>
  <c r="CK87" i="7"/>
  <c r="BZ87" i="7"/>
  <c r="CF87" i="7"/>
  <c r="CL87" i="7"/>
  <c r="BU87" i="7"/>
  <c r="BW87" i="7"/>
  <c r="BX87" i="7"/>
  <c r="BY87" i="7"/>
  <c r="CJ87" i="7"/>
  <c r="CA87" i="7"/>
  <c r="CI87" i="7"/>
  <c r="CN87" i="7"/>
  <c r="CM87" i="7"/>
  <c r="CX87" i="7" s="1"/>
  <c r="M88" i="7" s="1"/>
  <c r="CC87" i="7"/>
  <c r="CB87" i="7"/>
  <c r="CJ11" i="7"/>
  <c r="CH11" i="7"/>
  <c r="CL11" i="7"/>
  <c r="CK11" i="7"/>
  <c r="BU11" i="7"/>
  <c r="CI11" i="7"/>
  <c r="BT11" i="7"/>
  <c r="CG11" i="7"/>
  <c r="CA11" i="7"/>
  <c r="BS11" i="7"/>
  <c r="CF11" i="7"/>
  <c r="BZ11" i="7"/>
  <c r="CE11" i="7"/>
  <c r="BY11" i="7"/>
  <c r="CD11" i="7"/>
  <c r="BX11" i="7"/>
  <c r="BV11" i="7"/>
  <c r="BW11" i="7"/>
  <c r="CH13" i="7"/>
  <c r="CF13" i="7"/>
  <c r="CD13" i="7"/>
  <c r="CI13" i="7"/>
  <c r="CA13" i="7"/>
  <c r="BS13" i="7"/>
  <c r="CG13" i="7"/>
  <c r="BZ13" i="7"/>
  <c r="CK13" i="7"/>
  <c r="CE13" i="7"/>
  <c r="BY13" i="7"/>
  <c r="BX13" i="7"/>
  <c r="BW13" i="7"/>
  <c r="CL13" i="7"/>
  <c r="BV13" i="7"/>
  <c r="CJ13" i="7"/>
  <c r="BT13" i="7"/>
  <c r="BU13" i="7"/>
  <c r="CD85" i="7"/>
  <c r="BS85" i="7"/>
  <c r="CO85" i="7" s="1"/>
  <c r="D77" i="7" s="1"/>
  <c r="CA85" i="7"/>
  <c r="BZ85" i="7"/>
  <c r="CF85" i="7"/>
  <c r="BU85" i="7"/>
  <c r="BX85" i="7"/>
  <c r="CE85" i="7"/>
  <c r="CG85" i="7"/>
  <c r="BT85" i="7"/>
  <c r="CP85" i="7" s="1"/>
  <c r="E77" i="7" s="1"/>
  <c r="O77" i="7" s="1"/>
  <c r="BV85" i="7"/>
  <c r="CH85" i="7"/>
  <c r="CL85" i="7"/>
  <c r="CK85" i="7"/>
  <c r="CJ85" i="7"/>
  <c r="BY85" i="7"/>
  <c r="CI85" i="7"/>
  <c r="BW85" i="7"/>
  <c r="CN85" i="7"/>
  <c r="CY85" i="7" s="1"/>
  <c r="N77" i="7" s="1"/>
  <c r="X77" i="7" s="1"/>
  <c r="CM85" i="7"/>
  <c r="CC85" i="7"/>
  <c r="CB85" i="7"/>
  <c r="CT84" i="7"/>
  <c r="I78" i="7" s="1"/>
  <c r="U78" i="7" s="1"/>
  <c r="CS84" i="7"/>
  <c r="H78" i="7" s="1"/>
  <c r="T78" i="7" s="1"/>
  <c r="CQ84" i="7"/>
  <c r="F78" i="7" s="1"/>
  <c r="Q78" i="7" s="1"/>
  <c r="CV84" i="7"/>
  <c r="K78" i="7" s="1"/>
  <c r="R78" i="7" s="1"/>
  <c r="BB7" i="7"/>
  <c r="BA11" i="7"/>
  <c r="CU84" i="7"/>
  <c r="J78" i="7" s="1"/>
  <c r="V78" i="7" s="1"/>
  <c r="BZ7" i="6"/>
  <c r="CR9" i="7"/>
  <c r="G45" i="7" s="1"/>
  <c r="CR84" i="7"/>
  <c r="G78" i="7" s="1"/>
  <c r="P78" i="7" s="1"/>
  <c r="CO9" i="7"/>
  <c r="D45" i="7" s="1"/>
  <c r="CQ9" i="7"/>
  <c r="F45" i="7" s="1"/>
  <c r="Q45" i="7" s="1"/>
  <c r="CE7" i="6"/>
  <c r="CR11" i="7"/>
  <c r="G43" i="7" s="1"/>
  <c r="CT9" i="7"/>
  <c r="I45" i="7" s="1"/>
  <c r="CS13" i="7"/>
  <c r="H57" i="7" s="1"/>
  <c r="CO13" i="7"/>
  <c r="D57" i="7" s="1"/>
  <c r="CW13" i="7"/>
  <c r="L57" i="7" s="1"/>
  <c r="CT85" i="7"/>
  <c r="I77" i="7" s="1"/>
  <c r="U77" i="7" s="1"/>
  <c r="CS9" i="7"/>
  <c r="H45" i="7" s="1"/>
  <c r="T45" i="7" s="1"/>
  <c r="CT87" i="7"/>
  <c r="I88" i="7" s="1"/>
  <c r="CP9" i="7"/>
  <c r="E45" i="7" s="1"/>
  <c r="O45" i="7" s="1"/>
  <c r="CT86" i="7"/>
  <c r="I76" i="7" s="1"/>
  <c r="CV9" i="7"/>
  <c r="K45" i="7" s="1"/>
  <c r="CW9" i="7"/>
  <c r="L45" i="7" s="1"/>
  <c r="S45" i="7" s="1"/>
  <c r="CW84" i="7"/>
  <c r="L78" i="7" s="1"/>
  <c r="S78" i="7" s="1"/>
  <c r="BM8" i="6"/>
  <c r="BR90" i="7"/>
  <c r="BR15" i="7"/>
  <c r="CS12" i="7"/>
  <c r="H55" i="7" s="1"/>
  <c r="CU9" i="7"/>
  <c r="J45" i="7" s="1"/>
  <c r="V45" i="7" s="1"/>
  <c r="CT88" i="7"/>
  <c r="I90" i="7" s="1"/>
  <c r="U90" i="7" s="1"/>
  <c r="CA7" i="6"/>
  <c r="BE8" i="6"/>
  <c r="BL8" i="6"/>
  <c r="CB7" i="6"/>
  <c r="AQ8" i="6"/>
  <c r="CV16" i="7" s="1"/>
  <c r="CD7" i="6"/>
  <c r="CC7" i="6"/>
  <c r="CG7" i="6"/>
  <c r="BI8" i="6"/>
  <c r="Q8" i="6"/>
  <c r="BU8" i="6"/>
  <c r="R8" i="6"/>
  <c r="BQ8" i="6"/>
  <c r="BJ8" i="6"/>
  <c r="M8" i="6"/>
  <c r="BN8" i="6"/>
  <c r="AP8" i="6"/>
  <c r="CU16" i="7" s="1"/>
  <c r="U8" i="6"/>
  <c r="BV8" i="6"/>
  <c r="CF8" i="6" s="1"/>
  <c r="S8" i="6"/>
  <c r="BR8" i="6"/>
  <c r="CD8" i="6" s="1"/>
  <c r="BG8" i="6"/>
  <c r="O8" i="6"/>
  <c r="BO8" i="6"/>
  <c r="T8" i="6"/>
  <c r="BS8" i="6"/>
  <c r="V8" i="6"/>
  <c r="BW8" i="6"/>
  <c r="CG8" i="6" s="1"/>
  <c r="AK8" i="6"/>
  <c r="CP16" i="7" s="1"/>
  <c r="CF7" i="6"/>
  <c r="CH7" i="6"/>
  <c r="BY7" i="6"/>
  <c r="BX7" i="6"/>
  <c r="P8" i="6"/>
  <c r="BT8" i="6"/>
  <c r="CA8" i="6" s="1"/>
  <c r="N8" i="6"/>
  <c r="BP8" i="6"/>
  <c r="AM8" i="6"/>
  <c r="CR16" i="7" s="1"/>
  <c r="BC8" i="6"/>
  <c r="BK8" i="6"/>
  <c r="AN8" i="6"/>
  <c r="CS16" i="7" s="1"/>
  <c r="AL8" i="6"/>
  <c r="CQ16" i="7" s="1"/>
  <c r="AO8" i="6"/>
  <c r="CT16" i="7" s="1"/>
  <c r="AJ8" i="6"/>
  <c r="CO16" i="7" s="1"/>
  <c r="A10" i="6"/>
  <c r="AY9" i="6"/>
  <c r="AX9" i="6"/>
  <c r="AW9" i="6"/>
  <c r="AU9" i="6"/>
  <c r="BB9" i="6"/>
  <c r="AT9" i="6"/>
  <c r="AF9" i="6"/>
  <c r="X9" i="6"/>
  <c r="AE9" i="6"/>
  <c r="W9" i="6"/>
  <c r="AD9" i="6"/>
  <c r="BA9" i="6"/>
  <c r="AC9" i="6"/>
  <c r="AV9" i="6"/>
  <c r="AA9" i="6"/>
  <c r="AS9" i="6"/>
  <c r="Z9" i="6"/>
  <c r="AB9" i="6"/>
  <c r="K9" i="6"/>
  <c r="C9" i="6"/>
  <c r="Y9" i="6"/>
  <c r="J9" i="6"/>
  <c r="B9" i="6"/>
  <c r="I9" i="6"/>
  <c r="AZ9" i="6"/>
  <c r="H9" i="6"/>
  <c r="AR9" i="6"/>
  <c r="G9" i="6"/>
  <c r="F9" i="6"/>
  <c r="AG9" i="6"/>
  <c r="E9" i="6"/>
  <c r="L9" i="6"/>
  <c r="D9" i="6"/>
  <c r="AI8" i="6"/>
  <c r="BH8" i="6"/>
  <c r="CY16" i="7" l="1"/>
  <c r="CX14" i="7"/>
  <c r="M62" i="7" s="1"/>
  <c r="AN9" i="6"/>
  <c r="P45" i="7"/>
  <c r="CP89" i="7"/>
  <c r="E95" i="7" s="1"/>
  <c r="CY10" i="7"/>
  <c r="N44" i="7" s="1"/>
  <c r="CO86" i="7"/>
  <c r="D76" i="7" s="1"/>
  <c r="U76" i="7" s="1"/>
  <c r="U45" i="7"/>
  <c r="CX86" i="7"/>
  <c r="M76" i="7" s="1"/>
  <c r="W76" i="7" s="1"/>
  <c r="W78" i="7"/>
  <c r="CY87" i="7"/>
  <c r="N88" i="7" s="1"/>
  <c r="Y78" i="7"/>
  <c r="R45" i="7"/>
  <c r="CY86" i="7"/>
  <c r="N76" i="7" s="1"/>
  <c r="X76" i="7" s="1"/>
  <c r="M45" i="7"/>
  <c r="W45" i="7" s="1"/>
  <c r="CY13" i="7"/>
  <c r="N57" i="7" s="1"/>
  <c r="X57" i="7" s="1"/>
  <c r="CY11" i="7"/>
  <c r="N43" i="7" s="1"/>
  <c r="S57" i="7"/>
  <c r="CO87" i="7"/>
  <c r="D88" i="7" s="1"/>
  <c r="X88" i="7" s="1"/>
  <c r="CP86" i="7"/>
  <c r="E76" i="7" s="1"/>
  <c r="O76" i="7" s="1"/>
  <c r="CX12" i="7"/>
  <c r="M55" i="7" s="1"/>
  <c r="CY14" i="7"/>
  <c r="N62" i="7" s="1"/>
  <c r="CX13" i="7"/>
  <c r="M57" i="7" s="1"/>
  <c r="W57" i="7" s="1"/>
  <c r="BZ8" i="6"/>
  <c r="BX8" i="6"/>
  <c r="T57" i="7"/>
  <c r="CO89" i="7"/>
  <c r="D95" i="7" s="1"/>
  <c r="O95" i="7" s="1"/>
  <c r="CY12" i="7"/>
  <c r="N55" i="7" s="1"/>
  <c r="CX10" i="7"/>
  <c r="M44" i="7" s="1"/>
  <c r="O78" i="7"/>
  <c r="CX16" i="7"/>
  <c r="X45" i="7"/>
  <c r="CN15" i="7"/>
  <c r="CC15" i="7"/>
  <c r="CM15" i="7"/>
  <c r="CB15" i="7"/>
  <c r="U88" i="7"/>
  <c r="CP87" i="7"/>
  <c r="E88" i="7" s="1"/>
  <c r="O88" i="7" s="1"/>
  <c r="CX11" i="7"/>
  <c r="M43" i="7" s="1"/>
  <c r="CY88" i="7"/>
  <c r="N90" i="7" s="1"/>
  <c r="X90" i="7" s="1"/>
  <c r="CY89" i="7"/>
  <c r="N95" i="7" s="1"/>
  <c r="X95" i="7" s="1"/>
  <c r="CX89" i="7"/>
  <c r="M95" i="7" s="1"/>
  <c r="BB8" i="7"/>
  <c r="CF15" i="7"/>
  <c r="CL15" i="7"/>
  <c r="CD15" i="7"/>
  <c r="CH15" i="7"/>
  <c r="CG15" i="7"/>
  <c r="BY15" i="7"/>
  <c r="BX15" i="7"/>
  <c r="BW15" i="7"/>
  <c r="CI15" i="7"/>
  <c r="BV15" i="7"/>
  <c r="CK15" i="7"/>
  <c r="BU15" i="7"/>
  <c r="CJ15" i="7"/>
  <c r="BT15" i="7"/>
  <c r="CE15" i="7"/>
  <c r="BZ15" i="7"/>
  <c r="CA15" i="7"/>
  <c r="BS15" i="7"/>
  <c r="CD90" i="7"/>
  <c r="BS90" i="7"/>
  <c r="CL90" i="7"/>
  <c r="BT90" i="7"/>
  <c r="BV90" i="7"/>
  <c r="BW90" i="7"/>
  <c r="CA90" i="7"/>
  <c r="CK90" i="7"/>
  <c r="CH90" i="7"/>
  <c r="BZ90" i="7"/>
  <c r="CF90" i="7"/>
  <c r="BU90" i="7"/>
  <c r="CI90" i="7"/>
  <c r="CG90" i="7"/>
  <c r="CE90" i="7"/>
  <c r="BX90" i="7"/>
  <c r="CJ90" i="7"/>
  <c r="BY90" i="7"/>
  <c r="CC90" i="7"/>
  <c r="CM90" i="7"/>
  <c r="CX90" i="7" s="1"/>
  <c r="M81" i="7" s="1"/>
  <c r="CB90" i="7"/>
  <c r="CN90" i="7"/>
  <c r="CY90" i="7" s="1"/>
  <c r="N81" i="7" s="1"/>
  <c r="CX85" i="7"/>
  <c r="M77" i="7" s="1"/>
  <c r="W77" i="7" s="1"/>
  <c r="CX88" i="7"/>
  <c r="M90" i="7" s="1"/>
  <c r="W90" i="7" s="1"/>
  <c r="CT89" i="7"/>
  <c r="I95" i="7" s="1"/>
  <c r="U95" i="7" s="1"/>
  <c r="CR88" i="7"/>
  <c r="G90" i="7" s="1"/>
  <c r="P90" i="7" s="1"/>
  <c r="CR85" i="7"/>
  <c r="G77" i="7" s="1"/>
  <c r="P77" i="7" s="1"/>
  <c r="CS89" i="7"/>
  <c r="H95" i="7" s="1"/>
  <c r="T95" i="7" s="1"/>
  <c r="CW16" i="7"/>
  <c r="CR86" i="7"/>
  <c r="G76" i="7" s="1"/>
  <c r="P76" i="7" s="1"/>
  <c r="CW85" i="7"/>
  <c r="L77" i="7" s="1"/>
  <c r="S77" i="7" s="1"/>
  <c r="CS85" i="7"/>
  <c r="H77" i="7" s="1"/>
  <c r="T77" i="7" s="1"/>
  <c r="CU85" i="7"/>
  <c r="J77" i="7" s="1"/>
  <c r="V77" i="7" s="1"/>
  <c r="CQ11" i="7"/>
  <c r="F43" i="7" s="1"/>
  <c r="CS11" i="7"/>
  <c r="H43" i="7" s="1"/>
  <c r="CP14" i="7"/>
  <c r="E62" i="7" s="1"/>
  <c r="BA12" i="7"/>
  <c r="CV86" i="7"/>
  <c r="K76" i="7" s="1"/>
  <c r="R76" i="7" s="1"/>
  <c r="CR87" i="7"/>
  <c r="G88" i="7" s="1"/>
  <c r="P88" i="7" s="1"/>
  <c r="CW88" i="7"/>
  <c r="L90" i="7" s="1"/>
  <c r="S90" i="7" s="1"/>
  <c r="CU87" i="7"/>
  <c r="J88" i="7" s="1"/>
  <c r="V88" i="7" s="1"/>
  <c r="CR89" i="7"/>
  <c r="G95" i="7" s="1"/>
  <c r="P95" i="7" s="1"/>
  <c r="CS88" i="7"/>
  <c r="H90" i="7" s="1"/>
  <c r="T90" i="7" s="1"/>
  <c r="CU89" i="7"/>
  <c r="J95" i="7" s="1"/>
  <c r="V95" i="7" s="1"/>
  <c r="CU11" i="7"/>
  <c r="J43" i="7" s="1"/>
  <c r="CU88" i="7"/>
  <c r="J90" i="7" s="1"/>
  <c r="V90" i="7" s="1"/>
  <c r="CQ12" i="7"/>
  <c r="F55" i="7" s="1"/>
  <c r="CQ86" i="7"/>
  <c r="F76" i="7" s="1"/>
  <c r="Q76" i="7" s="1"/>
  <c r="CW86" i="7"/>
  <c r="L76" i="7" s="1"/>
  <c r="S76" i="7" s="1"/>
  <c r="CV89" i="7"/>
  <c r="K95" i="7" s="1"/>
  <c r="R95" i="7" s="1"/>
  <c r="CU13" i="7"/>
  <c r="J57" i="7" s="1"/>
  <c r="V57" i="7" s="1"/>
  <c r="CS14" i="7"/>
  <c r="H62" i="7" s="1"/>
  <c r="CQ14" i="7"/>
  <c r="F62" i="7" s="1"/>
  <c r="CV88" i="7"/>
  <c r="K90" i="7" s="1"/>
  <c r="R90" i="7" s="1"/>
  <c r="CT10" i="7"/>
  <c r="I44" i="7" s="1"/>
  <c r="U44" i="7" s="1"/>
  <c r="CT13" i="7"/>
  <c r="I57" i="7" s="1"/>
  <c r="U57" i="7" s="1"/>
  <c r="CT11" i="7"/>
  <c r="I43" i="7" s="1"/>
  <c r="CR12" i="7"/>
  <c r="G55" i="7" s="1"/>
  <c r="CQ85" i="7"/>
  <c r="F77" i="7" s="1"/>
  <c r="Q77" i="7" s="1"/>
  <c r="CS87" i="7"/>
  <c r="H88" i="7" s="1"/>
  <c r="T88" i="7" s="1"/>
  <c r="CO10" i="7"/>
  <c r="D44" i="7" s="1"/>
  <c r="X44" i="7" s="1"/>
  <c r="CO14" i="7"/>
  <c r="D62" i="7" s="1"/>
  <c r="W62" i="7" s="1"/>
  <c r="CW12" i="7"/>
  <c r="L55" i="7" s="1"/>
  <c r="CW89" i="7"/>
  <c r="L95" i="7" s="1"/>
  <c r="S95" i="7" s="1"/>
  <c r="CS10" i="7"/>
  <c r="H44" i="7" s="1"/>
  <c r="T44" i="7" s="1"/>
  <c r="CO11" i="7"/>
  <c r="D43" i="7" s="1"/>
  <c r="P43" i="7" s="1"/>
  <c r="CT14" i="7"/>
  <c r="I62" i="7" s="1"/>
  <c r="CR10" i="7"/>
  <c r="G44" i="7" s="1"/>
  <c r="P44" i="7" s="1"/>
  <c r="CP11" i="7"/>
  <c r="E43" i="7" s="1"/>
  <c r="BR17" i="7"/>
  <c r="BR91" i="7"/>
  <c r="CO12" i="7"/>
  <c r="D55" i="7" s="1"/>
  <c r="T55" i="7" s="1"/>
  <c r="CQ88" i="7"/>
  <c r="F90" i="7" s="1"/>
  <c r="Q90" i="7" s="1"/>
  <c r="CW15" i="7"/>
  <c r="L48" i="7" s="1"/>
  <c r="CP15" i="7"/>
  <c r="E48" i="7" s="1"/>
  <c r="CW10" i="7"/>
  <c r="L44" i="7" s="1"/>
  <c r="S44" i="7" s="1"/>
  <c r="CV13" i="7"/>
  <c r="K57" i="7" s="1"/>
  <c r="R57" i="7" s="1"/>
  <c r="CV11" i="7"/>
  <c r="K43" i="7" s="1"/>
  <c r="R43" i="7" s="1"/>
  <c r="CU86" i="7"/>
  <c r="J76" i="7" s="1"/>
  <c r="V76" i="7" s="1"/>
  <c r="CT12" i="7"/>
  <c r="I55" i="7" s="1"/>
  <c r="U55" i="7" s="1"/>
  <c r="CV10" i="7"/>
  <c r="K44" i="7" s="1"/>
  <c r="R44" i="7" s="1"/>
  <c r="CP13" i="7"/>
  <c r="E57" i="7" s="1"/>
  <c r="O57" i="7" s="1"/>
  <c r="CV12" i="7"/>
  <c r="K55" i="7" s="1"/>
  <c r="R55" i="7" s="1"/>
  <c r="CW87" i="7"/>
  <c r="L88" i="7" s="1"/>
  <c r="S88" i="7" s="1"/>
  <c r="CQ10" i="7"/>
  <c r="F44" i="7" s="1"/>
  <c r="Q44" i="7" s="1"/>
  <c r="CV85" i="7"/>
  <c r="K77" i="7" s="1"/>
  <c r="R77" i="7" s="1"/>
  <c r="CW11" i="7"/>
  <c r="L43" i="7" s="1"/>
  <c r="CV14" i="7"/>
  <c r="K62" i="7" s="1"/>
  <c r="CU10" i="7"/>
  <c r="J44" i="7" s="1"/>
  <c r="V44" i="7" s="1"/>
  <c r="CS86" i="7"/>
  <c r="H76" i="7" s="1"/>
  <c r="T76" i="7" s="1"/>
  <c r="CU14" i="7"/>
  <c r="J62" i="7" s="1"/>
  <c r="CQ89" i="7"/>
  <c r="F95" i="7" s="1"/>
  <c r="Q95" i="7" s="1"/>
  <c r="CP10" i="7"/>
  <c r="E44" i="7" s="1"/>
  <c r="O44" i="7" s="1"/>
  <c r="CW14" i="7"/>
  <c r="L62" i="7" s="1"/>
  <c r="S62" i="7" s="1"/>
  <c r="CP12" i="7"/>
  <c r="E55" i="7" s="1"/>
  <c r="O55" i="7" s="1"/>
  <c r="CU12" i="7"/>
  <c r="J55" i="7" s="1"/>
  <c r="V55" i="7" s="1"/>
  <c r="CQ87" i="7"/>
  <c r="F88" i="7" s="1"/>
  <c r="Q88" i="7" s="1"/>
  <c r="CV87" i="7"/>
  <c r="K88" i="7" s="1"/>
  <c r="R88" i="7" s="1"/>
  <c r="CQ13" i="7"/>
  <c r="F57" i="7" s="1"/>
  <c r="Q57" i="7" s="1"/>
  <c r="CR13" i="7"/>
  <c r="G57" i="7" s="1"/>
  <c r="P57" i="7" s="1"/>
  <c r="CR14" i="7"/>
  <c r="G62" i="7" s="1"/>
  <c r="BH9" i="6"/>
  <c r="AM9" i="6"/>
  <c r="R9" i="6"/>
  <c r="BQ9" i="6"/>
  <c r="S9" i="6"/>
  <c r="BR9" i="6"/>
  <c r="M9" i="6"/>
  <c r="BN9" i="6"/>
  <c r="CE8" i="6"/>
  <c r="CC8" i="6"/>
  <c r="BV9" i="6"/>
  <c r="U9" i="6"/>
  <c r="T9" i="6"/>
  <c r="BS9" i="6"/>
  <c r="BJ9" i="6"/>
  <c r="CB8" i="6"/>
  <c r="O9" i="6"/>
  <c r="BO9" i="6"/>
  <c r="V9" i="6"/>
  <c r="BW9" i="6"/>
  <c r="P9" i="6"/>
  <c r="BT9" i="6"/>
  <c r="BC9" i="6"/>
  <c r="BY8" i="6"/>
  <c r="N9" i="6"/>
  <c r="BP9" i="6"/>
  <c r="BM9" i="6"/>
  <c r="CH8" i="6"/>
  <c r="Q9" i="6"/>
  <c r="BU9" i="6"/>
  <c r="AP9" i="6"/>
  <c r="AQ9" i="6"/>
  <c r="BE9" i="6"/>
  <c r="A11" i="6"/>
  <c r="BB10" i="6"/>
  <c r="AT10" i="6"/>
  <c r="BA10" i="6"/>
  <c r="AS10" i="6"/>
  <c r="AZ10" i="6"/>
  <c r="AR10" i="6"/>
  <c r="AX10" i="6"/>
  <c r="AW10" i="6"/>
  <c r="AV10" i="6"/>
  <c r="AC10" i="6"/>
  <c r="AU10" i="6"/>
  <c r="AB10" i="6"/>
  <c r="AA10" i="6"/>
  <c r="Z10" i="6"/>
  <c r="AF10" i="6"/>
  <c r="X10" i="6"/>
  <c r="AE10" i="6"/>
  <c r="W10" i="6"/>
  <c r="G10" i="6"/>
  <c r="F10" i="6"/>
  <c r="AY10" i="6"/>
  <c r="BF10" i="6" s="1"/>
  <c r="E10" i="6"/>
  <c r="L10" i="6"/>
  <c r="D10" i="6"/>
  <c r="AG10" i="6"/>
  <c r="K10" i="6"/>
  <c r="C10" i="6"/>
  <c r="AD10" i="6"/>
  <c r="J10" i="6"/>
  <c r="B10" i="6"/>
  <c r="Y10" i="6"/>
  <c r="I10" i="6"/>
  <c r="H10" i="6"/>
  <c r="AJ9" i="6"/>
  <c r="AO9" i="6"/>
  <c r="BL9" i="6"/>
  <c r="BK9" i="6"/>
  <c r="BD9" i="6"/>
  <c r="AH9" i="6"/>
  <c r="AK9" i="6"/>
  <c r="BI9" i="6"/>
  <c r="BG9" i="6"/>
  <c r="AI9" i="6"/>
  <c r="AL9" i="6"/>
  <c r="BF9" i="6"/>
  <c r="S43" i="7" l="1"/>
  <c r="O43" i="7"/>
  <c r="W95" i="7"/>
  <c r="U43" i="7"/>
  <c r="Y88" i="7"/>
  <c r="W44" i="7"/>
  <c r="R62" i="7"/>
  <c r="Y76" i="7"/>
  <c r="X55" i="7"/>
  <c r="X43" i="7"/>
  <c r="S55" i="7"/>
  <c r="Q55" i="7"/>
  <c r="Y55" i="7" s="1"/>
  <c r="Y95" i="7"/>
  <c r="CM17" i="7"/>
  <c r="CB17" i="7"/>
  <c r="CC17" i="7"/>
  <c r="CN17" i="7"/>
  <c r="CX15" i="7"/>
  <c r="M48" i="7" s="1"/>
  <c r="X62" i="7"/>
  <c r="Y90" i="7"/>
  <c r="P62" i="7"/>
  <c r="Y44" i="7"/>
  <c r="Q62" i="7"/>
  <c r="V43" i="7"/>
  <c r="Y57" i="7"/>
  <c r="W55" i="7"/>
  <c r="W88" i="7"/>
  <c r="T62" i="7"/>
  <c r="O62" i="7"/>
  <c r="Y62" i="7" s="1"/>
  <c r="CP90" i="7"/>
  <c r="E81" i="7" s="1"/>
  <c r="CY15" i="7"/>
  <c r="N48" i="7" s="1"/>
  <c r="V62" i="7"/>
  <c r="U62" i="7"/>
  <c r="Y77" i="7"/>
  <c r="T43" i="7"/>
  <c r="P55" i="7"/>
  <c r="Q43" i="7"/>
  <c r="Y43" i="7" s="1"/>
  <c r="CO90" i="7"/>
  <c r="D81" i="7" s="1"/>
  <c r="X81" i="7" s="1"/>
  <c r="W43" i="7"/>
  <c r="Y45" i="7"/>
  <c r="CD91" i="7"/>
  <c r="BS91" i="7"/>
  <c r="CE91" i="7"/>
  <c r="CG91" i="7"/>
  <c r="BT91" i="7"/>
  <c r="CP91" i="7" s="1"/>
  <c r="BV91" i="7"/>
  <c r="CH91" i="7"/>
  <c r="CK91" i="7"/>
  <c r="BZ91" i="7"/>
  <c r="CL91" i="7"/>
  <c r="CF91" i="7"/>
  <c r="CA91" i="7"/>
  <c r="BU91" i="7"/>
  <c r="BY91" i="7"/>
  <c r="CJ91" i="7"/>
  <c r="BW91" i="7"/>
  <c r="CI91" i="7"/>
  <c r="BX91" i="7"/>
  <c r="CN91" i="7"/>
  <c r="CC91" i="7"/>
  <c r="CM91" i="7"/>
  <c r="CB91" i="7"/>
  <c r="BB9" i="7"/>
  <c r="CL17" i="7"/>
  <c r="CD17" i="7"/>
  <c r="CJ17" i="7"/>
  <c r="CK17" i="7"/>
  <c r="CI17" i="7"/>
  <c r="BW17" i="7"/>
  <c r="BV17" i="7"/>
  <c r="CE17" i="7"/>
  <c r="BU17" i="7"/>
  <c r="CH17" i="7"/>
  <c r="BT17" i="7"/>
  <c r="CG17" i="7"/>
  <c r="CA17" i="7"/>
  <c r="BS17" i="7"/>
  <c r="CF17" i="7"/>
  <c r="BZ17" i="7"/>
  <c r="BX17" i="7"/>
  <c r="BY17" i="7"/>
  <c r="BA13" i="7"/>
  <c r="CV90" i="7"/>
  <c r="K81" i="7" s="1"/>
  <c r="R81" i="7" s="1"/>
  <c r="CT15" i="7"/>
  <c r="I48" i="7" s="1"/>
  <c r="CR90" i="7"/>
  <c r="G81" i="7" s="1"/>
  <c r="P81" i="7" s="1"/>
  <c r="CQ15" i="7"/>
  <c r="F48" i="7" s="1"/>
  <c r="CO15" i="7"/>
  <c r="D48" i="7" s="1"/>
  <c r="CS90" i="7"/>
  <c r="H81" i="7" s="1"/>
  <c r="T81" i="7" s="1"/>
  <c r="CR15" i="7"/>
  <c r="G48" i="7" s="1"/>
  <c r="CT90" i="7"/>
  <c r="I81" i="7" s="1"/>
  <c r="U81" i="7" s="1"/>
  <c r="BR18" i="7"/>
  <c r="BR92" i="7"/>
  <c r="CQ90" i="7"/>
  <c r="F81" i="7" s="1"/>
  <c r="Q81" i="7" s="1"/>
  <c r="CU90" i="7"/>
  <c r="J81" i="7" s="1"/>
  <c r="V81" i="7" s="1"/>
  <c r="CA9" i="6"/>
  <c r="CS15" i="7"/>
  <c r="H48" i="7" s="1"/>
  <c r="CW90" i="7"/>
  <c r="L81" i="7" s="1"/>
  <c r="S81" i="7" s="1"/>
  <c r="CV15" i="7"/>
  <c r="K48" i="7" s="1"/>
  <c r="CU15" i="7"/>
  <c r="J48" i="7" s="1"/>
  <c r="BM10" i="6"/>
  <c r="AK10" i="6"/>
  <c r="AQ10" i="6"/>
  <c r="AJ10" i="6"/>
  <c r="BC10" i="6"/>
  <c r="BD10" i="6"/>
  <c r="BK10" i="6"/>
  <c r="BH10" i="6"/>
  <c r="BI10" i="6"/>
  <c r="U10" i="6"/>
  <c r="BV10" i="6"/>
  <c r="T10" i="6"/>
  <c r="BS10" i="6"/>
  <c r="AL10" i="6"/>
  <c r="P10" i="6"/>
  <c r="BT10" i="6"/>
  <c r="O10" i="6"/>
  <c r="BO10" i="6"/>
  <c r="BZ10" i="6" s="1"/>
  <c r="CE9" i="6"/>
  <c r="BX9" i="6"/>
  <c r="V10" i="6"/>
  <c r="BW10" i="6"/>
  <c r="AP10" i="6"/>
  <c r="BY9" i="6"/>
  <c r="CG9" i="6"/>
  <c r="N10" i="6"/>
  <c r="BP10" i="6"/>
  <c r="CD9" i="6"/>
  <c r="Q10" i="6"/>
  <c r="BU10" i="6"/>
  <c r="BZ9" i="6"/>
  <c r="CF9" i="6"/>
  <c r="R10" i="6"/>
  <c r="BQ10" i="6"/>
  <c r="CC9" i="6"/>
  <c r="M10" i="6"/>
  <c r="BN10" i="6"/>
  <c r="BX10" i="6" s="1"/>
  <c r="S10" i="6"/>
  <c r="BR10" i="6"/>
  <c r="CB9" i="6"/>
  <c r="CH9" i="6" s="1"/>
  <c r="AH10" i="6"/>
  <c r="A12" i="6"/>
  <c r="AX11" i="6"/>
  <c r="AW11" i="6"/>
  <c r="AV11" i="6"/>
  <c r="BB11" i="6"/>
  <c r="AT11" i="6"/>
  <c r="BA11" i="6"/>
  <c r="AS11" i="6"/>
  <c r="AF11" i="6"/>
  <c r="X11" i="6"/>
  <c r="AE11" i="6"/>
  <c r="W11" i="6"/>
  <c r="AZ11" i="6"/>
  <c r="AD11" i="6"/>
  <c r="AY11" i="6"/>
  <c r="AC11" i="6"/>
  <c r="AR11" i="6"/>
  <c r="AA11" i="6"/>
  <c r="AM11" i="6" s="1"/>
  <c r="Z11" i="6"/>
  <c r="AI11" i="6" s="1"/>
  <c r="K11" i="6"/>
  <c r="C11" i="6"/>
  <c r="AU11" i="6"/>
  <c r="AG11" i="6"/>
  <c r="AQ11" i="6" s="1"/>
  <c r="J11" i="6"/>
  <c r="B11" i="6"/>
  <c r="AB11" i="6"/>
  <c r="AN11" i="6" s="1"/>
  <c r="I11" i="6"/>
  <c r="Y11" i="6"/>
  <c r="AJ11" i="6" s="1"/>
  <c r="H11" i="6"/>
  <c r="G11" i="6"/>
  <c r="F11" i="6"/>
  <c r="E11" i="6"/>
  <c r="L11" i="6"/>
  <c r="D11" i="6"/>
  <c r="AI10" i="6"/>
  <c r="BL10" i="6"/>
  <c r="AM10" i="6"/>
  <c r="BG10" i="6"/>
  <c r="AN10" i="6"/>
  <c r="BJ10" i="6"/>
  <c r="AO10" i="6"/>
  <c r="BE10" i="6"/>
  <c r="CA10" i="6" l="1"/>
  <c r="CB10" i="6"/>
  <c r="CG10" i="6"/>
  <c r="T48" i="7"/>
  <c r="O81" i="7"/>
  <c r="Y81" i="7" s="1"/>
  <c r="V48" i="7"/>
  <c r="P48" i="7"/>
  <c r="X48" i="7"/>
  <c r="W48" i="7"/>
  <c r="W81" i="7"/>
  <c r="Q48" i="7"/>
  <c r="CY17" i="7"/>
  <c r="U48" i="7"/>
  <c r="O48" i="7"/>
  <c r="Y48" i="7" s="1"/>
  <c r="CN18" i="7"/>
  <c r="CC18" i="7"/>
  <c r="CM18" i="7"/>
  <c r="CB18" i="7"/>
  <c r="CX17" i="7"/>
  <c r="R48" i="7"/>
  <c r="CO91" i="7"/>
  <c r="S48" i="7"/>
  <c r="CX91" i="7"/>
  <c r="CD92" i="7"/>
  <c r="BS92" i="7"/>
  <c r="BU92" i="7"/>
  <c r="CL92" i="7"/>
  <c r="CA92" i="7"/>
  <c r="CE92" i="7"/>
  <c r="CG92" i="7"/>
  <c r="BT92" i="7"/>
  <c r="CP92" i="7" s="1"/>
  <c r="BV92" i="7"/>
  <c r="CH92" i="7"/>
  <c r="CK92" i="7"/>
  <c r="BW92" i="7"/>
  <c r="BZ92" i="7"/>
  <c r="BX92" i="7"/>
  <c r="CJ92" i="7"/>
  <c r="CF92" i="7"/>
  <c r="BY92" i="7"/>
  <c r="CI92" i="7"/>
  <c r="CN92" i="7"/>
  <c r="CY92" i="7" s="1"/>
  <c r="CC92" i="7"/>
  <c r="CB92" i="7"/>
  <c r="CM92" i="7"/>
  <c r="BB10" i="7"/>
  <c r="CL18" i="7"/>
  <c r="CK18" i="7"/>
  <c r="CI18" i="7"/>
  <c r="CF18" i="7"/>
  <c r="BV18" i="7"/>
  <c r="CE18" i="7"/>
  <c r="BU18" i="7"/>
  <c r="CD18" i="7"/>
  <c r="BT18" i="7"/>
  <c r="CH18" i="7"/>
  <c r="CA18" i="7"/>
  <c r="BS18" i="7"/>
  <c r="BZ18" i="7"/>
  <c r="CJ18" i="7"/>
  <c r="BY18" i="7"/>
  <c r="CG18" i="7"/>
  <c r="BW18" i="7"/>
  <c r="BX18" i="7"/>
  <c r="CT18" i="7" s="1"/>
  <c r="CY91" i="7"/>
  <c r="CT91" i="7"/>
  <c r="CR91" i="7"/>
  <c r="BA14" i="7"/>
  <c r="CW91" i="7"/>
  <c r="CR92" i="7"/>
  <c r="CW17" i="7"/>
  <c r="CU17" i="7"/>
  <c r="CU91" i="7"/>
  <c r="CT17" i="7"/>
  <c r="CV91" i="7"/>
  <c r="CQ91" i="7"/>
  <c r="CR17" i="7"/>
  <c r="CQ92" i="7"/>
  <c r="CV17" i="7"/>
  <c r="BM11" i="6"/>
  <c r="BR93" i="7"/>
  <c r="BR19" i="7"/>
  <c r="BR20" i="7"/>
  <c r="CF10" i="6"/>
  <c r="CP17" i="7"/>
  <c r="CS91" i="7"/>
  <c r="CO17" i="7"/>
  <c r="CS17" i="7"/>
  <c r="CQ17" i="7"/>
  <c r="O11" i="6"/>
  <c r="BO11" i="6"/>
  <c r="V11" i="6"/>
  <c r="BW11" i="6"/>
  <c r="N11" i="6"/>
  <c r="BP11" i="6"/>
  <c r="Q11" i="6"/>
  <c r="BU11" i="6"/>
  <c r="AO11" i="6"/>
  <c r="CC10" i="6"/>
  <c r="R11" i="6"/>
  <c r="BQ11" i="6"/>
  <c r="BY10" i="6"/>
  <c r="S11" i="6"/>
  <c r="BR11" i="6"/>
  <c r="AK11" i="6"/>
  <c r="CE10" i="6"/>
  <c r="T11" i="6"/>
  <c r="BS11" i="6"/>
  <c r="M11" i="6"/>
  <c r="BN11" i="6"/>
  <c r="CD10" i="6"/>
  <c r="CH10" i="6"/>
  <c r="U11" i="6"/>
  <c r="BV11" i="6"/>
  <c r="CF11" i="6" s="1"/>
  <c r="P11" i="6"/>
  <c r="BT11" i="6"/>
  <c r="BD11" i="6"/>
  <c r="BE11" i="6"/>
  <c r="BL11" i="6"/>
  <c r="AL11" i="6"/>
  <c r="BH11" i="6"/>
  <c r="BI11" i="6"/>
  <c r="AH11" i="6"/>
  <c r="BJ11" i="6"/>
  <c r="BG11" i="6"/>
  <c r="AP11" i="6"/>
  <c r="A13" i="6"/>
  <c r="BA12" i="6"/>
  <c r="AS12" i="6"/>
  <c r="AZ12" i="6"/>
  <c r="AR12" i="6"/>
  <c r="AY12" i="6"/>
  <c r="AW12" i="6"/>
  <c r="AV12" i="6"/>
  <c r="AT12" i="6"/>
  <c r="AB12" i="6"/>
  <c r="AA12" i="6"/>
  <c r="Z12" i="6"/>
  <c r="AG12" i="6"/>
  <c r="Y12" i="6"/>
  <c r="BB12" i="6"/>
  <c r="BL12" i="6" s="1"/>
  <c r="AE12" i="6"/>
  <c r="W12" i="6"/>
  <c r="AX12" i="6"/>
  <c r="AD12" i="6"/>
  <c r="AK12" i="6" s="1"/>
  <c r="AU12" i="6"/>
  <c r="BD12" i="6" s="1"/>
  <c r="X12" i="6"/>
  <c r="AH12" i="6" s="1"/>
  <c r="H12" i="6"/>
  <c r="G12" i="6"/>
  <c r="F12" i="6"/>
  <c r="E12" i="6"/>
  <c r="AC12" i="6"/>
  <c r="AO12" i="6" s="1"/>
  <c r="L12" i="6"/>
  <c r="D12" i="6"/>
  <c r="K12" i="6"/>
  <c r="C12" i="6"/>
  <c r="AF12" i="6"/>
  <c r="AP12" i="6" s="1"/>
  <c r="J12" i="6"/>
  <c r="B12" i="6"/>
  <c r="I12" i="6"/>
  <c r="BC11" i="6"/>
  <c r="BF11" i="6"/>
  <c r="BK11" i="6"/>
  <c r="BY11" i="6" l="1"/>
  <c r="CC11" i="6"/>
  <c r="CA11" i="6"/>
  <c r="CE11" i="6"/>
  <c r="CB11" i="6"/>
  <c r="CO92" i="7"/>
  <c r="CG11" i="6"/>
  <c r="CX92" i="7"/>
  <c r="CN20" i="7"/>
  <c r="CC20" i="7"/>
  <c r="CM20" i="7"/>
  <c r="CB20" i="7"/>
  <c r="CN19" i="7"/>
  <c r="CC19" i="7"/>
  <c r="CM19" i="7"/>
  <c r="CB19" i="7"/>
  <c r="CX18" i="7"/>
  <c r="CY18" i="7"/>
  <c r="CQ18" i="7"/>
  <c r="CK19" i="7"/>
  <c r="CL19" i="7"/>
  <c r="CI19" i="7"/>
  <c r="CE19" i="7"/>
  <c r="CD19" i="7"/>
  <c r="BU19" i="7"/>
  <c r="CJ19" i="7"/>
  <c r="BT19" i="7"/>
  <c r="CH19" i="7"/>
  <c r="CA19" i="7"/>
  <c r="BS19" i="7"/>
  <c r="CG19" i="7"/>
  <c r="BZ19" i="7"/>
  <c r="CF19" i="7"/>
  <c r="BY19" i="7"/>
  <c r="BX19" i="7"/>
  <c r="BV19" i="7"/>
  <c r="BW19" i="7"/>
  <c r="CD93" i="7"/>
  <c r="BS93" i="7"/>
  <c r="CL93" i="7"/>
  <c r="BZ93" i="7"/>
  <c r="CA93" i="7"/>
  <c r="CF93" i="7"/>
  <c r="BU93" i="7"/>
  <c r="BX93" i="7"/>
  <c r="CE93" i="7"/>
  <c r="CG93" i="7"/>
  <c r="BT93" i="7"/>
  <c r="CP93" i="7" s="1"/>
  <c r="BV93" i="7"/>
  <c r="CH93" i="7"/>
  <c r="CI93" i="7"/>
  <c r="CK93" i="7"/>
  <c r="BW93" i="7"/>
  <c r="CJ93" i="7"/>
  <c r="BY93" i="7"/>
  <c r="CM93" i="7"/>
  <c r="CB93" i="7"/>
  <c r="CC93" i="7"/>
  <c r="CN93" i="7"/>
  <c r="CJ20" i="7"/>
  <c r="CL20" i="7"/>
  <c r="CI20" i="7"/>
  <c r="CG20" i="7"/>
  <c r="CF20" i="7"/>
  <c r="CD20" i="7"/>
  <c r="BT20" i="7"/>
  <c r="CA20" i="7"/>
  <c r="BS20" i="7"/>
  <c r="BZ20" i="7"/>
  <c r="CH20" i="7"/>
  <c r="BY20" i="7"/>
  <c r="BX20" i="7"/>
  <c r="CK20" i="7"/>
  <c r="BW20" i="7"/>
  <c r="CE20" i="7"/>
  <c r="BU20" i="7"/>
  <c r="BV20" i="7"/>
  <c r="CT92" i="7"/>
  <c r="BB11" i="7"/>
  <c r="BA15" i="7"/>
  <c r="BM12" i="6"/>
  <c r="BR21" i="7"/>
  <c r="BR94" i="7"/>
  <c r="CR18" i="7"/>
  <c r="CW18" i="7"/>
  <c r="CV18" i="7"/>
  <c r="CO18" i="7"/>
  <c r="CP18" i="7"/>
  <c r="CW92" i="7"/>
  <c r="CR19" i="7"/>
  <c r="CS18" i="7"/>
  <c r="CV92" i="7"/>
  <c r="CS92" i="7"/>
  <c r="CU92" i="7"/>
  <c r="CU18" i="7"/>
  <c r="CD11" i="6"/>
  <c r="CT93" i="7"/>
  <c r="CR93" i="7"/>
  <c r="BG12" i="6"/>
  <c r="AJ12" i="6"/>
  <c r="AL12" i="6"/>
  <c r="AQ12" i="6"/>
  <c r="V12" i="6"/>
  <c r="BW12" i="6"/>
  <c r="N12" i="6"/>
  <c r="BP12" i="6"/>
  <c r="BY12" i="6" s="1"/>
  <c r="CH11" i="6"/>
  <c r="Q12" i="6"/>
  <c r="BU12" i="6"/>
  <c r="R12" i="6"/>
  <c r="BQ12" i="6"/>
  <c r="CC12" i="6" s="1"/>
  <c r="S12" i="6"/>
  <c r="BR12" i="6"/>
  <c r="CD12" i="6" s="1"/>
  <c r="M12" i="6"/>
  <c r="BN12" i="6"/>
  <c r="BX12" i="6" s="1"/>
  <c r="T12" i="6"/>
  <c r="BS12" i="6"/>
  <c r="BX11" i="6"/>
  <c r="U12" i="6"/>
  <c r="BV12" i="6"/>
  <c r="BI12" i="6"/>
  <c r="BZ11" i="6"/>
  <c r="P12" i="6"/>
  <c r="BT12" i="6"/>
  <c r="O12" i="6"/>
  <c r="BO12" i="6"/>
  <c r="BF12" i="6"/>
  <c r="AM12" i="6"/>
  <c r="BC12" i="6"/>
  <c r="BJ12" i="6"/>
  <c r="AN12" i="6"/>
  <c r="BK12" i="6"/>
  <c r="AI12" i="6"/>
  <c r="BE12" i="6"/>
  <c r="A14" i="6"/>
  <c r="AU13" i="6"/>
  <c r="BB13" i="6"/>
  <c r="AT13" i="6"/>
  <c r="BA13" i="6"/>
  <c r="AS13" i="6"/>
  <c r="AY13" i="6"/>
  <c r="AX13" i="6"/>
  <c r="AZ13" i="6"/>
  <c r="AF13" i="6"/>
  <c r="X13" i="6"/>
  <c r="AW13" i="6"/>
  <c r="AE13" i="6"/>
  <c r="W13" i="6"/>
  <c r="AV13" i="6"/>
  <c r="AD13" i="6"/>
  <c r="AR13" i="6"/>
  <c r="AC13" i="6"/>
  <c r="AA13" i="6"/>
  <c r="AM13" i="6" s="1"/>
  <c r="Z13" i="6"/>
  <c r="AI13" i="6" s="1"/>
  <c r="K13" i="6"/>
  <c r="C13" i="6"/>
  <c r="J13" i="6"/>
  <c r="B13" i="6"/>
  <c r="I13" i="6"/>
  <c r="AG13" i="6"/>
  <c r="AQ13" i="6" s="1"/>
  <c r="H13" i="6"/>
  <c r="AB13" i="6"/>
  <c r="AN13" i="6" s="1"/>
  <c r="G13" i="6"/>
  <c r="Y13" i="6"/>
  <c r="AJ13" i="6" s="1"/>
  <c r="F13" i="6"/>
  <c r="E13" i="6"/>
  <c r="L13" i="6"/>
  <c r="D13" i="6"/>
  <c r="BH12" i="6"/>
  <c r="CX19" i="7" l="1"/>
  <c r="CY20" i="7"/>
  <c r="CO93" i="7"/>
  <c r="BZ12" i="6"/>
  <c r="CB12" i="6"/>
  <c r="CA12" i="6"/>
  <c r="CO20" i="7"/>
  <c r="CY19" i="7"/>
  <c r="CX20" i="7"/>
  <c r="CM21" i="7"/>
  <c r="CB21" i="7"/>
  <c r="CN21" i="7"/>
  <c r="CC21" i="7"/>
  <c r="CF12" i="6"/>
  <c r="CG12" i="6"/>
  <c r="CY93" i="7"/>
  <c r="CD94" i="7"/>
  <c r="BS94" i="7"/>
  <c r="BT94" i="7"/>
  <c r="BV94" i="7"/>
  <c r="CH94" i="7"/>
  <c r="CK94" i="7"/>
  <c r="BW94" i="7"/>
  <c r="CL94" i="7"/>
  <c r="BZ94" i="7"/>
  <c r="CA94" i="7"/>
  <c r="CF94" i="7"/>
  <c r="BU94" i="7"/>
  <c r="CI94" i="7"/>
  <c r="CM94" i="7"/>
  <c r="CG94" i="7"/>
  <c r="BX94" i="7"/>
  <c r="CB94" i="7"/>
  <c r="CE94" i="7"/>
  <c r="CJ94" i="7"/>
  <c r="BY94" i="7"/>
  <c r="CN94" i="7"/>
  <c r="CC94" i="7"/>
  <c r="CX93" i="7"/>
  <c r="BB12" i="7"/>
  <c r="CI21" i="7"/>
  <c r="CL21" i="7"/>
  <c r="CJ21" i="7"/>
  <c r="CK21" i="7"/>
  <c r="CH21" i="7"/>
  <c r="CA21" i="7"/>
  <c r="BS21" i="7"/>
  <c r="CG21" i="7"/>
  <c r="BZ21" i="7"/>
  <c r="BU21" i="7"/>
  <c r="CF21" i="7"/>
  <c r="BY21" i="7"/>
  <c r="CE21" i="7"/>
  <c r="BX21" i="7"/>
  <c r="CD21" i="7"/>
  <c r="BW21" i="7"/>
  <c r="BV21" i="7"/>
  <c r="BT21" i="7"/>
  <c r="CU93" i="7"/>
  <c r="CV93" i="7"/>
  <c r="BA16" i="7"/>
  <c r="CQ20" i="7"/>
  <c r="CW93" i="7"/>
  <c r="CQ19" i="7"/>
  <c r="CS19" i="7"/>
  <c r="CU19" i="7"/>
  <c r="CS93" i="7"/>
  <c r="CS20" i="7"/>
  <c r="CW19" i="7"/>
  <c r="CR20" i="7"/>
  <c r="CO19" i="7"/>
  <c r="CT20" i="7"/>
  <c r="CU20" i="7"/>
  <c r="CT94" i="7"/>
  <c r="CP19" i="7"/>
  <c r="CP20" i="7"/>
  <c r="CQ93" i="7"/>
  <c r="BM13" i="6"/>
  <c r="BR22" i="7"/>
  <c r="BR95" i="7"/>
  <c r="CV19" i="7"/>
  <c r="CV20" i="7"/>
  <c r="CW20" i="7"/>
  <c r="CT19" i="7"/>
  <c r="AO13" i="6"/>
  <c r="T13" i="6"/>
  <c r="BS13" i="6"/>
  <c r="O13" i="6"/>
  <c r="BO13" i="6"/>
  <c r="V13" i="6"/>
  <c r="BW13" i="6"/>
  <c r="CG13" i="6" s="1"/>
  <c r="P13" i="6"/>
  <c r="BT13" i="6"/>
  <c r="N13" i="6"/>
  <c r="BP13" i="6"/>
  <c r="AK13" i="6"/>
  <c r="R13" i="6"/>
  <c r="BQ13" i="6"/>
  <c r="Q13" i="6"/>
  <c r="BU13" i="6"/>
  <c r="CB13" i="6" s="1"/>
  <c r="CH12" i="6"/>
  <c r="M13" i="6"/>
  <c r="BN13" i="6"/>
  <c r="S13" i="6"/>
  <c r="BR13" i="6"/>
  <c r="U13" i="6"/>
  <c r="BV13" i="6"/>
  <c r="CF13" i="6" s="1"/>
  <c r="CE12" i="6"/>
  <c r="BD13" i="6"/>
  <c r="BG13" i="6"/>
  <c r="A15" i="6"/>
  <c r="AW14" i="6"/>
  <c r="AV14" i="6"/>
  <c r="AU14" i="6"/>
  <c r="BA14" i="6"/>
  <c r="AS14" i="6"/>
  <c r="AZ14" i="6"/>
  <c r="AR14" i="6"/>
  <c r="AA14" i="6"/>
  <c r="Z14" i="6"/>
  <c r="BB14" i="6"/>
  <c r="BL14" i="6" s="1"/>
  <c r="AG14" i="6"/>
  <c r="Y14" i="6"/>
  <c r="AY14" i="6"/>
  <c r="BF14" i="6" s="1"/>
  <c r="AF14" i="6"/>
  <c r="X14" i="6"/>
  <c r="AT14" i="6"/>
  <c r="BE14" i="6" s="1"/>
  <c r="AD14" i="6"/>
  <c r="AC14" i="6"/>
  <c r="AE14" i="6"/>
  <c r="G14" i="6"/>
  <c r="AB14" i="6"/>
  <c r="F14" i="6"/>
  <c r="W14" i="6"/>
  <c r="E14" i="6"/>
  <c r="L14" i="6"/>
  <c r="D14" i="6"/>
  <c r="K14" i="6"/>
  <c r="C14" i="6"/>
  <c r="AX14" i="6"/>
  <c r="BJ14" i="6" s="1"/>
  <c r="J14" i="6"/>
  <c r="B14" i="6"/>
  <c r="I14" i="6"/>
  <c r="H14" i="6"/>
  <c r="BJ13" i="6"/>
  <c r="BH13" i="6"/>
  <c r="BF13" i="6"/>
  <c r="AP13" i="6"/>
  <c r="BC13" i="6"/>
  <c r="AL13" i="6"/>
  <c r="BK13" i="6"/>
  <c r="BI13" i="6"/>
  <c r="BE13" i="6"/>
  <c r="AH13" i="6"/>
  <c r="BL13" i="6"/>
  <c r="AG596" i="3"/>
  <c r="AG595" i="3"/>
  <c r="AG594" i="3"/>
  <c r="AG593" i="3"/>
  <c r="AG592" i="3"/>
  <c r="AG591" i="3"/>
  <c r="AG590" i="3"/>
  <c r="AG589" i="3"/>
  <c r="AG588" i="3"/>
  <c r="AG587" i="3"/>
  <c r="AG586" i="3"/>
  <c r="AG585" i="3"/>
  <c r="AG584" i="3"/>
  <c r="AG583" i="3"/>
  <c r="AG582" i="3"/>
  <c r="AG581" i="3"/>
  <c r="AG580" i="3"/>
  <c r="AG579" i="3"/>
  <c r="AG578" i="3"/>
  <c r="AG577" i="3"/>
  <c r="AG576" i="3"/>
  <c r="AG575" i="3"/>
  <c r="AG574" i="3"/>
  <c r="AG573" i="3"/>
  <c r="AG572" i="3"/>
  <c r="AG571" i="3"/>
  <c r="AG570" i="3"/>
  <c r="AG569" i="3"/>
  <c r="AG568" i="3"/>
  <c r="AG567" i="3"/>
  <c r="AG566" i="3"/>
  <c r="AG565" i="3"/>
  <c r="AG564" i="3"/>
  <c r="AG563" i="3"/>
  <c r="AG562" i="3"/>
  <c r="AG561" i="3"/>
  <c r="AG560" i="3"/>
  <c r="AG559" i="3"/>
  <c r="AG558" i="3"/>
  <c r="AG557" i="3"/>
  <c r="AG556" i="3"/>
  <c r="AG555" i="3"/>
  <c r="AG554" i="3"/>
  <c r="AG553" i="3"/>
  <c r="AG552" i="3"/>
  <c r="AG551" i="3"/>
  <c r="AG550" i="3"/>
  <c r="AG549" i="3"/>
  <c r="AG548" i="3"/>
  <c r="AG547" i="3"/>
  <c r="AG546" i="3"/>
  <c r="AG545" i="3"/>
  <c r="AG544" i="3"/>
  <c r="AG543" i="3"/>
  <c r="AG542" i="3"/>
  <c r="AG541" i="3"/>
  <c r="AG540" i="3"/>
  <c r="AG539" i="3"/>
  <c r="AG538" i="3"/>
  <c r="AG537" i="3"/>
  <c r="AG536" i="3"/>
  <c r="AG535" i="3"/>
  <c r="AG534" i="3"/>
  <c r="AG533" i="3"/>
  <c r="AG532" i="3"/>
  <c r="AG531" i="3"/>
  <c r="AG530" i="3"/>
  <c r="AG529" i="3"/>
  <c r="AG528" i="3"/>
  <c r="AG527" i="3"/>
  <c r="AG526" i="3"/>
  <c r="AG525" i="3"/>
  <c r="AG524" i="3"/>
  <c r="AG523" i="3"/>
  <c r="AG522" i="3"/>
  <c r="AG521" i="3"/>
  <c r="AG520" i="3"/>
  <c r="AG519" i="3"/>
  <c r="AG518" i="3"/>
  <c r="AG517" i="3"/>
  <c r="AG516" i="3"/>
  <c r="AG515" i="3"/>
  <c r="AG514" i="3"/>
  <c r="AG513" i="3"/>
  <c r="AG512" i="3"/>
  <c r="AG511" i="3"/>
  <c r="AG510" i="3"/>
  <c r="AG509" i="3"/>
  <c r="AG508" i="3"/>
  <c r="AG507" i="3"/>
  <c r="AG506" i="3"/>
  <c r="AG505" i="3"/>
  <c r="AG504" i="3"/>
  <c r="AG503" i="3"/>
  <c r="AG502" i="3"/>
  <c r="AG501" i="3"/>
  <c r="AG500" i="3"/>
  <c r="AG499" i="3"/>
  <c r="AG498" i="3"/>
  <c r="AG497" i="3"/>
  <c r="AG496" i="3"/>
  <c r="AG495" i="3"/>
  <c r="AG494" i="3"/>
  <c r="AG493" i="3"/>
  <c r="AG492" i="3"/>
  <c r="AG491" i="3"/>
  <c r="AG490" i="3"/>
  <c r="AG489" i="3"/>
  <c r="AG488" i="3"/>
  <c r="AG487" i="3"/>
  <c r="AG486" i="3"/>
  <c r="AG485" i="3"/>
  <c r="AG484" i="3"/>
  <c r="AG483" i="3"/>
  <c r="AG482" i="3"/>
  <c r="AG481" i="3"/>
  <c r="AG480" i="3"/>
  <c r="AG479" i="3"/>
  <c r="AG478" i="3"/>
  <c r="AG477" i="3"/>
  <c r="AG476" i="3"/>
  <c r="AG475" i="3"/>
  <c r="AG474" i="3"/>
  <c r="AG473" i="3"/>
  <c r="AG472" i="3"/>
  <c r="AG471" i="3"/>
  <c r="AG470" i="3"/>
  <c r="AG469" i="3"/>
  <c r="AG468" i="3"/>
  <c r="AG467" i="3"/>
  <c r="AG466" i="3"/>
  <c r="AG465" i="3"/>
  <c r="AG464" i="3"/>
  <c r="AG463" i="3"/>
  <c r="AG462" i="3"/>
  <c r="AG461" i="3"/>
  <c r="AG460" i="3"/>
  <c r="AG459" i="3"/>
  <c r="AG458" i="3"/>
  <c r="AG457" i="3"/>
  <c r="AG456" i="3"/>
  <c r="AG455" i="3"/>
  <c r="AG454" i="3"/>
  <c r="AG453" i="3"/>
  <c r="AG452" i="3"/>
  <c r="AG451" i="3"/>
  <c r="AG450" i="3"/>
  <c r="AG449" i="3"/>
  <c r="AG448" i="3"/>
  <c r="AG447" i="3"/>
  <c r="AG446" i="3"/>
  <c r="AG445" i="3"/>
  <c r="AG444" i="3"/>
  <c r="AG443" i="3"/>
  <c r="AG442" i="3"/>
  <c r="AG441" i="3"/>
  <c r="AG440" i="3"/>
  <c r="AG439" i="3"/>
  <c r="AG438" i="3"/>
  <c r="AG437" i="3"/>
  <c r="AG436" i="3"/>
  <c r="AG435" i="3"/>
  <c r="AG434" i="3"/>
  <c r="AG433" i="3"/>
  <c r="AG432" i="3"/>
  <c r="AG431" i="3"/>
  <c r="AG430" i="3"/>
  <c r="AG429" i="3"/>
  <c r="AG428" i="3"/>
  <c r="AG427" i="3"/>
  <c r="AG426" i="3"/>
  <c r="AG425" i="3"/>
  <c r="AG424" i="3"/>
  <c r="AG423" i="3"/>
  <c r="AG422" i="3"/>
  <c r="AG421" i="3"/>
  <c r="AG420" i="3"/>
  <c r="AG419" i="3"/>
  <c r="AG418" i="3"/>
  <c r="AG417" i="3"/>
  <c r="AG416" i="3"/>
  <c r="AG415" i="3"/>
  <c r="AG414" i="3"/>
  <c r="AG413" i="3"/>
  <c r="AG412" i="3"/>
  <c r="AG411" i="3"/>
  <c r="AG410" i="3"/>
  <c r="AG409" i="3"/>
  <c r="AG408" i="3"/>
  <c r="AG407" i="3"/>
  <c r="AG406" i="3"/>
  <c r="AG405" i="3"/>
  <c r="AG404" i="3"/>
  <c r="AG403" i="3"/>
  <c r="AG402" i="3"/>
  <c r="AG401" i="3"/>
  <c r="AG400" i="3"/>
  <c r="AG399" i="3"/>
  <c r="AG398" i="3"/>
  <c r="AG397" i="3"/>
  <c r="AG396" i="3"/>
  <c r="AG395" i="3"/>
  <c r="AG394" i="3"/>
  <c r="AG393" i="3"/>
  <c r="AG392" i="3"/>
  <c r="AG391" i="3"/>
  <c r="AG390" i="3"/>
  <c r="AG389" i="3"/>
  <c r="AG388" i="3"/>
  <c r="AG387" i="3"/>
  <c r="AG386" i="3"/>
  <c r="AG385" i="3"/>
  <c r="AG384" i="3"/>
  <c r="AG383" i="3"/>
  <c r="AG382" i="3"/>
  <c r="AG381" i="3"/>
  <c r="AG380" i="3"/>
  <c r="AG379" i="3"/>
  <c r="AG378" i="3"/>
  <c r="AG377" i="3"/>
  <c r="AG376" i="3"/>
  <c r="AG375" i="3"/>
  <c r="AG374" i="3"/>
  <c r="AG373" i="3"/>
  <c r="AG372" i="3"/>
  <c r="AG371" i="3"/>
  <c r="AG370" i="3"/>
  <c r="AG369" i="3"/>
  <c r="AG368" i="3"/>
  <c r="AG367" i="3"/>
  <c r="AG366" i="3"/>
  <c r="AG365" i="3"/>
  <c r="AG364" i="3"/>
  <c r="AG363" i="3"/>
  <c r="AG362" i="3"/>
  <c r="AG361" i="3"/>
  <c r="AG360" i="3"/>
  <c r="AG359" i="3"/>
  <c r="AG358" i="3"/>
  <c r="AG357" i="3"/>
  <c r="AG356" i="3"/>
  <c r="AG355" i="3"/>
  <c r="AG354" i="3"/>
  <c r="AG353" i="3"/>
  <c r="AG352" i="3"/>
  <c r="AG351" i="3"/>
  <c r="AG350" i="3"/>
  <c r="AG349" i="3"/>
  <c r="AG348" i="3"/>
  <c r="AG347" i="3"/>
  <c r="AG346" i="3"/>
  <c r="AG345" i="3"/>
  <c r="AG344" i="3"/>
  <c r="AG343" i="3"/>
  <c r="AG342" i="3"/>
  <c r="AG341" i="3"/>
  <c r="AG340" i="3"/>
  <c r="AG339" i="3"/>
  <c r="AG338" i="3"/>
  <c r="AG337" i="3"/>
  <c r="AG336" i="3"/>
  <c r="AG335" i="3"/>
  <c r="AG334" i="3"/>
  <c r="AG333" i="3"/>
  <c r="AG332" i="3"/>
  <c r="AG331" i="3"/>
  <c r="AG330" i="3"/>
  <c r="AG329" i="3"/>
  <c r="AG328" i="3"/>
  <c r="AG327" i="3"/>
  <c r="AG326" i="3"/>
  <c r="AG325" i="3"/>
  <c r="AG324" i="3"/>
  <c r="AG323" i="3"/>
  <c r="AG322" i="3"/>
  <c r="AG321" i="3"/>
  <c r="AG320" i="3"/>
  <c r="AG319" i="3"/>
  <c r="AG318" i="3"/>
  <c r="AG317" i="3"/>
  <c r="AG316" i="3"/>
  <c r="AG315" i="3"/>
  <c r="AG314" i="3"/>
  <c r="AG313" i="3"/>
  <c r="AG312" i="3"/>
  <c r="AG311" i="3"/>
  <c r="AG310" i="3"/>
  <c r="AG309" i="3"/>
  <c r="AG308" i="3"/>
  <c r="AG307" i="3"/>
  <c r="AG306" i="3"/>
  <c r="AG305" i="3"/>
  <c r="AG304" i="3"/>
  <c r="AG303" i="3"/>
  <c r="AG302" i="3"/>
  <c r="AG301" i="3"/>
  <c r="AG300" i="3"/>
  <c r="AG299" i="3"/>
  <c r="AG298" i="3"/>
  <c r="AG297" i="3"/>
  <c r="AG296" i="3"/>
  <c r="AG295" i="3"/>
  <c r="AG294" i="3"/>
  <c r="AG293" i="3"/>
  <c r="AG292" i="3"/>
  <c r="AG291" i="3"/>
  <c r="AG290" i="3"/>
  <c r="AG289" i="3"/>
  <c r="AG288" i="3"/>
  <c r="AG287" i="3"/>
  <c r="AG286" i="3"/>
  <c r="AG285" i="3"/>
  <c r="AG284" i="3"/>
  <c r="AG283" i="3"/>
  <c r="AG282" i="3"/>
  <c r="AG281" i="3"/>
  <c r="AG280" i="3"/>
  <c r="AG279" i="3"/>
  <c r="AG278" i="3"/>
  <c r="AG277" i="3"/>
  <c r="AG276" i="3"/>
  <c r="AG275" i="3"/>
  <c r="AG274" i="3"/>
  <c r="AG273" i="3"/>
  <c r="AG272" i="3"/>
  <c r="AG271" i="3"/>
  <c r="AG270" i="3"/>
  <c r="AG269" i="3"/>
  <c r="AG268" i="3"/>
  <c r="AG267" i="3"/>
  <c r="AG266" i="3"/>
  <c r="AG265" i="3"/>
  <c r="AG264" i="3"/>
  <c r="AG263" i="3"/>
  <c r="AG262" i="3"/>
  <c r="AG261" i="3"/>
  <c r="AG260" i="3"/>
  <c r="AG259" i="3"/>
  <c r="AG258" i="3"/>
  <c r="AG257" i="3"/>
  <c r="AG256" i="3"/>
  <c r="AG255" i="3"/>
  <c r="AG254" i="3"/>
  <c r="AG253" i="3"/>
  <c r="AG252" i="3"/>
  <c r="AG251" i="3"/>
  <c r="AG250" i="3"/>
  <c r="AG249" i="3"/>
  <c r="AG248" i="3"/>
  <c r="AG247" i="3"/>
  <c r="AG246" i="3"/>
  <c r="AG245" i="3"/>
  <c r="AG244" i="3"/>
  <c r="AG243" i="3"/>
  <c r="AG242" i="3"/>
  <c r="AG241" i="3"/>
  <c r="AG240" i="3"/>
  <c r="AG239" i="3"/>
  <c r="AG238" i="3"/>
  <c r="AG237" i="3"/>
  <c r="AG236" i="3"/>
  <c r="AG235" i="3"/>
  <c r="AG234" i="3"/>
  <c r="AG233" i="3"/>
  <c r="AG232" i="3"/>
  <c r="AG231" i="3"/>
  <c r="AG230" i="3"/>
  <c r="AG229" i="3"/>
  <c r="AG228" i="3"/>
  <c r="AG227" i="3"/>
  <c r="AG226" i="3"/>
  <c r="AG225" i="3"/>
  <c r="AG224" i="3"/>
  <c r="AG223" i="3"/>
  <c r="AG222" i="3"/>
  <c r="AG221" i="3"/>
  <c r="AG220" i="3"/>
  <c r="AG219" i="3"/>
  <c r="AG218" i="3"/>
  <c r="AG217" i="3"/>
  <c r="AG216" i="3"/>
  <c r="AG215" i="3"/>
  <c r="AG214" i="3"/>
  <c r="AG213" i="3"/>
  <c r="AG212" i="3"/>
  <c r="AG211" i="3"/>
  <c r="AG210" i="3"/>
  <c r="AG209" i="3"/>
  <c r="AG208" i="3"/>
  <c r="AG207" i="3"/>
  <c r="AG206" i="3"/>
  <c r="AG205" i="3"/>
  <c r="AG204" i="3"/>
  <c r="AG203" i="3"/>
  <c r="AG202" i="3"/>
  <c r="AG201" i="3"/>
  <c r="AG200" i="3"/>
  <c r="AG199" i="3"/>
  <c r="AG198" i="3"/>
  <c r="AG197" i="3"/>
  <c r="AG196" i="3"/>
  <c r="AG195" i="3"/>
  <c r="AG194" i="3"/>
  <c r="AG193" i="3"/>
  <c r="AG192" i="3"/>
  <c r="AG191" i="3"/>
  <c r="AG190" i="3"/>
  <c r="AG189" i="3"/>
  <c r="AG188" i="3"/>
  <c r="AG187" i="3"/>
  <c r="AG186" i="3"/>
  <c r="AG185" i="3"/>
  <c r="AG184" i="3"/>
  <c r="AG183" i="3"/>
  <c r="AG182" i="3"/>
  <c r="AG181" i="3"/>
  <c r="AG180" i="3"/>
  <c r="AG179" i="3"/>
  <c r="AG178" i="3"/>
  <c r="AG177" i="3"/>
  <c r="AG176" i="3"/>
  <c r="AG175" i="3"/>
  <c r="AG174" i="3"/>
  <c r="AG173" i="3"/>
  <c r="AG172" i="3"/>
  <c r="AG171" i="3"/>
  <c r="AG170" i="3"/>
  <c r="AG169" i="3"/>
  <c r="AG168" i="3"/>
  <c r="AG167" i="3"/>
  <c r="AG166" i="3"/>
  <c r="AG165" i="3"/>
  <c r="AG164" i="3"/>
  <c r="AG163" i="3"/>
  <c r="AG162" i="3"/>
  <c r="AG161" i="3"/>
  <c r="AG160" i="3"/>
  <c r="AG159" i="3"/>
  <c r="AG158" i="3"/>
  <c r="AG157" i="3"/>
  <c r="AG156" i="3"/>
  <c r="AG155" i="3"/>
  <c r="AG154" i="3"/>
  <c r="AG153" i="3"/>
  <c r="AG152" i="3"/>
  <c r="AG151" i="3"/>
  <c r="AG150" i="3"/>
  <c r="AG149" i="3"/>
  <c r="AG148" i="3"/>
  <c r="AG147" i="3"/>
  <c r="AG146" i="3"/>
  <c r="AG145" i="3"/>
  <c r="AG144" i="3"/>
  <c r="AG143" i="3"/>
  <c r="AG142" i="3"/>
  <c r="AG141" i="3"/>
  <c r="AG140" i="3"/>
  <c r="AG139" i="3"/>
  <c r="AG138" i="3"/>
  <c r="AG137" i="3"/>
  <c r="AG136" i="3"/>
  <c r="AG135" i="3"/>
  <c r="AG134" i="3"/>
  <c r="AG133" i="3"/>
  <c r="AG132" i="3"/>
  <c r="AG131" i="3"/>
  <c r="AG130" i="3"/>
  <c r="AG129" i="3"/>
  <c r="AG128" i="3"/>
  <c r="AG127" i="3"/>
  <c r="AG126" i="3"/>
  <c r="AG125" i="3"/>
  <c r="AG124" i="3"/>
  <c r="AG123" i="3"/>
  <c r="AG122" i="3"/>
  <c r="AG121" i="3"/>
  <c r="AG120" i="3"/>
  <c r="AG119" i="3"/>
  <c r="AG118" i="3"/>
  <c r="AG117" i="3"/>
  <c r="AG116" i="3"/>
  <c r="AG115" i="3"/>
  <c r="AG114" i="3"/>
  <c r="AG113" i="3"/>
  <c r="AG112" i="3"/>
  <c r="AG111" i="3"/>
  <c r="AG110" i="3"/>
  <c r="AG109" i="3"/>
  <c r="AG108" i="3"/>
  <c r="AG107" i="3"/>
  <c r="AG106" i="3"/>
  <c r="AG105" i="3"/>
  <c r="AG104" i="3"/>
  <c r="AG103" i="3"/>
  <c r="AG102" i="3"/>
  <c r="AG101" i="3"/>
  <c r="AG100" i="3"/>
  <c r="AG99" i="3"/>
  <c r="AG98" i="3"/>
  <c r="AG97" i="3"/>
  <c r="AG96" i="3"/>
  <c r="AG95" i="3"/>
  <c r="AG94" i="3"/>
  <c r="AG93" i="3"/>
  <c r="AG92" i="3"/>
  <c r="AG91" i="3"/>
  <c r="AG90" i="3"/>
  <c r="AG89" i="3"/>
  <c r="AG88" i="3"/>
  <c r="AG87" i="3"/>
  <c r="AG86" i="3"/>
  <c r="AG85" i="3"/>
  <c r="AG84" i="3"/>
  <c r="AG83" i="3"/>
  <c r="AG82" i="3"/>
  <c r="AG81" i="3"/>
  <c r="AG80" i="3"/>
  <c r="AG79" i="3"/>
  <c r="AG78" i="3"/>
  <c r="AG77" i="3"/>
  <c r="AG76" i="3"/>
  <c r="AG75" i="3"/>
  <c r="AG74" i="3"/>
  <c r="AG73" i="3"/>
  <c r="AG72" i="3"/>
  <c r="AG71" i="3"/>
  <c r="AG70" i="3"/>
  <c r="AG69" i="3"/>
  <c r="AG68" i="3"/>
  <c r="AG67" i="3"/>
  <c r="AG66" i="3"/>
  <c r="AG65" i="3"/>
  <c r="AG64" i="3"/>
  <c r="AG63" i="3"/>
  <c r="AG62" i="3"/>
  <c r="AG61" i="3"/>
  <c r="AG60" i="3"/>
  <c r="AG59" i="3"/>
  <c r="AG58" i="3"/>
  <c r="AG57" i="3"/>
  <c r="AG56" i="3"/>
  <c r="AG55" i="3"/>
  <c r="AG54" i="3"/>
  <c r="AG53" i="3"/>
  <c r="AG52" i="3"/>
  <c r="AG51" i="3"/>
  <c r="AG50" i="3"/>
  <c r="AG49" i="3"/>
  <c r="AG48" i="3"/>
  <c r="AG47" i="3"/>
  <c r="AG46" i="3"/>
  <c r="AG45" i="3"/>
  <c r="AG44" i="3"/>
  <c r="AG43" i="3"/>
  <c r="AG42" i="3"/>
  <c r="AG41" i="3"/>
  <c r="AG40" i="3"/>
  <c r="AG39" i="3"/>
  <c r="AG38" i="3"/>
  <c r="AG37" i="3"/>
  <c r="AG36" i="3"/>
  <c r="AG35" i="3"/>
  <c r="AG34" i="3"/>
  <c r="AG33" i="3"/>
  <c r="AG32" i="3"/>
  <c r="AG31" i="3"/>
  <c r="AG30" i="3"/>
  <c r="AG29" i="3"/>
  <c r="AG28" i="3"/>
  <c r="AG27" i="3"/>
  <c r="AG26" i="3"/>
  <c r="AG25" i="3"/>
  <c r="AG24" i="3"/>
  <c r="AG23" i="3"/>
  <c r="AG22" i="3"/>
  <c r="AG21" i="3"/>
  <c r="AG20" i="3"/>
  <c r="AG19" i="3"/>
  <c r="AG18" i="3"/>
  <c r="AG17" i="3"/>
  <c r="AG16" i="3"/>
  <c r="AG15" i="3"/>
  <c r="AG14" i="3"/>
  <c r="AG13" i="3"/>
  <c r="AG12" i="3"/>
  <c r="AG11" i="3"/>
  <c r="AG10" i="3"/>
  <c r="AG9" i="3"/>
  <c r="AG8" i="3"/>
  <c r="AG7" i="3"/>
  <c r="AG6" i="3"/>
  <c r="AG5" i="3"/>
  <c r="AG4" i="3"/>
  <c r="AG3" i="3"/>
  <c r="AG2" i="3"/>
  <c r="W592" i="3"/>
  <c r="S592" i="3"/>
  <c r="AC592" i="3" s="1"/>
  <c r="S591" i="3"/>
  <c r="V590" i="3"/>
  <c r="S590" i="3"/>
  <c r="AC590" i="3" s="1"/>
  <c r="Z589" i="3"/>
  <c r="U589" i="3"/>
  <c r="S589" i="3"/>
  <c r="AB589" i="3" s="1"/>
  <c r="S588" i="3"/>
  <c r="T588" i="3" s="1"/>
  <c r="Z587" i="3"/>
  <c r="S587" i="3"/>
  <c r="T587" i="3" s="1"/>
  <c r="S586" i="3"/>
  <c r="S585" i="3"/>
  <c r="T585" i="3" s="1"/>
  <c r="S584" i="3"/>
  <c r="AC584" i="3" s="1"/>
  <c r="T583" i="3"/>
  <c r="S583" i="3"/>
  <c r="Y583" i="3" s="1"/>
  <c r="S582" i="3"/>
  <c r="S581" i="3"/>
  <c r="S580" i="3"/>
  <c r="S579" i="3"/>
  <c r="X578" i="3"/>
  <c r="S578" i="3"/>
  <c r="AC578" i="3" s="1"/>
  <c r="AC577" i="3"/>
  <c r="X577" i="3"/>
  <c r="T577" i="3"/>
  <c r="S577" i="3"/>
  <c r="Y577" i="3" s="1"/>
  <c r="X576" i="3"/>
  <c r="S576" i="3"/>
  <c r="AC576" i="3" s="1"/>
  <c r="AB575" i="3"/>
  <c r="S575" i="3"/>
  <c r="Y575" i="3" s="1"/>
  <c r="W574" i="3"/>
  <c r="S574" i="3"/>
  <c r="AC574" i="3" s="1"/>
  <c r="S573" i="3"/>
  <c r="W572" i="3"/>
  <c r="S572" i="3"/>
  <c r="AC572" i="3" s="1"/>
  <c r="AC571" i="3"/>
  <c r="S571" i="3"/>
  <c r="Y571" i="3" s="1"/>
  <c r="S570" i="3"/>
  <c r="AC570" i="3" s="1"/>
  <c r="S569" i="3"/>
  <c r="V568" i="3"/>
  <c r="S568" i="3"/>
  <c r="AC568" i="3" s="1"/>
  <c r="AB567" i="3"/>
  <c r="S567" i="3"/>
  <c r="Y567" i="3" s="1"/>
  <c r="S566" i="3"/>
  <c r="AC566" i="3" s="1"/>
  <c r="AC565" i="3"/>
  <c r="T565" i="3"/>
  <c r="S565" i="3"/>
  <c r="Y565" i="3" s="1"/>
  <c r="S564" i="3"/>
  <c r="AC564" i="3" s="1"/>
  <c r="Z563" i="3"/>
  <c r="S563" i="3"/>
  <c r="Y563" i="3" s="1"/>
  <c r="S562" i="3"/>
  <c r="S561" i="3"/>
  <c r="S560" i="3"/>
  <c r="AC560" i="3" s="1"/>
  <c r="AB559" i="3"/>
  <c r="X559" i="3"/>
  <c r="S559" i="3"/>
  <c r="Y559" i="3" s="1"/>
  <c r="S558" i="3"/>
  <c r="AC558" i="3" s="1"/>
  <c r="AC557" i="3"/>
  <c r="X557" i="3"/>
  <c r="S557" i="3"/>
  <c r="Y557" i="3" s="1"/>
  <c r="S556" i="3"/>
  <c r="AC556" i="3" s="1"/>
  <c r="S555" i="3"/>
  <c r="S554" i="3"/>
  <c r="AC554" i="3" s="1"/>
  <c r="T553" i="3"/>
  <c r="S553" i="3"/>
  <c r="Y553" i="3" s="1"/>
  <c r="S552" i="3"/>
  <c r="AC552" i="3" s="1"/>
  <c r="T551" i="3"/>
  <c r="S551" i="3"/>
  <c r="Y551" i="3" s="1"/>
  <c r="S550" i="3"/>
  <c r="AC550" i="3" s="1"/>
  <c r="V549" i="3"/>
  <c r="S549" i="3"/>
  <c r="Y549" i="3" s="1"/>
  <c r="V548" i="3"/>
  <c r="S548" i="3"/>
  <c r="AC548" i="3" s="1"/>
  <c r="S547" i="3"/>
  <c r="Y547" i="3" s="1"/>
  <c r="V546" i="3"/>
  <c r="S546" i="3"/>
  <c r="AC546" i="3" s="1"/>
  <c r="S545" i="3"/>
  <c r="Y545" i="3" s="1"/>
  <c r="X544" i="3"/>
  <c r="S544" i="3"/>
  <c r="AC544" i="3" s="1"/>
  <c r="U543" i="3"/>
  <c r="S543" i="3"/>
  <c r="Y543" i="3" s="1"/>
  <c r="S542" i="3"/>
  <c r="AC542" i="3" s="1"/>
  <c r="U541" i="3"/>
  <c r="S541" i="3"/>
  <c r="AC541" i="3" s="1"/>
  <c r="S540" i="3"/>
  <c r="AC540" i="3" s="1"/>
  <c r="Z539" i="3"/>
  <c r="S539" i="3"/>
  <c r="AA539" i="3" s="1"/>
  <c r="S538" i="3"/>
  <c r="AC538" i="3" s="1"/>
  <c r="AB537" i="3"/>
  <c r="Z537" i="3"/>
  <c r="S537" i="3"/>
  <c r="AA537" i="3" s="1"/>
  <c r="T536" i="3"/>
  <c r="S536" i="3"/>
  <c r="AC536" i="3" s="1"/>
  <c r="S535" i="3"/>
  <c r="AA535" i="3" s="1"/>
  <c r="W534" i="3"/>
  <c r="S534" i="3"/>
  <c r="AC534" i="3" s="1"/>
  <c r="S533" i="3"/>
  <c r="AB533" i="3" s="1"/>
  <c r="T532" i="3"/>
  <c r="S532" i="3"/>
  <c r="AC532" i="3" s="1"/>
  <c r="S531" i="3"/>
  <c r="AB531" i="3" s="1"/>
  <c r="S530" i="3"/>
  <c r="S529" i="3"/>
  <c r="Z529" i="3" s="1"/>
  <c r="S528" i="3"/>
  <c r="AC528" i="3" s="1"/>
  <c r="T527" i="3"/>
  <c r="S527" i="3"/>
  <c r="AA527" i="3" s="1"/>
  <c r="S526" i="3"/>
  <c r="S525" i="3"/>
  <c r="AA525" i="3" s="1"/>
  <c r="S524" i="3"/>
  <c r="T523" i="3"/>
  <c r="S523" i="3"/>
  <c r="AA523" i="3" s="1"/>
  <c r="S522" i="3"/>
  <c r="AC522" i="3" s="1"/>
  <c r="S521" i="3"/>
  <c r="Y520" i="3"/>
  <c r="X520" i="3"/>
  <c r="S520" i="3"/>
  <c r="AC520" i="3" s="1"/>
  <c r="S519" i="3"/>
  <c r="Z519" i="3" s="1"/>
  <c r="V518" i="3"/>
  <c r="T518" i="3"/>
  <c r="S518" i="3"/>
  <c r="AC518" i="3" s="1"/>
  <c r="S517" i="3"/>
  <c r="AA517" i="3" s="1"/>
  <c r="Y516" i="3"/>
  <c r="X516" i="3"/>
  <c r="S516" i="3"/>
  <c r="AC516" i="3" s="1"/>
  <c r="S515" i="3"/>
  <c r="S514" i="3"/>
  <c r="AC514" i="3" s="1"/>
  <c r="AB513" i="3"/>
  <c r="S513" i="3"/>
  <c r="AA513" i="3" s="1"/>
  <c r="S512" i="3"/>
  <c r="S511" i="3"/>
  <c r="AA511" i="3" s="1"/>
  <c r="S510" i="3"/>
  <c r="S509" i="3"/>
  <c r="S508" i="3"/>
  <c r="S507" i="3"/>
  <c r="S506" i="3"/>
  <c r="AC506" i="3" s="1"/>
  <c r="X505" i="3"/>
  <c r="S505" i="3"/>
  <c r="T505" i="3" s="1"/>
  <c r="S504" i="3"/>
  <c r="S503" i="3"/>
  <c r="AB503" i="3" s="1"/>
  <c r="S502" i="3"/>
  <c r="AC502" i="3" s="1"/>
  <c r="S501" i="3"/>
  <c r="S500" i="3"/>
  <c r="Z500" i="3" s="1"/>
  <c r="S499" i="3"/>
  <c r="Z499" i="3" s="1"/>
  <c r="AB498" i="3"/>
  <c r="S498" i="3"/>
  <c r="AC498" i="3" s="1"/>
  <c r="AB497" i="3"/>
  <c r="AA497" i="3"/>
  <c r="S497" i="3"/>
  <c r="Z497" i="3" s="1"/>
  <c r="V496" i="3"/>
  <c r="S496" i="3"/>
  <c r="AC496" i="3" s="1"/>
  <c r="S495" i="3"/>
  <c r="S494" i="3"/>
  <c r="AC494" i="3" s="1"/>
  <c r="Z493" i="3"/>
  <c r="S493" i="3"/>
  <c r="S492" i="3"/>
  <c r="S491" i="3"/>
  <c r="Z491" i="3" s="1"/>
  <c r="W490" i="3"/>
  <c r="S490" i="3"/>
  <c r="AC490" i="3" s="1"/>
  <c r="U489" i="3"/>
  <c r="S489" i="3"/>
  <c r="AB489" i="3" s="1"/>
  <c r="X488" i="3"/>
  <c r="S488" i="3"/>
  <c r="AC488" i="3" s="1"/>
  <c r="S487" i="3"/>
  <c r="S486" i="3"/>
  <c r="Y486" i="3" s="1"/>
  <c r="X485" i="3"/>
  <c r="S485" i="3"/>
  <c r="V485" i="3" s="1"/>
  <c r="AD485" i="3" s="1"/>
  <c r="S484" i="3"/>
  <c r="W483" i="3"/>
  <c r="S483" i="3"/>
  <c r="Z483" i="3" s="1"/>
  <c r="S482" i="3"/>
  <c r="AA482" i="3" s="1"/>
  <c r="AB481" i="3"/>
  <c r="S481" i="3"/>
  <c r="W481" i="3" s="1"/>
  <c r="AA480" i="3"/>
  <c r="S480" i="3"/>
  <c r="Z480" i="3" s="1"/>
  <c r="S479" i="3"/>
  <c r="S478" i="3"/>
  <c r="X478" i="3" s="1"/>
  <c r="S477" i="3"/>
  <c r="AB477" i="3" s="1"/>
  <c r="S476" i="3"/>
  <c r="S475" i="3"/>
  <c r="S474" i="3"/>
  <c r="S473" i="3"/>
  <c r="AB473" i="3" s="1"/>
  <c r="S472" i="3"/>
  <c r="S471" i="3"/>
  <c r="S470" i="3"/>
  <c r="T469" i="3"/>
  <c r="S469" i="3"/>
  <c r="Z469" i="3" s="1"/>
  <c r="S468" i="3"/>
  <c r="Z468" i="3" s="1"/>
  <c r="W467" i="3"/>
  <c r="S467" i="3"/>
  <c r="Z467" i="3" s="1"/>
  <c r="S466" i="3"/>
  <c r="V465" i="3"/>
  <c r="S465" i="3"/>
  <c r="Z465" i="3" s="1"/>
  <c r="S464" i="3"/>
  <c r="AA464" i="3" s="1"/>
  <c r="S463" i="3"/>
  <c r="V463" i="3" s="1"/>
  <c r="S462" i="3"/>
  <c r="S461" i="3"/>
  <c r="S460" i="3"/>
  <c r="AA460" i="3" s="1"/>
  <c r="S459" i="3"/>
  <c r="S458" i="3"/>
  <c r="S457" i="3"/>
  <c r="AC457" i="3" s="1"/>
  <c r="S456" i="3"/>
  <c r="Z456" i="3" s="1"/>
  <c r="S455" i="3"/>
  <c r="S454" i="3"/>
  <c r="AA454" i="3" s="1"/>
  <c r="S453" i="3"/>
  <c r="S452" i="3"/>
  <c r="S451" i="3"/>
  <c r="S450" i="3"/>
  <c r="U450" i="3" s="1"/>
  <c r="AA449" i="3"/>
  <c r="S449" i="3"/>
  <c r="T449" i="3" s="1"/>
  <c r="X448" i="3"/>
  <c r="S448" i="3"/>
  <c r="U448" i="3" s="1"/>
  <c r="AA447" i="3"/>
  <c r="S447" i="3"/>
  <c r="W447" i="3" s="1"/>
  <c r="X446" i="3"/>
  <c r="S446" i="3"/>
  <c r="S445" i="3"/>
  <c r="AD445" i="3" s="1"/>
  <c r="S444" i="3"/>
  <c r="AA444" i="3" s="1"/>
  <c r="S443" i="3"/>
  <c r="S442" i="3"/>
  <c r="AC442" i="3" s="1"/>
  <c r="S441" i="3"/>
  <c r="AB441" i="3" s="1"/>
  <c r="S440" i="3"/>
  <c r="AC440" i="3" s="1"/>
  <c r="S439" i="3"/>
  <c r="AB439" i="3" s="1"/>
  <c r="X438" i="3"/>
  <c r="S438" i="3"/>
  <c r="Y438" i="3" s="1"/>
  <c r="S437" i="3"/>
  <c r="Y437" i="3" s="1"/>
  <c r="S436" i="3"/>
  <c r="AA436" i="3" s="1"/>
  <c r="S435" i="3"/>
  <c r="U434" i="3"/>
  <c r="S434" i="3"/>
  <c r="X434" i="3" s="1"/>
  <c r="S433" i="3"/>
  <c r="S432" i="3"/>
  <c r="X432" i="3" s="1"/>
  <c r="S431" i="3"/>
  <c r="AA431" i="3" s="1"/>
  <c r="AC430" i="3"/>
  <c r="S430" i="3"/>
  <c r="X430" i="3" s="1"/>
  <c r="S429" i="3"/>
  <c r="AC429" i="3" s="1"/>
  <c r="S428" i="3"/>
  <c r="U428" i="3" s="1"/>
  <c r="S427" i="3"/>
  <c r="S426" i="3"/>
  <c r="S425" i="3"/>
  <c r="W425" i="3" s="1"/>
  <c r="Y424" i="3"/>
  <c r="S424" i="3"/>
  <c r="S423" i="3"/>
  <c r="AA423" i="3" s="1"/>
  <c r="AA422" i="3"/>
  <c r="S422" i="3"/>
  <c r="S421" i="3"/>
  <c r="AA421" i="3" s="1"/>
  <c r="Y420" i="3"/>
  <c r="S420" i="3"/>
  <c r="U420" i="3" s="1"/>
  <c r="S419" i="3"/>
  <c r="AA419" i="3" s="1"/>
  <c r="AA418" i="3"/>
  <c r="S418" i="3"/>
  <c r="W418" i="3" s="1"/>
  <c r="S417" i="3"/>
  <c r="Y417" i="3" s="1"/>
  <c r="S416" i="3"/>
  <c r="Y415" i="3"/>
  <c r="S415" i="3"/>
  <c r="AA415" i="3" s="1"/>
  <c r="S414" i="3"/>
  <c r="W414" i="3" s="1"/>
  <c r="AA413" i="3"/>
  <c r="S413" i="3"/>
  <c r="Y413" i="3" s="1"/>
  <c r="S412" i="3"/>
  <c r="Y412" i="3" s="1"/>
  <c r="S411" i="3"/>
  <c r="AA411" i="3" s="1"/>
  <c r="S410" i="3"/>
  <c r="S409" i="3"/>
  <c r="AC409" i="3" s="1"/>
  <c r="S408" i="3"/>
  <c r="S407" i="3"/>
  <c r="X407" i="3" s="1"/>
  <c r="Y406" i="3"/>
  <c r="S406" i="3"/>
  <c r="W406" i="3" s="1"/>
  <c r="S405" i="3"/>
  <c r="Y405" i="3" s="1"/>
  <c r="S404" i="3"/>
  <c r="AC404" i="3" s="1"/>
  <c r="S403" i="3"/>
  <c r="AA403" i="3" s="1"/>
  <c r="S402" i="3"/>
  <c r="S401" i="3"/>
  <c r="AC401" i="3" s="1"/>
  <c r="S400" i="3"/>
  <c r="AC400" i="3" s="1"/>
  <c r="S399" i="3"/>
  <c r="Y399" i="3" s="1"/>
  <c r="S398" i="3"/>
  <c r="S397" i="3"/>
  <c r="AA397" i="3" s="1"/>
  <c r="S396" i="3"/>
  <c r="AB396" i="3" s="1"/>
  <c r="S395" i="3"/>
  <c r="S394" i="3"/>
  <c r="AC394" i="3" s="1"/>
  <c r="X393" i="3"/>
  <c r="S393" i="3"/>
  <c r="AC393" i="3" s="1"/>
  <c r="S392" i="3"/>
  <c r="Y392" i="3" s="1"/>
  <c r="S391" i="3"/>
  <c r="Z390" i="3"/>
  <c r="S390" i="3"/>
  <c r="AB390" i="3" s="1"/>
  <c r="U389" i="3"/>
  <c r="T389" i="3"/>
  <c r="S389" i="3"/>
  <c r="Y389" i="3" s="1"/>
  <c r="S388" i="3"/>
  <c r="S387" i="3"/>
  <c r="AC387" i="3" s="1"/>
  <c r="S386" i="3"/>
  <c r="V386" i="3" s="1"/>
  <c r="X385" i="3"/>
  <c r="V385" i="3"/>
  <c r="S385" i="3"/>
  <c r="S384" i="3"/>
  <c r="Y384" i="3" s="1"/>
  <c r="S383" i="3"/>
  <c r="V382" i="3"/>
  <c r="S382" i="3"/>
  <c r="AC382" i="3" s="1"/>
  <c r="AB381" i="3"/>
  <c r="Z381" i="3"/>
  <c r="T381" i="3"/>
  <c r="S381" i="3"/>
  <c r="Y381" i="3" s="1"/>
  <c r="Z380" i="3"/>
  <c r="X380" i="3"/>
  <c r="S380" i="3"/>
  <c r="AC380" i="3" s="1"/>
  <c r="S379" i="3"/>
  <c r="X378" i="3"/>
  <c r="S378" i="3"/>
  <c r="AC378" i="3" s="1"/>
  <c r="S377" i="3"/>
  <c r="X377" i="3" s="1"/>
  <c r="Z376" i="3"/>
  <c r="Y376" i="3"/>
  <c r="S376" i="3"/>
  <c r="S375" i="3"/>
  <c r="Z375" i="3" s="1"/>
  <c r="S374" i="3"/>
  <c r="AB374" i="3" s="1"/>
  <c r="Z373" i="3"/>
  <c r="S373" i="3"/>
  <c r="AB373" i="3" s="1"/>
  <c r="S372" i="3"/>
  <c r="AB372" i="3" s="1"/>
  <c r="V371" i="3"/>
  <c r="U371" i="3"/>
  <c r="S371" i="3"/>
  <c r="Y371" i="3" s="1"/>
  <c r="T370" i="3"/>
  <c r="S370" i="3"/>
  <c r="T369" i="3"/>
  <c r="S369" i="3"/>
  <c r="S368" i="3"/>
  <c r="T368" i="3" s="1"/>
  <c r="U367" i="3"/>
  <c r="T367" i="3"/>
  <c r="S367" i="3"/>
  <c r="Y367" i="3" s="1"/>
  <c r="S366" i="3"/>
  <c r="S365" i="3"/>
  <c r="AC365" i="3" s="1"/>
  <c r="S364" i="3"/>
  <c r="S363" i="3"/>
  <c r="S362" i="3"/>
  <c r="Z362" i="3" s="1"/>
  <c r="Z361" i="3"/>
  <c r="X361" i="3"/>
  <c r="S361" i="3"/>
  <c r="Y361" i="3" s="1"/>
  <c r="S360" i="3"/>
  <c r="T360" i="3" s="1"/>
  <c r="AB359" i="3"/>
  <c r="Z359" i="3"/>
  <c r="T359" i="3"/>
  <c r="S359" i="3"/>
  <c r="Y359" i="3" s="1"/>
  <c r="Z358" i="3"/>
  <c r="X358" i="3"/>
  <c r="S358" i="3"/>
  <c r="AC358" i="3" s="1"/>
  <c r="S357" i="3"/>
  <c r="X356" i="3"/>
  <c r="S356" i="3"/>
  <c r="AB356" i="3" s="1"/>
  <c r="S355" i="3"/>
  <c r="T354" i="3"/>
  <c r="S354" i="3"/>
  <c r="S353" i="3"/>
  <c r="S352" i="3"/>
  <c r="AC352" i="3" s="1"/>
  <c r="U351" i="3"/>
  <c r="S351" i="3"/>
  <c r="S350" i="3"/>
  <c r="V349" i="3"/>
  <c r="U349" i="3"/>
  <c r="S349" i="3"/>
  <c r="Y349" i="3" s="1"/>
  <c r="X348" i="3"/>
  <c r="S348" i="3"/>
  <c r="AC348" i="3" s="1"/>
  <c r="X347" i="3"/>
  <c r="V347" i="3"/>
  <c r="AD347" i="3" s="1"/>
  <c r="S347" i="3"/>
  <c r="Y347" i="3" s="1"/>
  <c r="X346" i="3"/>
  <c r="S346" i="3"/>
  <c r="AC346" i="3" s="1"/>
  <c r="X345" i="3"/>
  <c r="S345" i="3"/>
  <c r="Z345" i="3" s="1"/>
  <c r="X344" i="3"/>
  <c r="V344" i="3"/>
  <c r="S344" i="3"/>
  <c r="AC344" i="3" s="1"/>
  <c r="Z343" i="3"/>
  <c r="U343" i="3"/>
  <c r="T343" i="3"/>
  <c r="S343" i="3"/>
  <c r="Y343" i="3" s="1"/>
  <c r="Y342" i="3"/>
  <c r="S342" i="3"/>
  <c r="V341" i="3"/>
  <c r="S341" i="3"/>
  <c r="S340" i="3"/>
  <c r="S339" i="3"/>
  <c r="S338" i="3"/>
  <c r="S337" i="3"/>
  <c r="Y337" i="3" s="1"/>
  <c r="T336" i="3"/>
  <c r="S336" i="3"/>
  <c r="AC336" i="3" s="1"/>
  <c r="S335" i="3"/>
  <c r="S334" i="3"/>
  <c r="AC334" i="3" s="1"/>
  <c r="AC333" i="3"/>
  <c r="S333" i="3"/>
  <c r="S332" i="3"/>
  <c r="U331" i="3"/>
  <c r="S331" i="3"/>
  <c r="S330" i="3"/>
  <c r="V329" i="3"/>
  <c r="U329" i="3"/>
  <c r="S329" i="3"/>
  <c r="Y329" i="3" s="1"/>
  <c r="T328" i="3"/>
  <c r="S328" i="3"/>
  <c r="U327" i="3"/>
  <c r="T327" i="3"/>
  <c r="S327" i="3"/>
  <c r="X327" i="3" s="1"/>
  <c r="S326" i="3"/>
  <c r="S325" i="3"/>
  <c r="S324" i="3"/>
  <c r="S323" i="3"/>
  <c r="S322" i="3"/>
  <c r="AC322" i="3" s="1"/>
  <c r="S321" i="3"/>
  <c r="Y320" i="3"/>
  <c r="X320" i="3"/>
  <c r="V320" i="3"/>
  <c r="U320" i="3"/>
  <c r="T320" i="3"/>
  <c r="AD320" i="3" s="1"/>
  <c r="S320" i="3"/>
  <c r="AA320" i="3" s="1"/>
  <c r="AB319" i="3"/>
  <c r="Z319" i="3"/>
  <c r="Y319" i="3"/>
  <c r="X319" i="3"/>
  <c r="V319" i="3"/>
  <c r="U319" i="3"/>
  <c r="T319" i="3"/>
  <c r="AD319" i="3" s="1"/>
  <c r="S319" i="3"/>
  <c r="W319" i="3" s="1"/>
  <c r="T318" i="3"/>
  <c r="S318" i="3"/>
  <c r="AA318" i="3" s="1"/>
  <c r="AB317" i="3"/>
  <c r="V317" i="3"/>
  <c r="U317" i="3"/>
  <c r="T317" i="3"/>
  <c r="AD317" i="3" s="1"/>
  <c r="S317" i="3"/>
  <c r="W317" i="3" s="1"/>
  <c r="Y316" i="3"/>
  <c r="S316" i="3"/>
  <c r="AA316" i="3" s="1"/>
  <c r="Y315" i="3"/>
  <c r="S315" i="3"/>
  <c r="W315" i="3" s="1"/>
  <c r="T314" i="3"/>
  <c r="S314" i="3"/>
  <c r="AA314" i="3" s="1"/>
  <c r="AB313" i="3"/>
  <c r="Y313" i="3"/>
  <c r="V313" i="3"/>
  <c r="U313" i="3"/>
  <c r="S313" i="3"/>
  <c r="W313" i="3" s="1"/>
  <c r="AB312" i="3"/>
  <c r="Y312" i="3"/>
  <c r="X312" i="3"/>
  <c r="V312" i="3"/>
  <c r="U312" i="3"/>
  <c r="T312" i="3"/>
  <c r="AD312" i="3" s="1"/>
  <c r="S312" i="3"/>
  <c r="AA312" i="3" s="1"/>
  <c r="AB311" i="3"/>
  <c r="Z311" i="3"/>
  <c r="Y311" i="3"/>
  <c r="X311" i="3"/>
  <c r="V311" i="3"/>
  <c r="U311" i="3"/>
  <c r="T311" i="3"/>
  <c r="AD311" i="3" s="1"/>
  <c r="S311" i="3"/>
  <c r="W311" i="3" s="1"/>
  <c r="AB310" i="3"/>
  <c r="T310" i="3"/>
  <c r="S310" i="3"/>
  <c r="AA310" i="3" s="1"/>
  <c r="S309" i="3"/>
  <c r="AB308" i="3"/>
  <c r="Y308" i="3"/>
  <c r="X308" i="3"/>
  <c r="V308" i="3"/>
  <c r="U308" i="3"/>
  <c r="S308" i="3"/>
  <c r="AA308" i="3" s="1"/>
  <c r="AB307" i="3"/>
  <c r="Z307" i="3"/>
  <c r="Y307" i="3"/>
  <c r="X307" i="3"/>
  <c r="V307" i="3"/>
  <c r="U307" i="3"/>
  <c r="S307" i="3"/>
  <c r="W307" i="3" s="1"/>
  <c r="AB306" i="3"/>
  <c r="S306" i="3"/>
  <c r="AA306" i="3" s="1"/>
  <c r="Y305" i="3"/>
  <c r="T305" i="3"/>
  <c r="AD305" i="3" s="1"/>
  <c r="S305" i="3"/>
  <c r="W305" i="3" s="1"/>
  <c r="S304" i="3"/>
  <c r="S303" i="3"/>
  <c r="S302" i="3"/>
  <c r="AA302" i="3" s="1"/>
  <c r="V301" i="3"/>
  <c r="U301" i="3"/>
  <c r="S301" i="3"/>
  <c r="W301" i="3" s="1"/>
  <c r="AB300" i="3"/>
  <c r="Y300" i="3"/>
  <c r="U300" i="3"/>
  <c r="T300" i="3"/>
  <c r="AD300" i="3" s="1"/>
  <c r="S300" i="3"/>
  <c r="AA300" i="3" s="1"/>
  <c r="AB299" i="3"/>
  <c r="Z299" i="3"/>
  <c r="Y299" i="3"/>
  <c r="U299" i="3"/>
  <c r="T299" i="3"/>
  <c r="AD299" i="3" s="1"/>
  <c r="S299" i="3"/>
  <c r="W299" i="3" s="1"/>
  <c r="AB298" i="3"/>
  <c r="Y298" i="3"/>
  <c r="S298" i="3"/>
  <c r="AA298" i="3" s="1"/>
  <c r="AB297" i="3"/>
  <c r="S297" i="3"/>
  <c r="W297" i="3" s="1"/>
  <c r="X296" i="3"/>
  <c r="V296" i="3"/>
  <c r="T296" i="3"/>
  <c r="AD296" i="3" s="1"/>
  <c r="S296" i="3"/>
  <c r="AA296" i="3" s="1"/>
  <c r="AB295" i="3"/>
  <c r="X295" i="3"/>
  <c r="V295" i="3"/>
  <c r="T295" i="3"/>
  <c r="AD295" i="3" s="1"/>
  <c r="S295" i="3"/>
  <c r="W295" i="3" s="1"/>
  <c r="T294" i="3"/>
  <c r="AD294" i="3" s="1"/>
  <c r="S294" i="3"/>
  <c r="AA294" i="3" s="1"/>
  <c r="Y293" i="3"/>
  <c r="V293" i="3"/>
  <c r="U293" i="3"/>
  <c r="S293" i="3"/>
  <c r="W293" i="3" s="1"/>
  <c r="AB292" i="3"/>
  <c r="Y292" i="3"/>
  <c r="X292" i="3"/>
  <c r="V292" i="3"/>
  <c r="U292" i="3"/>
  <c r="T292" i="3"/>
  <c r="AD292" i="3" s="1"/>
  <c r="S292" i="3"/>
  <c r="AA292" i="3" s="1"/>
  <c r="AB291" i="3"/>
  <c r="Z291" i="3"/>
  <c r="Y291" i="3"/>
  <c r="X291" i="3"/>
  <c r="V291" i="3"/>
  <c r="U291" i="3"/>
  <c r="T291" i="3"/>
  <c r="AD291" i="3" s="1"/>
  <c r="S291" i="3"/>
  <c r="W291" i="3" s="1"/>
  <c r="AB290" i="3"/>
  <c r="Y290" i="3"/>
  <c r="S290" i="3"/>
  <c r="AA290" i="3" s="1"/>
  <c r="Y289" i="3"/>
  <c r="T289" i="3"/>
  <c r="AD289" i="3" s="1"/>
  <c r="S289" i="3"/>
  <c r="W289" i="3" s="1"/>
  <c r="S288" i="3"/>
  <c r="S287" i="3"/>
  <c r="S286" i="3"/>
  <c r="AA286" i="3" s="1"/>
  <c r="V285" i="3"/>
  <c r="U285" i="3"/>
  <c r="S285" i="3"/>
  <c r="W285" i="3" s="1"/>
  <c r="AB284" i="3"/>
  <c r="Y284" i="3"/>
  <c r="U284" i="3"/>
  <c r="T284" i="3"/>
  <c r="AD284" i="3" s="1"/>
  <c r="S284" i="3"/>
  <c r="AA284" i="3" s="1"/>
  <c r="AB283" i="3"/>
  <c r="Z283" i="3"/>
  <c r="Y283" i="3"/>
  <c r="U283" i="3"/>
  <c r="T283" i="3"/>
  <c r="AD283" i="3" s="1"/>
  <c r="S283" i="3"/>
  <c r="W283" i="3" s="1"/>
  <c r="S282" i="3"/>
  <c r="AB281" i="3"/>
  <c r="V281" i="3"/>
  <c r="U281" i="3"/>
  <c r="T281" i="3"/>
  <c r="AD281" i="3" s="1"/>
  <c r="S281" i="3"/>
  <c r="W281" i="3" s="1"/>
  <c r="Y280" i="3"/>
  <c r="S280" i="3"/>
  <c r="S279" i="3"/>
  <c r="S278" i="3"/>
  <c r="W277" i="3"/>
  <c r="T277" i="3"/>
  <c r="AD277" i="3" s="1"/>
  <c r="S277" i="3"/>
  <c r="AA277" i="3" s="1"/>
  <c r="X276" i="3"/>
  <c r="T276" i="3"/>
  <c r="AD276" i="3" s="1"/>
  <c r="S276" i="3"/>
  <c r="AA276" i="3" s="1"/>
  <c r="S275" i="3"/>
  <c r="S274" i="3"/>
  <c r="S273" i="3"/>
  <c r="Z272" i="3"/>
  <c r="U272" i="3"/>
  <c r="S272" i="3"/>
  <c r="AA272" i="3" s="1"/>
  <c r="AC271" i="3"/>
  <c r="S271" i="3"/>
  <c r="Z271" i="3" s="1"/>
  <c r="AB270" i="3"/>
  <c r="Y270" i="3"/>
  <c r="T270" i="3"/>
  <c r="S270" i="3"/>
  <c r="AA270" i="3" s="1"/>
  <c r="AB269" i="3"/>
  <c r="U269" i="3"/>
  <c r="T269" i="3"/>
  <c r="S269" i="3"/>
  <c r="W269" i="3" s="1"/>
  <c r="S268" i="3"/>
  <c r="U267" i="3"/>
  <c r="S267" i="3"/>
  <c r="W267" i="3" s="1"/>
  <c r="X266" i="3"/>
  <c r="S266" i="3"/>
  <c r="S265" i="3"/>
  <c r="S264" i="3"/>
  <c r="U263" i="3"/>
  <c r="S263" i="3"/>
  <c r="W263" i="3" s="1"/>
  <c r="S262" i="3"/>
  <c r="Z261" i="3"/>
  <c r="U261" i="3"/>
  <c r="S261" i="3"/>
  <c r="W261" i="3" s="1"/>
  <c r="AB260" i="3"/>
  <c r="X260" i="3"/>
  <c r="V260" i="3"/>
  <c r="AD260" i="3" s="1"/>
  <c r="S260" i="3"/>
  <c r="AA260" i="3" s="1"/>
  <c r="AC259" i="3"/>
  <c r="X259" i="3"/>
  <c r="S259" i="3"/>
  <c r="Y258" i="3"/>
  <c r="V258" i="3"/>
  <c r="S258" i="3"/>
  <c r="AA258" i="3" s="1"/>
  <c r="Y257" i="3"/>
  <c r="T257" i="3"/>
  <c r="S257" i="3"/>
  <c r="W257" i="3" s="1"/>
  <c r="S256" i="3"/>
  <c r="X255" i="3"/>
  <c r="V255" i="3"/>
  <c r="T255" i="3"/>
  <c r="AD255" i="3" s="1"/>
  <c r="S255" i="3"/>
  <c r="W255" i="3" s="1"/>
  <c r="Z254" i="3"/>
  <c r="S254" i="3"/>
  <c r="AB253" i="3"/>
  <c r="Y253" i="3"/>
  <c r="X253" i="3"/>
  <c r="V253" i="3"/>
  <c r="S253" i="3"/>
  <c r="W253" i="3" s="1"/>
  <c r="S252" i="3"/>
  <c r="Z252" i="3" s="1"/>
  <c r="S251" i="3"/>
  <c r="AB250" i="3"/>
  <c r="Y250" i="3"/>
  <c r="W250" i="3"/>
  <c r="S250" i="3"/>
  <c r="U250" i="3" s="1"/>
  <c r="AC249" i="3"/>
  <c r="Z249" i="3"/>
  <c r="S249" i="3"/>
  <c r="U249" i="3" s="1"/>
  <c r="Y248" i="3"/>
  <c r="U248" i="3"/>
  <c r="S248" i="3"/>
  <c r="S247" i="3"/>
  <c r="Y246" i="3"/>
  <c r="U246" i="3"/>
  <c r="S246" i="3"/>
  <c r="W246" i="3" s="1"/>
  <c r="X245" i="3"/>
  <c r="S245" i="3"/>
  <c r="Z244" i="3"/>
  <c r="Y244" i="3"/>
  <c r="W244" i="3"/>
  <c r="V244" i="3"/>
  <c r="T244" i="3"/>
  <c r="S244" i="3"/>
  <c r="AA244" i="3" s="1"/>
  <c r="AB243" i="3"/>
  <c r="Y243" i="3"/>
  <c r="T243" i="3"/>
  <c r="S243" i="3"/>
  <c r="AA243" i="3" s="1"/>
  <c r="AC242" i="3"/>
  <c r="V242" i="3"/>
  <c r="AD242" i="3" s="1"/>
  <c r="U242" i="3"/>
  <c r="S242" i="3"/>
  <c r="AA242" i="3" s="1"/>
  <c r="AB241" i="3"/>
  <c r="V241" i="3"/>
  <c r="U241" i="3"/>
  <c r="S241" i="3"/>
  <c r="AA241" i="3" s="1"/>
  <c r="Y240" i="3"/>
  <c r="W240" i="3"/>
  <c r="U240" i="3"/>
  <c r="S240" i="3"/>
  <c r="X239" i="3"/>
  <c r="S239" i="3"/>
  <c r="T238" i="3"/>
  <c r="AD238" i="3" s="1"/>
  <c r="S238" i="3"/>
  <c r="W238" i="3" s="1"/>
  <c r="Y237" i="3"/>
  <c r="S237" i="3"/>
  <c r="Z236" i="3"/>
  <c r="X236" i="3"/>
  <c r="V236" i="3"/>
  <c r="S236" i="3"/>
  <c r="AA236" i="3" s="1"/>
  <c r="AB235" i="3"/>
  <c r="Y235" i="3"/>
  <c r="S235" i="3"/>
  <c r="W234" i="3"/>
  <c r="S234" i="3"/>
  <c r="Y233" i="3"/>
  <c r="S233" i="3"/>
  <c r="Z233" i="3" s="1"/>
  <c r="X232" i="3"/>
  <c r="V232" i="3"/>
  <c r="S232" i="3"/>
  <c r="AA232" i="3" s="1"/>
  <c r="Y231" i="3"/>
  <c r="S231" i="3"/>
  <c r="S230" i="3"/>
  <c r="X230" i="3" s="1"/>
  <c r="AB229" i="3"/>
  <c r="Z229" i="3"/>
  <c r="Y229" i="3"/>
  <c r="V229" i="3"/>
  <c r="T229" i="3"/>
  <c r="S229" i="3"/>
  <c r="AA229" i="3" s="1"/>
  <c r="AB228" i="3"/>
  <c r="S228" i="3"/>
  <c r="AC228" i="3" s="1"/>
  <c r="Y227" i="3"/>
  <c r="V227" i="3"/>
  <c r="S227" i="3"/>
  <c r="AC227" i="3" s="1"/>
  <c r="Y226" i="3"/>
  <c r="S226" i="3"/>
  <c r="S225" i="3"/>
  <c r="X225" i="3" s="1"/>
  <c r="AC224" i="3"/>
  <c r="Z224" i="3"/>
  <c r="X224" i="3"/>
  <c r="W224" i="3"/>
  <c r="V224" i="3"/>
  <c r="S224" i="3"/>
  <c r="AA224" i="3" s="1"/>
  <c r="AC223" i="3"/>
  <c r="Z223" i="3"/>
  <c r="U223" i="3"/>
  <c r="S223" i="3"/>
  <c r="AB223" i="3" s="1"/>
  <c r="AC222" i="3"/>
  <c r="U222" i="3"/>
  <c r="T222" i="3"/>
  <c r="AD222" i="3" s="1"/>
  <c r="S222" i="3"/>
  <c r="X222" i="3" s="1"/>
  <c r="Z221" i="3"/>
  <c r="V221" i="3"/>
  <c r="U221" i="3"/>
  <c r="S221" i="3"/>
  <c r="AA221" i="3" s="1"/>
  <c r="AB220" i="3"/>
  <c r="W220" i="3"/>
  <c r="S220" i="3"/>
  <c r="AB219" i="3"/>
  <c r="Y219" i="3"/>
  <c r="T219" i="3"/>
  <c r="S219" i="3"/>
  <c r="Z219" i="3" s="1"/>
  <c r="Z218" i="3"/>
  <c r="S218" i="3"/>
  <c r="AC218" i="3" s="1"/>
  <c r="Y217" i="3"/>
  <c r="V217" i="3"/>
  <c r="AD217" i="3" s="1"/>
  <c r="S217" i="3"/>
  <c r="AC217" i="3" s="1"/>
  <c r="AB216" i="3"/>
  <c r="X216" i="3"/>
  <c r="V216" i="3"/>
  <c r="T216" i="3"/>
  <c r="S216" i="3"/>
  <c r="W216" i="3" s="1"/>
  <c r="Y215" i="3"/>
  <c r="X215" i="3"/>
  <c r="AD215" i="3" s="1"/>
  <c r="T215" i="3"/>
  <c r="S215" i="3"/>
  <c r="AA215" i="3" s="1"/>
  <c r="AC214" i="3"/>
  <c r="W214" i="3"/>
  <c r="U214" i="3"/>
  <c r="S214" i="3"/>
  <c r="Y214" i="3" s="1"/>
  <c r="S213" i="3"/>
  <c r="Y212" i="3"/>
  <c r="X212" i="3"/>
  <c r="V212" i="3"/>
  <c r="AD212" i="3" s="1"/>
  <c r="U212" i="3"/>
  <c r="T212" i="3"/>
  <c r="S212" i="3"/>
  <c r="AA212" i="3" s="1"/>
  <c r="AB211" i="3"/>
  <c r="Z211" i="3"/>
  <c r="X211" i="3"/>
  <c r="T211" i="3"/>
  <c r="S211" i="3"/>
  <c r="AA211" i="3" s="1"/>
  <c r="S210" i="3"/>
  <c r="Z209" i="3"/>
  <c r="S209" i="3"/>
  <c r="AB208" i="3"/>
  <c r="Y208" i="3"/>
  <c r="V208" i="3"/>
  <c r="AD208" i="3" s="1"/>
  <c r="T208" i="3"/>
  <c r="S208" i="3"/>
  <c r="AC208" i="3" s="1"/>
  <c r="AB207" i="3"/>
  <c r="S207" i="3"/>
  <c r="Z206" i="3"/>
  <c r="S206" i="3"/>
  <c r="Y205" i="3"/>
  <c r="X205" i="3"/>
  <c r="T205" i="3"/>
  <c r="AD205" i="3" s="1"/>
  <c r="S205" i="3"/>
  <c r="AA205" i="3" s="1"/>
  <c r="AC204" i="3"/>
  <c r="Y204" i="3"/>
  <c r="S204" i="3"/>
  <c r="AB203" i="3"/>
  <c r="W203" i="3"/>
  <c r="U203" i="3"/>
  <c r="S203" i="3"/>
  <c r="AB202" i="3"/>
  <c r="V202" i="3"/>
  <c r="S202" i="3"/>
  <c r="Z201" i="3"/>
  <c r="X201" i="3"/>
  <c r="V201" i="3"/>
  <c r="T201" i="3"/>
  <c r="AD201" i="3" s="1"/>
  <c r="S201" i="3"/>
  <c r="AA201" i="3" s="1"/>
  <c r="X200" i="3"/>
  <c r="S200" i="3"/>
  <c r="W200" i="3" s="1"/>
  <c r="S199" i="3"/>
  <c r="S198" i="3"/>
  <c r="AC198" i="3" s="1"/>
  <c r="U197" i="3"/>
  <c r="S197" i="3"/>
  <c r="AA197" i="3" s="1"/>
  <c r="AB196" i="3"/>
  <c r="V196" i="3"/>
  <c r="AD196" i="3" s="1"/>
  <c r="T196" i="3"/>
  <c r="S196" i="3"/>
  <c r="W196" i="3" s="1"/>
  <c r="Y195" i="3"/>
  <c r="W195" i="3"/>
  <c r="U195" i="3"/>
  <c r="S195" i="3"/>
  <c r="AA195" i="3" s="1"/>
  <c r="Y194" i="3"/>
  <c r="V194" i="3"/>
  <c r="S194" i="3"/>
  <c r="W193" i="3"/>
  <c r="S193" i="3"/>
  <c r="AA193" i="3" s="1"/>
  <c r="AB192" i="3"/>
  <c r="S192" i="3"/>
  <c r="S191" i="3"/>
  <c r="AA191" i="3" s="1"/>
  <c r="AB190" i="3"/>
  <c r="Z190" i="3"/>
  <c r="V190" i="3"/>
  <c r="T190" i="3"/>
  <c r="AD190" i="3" s="1"/>
  <c r="S190" i="3"/>
  <c r="W190" i="3" s="1"/>
  <c r="X189" i="3"/>
  <c r="U189" i="3"/>
  <c r="S189" i="3"/>
  <c r="AA189" i="3" s="1"/>
  <c r="AC188" i="3"/>
  <c r="S188" i="3"/>
  <c r="AC187" i="3"/>
  <c r="W187" i="3"/>
  <c r="S187" i="3"/>
  <c r="S186" i="3"/>
  <c r="V185" i="3"/>
  <c r="T185" i="3"/>
  <c r="AD185" i="3" s="1"/>
  <c r="S185" i="3"/>
  <c r="AA185" i="3" s="1"/>
  <c r="Z184" i="3"/>
  <c r="S184" i="3"/>
  <c r="V183" i="3"/>
  <c r="T183" i="3"/>
  <c r="AD183" i="3" s="1"/>
  <c r="S183" i="3"/>
  <c r="AA183" i="3" s="1"/>
  <c r="AC182" i="3"/>
  <c r="S182" i="3"/>
  <c r="AB181" i="3"/>
  <c r="V181" i="3"/>
  <c r="AD181" i="3" s="1"/>
  <c r="T181" i="3"/>
  <c r="S181" i="3"/>
  <c r="X180" i="3"/>
  <c r="U180" i="3"/>
  <c r="S180" i="3"/>
  <c r="W180" i="3" s="1"/>
  <c r="AB179" i="3"/>
  <c r="Y179" i="3"/>
  <c r="V179" i="3"/>
  <c r="S179" i="3"/>
  <c r="AA179" i="3" s="1"/>
  <c r="S178" i="3"/>
  <c r="W178" i="3" s="1"/>
  <c r="S177" i="3"/>
  <c r="S176" i="3"/>
  <c r="W176" i="3" s="1"/>
  <c r="AB175" i="3"/>
  <c r="Y175" i="3"/>
  <c r="V175" i="3"/>
  <c r="T175" i="3"/>
  <c r="S175" i="3"/>
  <c r="AA175" i="3" s="1"/>
  <c r="X174" i="3"/>
  <c r="U174" i="3"/>
  <c r="S174" i="3"/>
  <c r="W174" i="3" s="1"/>
  <c r="Y173" i="3"/>
  <c r="V173" i="3"/>
  <c r="S173" i="3"/>
  <c r="AA173" i="3" s="1"/>
  <c r="S172" i="3"/>
  <c r="W172" i="3" s="1"/>
  <c r="AB171" i="3"/>
  <c r="Y171" i="3"/>
  <c r="V171" i="3"/>
  <c r="T171" i="3"/>
  <c r="AD171" i="3" s="1"/>
  <c r="S171" i="3"/>
  <c r="AA171" i="3" s="1"/>
  <c r="S170" i="3"/>
  <c r="W170" i="3" s="1"/>
  <c r="S169" i="3"/>
  <c r="AC169" i="3" s="1"/>
  <c r="AB168" i="3"/>
  <c r="Y168" i="3"/>
  <c r="S168" i="3"/>
  <c r="W168" i="3" s="1"/>
  <c r="S167" i="3"/>
  <c r="S166" i="3"/>
  <c r="W166" i="3" s="1"/>
  <c r="S165" i="3"/>
  <c r="AA165" i="3" s="1"/>
  <c r="Z164" i="3"/>
  <c r="U164" i="3"/>
  <c r="S164" i="3"/>
  <c r="W164" i="3" s="1"/>
  <c r="Y163" i="3"/>
  <c r="V163" i="3"/>
  <c r="S163" i="3"/>
  <c r="AA163" i="3" s="1"/>
  <c r="AC162" i="3"/>
  <c r="S162" i="3"/>
  <c r="V161" i="3"/>
  <c r="U161" i="3"/>
  <c r="S161" i="3"/>
  <c r="AA161" i="3" s="1"/>
  <c r="W160" i="3"/>
  <c r="S160" i="3"/>
  <c r="AA160" i="3" s="1"/>
  <c r="V159" i="3"/>
  <c r="T159" i="3"/>
  <c r="S159" i="3"/>
  <c r="W159" i="3" s="1"/>
  <c r="S158" i="3"/>
  <c r="AB158" i="3" s="1"/>
  <c r="Z157" i="3"/>
  <c r="X157" i="3"/>
  <c r="S157" i="3"/>
  <c r="AA157" i="3" s="1"/>
  <c r="T156" i="3"/>
  <c r="S156" i="3"/>
  <c r="AA156" i="3" s="1"/>
  <c r="V155" i="3"/>
  <c r="U155" i="3"/>
  <c r="S155" i="3"/>
  <c r="AA155" i="3" s="1"/>
  <c r="Y154" i="3"/>
  <c r="W154" i="3"/>
  <c r="S154" i="3"/>
  <c r="AA154" i="3" s="1"/>
  <c r="S153" i="3"/>
  <c r="AA153" i="3" s="1"/>
  <c r="X152" i="3"/>
  <c r="V152" i="3"/>
  <c r="S152" i="3"/>
  <c r="AA152" i="3" s="1"/>
  <c r="T151" i="3"/>
  <c r="S151" i="3"/>
  <c r="AA151" i="3" s="1"/>
  <c r="S150" i="3"/>
  <c r="AA150" i="3" s="1"/>
  <c r="Z149" i="3"/>
  <c r="U149" i="3"/>
  <c r="S149" i="3"/>
  <c r="AA149" i="3" s="1"/>
  <c r="Z148" i="3"/>
  <c r="X148" i="3"/>
  <c r="S148" i="3"/>
  <c r="AA148" i="3" s="1"/>
  <c r="AB147" i="3"/>
  <c r="V147" i="3"/>
  <c r="U147" i="3"/>
  <c r="T147" i="3"/>
  <c r="AD147" i="3" s="1"/>
  <c r="S147" i="3"/>
  <c r="AA147" i="3" s="1"/>
  <c r="S146" i="3"/>
  <c r="AA146" i="3" s="1"/>
  <c r="S145" i="3"/>
  <c r="AC145" i="3" s="1"/>
  <c r="AC144" i="3"/>
  <c r="Z144" i="3"/>
  <c r="S144" i="3"/>
  <c r="AA144" i="3" s="1"/>
  <c r="V143" i="3"/>
  <c r="U143" i="3"/>
  <c r="S143" i="3"/>
  <c r="AA143" i="3" s="1"/>
  <c r="AC142" i="3"/>
  <c r="Z142" i="3"/>
  <c r="V142" i="3"/>
  <c r="AD142" i="3" s="1"/>
  <c r="U142" i="3"/>
  <c r="S142" i="3"/>
  <c r="AA142" i="3" s="1"/>
  <c r="AB141" i="3"/>
  <c r="X141" i="3"/>
  <c r="V141" i="3"/>
  <c r="S141" i="3"/>
  <c r="AA141" i="3" s="1"/>
  <c r="AC140" i="3"/>
  <c r="X140" i="3"/>
  <c r="V140" i="3"/>
  <c r="AD140" i="3" s="1"/>
  <c r="T140" i="3"/>
  <c r="S140" i="3"/>
  <c r="AA140" i="3" s="1"/>
  <c r="S139" i="3"/>
  <c r="S138" i="3"/>
  <c r="S137" i="3"/>
  <c r="AA137" i="3" s="1"/>
  <c r="X136" i="3"/>
  <c r="V136" i="3"/>
  <c r="S136" i="3"/>
  <c r="AA136" i="3" s="1"/>
  <c r="AD135" i="3"/>
  <c r="X135" i="3"/>
  <c r="V135" i="3"/>
  <c r="S135" i="3"/>
  <c r="AA135" i="3" s="1"/>
  <c r="Y134" i="3"/>
  <c r="W134" i="3"/>
  <c r="S134" i="3"/>
  <c r="AA134" i="3" s="1"/>
  <c r="AC133" i="3"/>
  <c r="X133" i="3"/>
  <c r="S133" i="3"/>
  <c r="S132" i="3"/>
  <c r="X131" i="3"/>
  <c r="T131" i="3"/>
  <c r="S131" i="3"/>
  <c r="AA131" i="3" s="1"/>
  <c r="S130" i="3"/>
  <c r="AB130" i="3" s="1"/>
  <c r="Z129" i="3"/>
  <c r="U129" i="3"/>
  <c r="S129" i="3"/>
  <c r="AA129" i="3" s="1"/>
  <c r="Z128" i="3"/>
  <c r="Y128" i="3"/>
  <c r="V128" i="3"/>
  <c r="U128" i="3"/>
  <c r="T128" i="3"/>
  <c r="S128" i="3"/>
  <c r="AA128" i="3" s="1"/>
  <c r="AB127" i="3"/>
  <c r="Y127" i="3"/>
  <c r="V127" i="3"/>
  <c r="S127" i="3"/>
  <c r="AA127" i="3" s="1"/>
  <c r="S126" i="3"/>
  <c r="AA126" i="3" s="1"/>
  <c r="S125" i="3"/>
  <c r="Z124" i="3"/>
  <c r="S124" i="3"/>
  <c r="AA124" i="3" s="1"/>
  <c r="AB123" i="3"/>
  <c r="T123" i="3"/>
  <c r="AD123" i="3" s="1"/>
  <c r="S123" i="3"/>
  <c r="AA123" i="3" s="1"/>
  <c r="S122" i="3"/>
  <c r="AB122" i="3" s="1"/>
  <c r="U121" i="3"/>
  <c r="S121" i="3"/>
  <c r="AA121" i="3" s="1"/>
  <c r="S120" i="3"/>
  <c r="T119" i="3"/>
  <c r="S119" i="3"/>
  <c r="AA119" i="3" s="1"/>
  <c r="W118" i="3"/>
  <c r="U118" i="3"/>
  <c r="S118" i="3"/>
  <c r="AA118" i="3" s="1"/>
  <c r="Z117" i="3"/>
  <c r="X117" i="3"/>
  <c r="S117" i="3"/>
  <c r="AC117" i="3" s="1"/>
  <c r="S116" i="3"/>
  <c r="S115" i="3"/>
  <c r="AA115" i="3" s="1"/>
  <c r="W114" i="3"/>
  <c r="S114" i="3"/>
  <c r="AB114" i="3" s="1"/>
  <c r="S113" i="3"/>
  <c r="Z113" i="3" s="1"/>
  <c r="S112" i="3"/>
  <c r="AB111" i="3"/>
  <c r="V111" i="3"/>
  <c r="U111" i="3"/>
  <c r="S111" i="3"/>
  <c r="AA111" i="3" s="1"/>
  <c r="S110" i="3"/>
  <c r="AC110" i="3" s="1"/>
  <c r="S109" i="3"/>
  <c r="AC109" i="3" s="1"/>
  <c r="S108" i="3"/>
  <c r="Z107" i="3"/>
  <c r="X107" i="3"/>
  <c r="S107" i="3"/>
  <c r="AA107" i="3" s="1"/>
  <c r="Z106" i="3"/>
  <c r="X106" i="3"/>
  <c r="S106" i="3"/>
  <c r="Z105" i="3"/>
  <c r="U105" i="3"/>
  <c r="S105" i="3"/>
  <c r="AC105" i="3" s="1"/>
  <c r="U104" i="3"/>
  <c r="S104" i="3"/>
  <c r="X104" i="3" s="1"/>
  <c r="X103" i="3"/>
  <c r="V103" i="3"/>
  <c r="S103" i="3"/>
  <c r="AA103" i="3" s="1"/>
  <c r="Z102" i="3"/>
  <c r="S102" i="3"/>
  <c r="AC102" i="3" s="1"/>
  <c r="Z101" i="3"/>
  <c r="S101" i="3"/>
  <c r="AC101" i="3" s="1"/>
  <c r="Y100" i="3"/>
  <c r="X100" i="3"/>
  <c r="S100" i="3"/>
  <c r="W100" i="3" s="1"/>
  <c r="Z99" i="3"/>
  <c r="V99" i="3"/>
  <c r="U99" i="3"/>
  <c r="S99" i="3"/>
  <c r="AA99" i="3" s="1"/>
  <c r="S98" i="3"/>
  <c r="W98" i="3" s="1"/>
  <c r="S97" i="3"/>
  <c r="Y96" i="3"/>
  <c r="S96" i="3"/>
  <c r="W96" i="3" s="1"/>
  <c r="Z95" i="3"/>
  <c r="V95" i="3"/>
  <c r="AD95" i="3" s="1"/>
  <c r="U95" i="3"/>
  <c r="S95" i="3"/>
  <c r="AA95" i="3" s="1"/>
  <c r="S94" i="3"/>
  <c r="W94" i="3" s="1"/>
  <c r="S93" i="3"/>
  <c r="Y92" i="3"/>
  <c r="S92" i="3"/>
  <c r="W92" i="3" s="1"/>
  <c r="Z91" i="3"/>
  <c r="V91" i="3"/>
  <c r="AD91" i="3" s="1"/>
  <c r="U91" i="3"/>
  <c r="S91" i="3"/>
  <c r="AA91" i="3" s="1"/>
  <c r="S90" i="3"/>
  <c r="W90" i="3" s="1"/>
  <c r="U89" i="3"/>
  <c r="S89" i="3"/>
  <c r="AA89" i="3" s="1"/>
  <c r="S88" i="3"/>
  <c r="W88" i="3" s="1"/>
  <c r="AB87" i="3"/>
  <c r="X87" i="3"/>
  <c r="V87" i="3"/>
  <c r="S87" i="3"/>
  <c r="AA87" i="3" s="1"/>
  <c r="S86" i="3"/>
  <c r="W86" i="3" s="1"/>
  <c r="V85" i="3"/>
  <c r="U85" i="3"/>
  <c r="S85" i="3"/>
  <c r="AA85" i="3" s="1"/>
  <c r="S84" i="3"/>
  <c r="W84" i="3" s="1"/>
  <c r="Y83" i="3"/>
  <c r="S83" i="3"/>
  <c r="AA83" i="3" s="1"/>
  <c r="S82" i="3"/>
  <c r="W82" i="3" s="1"/>
  <c r="Z81" i="3"/>
  <c r="V81" i="3"/>
  <c r="S81" i="3"/>
  <c r="AA81" i="3" s="1"/>
  <c r="Y80" i="3"/>
  <c r="X80" i="3"/>
  <c r="S80" i="3"/>
  <c r="W80" i="3" s="1"/>
  <c r="AB79" i="3"/>
  <c r="Z79" i="3"/>
  <c r="X79" i="3"/>
  <c r="V79" i="3"/>
  <c r="U79" i="3"/>
  <c r="S79" i="3"/>
  <c r="AA79" i="3" s="1"/>
  <c r="S78" i="3"/>
  <c r="W78" i="3" s="1"/>
  <c r="Z77" i="3"/>
  <c r="S77" i="3"/>
  <c r="AA77" i="3" s="1"/>
  <c r="Y76" i="3"/>
  <c r="S76" i="3"/>
  <c r="W76" i="3" s="1"/>
  <c r="AB75" i="3"/>
  <c r="Z75" i="3"/>
  <c r="V75" i="3"/>
  <c r="U75" i="3"/>
  <c r="S75" i="3"/>
  <c r="AA75" i="3" s="1"/>
  <c r="S74" i="3"/>
  <c r="W74" i="3" s="1"/>
  <c r="Z73" i="3"/>
  <c r="S73" i="3"/>
  <c r="AA73" i="3" s="1"/>
  <c r="Y72" i="3"/>
  <c r="S72" i="3"/>
  <c r="W72" i="3" s="1"/>
  <c r="AB71" i="3"/>
  <c r="Z71" i="3"/>
  <c r="V71" i="3"/>
  <c r="U71" i="3"/>
  <c r="T71" i="3"/>
  <c r="AD71" i="3" s="1"/>
  <c r="S71" i="3"/>
  <c r="AA71" i="3" s="1"/>
  <c r="S70" i="3"/>
  <c r="W70" i="3" s="1"/>
  <c r="Z69" i="3"/>
  <c r="V69" i="3"/>
  <c r="S69" i="3"/>
  <c r="AA69" i="3" s="1"/>
  <c r="Y68" i="3"/>
  <c r="X68" i="3"/>
  <c r="S68" i="3"/>
  <c r="W68" i="3" s="1"/>
  <c r="AD67" i="3"/>
  <c r="AB67" i="3"/>
  <c r="Z67" i="3"/>
  <c r="V67" i="3"/>
  <c r="U67" i="3"/>
  <c r="T67" i="3"/>
  <c r="S67" i="3"/>
  <c r="AA67" i="3" s="1"/>
  <c r="S66" i="3"/>
  <c r="W66" i="3" s="1"/>
  <c r="Z65" i="3"/>
  <c r="V65" i="3"/>
  <c r="S65" i="3"/>
  <c r="AA65" i="3" s="1"/>
  <c r="Y64" i="3"/>
  <c r="X64" i="3"/>
  <c r="S64" i="3"/>
  <c r="W64" i="3" s="1"/>
  <c r="AD63" i="3"/>
  <c r="AB63" i="3"/>
  <c r="Z63" i="3"/>
  <c r="V63" i="3"/>
  <c r="U63" i="3"/>
  <c r="T63" i="3"/>
  <c r="S63" i="3"/>
  <c r="AA63" i="3" s="1"/>
  <c r="S62" i="3"/>
  <c r="Z61" i="3"/>
  <c r="S61" i="3"/>
  <c r="AA61" i="3" s="1"/>
  <c r="Y60" i="3"/>
  <c r="S60" i="3"/>
  <c r="W60" i="3" s="1"/>
  <c r="AB59" i="3"/>
  <c r="Z59" i="3"/>
  <c r="U59" i="3"/>
  <c r="T59" i="3"/>
  <c r="AD59" i="3" s="1"/>
  <c r="S59" i="3"/>
  <c r="AA59" i="3" s="1"/>
  <c r="S58" i="3"/>
  <c r="W58" i="3" s="1"/>
  <c r="Z57" i="3"/>
  <c r="V57" i="3"/>
  <c r="S57" i="3"/>
  <c r="AA57" i="3" s="1"/>
  <c r="X56" i="3"/>
  <c r="S56" i="3"/>
  <c r="W56" i="3" s="1"/>
  <c r="Z55" i="3"/>
  <c r="S55" i="3"/>
  <c r="AA55" i="3" s="1"/>
  <c r="S54" i="3"/>
  <c r="W54" i="3" s="1"/>
  <c r="Z53" i="3"/>
  <c r="V53" i="3"/>
  <c r="U53" i="3"/>
  <c r="S53" i="3"/>
  <c r="AA53" i="3" s="1"/>
  <c r="S52" i="3"/>
  <c r="W52" i="3" s="1"/>
  <c r="Z51" i="3"/>
  <c r="S51" i="3"/>
  <c r="S50" i="3"/>
  <c r="W50" i="3" s="1"/>
  <c r="Z49" i="3"/>
  <c r="V49" i="3"/>
  <c r="U49" i="3"/>
  <c r="S49" i="3"/>
  <c r="AA49" i="3" s="1"/>
  <c r="S48" i="3"/>
  <c r="Z47" i="3"/>
  <c r="X47" i="3"/>
  <c r="V47" i="3"/>
  <c r="S47" i="3"/>
  <c r="AA47" i="3" s="1"/>
  <c r="AC46" i="3"/>
  <c r="S46" i="3"/>
  <c r="W46" i="3" s="1"/>
  <c r="Z45" i="3"/>
  <c r="V45" i="3"/>
  <c r="U45" i="3"/>
  <c r="S45" i="3"/>
  <c r="AA45" i="3" s="1"/>
  <c r="S44" i="3"/>
  <c r="Z43" i="3"/>
  <c r="S43" i="3"/>
  <c r="S42" i="3"/>
  <c r="W42" i="3" s="1"/>
  <c r="Z41" i="3"/>
  <c r="V41" i="3"/>
  <c r="S41" i="3"/>
  <c r="AA41" i="3" s="1"/>
  <c r="Z40" i="3"/>
  <c r="T40" i="3"/>
  <c r="S40" i="3"/>
  <c r="W40" i="3" s="1"/>
  <c r="V39" i="3"/>
  <c r="S39" i="3"/>
  <c r="AA39" i="3" s="1"/>
  <c r="AB38" i="3"/>
  <c r="S38" i="3"/>
  <c r="W38" i="3" s="1"/>
  <c r="Y37" i="3"/>
  <c r="T37" i="3"/>
  <c r="S37" i="3"/>
  <c r="AA37" i="3" s="1"/>
  <c r="X36" i="3"/>
  <c r="S36" i="3"/>
  <c r="T35" i="3"/>
  <c r="AD35" i="3" s="1"/>
  <c r="S35" i="3"/>
  <c r="AA35" i="3" s="1"/>
  <c r="S34" i="3"/>
  <c r="X33" i="3"/>
  <c r="S33" i="3"/>
  <c r="AB32" i="3"/>
  <c r="T32" i="3"/>
  <c r="S32" i="3"/>
  <c r="W32" i="3" s="1"/>
  <c r="Z31" i="3"/>
  <c r="Y31" i="3"/>
  <c r="S31" i="3"/>
  <c r="AA31" i="3" s="1"/>
  <c r="AB30" i="3"/>
  <c r="S30" i="3"/>
  <c r="W30" i="3" s="1"/>
  <c r="AB29" i="3"/>
  <c r="Z29" i="3"/>
  <c r="T29" i="3"/>
  <c r="AD29" i="3" s="1"/>
  <c r="S29" i="3"/>
  <c r="AA29" i="3" s="1"/>
  <c r="AB28" i="3"/>
  <c r="Z28" i="3"/>
  <c r="S28" i="3"/>
  <c r="Z27" i="3"/>
  <c r="Y27" i="3"/>
  <c r="V27" i="3"/>
  <c r="T27" i="3"/>
  <c r="AD27" i="3" s="1"/>
  <c r="S27" i="3"/>
  <c r="AA27" i="3" s="1"/>
  <c r="S26" i="3"/>
  <c r="W26" i="3" s="1"/>
  <c r="Z25" i="3"/>
  <c r="Y25" i="3"/>
  <c r="X25" i="3"/>
  <c r="S25" i="3"/>
  <c r="AA25" i="3" s="1"/>
  <c r="AB24" i="3"/>
  <c r="X24" i="3"/>
  <c r="AD24" i="3" s="1"/>
  <c r="V24" i="3"/>
  <c r="T24" i="3"/>
  <c r="S24" i="3"/>
  <c r="W24" i="3" s="1"/>
  <c r="Y23" i="3"/>
  <c r="S23" i="3"/>
  <c r="AB22" i="3"/>
  <c r="S22" i="3"/>
  <c r="W22" i="3" s="1"/>
  <c r="Z21" i="3"/>
  <c r="X21" i="3"/>
  <c r="U21" i="3"/>
  <c r="T21" i="3"/>
  <c r="S21" i="3"/>
  <c r="AA21" i="3" s="1"/>
  <c r="S20" i="3"/>
  <c r="T20" i="3" s="1"/>
  <c r="Z19" i="3"/>
  <c r="S19" i="3"/>
  <c r="S18" i="3"/>
  <c r="S17" i="3"/>
  <c r="AD16" i="3"/>
  <c r="AB16" i="3"/>
  <c r="Z16" i="3"/>
  <c r="X16" i="3"/>
  <c r="V16" i="3"/>
  <c r="T16" i="3"/>
  <c r="S16" i="3"/>
  <c r="W16" i="3" s="1"/>
  <c r="Z15" i="3"/>
  <c r="Y15" i="3"/>
  <c r="S15" i="3"/>
  <c r="AA15" i="3" s="1"/>
  <c r="AB14" i="3"/>
  <c r="S14" i="3"/>
  <c r="W14" i="3" s="1"/>
  <c r="S13" i="3"/>
  <c r="Z12" i="3"/>
  <c r="X12" i="3"/>
  <c r="AD12" i="3" s="1"/>
  <c r="V12" i="3"/>
  <c r="S12" i="3"/>
  <c r="W12" i="3" s="1"/>
  <c r="S11" i="3"/>
  <c r="S10" i="3"/>
  <c r="W10" i="3" s="1"/>
  <c r="AB9" i="3"/>
  <c r="Y9" i="3"/>
  <c r="X9" i="3"/>
  <c r="U9" i="3"/>
  <c r="S9" i="3"/>
  <c r="AA9" i="3" s="1"/>
  <c r="Z8" i="3"/>
  <c r="V8" i="3"/>
  <c r="S8" i="3"/>
  <c r="V7" i="3"/>
  <c r="S7" i="3"/>
  <c r="Z7" i="3" s="1"/>
  <c r="S6" i="3"/>
  <c r="W6" i="3" s="1"/>
  <c r="Z5" i="3"/>
  <c r="X5" i="3"/>
  <c r="T5" i="3"/>
  <c r="S5" i="3"/>
  <c r="AB4" i="3"/>
  <c r="X4" i="3"/>
  <c r="V4" i="3"/>
  <c r="AD4" i="3" s="1"/>
  <c r="T4" i="3"/>
  <c r="S4" i="3"/>
  <c r="W4" i="3" s="1"/>
  <c r="Z3" i="3"/>
  <c r="V3" i="3"/>
  <c r="S3" i="3"/>
  <c r="AA3" i="3" s="1"/>
  <c r="AB2" i="3"/>
  <c r="W2" i="3"/>
  <c r="S2" i="3"/>
  <c r="AD2" i="3" s="1"/>
  <c r="CY21" i="7" l="1"/>
  <c r="BX13" i="6"/>
  <c r="BY13" i="6"/>
  <c r="CE13" i="6"/>
  <c r="CN22" i="7"/>
  <c r="CC22" i="7"/>
  <c r="CM22" i="7"/>
  <c r="CB22" i="7"/>
  <c r="CA13" i="6"/>
  <c r="CP94" i="7"/>
  <c r="CC13" i="6"/>
  <c r="CO94" i="7"/>
  <c r="CD13" i="6"/>
  <c r="BZ13" i="6"/>
  <c r="CX21" i="7"/>
  <c r="CX94" i="7"/>
  <c r="CY94" i="7"/>
  <c r="CD95" i="7"/>
  <c r="BS95" i="7"/>
  <c r="CE95" i="7"/>
  <c r="CG95" i="7"/>
  <c r="CL95" i="7"/>
  <c r="BT95" i="7"/>
  <c r="BV95" i="7"/>
  <c r="CH95" i="7"/>
  <c r="CA95" i="7"/>
  <c r="CK95" i="7"/>
  <c r="BZ95" i="7"/>
  <c r="CF95" i="7"/>
  <c r="BU95" i="7"/>
  <c r="BY95" i="7"/>
  <c r="CI95" i="7"/>
  <c r="BW95" i="7"/>
  <c r="BX95" i="7"/>
  <c r="CJ95" i="7"/>
  <c r="CM95" i="7"/>
  <c r="CB95" i="7"/>
  <c r="CC95" i="7"/>
  <c r="CN95" i="7"/>
  <c r="BB13" i="7"/>
  <c r="CH22" i="7"/>
  <c r="CL22" i="7"/>
  <c r="CJ22" i="7"/>
  <c r="CD22" i="7"/>
  <c r="BZ22" i="7"/>
  <c r="BY22" i="7"/>
  <c r="CF22" i="7"/>
  <c r="BT22" i="7"/>
  <c r="BX22" i="7"/>
  <c r="CK22" i="7"/>
  <c r="BW22" i="7"/>
  <c r="CI22" i="7"/>
  <c r="BV22" i="7"/>
  <c r="CG22" i="7"/>
  <c r="BU22" i="7"/>
  <c r="CE22" i="7"/>
  <c r="CA22" i="7"/>
  <c r="BS22" i="7"/>
  <c r="CR21" i="7"/>
  <c r="CP21" i="7"/>
  <c r="BA17" i="7"/>
  <c r="CR94" i="7"/>
  <c r="CQ94" i="7"/>
  <c r="BH14" i="6"/>
  <c r="CT21" i="7"/>
  <c r="CW21" i="7"/>
  <c r="CS94" i="7"/>
  <c r="BI14" i="6"/>
  <c r="CO21" i="7"/>
  <c r="CV21" i="7"/>
  <c r="CT95" i="7"/>
  <c r="BM14" i="6"/>
  <c r="BR96" i="7"/>
  <c r="BR23" i="7"/>
  <c r="CU21" i="7"/>
  <c r="CS21" i="7"/>
  <c r="CW94" i="7"/>
  <c r="CU94" i="7"/>
  <c r="CV94" i="7"/>
  <c r="BD14" i="6"/>
  <c r="CQ21" i="7"/>
  <c r="AN14" i="6"/>
  <c r="AL14" i="6"/>
  <c r="AO14" i="6"/>
  <c r="AK14" i="6"/>
  <c r="U14" i="6"/>
  <c r="BV14" i="6"/>
  <c r="O14" i="6"/>
  <c r="BO14" i="6"/>
  <c r="T14" i="6"/>
  <c r="BS14" i="6"/>
  <c r="V14" i="6"/>
  <c r="BW14" i="6"/>
  <c r="P14" i="6"/>
  <c r="BT14" i="6"/>
  <c r="N14" i="6"/>
  <c r="BP14" i="6"/>
  <c r="Q14" i="6"/>
  <c r="BU14" i="6"/>
  <c r="R14" i="6"/>
  <c r="BQ14" i="6"/>
  <c r="CH13" i="6"/>
  <c r="BC14" i="6"/>
  <c r="M14" i="6"/>
  <c r="BN14" i="6"/>
  <c r="S14" i="6"/>
  <c r="BR14" i="6"/>
  <c r="AJ14" i="6"/>
  <c r="BK14" i="6"/>
  <c r="AQ14" i="6"/>
  <c r="AI14" i="6"/>
  <c r="AM14" i="6"/>
  <c r="A16" i="6"/>
  <c r="BA15" i="6"/>
  <c r="AS15" i="6"/>
  <c r="AZ15" i="6"/>
  <c r="AR15" i="6"/>
  <c r="AY15" i="6"/>
  <c r="AW15" i="6"/>
  <c r="AV15" i="6"/>
  <c r="BH15" i="6" s="1"/>
  <c r="AU15" i="6"/>
  <c r="AE15" i="6"/>
  <c r="W15" i="6"/>
  <c r="AT15" i="6"/>
  <c r="BE15" i="6" s="1"/>
  <c r="AD15" i="6"/>
  <c r="AC15" i="6"/>
  <c r="AB15" i="6"/>
  <c r="Z15" i="6"/>
  <c r="BB15" i="6"/>
  <c r="BL15" i="6" s="1"/>
  <c r="AG15" i="6"/>
  <c r="Y15" i="6"/>
  <c r="K15" i="6"/>
  <c r="C15" i="6"/>
  <c r="J15" i="6"/>
  <c r="B15" i="6"/>
  <c r="I15" i="6"/>
  <c r="H15" i="6"/>
  <c r="AX15" i="6"/>
  <c r="BJ15" i="6" s="1"/>
  <c r="G15" i="6"/>
  <c r="X15" i="6"/>
  <c r="AF15" i="6"/>
  <c r="F15" i="6"/>
  <c r="AA15" i="6"/>
  <c r="E15" i="6"/>
  <c r="L15" i="6"/>
  <c r="D15" i="6"/>
  <c r="AH14" i="6"/>
  <c r="BG14" i="6"/>
  <c r="AP14" i="6"/>
  <c r="X2" i="3"/>
  <c r="Y3" i="3"/>
  <c r="AA5" i="3"/>
  <c r="AB5" i="3"/>
  <c r="Y5" i="3"/>
  <c r="U5" i="3"/>
  <c r="W18" i="3"/>
  <c r="AB18" i="3"/>
  <c r="W28" i="3"/>
  <c r="X28" i="3"/>
  <c r="V28" i="3"/>
  <c r="T28" i="3"/>
  <c r="AD28" i="3" s="1"/>
  <c r="AA33" i="3"/>
  <c r="AB33" i="3"/>
  <c r="Z33" i="3"/>
  <c r="Y33" i="3"/>
  <c r="U33" i="3"/>
  <c r="T33" i="3"/>
  <c r="AD33" i="3" s="1"/>
  <c r="W44" i="3"/>
  <c r="Y44" i="3"/>
  <c r="X44" i="3"/>
  <c r="AC125" i="3"/>
  <c r="X125" i="3"/>
  <c r="AD125" i="3" s="1"/>
  <c r="W303" i="3"/>
  <c r="AB303" i="3"/>
  <c r="Z303" i="3"/>
  <c r="Y303" i="3"/>
  <c r="X303" i="3"/>
  <c r="V303" i="3"/>
  <c r="U303" i="3"/>
  <c r="T303" i="3"/>
  <c r="AD303" i="3" s="1"/>
  <c r="W321" i="3"/>
  <c r="AB321" i="3"/>
  <c r="V321" i="3"/>
  <c r="U321" i="3"/>
  <c r="T321" i="3"/>
  <c r="Y2" i="3"/>
  <c r="W8" i="3"/>
  <c r="AB8" i="3"/>
  <c r="X8" i="3"/>
  <c r="AA19" i="3"/>
  <c r="Y19" i="3"/>
  <c r="V19" i="3"/>
  <c r="T19" i="3"/>
  <c r="AD19" i="3" s="1"/>
  <c r="AA51" i="3"/>
  <c r="X51" i="3"/>
  <c r="V51" i="3"/>
  <c r="AD51" i="3" s="1"/>
  <c r="U51" i="3"/>
  <c r="T51" i="3"/>
  <c r="AB51" i="3"/>
  <c r="AC112" i="3"/>
  <c r="X112" i="3"/>
  <c r="U112" i="3"/>
  <c r="AC395" i="3"/>
  <c r="Z395" i="3"/>
  <c r="Y395" i="3"/>
  <c r="W395" i="3"/>
  <c r="V395" i="3"/>
  <c r="U395" i="3"/>
  <c r="Z2" i="3"/>
  <c r="T8" i="3"/>
  <c r="AD8" i="3" s="1"/>
  <c r="W62" i="3"/>
  <c r="AC62" i="3"/>
  <c r="AA167" i="3"/>
  <c r="Z167" i="3"/>
  <c r="X167" i="3"/>
  <c r="U167" i="3"/>
  <c r="AA177" i="3"/>
  <c r="Y177" i="3"/>
  <c r="U177" i="3"/>
  <c r="AA199" i="3"/>
  <c r="W199" i="3"/>
  <c r="U199" i="3"/>
  <c r="Y199" i="3"/>
  <c r="W410" i="3"/>
  <c r="AC410" i="3"/>
  <c r="Y410" i="3"/>
  <c r="U410" i="3"/>
  <c r="W34" i="3"/>
  <c r="AB34" i="3"/>
  <c r="W48" i="3"/>
  <c r="Y48" i="3"/>
  <c r="X48" i="3"/>
  <c r="AA132" i="3"/>
  <c r="AC132" i="3"/>
  <c r="Z132" i="3"/>
  <c r="X132" i="3"/>
  <c r="V132" i="3"/>
  <c r="T132" i="3"/>
  <c r="AA139" i="3"/>
  <c r="AB139" i="3"/>
  <c r="Y139" i="3"/>
  <c r="V139" i="3"/>
  <c r="U139" i="3"/>
  <c r="T139" i="3"/>
  <c r="AD139" i="3" s="1"/>
  <c r="AA120" i="3"/>
  <c r="AC120" i="3"/>
  <c r="Z120" i="3"/>
  <c r="X120" i="3"/>
  <c r="V120" i="3"/>
  <c r="U120" i="3"/>
  <c r="T120" i="3"/>
  <c r="AD120" i="3" s="1"/>
  <c r="AA17" i="3"/>
  <c r="Z17" i="3"/>
  <c r="Y17" i="3"/>
  <c r="X17" i="3"/>
  <c r="T17" i="3"/>
  <c r="AD17" i="3" s="1"/>
  <c r="AC210" i="3"/>
  <c r="Z210" i="3"/>
  <c r="AC256" i="3"/>
  <c r="X256" i="3"/>
  <c r="U256" i="3"/>
  <c r="AA11" i="3"/>
  <c r="Y11" i="3"/>
  <c r="AA13" i="3"/>
  <c r="X13" i="3"/>
  <c r="U13" i="3"/>
  <c r="T13" i="3"/>
  <c r="W20" i="3"/>
  <c r="AB20" i="3"/>
  <c r="Z20" i="3"/>
  <c r="V20" i="3"/>
  <c r="AB6" i="3"/>
  <c r="V11" i="3"/>
  <c r="Z13" i="3"/>
  <c r="U17" i="3"/>
  <c r="X20" i="3"/>
  <c r="AD20" i="3" s="1"/>
  <c r="AA23" i="3"/>
  <c r="AD23" i="3"/>
  <c r="Z23" i="3"/>
  <c r="V23" i="3"/>
  <c r="AC453" i="3"/>
  <c r="AB453" i="3"/>
  <c r="W453" i="3"/>
  <c r="U453" i="3"/>
  <c r="AC2" i="3"/>
  <c r="T11" i="3"/>
  <c r="AD11" i="3" s="1"/>
  <c r="Y13" i="3"/>
  <c r="T2" i="3"/>
  <c r="U2" i="3"/>
  <c r="T3" i="3"/>
  <c r="AD3" i="3" s="1"/>
  <c r="AA7" i="3"/>
  <c r="AD7" i="3"/>
  <c r="Y7" i="3"/>
  <c r="T7" i="3"/>
  <c r="Z11" i="3"/>
  <c r="AB13" i="3"/>
  <c r="AB17" i="3"/>
  <c r="T23" i="3"/>
  <c r="W36" i="3"/>
  <c r="AD36" i="3"/>
  <c r="AB36" i="3"/>
  <c r="Z36" i="3"/>
  <c r="V36" i="3"/>
  <c r="T36" i="3"/>
  <c r="AA43" i="3"/>
  <c r="X43" i="3"/>
  <c r="V43" i="3"/>
  <c r="AD43" i="3" s="1"/>
  <c r="U43" i="3"/>
  <c r="T43" i="3"/>
  <c r="AB43" i="3"/>
  <c r="AA93" i="3"/>
  <c r="Z93" i="3"/>
  <c r="V93" i="3"/>
  <c r="U93" i="3"/>
  <c r="AA97" i="3"/>
  <c r="Z97" i="3"/>
  <c r="V97" i="3"/>
  <c r="U97" i="3"/>
  <c r="AA116" i="3"/>
  <c r="AC116" i="3"/>
  <c r="Z116" i="3"/>
  <c r="W116" i="3"/>
  <c r="V116" i="3"/>
  <c r="T116" i="3"/>
  <c r="U37" i="3"/>
  <c r="V40" i="3"/>
  <c r="AD40" i="3" s="1"/>
  <c r="AB55" i="3"/>
  <c r="AD79" i="3"/>
  <c r="Z83" i="3"/>
  <c r="Z85" i="3"/>
  <c r="Y87" i="3"/>
  <c r="V89" i="3"/>
  <c r="X91" i="3"/>
  <c r="X95" i="3"/>
  <c r="X99" i="3"/>
  <c r="Y114" i="3"/>
  <c r="U119" i="3"/>
  <c r="X121" i="3"/>
  <c r="AD121" i="3" s="1"/>
  <c r="U123" i="3"/>
  <c r="AC128" i="3"/>
  <c r="U131" i="3"/>
  <c r="Y135" i="3"/>
  <c r="Z136" i="3"/>
  <c r="Y141" i="3"/>
  <c r="W142" i="3"/>
  <c r="Y143" i="3"/>
  <c r="AC148" i="3"/>
  <c r="V151" i="3"/>
  <c r="Z152" i="3"/>
  <c r="V156" i="3"/>
  <c r="AB173" i="3"/>
  <c r="T202" i="3"/>
  <c r="AD202" i="3" s="1"/>
  <c r="AC202" i="3"/>
  <c r="Y202" i="3"/>
  <c r="X202" i="3"/>
  <c r="U204" i="3"/>
  <c r="AB204" i="3"/>
  <c r="Z204" i="3"/>
  <c r="AC206" i="3"/>
  <c r="Y206" i="3"/>
  <c r="U206" i="3"/>
  <c r="AA231" i="3"/>
  <c r="AB231" i="3"/>
  <c r="V231" i="3"/>
  <c r="U231" i="3"/>
  <c r="AA262" i="3"/>
  <c r="AB262" i="3"/>
  <c r="Y262" i="3"/>
  <c r="X262" i="3"/>
  <c r="U262" i="3"/>
  <c r="T262" i="3"/>
  <c r="AD262" i="3" s="1"/>
  <c r="AA273" i="3"/>
  <c r="AC273" i="3"/>
  <c r="Z273" i="3"/>
  <c r="X273" i="3"/>
  <c r="W273" i="3"/>
  <c r="U273" i="3"/>
  <c r="T273" i="3"/>
  <c r="AA304" i="3"/>
  <c r="AB304" i="3"/>
  <c r="Y304" i="3"/>
  <c r="X304" i="3"/>
  <c r="V304" i="3"/>
  <c r="U304" i="3"/>
  <c r="T304" i="3"/>
  <c r="AD304" i="3" s="1"/>
  <c r="Z9" i="3"/>
  <c r="AB12" i="3"/>
  <c r="Y21" i="3"/>
  <c r="Z24" i="3"/>
  <c r="AB25" i="3"/>
  <c r="X37" i="3"/>
  <c r="T39" i="3"/>
  <c r="X40" i="3"/>
  <c r="AC42" i="3"/>
  <c r="AB47" i="3"/>
  <c r="X60" i="3"/>
  <c r="X72" i="3"/>
  <c r="T75" i="3"/>
  <c r="X76" i="3"/>
  <c r="T79" i="3"/>
  <c r="AC82" i="3"/>
  <c r="AB83" i="3"/>
  <c r="AC85" i="3"/>
  <c r="Z87" i="3"/>
  <c r="Z89" i="3"/>
  <c r="Y91" i="3"/>
  <c r="Y95" i="3"/>
  <c r="Y99" i="3"/>
  <c r="V101" i="3"/>
  <c r="U103" i="3"/>
  <c r="U107" i="3"/>
  <c r="T111" i="3"/>
  <c r="V119" i="3"/>
  <c r="Z121" i="3"/>
  <c r="Y123" i="3"/>
  <c r="V131" i="3"/>
  <c r="U134" i="3"/>
  <c r="AB135" i="3"/>
  <c r="AC136" i="3"/>
  <c r="Z140" i="3"/>
  <c r="Z141" i="3"/>
  <c r="X142" i="3"/>
  <c r="AB143" i="3"/>
  <c r="Y147" i="3"/>
  <c r="Y151" i="3"/>
  <c r="AC152" i="3"/>
  <c r="T155" i="3"/>
  <c r="AD155" i="3" s="1"/>
  <c r="X156" i="3"/>
  <c r="T161" i="3"/>
  <c r="AD161" i="3" s="1"/>
  <c r="T163" i="3"/>
  <c r="AD163" i="3" s="1"/>
  <c r="X165" i="3"/>
  <c r="W194" i="3"/>
  <c r="T194" i="3"/>
  <c r="AD194" i="3" s="1"/>
  <c r="AB194" i="3"/>
  <c r="U202" i="3"/>
  <c r="X204" i="3"/>
  <c r="X206" i="3"/>
  <c r="W226" i="3"/>
  <c r="V226" i="3"/>
  <c r="AD226" i="3" s="1"/>
  <c r="U226" i="3"/>
  <c r="T226" i="3"/>
  <c r="T231" i="3"/>
  <c r="AD231" i="3" s="1"/>
  <c r="AA234" i="3"/>
  <c r="V234" i="3"/>
  <c r="U234" i="3"/>
  <c r="T234" i="3"/>
  <c r="AD234" i="3" s="1"/>
  <c r="AC234" i="3"/>
  <c r="Z234" i="3"/>
  <c r="AA254" i="3"/>
  <c r="X254" i="3"/>
  <c r="U254" i="3"/>
  <c r="V262" i="3"/>
  <c r="V273" i="3"/>
  <c r="AD273" i="3" s="1"/>
  <c r="AC89" i="3"/>
  <c r="X119" i="3"/>
  <c r="AB121" i="3"/>
  <c r="AB151" i="3"/>
  <c r="Z156" i="3"/>
  <c r="AA268" i="3"/>
  <c r="X268" i="3"/>
  <c r="U268" i="3"/>
  <c r="AA274" i="3"/>
  <c r="AB274" i="3"/>
  <c r="Y274" i="3"/>
  <c r="U274" i="3"/>
  <c r="T274" i="3"/>
  <c r="AC324" i="3"/>
  <c r="AB324" i="3"/>
  <c r="Z324" i="3"/>
  <c r="Y324" i="3"/>
  <c r="X324" i="3"/>
  <c r="V324" i="3"/>
  <c r="T324" i="3"/>
  <c r="AD324" i="3" s="1"/>
  <c r="AC340" i="3"/>
  <c r="AB340" i="3"/>
  <c r="Z340" i="3"/>
  <c r="Y340" i="3"/>
  <c r="V340" i="3"/>
  <c r="T340" i="3"/>
  <c r="AD340" i="3"/>
  <c r="X340" i="3"/>
  <c r="AB21" i="3"/>
  <c r="U29" i="3"/>
  <c r="V32" i="3"/>
  <c r="AD32" i="3" s="1"/>
  <c r="V35" i="3"/>
  <c r="Z37" i="3"/>
  <c r="Y39" i="3"/>
  <c r="AB40" i="3"/>
  <c r="X52" i="3"/>
  <c r="T55" i="3"/>
  <c r="AD55" i="3" s="1"/>
  <c r="Y56" i="3"/>
  <c r="T83" i="3"/>
  <c r="AD83" i="3" s="1"/>
  <c r="X84" i="3"/>
  <c r="AB91" i="3"/>
  <c r="AB95" i="3"/>
  <c r="AB99" i="3"/>
  <c r="T115" i="3"/>
  <c r="AD115" i="3" s="1"/>
  <c r="Y119" i="3"/>
  <c r="U126" i="3"/>
  <c r="Y131" i="3"/>
  <c r="U137" i="3"/>
  <c r="AD141" i="3"/>
  <c r="T144" i="3"/>
  <c r="AD144" i="3" s="1"/>
  <c r="U146" i="3"/>
  <c r="AD151" i="3"/>
  <c r="X153" i="3"/>
  <c r="AC156" i="3"/>
  <c r="T166" i="3"/>
  <c r="AD166" i="3" s="1"/>
  <c r="U170" i="3"/>
  <c r="X172" i="3"/>
  <c r="T176" i="3"/>
  <c r="AD176" i="3" s="1"/>
  <c r="X178" i="3"/>
  <c r="W186" i="3"/>
  <c r="X186" i="3"/>
  <c r="W192" i="3"/>
  <c r="X192" i="3"/>
  <c r="T192" i="3"/>
  <c r="AD192" i="3" s="1"/>
  <c r="AA207" i="3"/>
  <c r="Z207" i="3"/>
  <c r="X207" i="3"/>
  <c r="U207" i="3"/>
  <c r="T207" i="3"/>
  <c r="AC213" i="3"/>
  <c r="Y213" i="3"/>
  <c r="AB226" i="3"/>
  <c r="X234" i="3"/>
  <c r="AA237" i="3"/>
  <c r="AB237" i="3"/>
  <c r="Z237" i="3"/>
  <c r="X237" i="3"/>
  <c r="V237" i="3"/>
  <c r="AC252" i="3"/>
  <c r="V274" i="3"/>
  <c r="AD274" i="3" s="1"/>
  <c r="Y325" i="3"/>
  <c r="AC325" i="3"/>
  <c r="AB325" i="3"/>
  <c r="Z325" i="3"/>
  <c r="X325" i="3"/>
  <c r="V325" i="3"/>
  <c r="U325" i="3"/>
  <c r="T325" i="3"/>
  <c r="T15" i="3"/>
  <c r="AD15" i="3" s="1"/>
  <c r="AD21" i="3"/>
  <c r="T25" i="3"/>
  <c r="AD25" i="3" s="1"/>
  <c r="AB26" i="3"/>
  <c r="X29" i="3"/>
  <c r="T31" i="3"/>
  <c r="X32" i="3"/>
  <c r="Y35" i="3"/>
  <c r="AB37" i="3"/>
  <c r="Z39" i="3"/>
  <c r="T47" i="3"/>
  <c r="AD47" i="3" s="1"/>
  <c r="Y52" i="3"/>
  <c r="U55" i="3"/>
  <c r="V59" i="3"/>
  <c r="U61" i="3"/>
  <c r="U73" i="3"/>
  <c r="X75" i="3"/>
  <c r="AD75" i="3" s="1"/>
  <c r="U77" i="3"/>
  <c r="U83" i="3"/>
  <c r="Y84" i="3"/>
  <c r="T87" i="3"/>
  <c r="AD87" i="3" s="1"/>
  <c r="X88" i="3"/>
  <c r="T102" i="3"/>
  <c r="Z103" i="3"/>
  <c r="AB107" i="3"/>
  <c r="X111" i="3"/>
  <c r="U113" i="3"/>
  <c r="V115" i="3"/>
  <c r="Y118" i="3"/>
  <c r="Z119" i="3"/>
  <c r="W122" i="3"/>
  <c r="V124" i="3"/>
  <c r="Y126" i="3"/>
  <c r="Z131" i="3"/>
  <c r="T136" i="3"/>
  <c r="X137" i="3"/>
  <c r="T141" i="3"/>
  <c r="V144" i="3"/>
  <c r="Y146" i="3"/>
  <c r="T148" i="3"/>
  <c r="Y155" i="3"/>
  <c r="Z159" i="3"/>
  <c r="Y161" i="3"/>
  <c r="AB163" i="3"/>
  <c r="V166" i="3"/>
  <c r="T168" i="3"/>
  <c r="AD168" i="3" s="1"/>
  <c r="Z170" i="3"/>
  <c r="Z174" i="3"/>
  <c r="V176" i="3"/>
  <c r="Z180" i="3"/>
  <c r="AA187" i="3"/>
  <c r="T187" i="3"/>
  <c r="Z187" i="3"/>
  <c r="X187" i="3"/>
  <c r="V192" i="3"/>
  <c r="T203" i="3"/>
  <c r="AD203" i="3" s="1"/>
  <c r="AC203" i="3"/>
  <c r="Z203" i="3"/>
  <c r="Y203" i="3"/>
  <c r="V207" i="3"/>
  <c r="AD207" i="3" s="1"/>
  <c r="AA235" i="3"/>
  <c r="V235" i="3"/>
  <c r="U235" i="3"/>
  <c r="T235" i="3"/>
  <c r="T237" i="3"/>
  <c r="AD237" i="3" s="1"/>
  <c r="AB279" i="3"/>
  <c r="Y279" i="3"/>
  <c r="AA282" i="3"/>
  <c r="AB282" i="3"/>
  <c r="V282" i="3"/>
  <c r="T282" i="3"/>
  <c r="AD282" i="3" s="1"/>
  <c r="W309" i="3"/>
  <c r="AB309" i="3"/>
  <c r="Y309" i="3"/>
  <c r="V309" i="3"/>
  <c r="U309" i="3"/>
  <c r="T309" i="3"/>
  <c r="AD309" i="3" s="1"/>
  <c r="AC326" i="3"/>
  <c r="AB326" i="3"/>
  <c r="Z326" i="3"/>
  <c r="Y326" i="3"/>
  <c r="X326" i="3"/>
  <c r="V326" i="3"/>
  <c r="AC357" i="3"/>
  <c r="AB357" i="3"/>
  <c r="X357" i="3"/>
  <c r="V357" i="3"/>
  <c r="Z4" i="3"/>
  <c r="T9" i="3"/>
  <c r="AD9" i="3" s="1"/>
  <c r="AB10" i="3"/>
  <c r="T12" i="3"/>
  <c r="V15" i="3"/>
  <c r="U25" i="3"/>
  <c r="Y29" i="3"/>
  <c r="V31" i="3"/>
  <c r="AD31" i="3" s="1"/>
  <c r="Z32" i="3"/>
  <c r="Z35" i="3"/>
  <c r="AD37" i="3"/>
  <c r="AD39" i="3"/>
  <c r="U41" i="3"/>
  <c r="U47" i="3"/>
  <c r="V55" i="3"/>
  <c r="U57" i="3"/>
  <c r="X59" i="3"/>
  <c r="V61" i="3"/>
  <c r="X63" i="3"/>
  <c r="U65" i="3"/>
  <c r="X67" i="3"/>
  <c r="U69" i="3"/>
  <c r="X71" i="3"/>
  <c r="V73" i="3"/>
  <c r="Y75" i="3"/>
  <c r="V77" i="3"/>
  <c r="Y79" i="3"/>
  <c r="U81" i="3"/>
  <c r="V83" i="3"/>
  <c r="U87" i="3"/>
  <c r="Y88" i="3"/>
  <c r="T91" i="3"/>
  <c r="X92" i="3"/>
  <c r="T95" i="3"/>
  <c r="X96" i="3"/>
  <c r="T99" i="3"/>
  <c r="AD99" i="3" s="1"/>
  <c r="U100" i="3"/>
  <c r="X102" i="3"/>
  <c r="AD102" i="3" s="1"/>
  <c r="AB103" i="3"/>
  <c r="Z111" i="3"/>
  <c r="Y115" i="3"/>
  <c r="Z118" i="3"/>
  <c r="AB119" i="3"/>
  <c r="X124" i="3"/>
  <c r="X128" i="3"/>
  <c r="W130" i="3"/>
  <c r="AB131" i="3"/>
  <c r="T135" i="3"/>
  <c r="U136" i="3"/>
  <c r="Z137" i="3"/>
  <c r="U141" i="3"/>
  <c r="T142" i="3"/>
  <c r="T143" i="3"/>
  <c r="AD143" i="3" s="1"/>
  <c r="X144" i="3"/>
  <c r="V148" i="3"/>
  <c r="W150" i="3"/>
  <c r="T152" i="3"/>
  <c r="U154" i="3"/>
  <c r="AB155" i="3"/>
  <c r="U157" i="3"/>
  <c r="AC159" i="3"/>
  <c r="AB161" i="3"/>
  <c r="Y166" i="3"/>
  <c r="V168" i="3"/>
  <c r="T173" i="3"/>
  <c r="AD173" i="3" s="1"/>
  <c r="Y176" i="3"/>
  <c r="T179" i="3"/>
  <c r="AD179" i="3" s="1"/>
  <c r="AA181" i="3"/>
  <c r="Y181" i="3"/>
  <c r="V187" i="3"/>
  <c r="Y192" i="3"/>
  <c r="Y207" i="3"/>
  <c r="W265" i="3"/>
  <c r="AB265" i="3"/>
  <c r="Y265" i="3"/>
  <c r="V265" i="3"/>
  <c r="T265" i="3"/>
  <c r="AD265" i="3" s="1"/>
  <c r="AA280" i="3"/>
  <c r="X280" i="3"/>
  <c r="V280" i="3"/>
  <c r="U280" i="3"/>
  <c r="T280" i="3"/>
  <c r="AD280" i="3" s="1"/>
  <c r="AB280" i="3"/>
  <c r="Y282" i="3"/>
  <c r="W287" i="3"/>
  <c r="AB287" i="3"/>
  <c r="Z287" i="3"/>
  <c r="Y287" i="3"/>
  <c r="X287" i="3"/>
  <c r="V287" i="3"/>
  <c r="U287" i="3"/>
  <c r="T287" i="3"/>
  <c r="AD287" i="3" s="1"/>
  <c r="X55" i="3"/>
  <c r="X83" i="3"/>
  <c r="Z115" i="3"/>
  <c r="AD119" i="3"/>
  <c r="AD131" i="3"/>
  <c r="AB166" i="3"/>
  <c r="AB176" i="3"/>
  <c r="W184" i="3"/>
  <c r="U184" i="3"/>
  <c r="AA233" i="3"/>
  <c r="X233" i="3"/>
  <c r="V233" i="3"/>
  <c r="T233" i="3"/>
  <c r="AD233" i="3" s="1"/>
  <c r="AB233" i="3"/>
  <c r="AA238" i="3"/>
  <c r="AC238" i="3"/>
  <c r="Z238" i="3"/>
  <c r="X238" i="3"/>
  <c r="V238" i="3"/>
  <c r="U238" i="3"/>
  <c r="Z247" i="3"/>
  <c r="AC247" i="3"/>
  <c r="AA266" i="3"/>
  <c r="AB266" i="3"/>
  <c r="Z266" i="3"/>
  <c r="Y266" i="3"/>
  <c r="V266" i="3"/>
  <c r="T266" i="3"/>
  <c r="AD266" i="3" s="1"/>
  <c r="AA288" i="3"/>
  <c r="AB288" i="3"/>
  <c r="Y288" i="3"/>
  <c r="X288" i="3"/>
  <c r="V288" i="3"/>
  <c r="U288" i="3"/>
  <c r="T288" i="3"/>
  <c r="AD288" i="3" s="1"/>
  <c r="Y353" i="3"/>
  <c r="X353" i="3"/>
  <c r="AD353" i="3" s="1"/>
  <c r="V353" i="3"/>
  <c r="U353" i="3"/>
  <c r="Y183" i="3"/>
  <c r="Y185" i="3"/>
  <c r="Z189" i="3"/>
  <c r="X196" i="3"/>
  <c r="W201" i="3"/>
  <c r="Z205" i="3"/>
  <c r="AD211" i="3"/>
  <c r="Z212" i="3"/>
  <c r="Z214" i="3"/>
  <c r="Z215" i="3"/>
  <c r="Y216" i="3"/>
  <c r="AB217" i="3"/>
  <c r="AC219" i="3"/>
  <c r="X221" i="3"/>
  <c r="V222" i="3"/>
  <c r="X229" i="3"/>
  <c r="AD229" i="3" s="1"/>
  <c r="Z232" i="3"/>
  <c r="X241" i="3"/>
  <c r="X242" i="3"/>
  <c r="AD243" i="3"/>
  <c r="AC244" i="3"/>
  <c r="Y255" i="3"/>
  <c r="U257" i="3"/>
  <c r="AB258" i="3"/>
  <c r="Y260" i="3"/>
  <c r="X263" i="3"/>
  <c r="X267" i="3"/>
  <c r="V269" i="3"/>
  <c r="AD269" i="3" s="1"/>
  <c r="U276" i="3"/>
  <c r="U277" i="3"/>
  <c r="V283" i="3"/>
  <c r="V284" i="3"/>
  <c r="Y285" i="3"/>
  <c r="U289" i="3"/>
  <c r="Y294" i="3"/>
  <c r="Y295" i="3"/>
  <c r="Y296" i="3"/>
  <c r="V299" i="3"/>
  <c r="V300" i="3"/>
  <c r="Y301" i="3"/>
  <c r="U305" i="3"/>
  <c r="AD310" i="3"/>
  <c r="AB314" i="3"/>
  <c r="Z315" i="3"/>
  <c r="AB316" i="3"/>
  <c r="AD318" i="3"/>
  <c r="V327" i="3"/>
  <c r="AC330" i="3"/>
  <c r="Y330" i="3"/>
  <c r="X330" i="3"/>
  <c r="V330" i="3"/>
  <c r="Y335" i="3"/>
  <c r="U335" i="3"/>
  <c r="AC366" i="3"/>
  <c r="AB366" i="3"/>
  <c r="Z366" i="3"/>
  <c r="X366" i="3"/>
  <c r="V366" i="3"/>
  <c r="Y379" i="3"/>
  <c r="AC379" i="3"/>
  <c r="AB379" i="3"/>
  <c r="X379" i="3"/>
  <c r="Z475" i="3"/>
  <c r="AC475" i="3"/>
  <c r="AB475" i="3"/>
  <c r="V475" i="3"/>
  <c r="U475" i="3"/>
  <c r="AB183" i="3"/>
  <c r="AB185" i="3"/>
  <c r="X191" i="3"/>
  <c r="U193" i="3"/>
  <c r="Y196" i="3"/>
  <c r="AB205" i="3"/>
  <c r="AC212" i="3"/>
  <c r="AB214" i="3"/>
  <c r="AB215" i="3"/>
  <c r="Z216" i="3"/>
  <c r="Y221" i="3"/>
  <c r="Z222" i="3"/>
  <c r="T224" i="3"/>
  <c r="AC232" i="3"/>
  <c r="T236" i="3"/>
  <c r="AD236" i="3" s="1"/>
  <c r="Y241" i="3"/>
  <c r="Z242" i="3"/>
  <c r="T253" i="3"/>
  <c r="AD253" i="3" s="1"/>
  <c r="AB255" i="3"/>
  <c r="V257" i="3"/>
  <c r="Z260" i="3"/>
  <c r="Z267" i="3"/>
  <c r="Y269" i="3"/>
  <c r="V276" i="3"/>
  <c r="V277" i="3"/>
  <c r="X283" i="3"/>
  <c r="X284" i="3"/>
  <c r="AB285" i="3"/>
  <c r="V289" i="3"/>
  <c r="T293" i="3"/>
  <c r="AD293" i="3" s="1"/>
  <c r="AB294" i="3"/>
  <c r="Z295" i="3"/>
  <c r="AB296" i="3"/>
  <c r="T298" i="3"/>
  <c r="AD298" i="3" s="1"/>
  <c r="X299" i="3"/>
  <c r="X300" i="3"/>
  <c r="AB301" i="3"/>
  <c r="V305" i="3"/>
  <c r="T307" i="3"/>
  <c r="AD307" i="3" s="1"/>
  <c r="T308" i="3"/>
  <c r="AD308" i="3" s="1"/>
  <c r="T313" i="3"/>
  <c r="AD314" i="3"/>
  <c r="AB315" i="3"/>
  <c r="Y331" i="3"/>
  <c r="X331" i="3"/>
  <c r="V331" i="3"/>
  <c r="T335" i="3"/>
  <c r="T366" i="3"/>
  <c r="AD366" i="3" s="1"/>
  <c r="V379" i="3"/>
  <c r="AA455" i="3"/>
  <c r="AC455" i="3"/>
  <c r="V455" i="3"/>
  <c r="U455" i="3"/>
  <c r="T455" i="3"/>
  <c r="AC504" i="3"/>
  <c r="AB504" i="3"/>
  <c r="X504" i="3"/>
  <c r="W504" i="3"/>
  <c r="V504" i="3"/>
  <c r="AD504" i="3" s="1"/>
  <c r="T504" i="3"/>
  <c r="Y573" i="3"/>
  <c r="AC573" i="3"/>
  <c r="AB573" i="3"/>
  <c r="Z573" i="3"/>
  <c r="X573" i="3"/>
  <c r="U573" i="3"/>
  <c r="T573" i="3"/>
  <c r="AC582" i="3"/>
  <c r="T582" i="3"/>
  <c r="AD582" i="3" s="1"/>
  <c r="AC328" i="3"/>
  <c r="Z328" i="3"/>
  <c r="X328" i="3"/>
  <c r="V328" i="3"/>
  <c r="Y341" i="3"/>
  <c r="AB341" i="3"/>
  <c r="Z341" i="3"/>
  <c r="X341" i="3"/>
  <c r="U341" i="3"/>
  <c r="T341" i="3"/>
  <c r="AD391" i="3"/>
  <c r="AB391" i="3"/>
  <c r="Z391" i="3"/>
  <c r="T391" i="3"/>
  <c r="Y398" i="3"/>
  <c r="AC398" i="3"/>
  <c r="AA398" i="3"/>
  <c r="W398" i="3"/>
  <c r="T398" i="3"/>
  <c r="U190" i="3"/>
  <c r="Y193" i="3"/>
  <c r="AC201" i="3"/>
  <c r="V211" i="3"/>
  <c r="AD216" i="3"/>
  <c r="AB221" i="3"/>
  <c r="AB257" i="3"/>
  <c r="Y276" i="3"/>
  <c r="X277" i="3"/>
  <c r="T286" i="3"/>
  <c r="AB289" i="3"/>
  <c r="T297" i="3"/>
  <c r="AD297" i="3" s="1"/>
  <c r="T302" i="3"/>
  <c r="AB305" i="3"/>
  <c r="T315" i="3"/>
  <c r="AD315" i="3" s="1"/>
  <c r="T316" i="3"/>
  <c r="AD316" i="3" s="1"/>
  <c r="AC332" i="3"/>
  <c r="X332" i="3"/>
  <c r="AD332" i="3" s="1"/>
  <c r="V332" i="3"/>
  <c r="T332" i="3"/>
  <c r="AC350" i="3"/>
  <c r="Y350" i="3"/>
  <c r="X350" i="3"/>
  <c r="V350" i="3"/>
  <c r="AD350" i="3" s="1"/>
  <c r="X355" i="3"/>
  <c r="V355" i="3"/>
  <c r="Y383" i="3"/>
  <c r="Z383" i="3"/>
  <c r="X383" i="3"/>
  <c r="U383" i="3"/>
  <c r="AC388" i="3"/>
  <c r="AD388" i="3"/>
  <c r="AB388" i="3"/>
  <c r="Z388" i="3"/>
  <c r="X388" i="3"/>
  <c r="V388" i="3"/>
  <c r="X470" i="3"/>
  <c r="AA470" i="3"/>
  <c r="AD221" i="3"/>
  <c r="Z276" i="3"/>
  <c r="Z277" i="3"/>
  <c r="Y286" i="3"/>
  <c r="U297" i="3"/>
  <c r="Y302" i="3"/>
  <c r="U315" i="3"/>
  <c r="U316" i="3"/>
  <c r="Y328" i="3"/>
  <c r="Y333" i="3"/>
  <c r="V333" i="3"/>
  <c r="U333" i="3"/>
  <c r="AC341" i="3"/>
  <c r="Y351" i="3"/>
  <c r="X351" i="3"/>
  <c r="V351" i="3"/>
  <c r="U355" i="3"/>
  <c r="T383" i="3"/>
  <c r="T388" i="3"/>
  <c r="Y555" i="3"/>
  <c r="Z555" i="3"/>
  <c r="T555" i="3"/>
  <c r="Y190" i="3"/>
  <c r="Y197" i="3"/>
  <c r="V205" i="3"/>
  <c r="Y211" i="3"/>
  <c r="W212" i="3"/>
  <c r="T214" i="3"/>
  <c r="V215" i="3"/>
  <c r="U216" i="3"/>
  <c r="T217" i="3"/>
  <c r="V219" i="3"/>
  <c r="AD219" i="3" s="1"/>
  <c r="T221" i="3"/>
  <c r="X223" i="3"/>
  <c r="Y224" i="3"/>
  <c r="T232" i="3"/>
  <c r="AD232" i="3" s="1"/>
  <c r="AC236" i="3"/>
  <c r="T241" i="3"/>
  <c r="AD241" i="3" s="1"/>
  <c r="T242" i="3"/>
  <c r="V243" i="3"/>
  <c r="X244" i="3"/>
  <c r="X249" i="3"/>
  <c r="Z253" i="3"/>
  <c r="U255" i="3"/>
  <c r="T258" i="3"/>
  <c r="AD258" i="3" s="1"/>
  <c r="T260" i="3"/>
  <c r="X261" i="3"/>
  <c r="V270" i="3"/>
  <c r="AD270" i="3" s="1"/>
  <c r="X272" i="3"/>
  <c r="AB276" i="3"/>
  <c r="AC277" i="3"/>
  <c r="Y281" i="3"/>
  <c r="T285" i="3"/>
  <c r="AD285" i="3" s="1"/>
  <c r="AB286" i="3"/>
  <c r="T290" i="3"/>
  <c r="AD290" i="3" s="1"/>
  <c r="AB293" i="3"/>
  <c r="U295" i="3"/>
  <c r="U296" i="3"/>
  <c r="V297" i="3"/>
  <c r="T301" i="3"/>
  <c r="AD301" i="3" s="1"/>
  <c r="AB302" i="3"/>
  <c r="T306" i="3"/>
  <c r="AD306" i="3" s="1"/>
  <c r="V315" i="3"/>
  <c r="V316" i="3"/>
  <c r="T322" i="3"/>
  <c r="Y327" i="3"/>
  <c r="AB327" i="3"/>
  <c r="Z327" i="3"/>
  <c r="T333" i="3"/>
  <c r="AC342" i="3"/>
  <c r="AB342" i="3"/>
  <c r="Z342" i="3"/>
  <c r="X342" i="3"/>
  <c r="V342" i="3"/>
  <c r="AC459" i="3"/>
  <c r="AA459" i="3"/>
  <c r="W459" i="3"/>
  <c r="U459" i="3"/>
  <c r="T459" i="3"/>
  <c r="AC530" i="3"/>
  <c r="Z530" i="3"/>
  <c r="Y530" i="3"/>
  <c r="X530" i="3"/>
  <c r="W530" i="3"/>
  <c r="T530" i="3"/>
  <c r="AD286" i="3"/>
  <c r="Y297" i="3"/>
  <c r="AD302" i="3"/>
  <c r="X315" i="3"/>
  <c r="X316" i="3"/>
  <c r="Y345" i="3"/>
  <c r="V345" i="3"/>
  <c r="U345" i="3"/>
  <c r="T345" i="3"/>
  <c r="X364" i="3"/>
  <c r="AD364" i="3" s="1"/>
  <c r="AB369" i="3"/>
  <c r="Z369" i="3"/>
  <c r="AA515" i="3"/>
  <c r="AB515" i="3"/>
  <c r="Z515" i="3"/>
  <c r="T515" i="3"/>
  <c r="Y561" i="3"/>
  <c r="AC561" i="3"/>
  <c r="AB561" i="3"/>
  <c r="Z561" i="3"/>
  <c r="U561" i="3"/>
  <c r="Y579" i="3"/>
  <c r="AC579" i="3"/>
  <c r="AB579" i="3"/>
  <c r="Z579" i="3"/>
  <c r="U579" i="3"/>
  <c r="T579" i="3"/>
  <c r="AD579" i="3" s="1"/>
  <c r="AB586" i="3"/>
  <c r="Y586" i="3"/>
  <c r="X586" i="3"/>
  <c r="V586" i="3"/>
  <c r="AD586" i="3" s="1"/>
  <c r="T586" i="3"/>
  <c r="X329" i="3"/>
  <c r="V343" i="3"/>
  <c r="Y344" i="3"/>
  <c r="X349" i="3"/>
  <c r="AB358" i="3"/>
  <c r="AC359" i="3"/>
  <c r="AB361" i="3"/>
  <c r="V367" i="3"/>
  <c r="Z371" i="3"/>
  <c r="AB380" i="3"/>
  <c r="AC381" i="3"/>
  <c r="V389" i="3"/>
  <c r="Z393" i="3"/>
  <c r="AA406" i="3"/>
  <c r="AC413" i="3"/>
  <c r="AC418" i="3"/>
  <c r="AC420" i="3"/>
  <c r="W434" i="3"/>
  <c r="Z438" i="3"/>
  <c r="Y448" i="3"/>
  <c r="AB449" i="3"/>
  <c r="W465" i="3"/>
  <c r="AC467" i="3"/>
  <c r="AB483" i="3"/>
  <c r="AB488" i="3"/>
  <c r="X490" i="3"/>
  <c r="W496" i="3"/>
  <c r="Z516" i="3"/>
  <c r="W518" i="3"/>
  <c r="Z520" i="3"/>
  <c r="Z527" i="3"/>
  <c r="X532" i="3"/>
  <c r="X534" i="3"/>
  <c r="V536" i="3"/>
  <c r="AD536" i="3" s="1"/>
  <c r="V543" i="3"/>
  <c r="AD543" i="3" s="1"/>
  <c r="AB544" i="3"/>
  <c r="AB549" i="3"/>
  <c r="U551" i="3"/>
  <c r="Z553" i="3"/>
  <c r="AC567" i="3"/>
  <c r="Y574" i="3"/>
  <c r="Y576" i="3"/>
  <c r="W590" i="3"/>
  <c r="Y592" i="3"/>
  <c r="Z329" i="3"/>
  <c r="X343" i="3"/>
  <c r="Z344" i="3"/>
  <c r="V346" i="3"/>
  <c r="V348" i="3"/>
  <c r="AD348" i="3" s="1"/>
  <c r="Z349" i="3"/>
  <c r="AD358" i="3"/>
  <c r="Z367" i="3"/>
  <c r="AB371" i="3"/>
  <c r="Z374" i="3"/>
  <c r="Z389" i="3"/>
  <c r="AC406" i="3"/>
  <c r="AC423" i="3"/>
  <c r="Y434" i="3"/>
  <c r="AA438" i="3"/>
  <c r="U444" i="3"/>
  <c r="T447" i="3"/>
  <c r="AD447" i="3" s="1"/>
  <c r="AA448" i="3"/>
  <c r="AB465" i="3"/>
  <c r="Z482" i="3"/>
  <c r="AC483" i="3"/>
  <c r="T486" i="3"/>
  <c r="AD486" i="3" s="1"/>
  <c r="AB490" i="3"/>
  <c r="T494" i="3"/>
  <c r="X496" i="3"/>
  <c r="T499" i="3"/>
  <c r="T502" i="3"/>
  <c r="T506" i="3"/>
  <c r="T511" i="3"/>
  <c r="T514" i="3"/>
  <c r="AD514" i="3" s="1"/>
  <c r="AB516" i="3"/>
  <c r="Z518" i="3"/>
  <c r="AB532" i="3"/>
  <c r="AB534" i="3"/>
  <c r="X536" i="3"/>
  <c r="T540" i="3"/>
  <c r="T542" i="3"/>
  <c r="X543" i="3"/>
  <c r="U547" i="3"/>
  <c r="X551" i="3"/>
  <c r="AB553" i="3"/>
  <c r="V564" i="3"/>
  <c r="AD564" i="3" s="1"/>
  <c r="X566" i="3"/>
  <c r="T570" i="3"/>
  <c r="T572" i="3"/>
  <c r="AB576" i="3"/>
  <c r="T578" i="3"/>
  <c r="AD578" i="3" s="1"/>
  <c r="Y590" i="3"/>
  <c r="Z592" i="3"/>
  <c r="T362" i="3"/>
  <c r="U365" i="3"/>
  <c r="AB367" i="3"/>
  <c r="AC371" i="3"/>
  <c r="T382" i="3"/>
  <c r="AD382" i="3" s="1"/>
  <c r="AB389" i="3"/>
  <c r="U414" i="3"/>
  <c r="U417" i="3"/>
  <c r="U419" i="3"/>
  <c r="U421" i="3"/>
  <c r="Y428" i="3"/>
  <c r="U432" i="3"/>
  <c r="U442" i="3"/>
  <c r="X444" i="3"/>
  <c r="V447" i="3"/>
  <c r="AC448" i="3"/>
  <c r="W450" i="3"/>
  <c r="X464" i="3"/>
  <c r="AC465" i="3"/>
  <c r="V486" i="3"/>
  <c r="V494" i="3"/>
  <c r="Z496" i="3"/>
  <c r="T498" i="3"/>
  <c r="AA499" i="3"/>
  <c r="X502" i="3"/>
  <c r="X506" i="3"/>
  <c r="Z511" i="3"/>
  <c r="V514" i="3"/>
  <c r="T525" i="3"/>
  <c r="T528" i="3"/>
  <c r="Y536" i="3"/>
  <c r="T538" i="3"/>
  <c r="W540" i="3"/>
  <c r="V542" i="3"/>
  <c r="AD542" i="3" s="1"/>
  <c r="AB543" i="3"/>
  <c r="T545" i="3"/>
  <c r="T550" i="3"/>
  <c r="Z551" i="3"/>
  <c r="AC553" i="3"/>
  <c r="T558" i="3"/>
  <c r="T560" i="3"/>
  <c r="AD560" i="3" s="1"/>
  <c r="AB566" i="3"/>
  <c r="T568" i="3"/>
  <c r="Y570" i="3"/>
  <c r="V572" i="3"/>
  <c r="X575" i="3"/>
  <c r="V578" i="3"/>
  <c r="Z590" i="3"/>
  <c r="AB343" i="3"/>
  <c r="Y346" i="3"/>
  <c r="Y348" i="3"/>
  <c r="T352" i="3"/>
  <c r="X362" i="3"/>
  <c r="AD362" i="3" s="1"/>
  <c r="V365" i="3"/>
  <c r="AC367" i="3"/>
  <c r="U387" i="3"/>
  <c r="AC389" i="3"/>
  <c r="X394" i="3"/>
  <c r="AD394" i="3" s="1"/>
  <c r="Y407" i="3"/>
  <c r="Y414" i="3"/>
  <c r="W417" i="3"/>
  <c r="Y419" i="3"/>
  <c r="W421" i="3"/>
  <c r="W432" i="3"/>
  <c r="W442" i="3"/>
  <c r="Z444" i="3"/>
  <c r="X450" i="3"/>
  <c r="Z464" i="3"/>
  <c r="AA489" i="3"/>
  <c r="X491" i="3"/>
  <c r="W494" i="3"/>
  <c r="AB496" i="3"/>
  <c r="V498" i="3"/>
  <c r="AB499" i="3"/>
  <c r="Y502" i="3"/>
  <c r="AB506" i="3"/>
  <c r="AB511" i="3"/>
  <c r="W514" i="3"/>
  <c r="T517" i="3"/>
  <c r="T522" i="3"/>
  <c r="Z525" i="3"/>
  <c r="V528" i="3"/>
  <c r="T535" i="3"/>
  <c r="Z536" i="3"/>
  <c r="V538" i="3"/>
  <c r="X540" i="3"/>
  <c r="X542" i="3"/>
  <c r="AC543" i="3"/>
  <c r="U545" i="3"/>
  <c r="V550" i="3"/>
  <c r="V556" i="3"/>
  <c r="V558" i="3"/>
  <c r="X560" i="3"/>
  <c r="T334" i="3"/>
  <c r="T337" i="3"/>
  <c r="V352" i="3"/>
  <c r="AD352" i="3" s="1"/>
  <c r="V354" i="3"/>
  <c r="AD354" i="3" s="1"/>
  <c r="Y356" i="3"/>
  <c r="T358" i="3"/>
  <c r="U359" i="3"/>
  <c r="T361" i="3"/>
  <c r="AD361" i="3" s="1"/>
  <c r="Y362" i="3"/>
  <c r="X365" i="3"/>
  <c r="Z372" i="3"/>
  <c r="Y378" i="3"/>
  <c r="T380" i="3"/>
  <c r="AD380" i="3" s="1"/>
  <c r="U381" i="3"/>
  <c r="Y382" i="3"/>
  <c r="X384" i="3"/>
  <c r="V387" i="3"/>
  <c r="Y394" i="3"/>
  <c r="AA407" i="3"/>
  <c r="AA414" i="3"/>
  <c r="AA417" i="3"/>
  <c r="AC419" i="3"/>
  <c r="Y421" i="3"/>
  <c r="Y432" i="3"/>
  <c r="X442" i="3"/>
  <c r="AB447" i="3"/>
  <c r="U449" i="3"/>
  <c r="Z450" i="3"/>
  <c r="W454" i="3"/>
  <c r="U469" i="3"/>
  <c r="T473" i="3"/>
  <c r="AD473" i="3" s="1"/>
  <c r="T483" i="3"/>
  <c r="T485" i="3"/>
  <c r="Z494" i="3"/>
  <c r="X498" i="3"/>
  <c r="Z502" i="3"/>
  <c r="X514" i="3"/>
  <c r="T516" i="3"/>
  <c r="Z517" i="3"/>
  <c r="X522" i="3"/>
  <c r="AB525" i="3"/>
  <c r="W528" i="3"/>
  <c r="Z535" i="3"/>
  <c r="AB536" i="3"/>
  <c r="W538" i="3"/>
  <c r="Y540" i="3"/>
  <c r="Y542" i="3"/>
  <c r="V545" i="3"/>
  <c r="AD545" i="3" s="1"/>
  <c r="X550" i="3"/>
  <c r="X552" i="3"/>
  <c r="V554" i="3"/>
  <c r="AD554" i="3" s="1"/>
  <c r="X558" i="3"/>
  <c r="Y560" i="3"/>
  <c r="U565" i="3"/>
  <c r="T567" i="3"/>
  <c r="AD567" i="3" s="1"/>
  <c r="Y568" i="3"/>
  <c r="T571" i="3"/>
  <c r="X572" i="3"/>
  <c r="Y578" i="3"/>
  <c r="V584" i="3"/>
  <c r="T329" i="3"/>
  <c r="V334" i="3"/>
  <c r="T344" i="3"/>
  <c r="U347" i="3"/>
  <c r="T349" i="3"/>
  <c r="X352" i="3"/>
  <c r="X354" i="3"/>
  <c r="V358" i="3"/>
  <c r="V359" i="3"/>
  <c r="U361" i="3"/>
  <c r="T371" i="3"/>
  <c r="AD371" i="3" s="1"/>
  <c r="AB378" i="3"/>
  <c r="V380" i="3"/>
  <c r="V381" i="3"/>
  <c r="Z382" i="3"/>
  <c r="T390" i="3"/>
  <c r="AB394" i="3"/>
  <c r="AC399" i="3"/>
  <c r="AC405" i="3"/>
  <c r="U412" i="3"/>
  <c r="AC417" i="3"/>
  <c r="AC421" i="3"/>
  <c r="Y425" i="3"/>
  <c r="U430" i="3"/>
  <c r="W440" i="3"/>
  <c r="Z442" i="3"/>
  <c r="V449" i="3"/>
  <c r="Y454" i="3"/>
  <c r="T465" i="3"/>
  <c r="AD465" i="3" s="1"/>
  <c r="U467" i="3"/>
  <c r="W469" i="3"/>
  <c r="W473" i="3"/>
  <c r="T481" i="3"/>
  <c r="U483" i="3"/>
  <c r="U485" i="3"/>
  <c r="T490" i="3"/>
  <c r="X497" i="3"/>
  <c r="Y498" i="3"/>
  <c r="W500" i="3"/>
  <c r="Z514" i="3"/>
  <c r="V516" i="3"/>
  <c r="AD516" i="3" s="1"/>
  <c r="T520" i="3"/>
  <c r="AB522" i="3"/>
  <c r="Z528" i="3"/>
  <c r="T534" i="3"/>
  <c r="AB535" i="3"/>
  <c r="Z538" i="3"/>
  <c r="Z540" i="3"/>
  <c r="T544" i="3"/>
  <c r="AB545" i="3"/>
  <c r="T549" i="3"/>
  <c r="AD549" i="3" s="1"/>
  <c r="AD550" i="3"/>
  <c r="AB552" i="3"/>
  <c r="Y554" i="3"/>
  <c r="T557" i="3"/>
  <c r="Y558" i="3"/>
  <c r="AB560" i="3"/>
  <c r="X565" i="3"/>
  <c r="X567" i="3"/>
  <c r="AB568" i="3"/>
  <c r="U571" i="3"/>
  <c r="AB572" i="3"/>
  <c r="T576" i="3"/>
  <c r="Z577" i="3"/>
  <c r="AB578" i="3"/>
  <c r="T592" i="3"/>
  <c r="U415" i="3"/>
  <c r="AA425" i="3"/>
  <c r="W430" i="3"/>
  <c r="W448" i="3"/>
  <c r="W449" i="3"/>
  <c r="U465" i="3"/>
  <c r="V467" i="3"/>
  <c r="AB469" i="3"/>
  <c r="V483" i="3"/>
  <c r="AD483" i="3" s="1"/>
  <c r="T488" i="3"/>
  <c r="AD488" i="3" s="1"/>
  <c r="V490" i="3"/>
  <c r="Z498" i="3"/>
  <c r="T503" i="3"/>
  <c r="T513" i="3"/>
  <c r="AB514" i="3"/>
  <c r="V534" i="3"/>
  <c r="T537" i="3"/>
  <c r="T543" i="3"/>
  <c r="V544" i="3"/>
  <c r="U549" i="3"/>
  <c r="AB554" i="3"/>
  <c r="U557" i="3"/>
  <c r="T563" i="3"/>
  <c r="Z565" i="3"/>
  <c r="Z567" i="3"/>
  <c r="AD568" i="3"/>
  <c r="X571" i="3"/>
  <c r="AD572" i="3"/>
  <c r="W576" i="3"/>
  <c r="AB577" i="3"/>
  <c r="T590" i="3"/>
  <c r="AD590" i="3" s="1"/>
  <c r="V592" i="3"/>
  <c r="AC54" i="3"/>
  <c r="W108" i="3"/>
  <c r="Z108" i="3"/>
  <c r="Y108" i="3"/>
  <c r="V108" i="3"/>
  <c r="T108" i="3"/>
  <c r="AD108" i="3" s="1"/>
  <c r="AB108" i="3"/>
  <c r="AC14" i="3"/>
  <c r="T62" i="3"/>
  <c r="T66" i="3"/>
  <c r="X110" i="3"/>
  <c r="AA138" i="3"/>
  <c r="Y138" i="3"/>
  <c r="X138" i="3"/>
  <c r="AD138" i="3" s="1"/>
  <c r="V138" i="3"/>
  <c r="U138" i="3"/>
  <c r="AC138" i="3"/>
  <c r="T138" i="3"/>
  <c r="Z138" i="3"/>
  <c r="Y14" i="3"/>
  <c r="Y22" i="3"/>
  <c r="Y34" i="3"/>
  <c r="Y38" i="3"/>
  <c r="AC41" i="3"/>
  <c r="Z46" i="3"/>
  <c r="U48" i="3"/>
  <c r="AC49" i="3"/>
  <c r="U52" i="3"/>
  <c r="Z54" i="3"/>
  <c r="U56" i="3"/>
  <c r="AC57" i="3"/>
  <c r="Z62" i="3"/>
  <c r="Z66" i="3"/>
  <c r="U68" i="3"/>
  <c r="Z70" i="3"/>
  <c r="AC73" i="3"/>
  <c r="U76" i="3"/>
  <c r="AC77" i="3"/>
  <c r="Z78" i="3"/>
  <c r="U80" i="3"/>
  <c r="AC81" i="3"/>
  <c r="AA2" i="3"/>
  <c r="X3" i="3"/>
  <c r="U4" i="3"/>
  <c r="AC5" i="3"/>
  <c r="Z6" i="3"/>
  <c r="X7" i="3"/>
  <c r="U8" i="3"/>
  <c r="AC9" i="3"/>
  <c r="Z10" i="3"/>
  <c r="X11" i="3"/>
  <c r="U12" i="3"/>
  <c r="AC13" i="3"/>
  <c r="Z14" i="3"/>
  <c r="X15" i="3"/>
  <c r="U16" i="3"/>
  <c r="AC17" i="3"/>
  <c r="Z18" i="3"/>
  <c r="X19" i="3"/>
  <c r="U20" i="3"/>
  <c r="AC21" i="3"/>
  <c r="Z22" i="3"/>
  <c r="X23" i="3"/>
  <c r="U24" i="3"/>
  <c r="AC25" i="3"/>
  <c r="Z26" i="3"/>
  <c r="X27" i="3"/>
  <c r="U28" i="3"/>
  <c r="AC29" i="3"/>
  <c r="Z30" i="3"/>
  <c r="X31" i="3"/>
  <c r="U32" i="3"/>
  <c r="AC33" i="3"/>
  <c r="Z34" i="3"/>
  <c r="X35" i="3"/>
  <c r="U36" i="3"/>
  <c r="AC37" i="3"/>
  <c r="Z38" i="3"/>
  <c r="X39" i="3"/>
  <c r="U40" i="3"/>
  <c r="T41" i="3"/>
  <c r="AD41" i="3"/>
  <c r="AB42" i="3"/>
  <c r="Y43" i="3"/>
  <c r="V44" i="3"/>
  <c r="AD44" i="3" s="1"/>
  <c r="T45" i="3"/>
  <c r="AD45" i="3"/>
  <c r="AB46" i="3"/>
  <c r="Y47" i="3"/>
  <c r="V48" i="3"/>
  <c r="T49" i="3"/>
  <c r="AD49" i="3"/>
  <c r="AB50" i="3"/>
  <c r="Y51" i="3"/>
  <c r="V52" i="3"/>
  <c r="T53" i="3"/>
  <c r="AD53" i="3"/>
  <c r="AB54" i="3"/>
  <c r="Y55" i="3"/>
  <c r="V56" i="3"/>
  <c r="T57" i="3"/>
  <c r="AD57" i="3"/>
  <c r="AB58" i="3"/>
  <c r="Y59" i="3"/>
  <c r="V60" i="3"/>
  <c r="AD60" i="3" s="1"/>
  <c r="T61" i="3"/>
  <c r="AD61" i="3" s="1"/>
  <c r="AB62" i="3"/>
  <c r="Y63" i="3"/>
  <c r="V64" i="3"/>
  <c r="T65" i="3"/>
  <c r="AD65" i="3" s="1"/>
  <c r="AB66" i="3"/>
  <c r="Y67" i="3"/>
  <c r="V68" i="3"/>
  <c r="T69" i="3"/>
  <c r="AD69" i="3"/>
  <c r="AB70" i="3"/>
  <c r="Y71" i="3"/>
  <c r="V72" i="3"/>
  <c r="T73" i="3"/>
  <c r="AD73" i="3"/>
  <c r="AB74" i="3"/>
  <c r="V76" i="3"/>
  <c r="T77" i="3"/>
  <c r="AD77" i="3" s="1"/>
  <c r="AB78" i="3"/>
  <c r="V80" i="3"/>
  <c r="T81" i="3"/>
  <c r="AD81" i="3"/>
  <c r="AB82" i="3"/>
  <c r="V84" i="3"/>
  <c r="T85" i="3"/>
  <c r="AD85" i="3" s="1"/>
  <c r="AB86" i="3"/>
  <c r="V88" i="3"/>
  <c r="AD88" i="3" s="1"/>
  <c r="T89" i="3"/>
  <c r="AD89" i="3"/>
  <c r="AB90" i="3"/>
  <c r="V92" i="3"/>
  <c r="T93" i="3"/>
  <c r="AB94" i="3"/>
  <c r="V96" i="3"/>
  <c r="T97" i="3"/>
  <c r="AD97" i="3"/>
  <c r="AB98" i="3"/>
  <c r="V100" i="3"/>
  <c r="U101" i="3"/>
  <c r="W104" i="3"/>
  <c r="Z104" i="3"/>
  <c r="Y104" i="3"/>
  <c r="V104" i="3"/>
  <c r="T104" i="3"/>
  <c r="AD104" i="3" s="1"/>
  <c r="AB104" i="3"/>
  <c r="W106" i="3"/>
  <c r="U106" i="3"/>
  <c r="T106" i="3"/>
  <c r="AD106" i="3" s="1"/>
  <c r="AB106" i="3"/>
  <c r="Y106" i="3"/>
  <c r="V106" i="3"/>
  <c r="AA113" i="3"/>
  <c r="X113" i="3"/>
  <c r="V113" i="3"/>
  <c r="AD113" i="3" s="1"/>
  <c r="T113" i="3"/>
  <c r="AB113" i="3"/>
  <c r="Y113" i="3"/>
  <c r="AA125" i="3"/>
  <c r="Z125" i="3"/>
  <c r="Y125" i="3"/>
  <c r="V125" i="3"/>
  <c r="U125" i="3"/>
  <c r="T125" i="3"/>
  <c r="AB125" i="3"/>
  <c r="AA133" i="3"/>
  <c r="U133" i="3"/>
  <c r="AD133" i="3"/>
  <c r="T133" i="3"/>
  <c r="AB133" i="3"/>
  <c r="Z133" i="3"/>
  <c r="Y133" i="3"/>
  <c r="V133" i="3"/>
  <c r="AA169" i="3"/>
  <c r="Z169" i="3"/>
  <c r="Y169" i="3"/>
  <c r="X169" i="3"/>
  <c r="V169" i="3"/>
  <c r="AD169" i="3" s="1"/>
  <c r="U169" i="3"/>
  <c r="T169" i="3"/>
  <c r="AB169" i="3"/>
  <c r="AA278" i="3"/>
  <c r="AB278" i="3"/>
  <c r="Z278" i="3"/>
  <c r="Y278" i="3"/>
  <c r="X278" i="3"/>
  <c r="AD278" i="3" s="1"/>
  <c r="V278" i="3"/>
  <c r="T278" i="3"/>
  <c r="AC278" i="3"/>
  <c r="U278" i="3"/>
  <c r="AC78" i="3"/>
  <c r="AC86" i="3"/>
  <c r="AC94" i="3"/>
  <c r="AC98" i="3"/>
  <c r="AC26" i="3"/>
  <c r="AC30" i="3"/>
  <c r="AC34" i="3"/>
  <c r="AC38" i="3"/>
  <c r="T42" i="3"/>
  <c r="T54" i="3"/>
  <c r="T58" i="3"/>
  <c r="T70" i="3"/>
  <c r="V2" i="3"/>
  <c r="AB3" i="3"/>
  <c r="Y4" i="3"/>
  <c r="V5" i="3"/>
  <c r="AD5" i="3" s="1"/>
  <c r="T6" i="3"/>
  <c r="AB7" i="3"/>
  <c r="Y8" i="3"/>
  <c r="V9" i="3"/>
  <c r="T10" i="3"/>
  <c r="AD10" i="3"/>
  <c r="AB11" i="3"/>
  <c r="Y12" i="3"/>
  <c r="V13" i="3"/>
  <c r="AD13" i="3" s="1"/>
  <c r="T14" i="3"/>
  <c r="AD14" i="3" s="1"/>
  <c r="AB15" i="3"/>
  <c r="Y16" i="3"/>
  <c r="V17" i="3"/>
  <c r="T18" i="3"/>
  <c r="AD18" i="3" s="1"/>
  <c r="AB19" i="3"/>
  <c r="Y20" i="3"/>
  <c r="V21" i="3"/>
  <c r="T22" i="3"/>
  <c r="AB23" i="3"/>
  <c r="Y24" i="3"/>
  <c r="V25" i="3"/>
  <c r="T26" i="3"/>
  <c r="AD26" i="3" s="1"/>
  <c r="AB27" i="3"/>
  <c r="Y28" i="3"/>
  <c r="V29" i="3"/>
  <c r="T30" i="3"/>
  <c r="AD30" i="3" s="1"/>
  <c r="AB31" i="3"/>
  <c r="Y32" i="3"/>
  <c r="V33" i="3"/>
  <c r="T34" i="3"/>
  <c r="AD34" i="3" s="1"/>
  <c r="AB35" i="3"/>
  <c r="Y36" i="3"/>
  <c r="V37" i="3"/>
  <c r="T38" i="3"/>
  <c r="AD38" i="3"/>
  <c r="AB39" i="3"/>
  <c r="Y40" i="3"/>
  <c r="X41" i="3"/>
  <c r="U42" i="3"/>
  <c r="AC43" i="3"/>
  <c r="Z44" i="3"/>
  <c r="X45" i="3"/>
  <c r="U46" i="3"/>
  <c r="AC47" i="3"/>
  <c r="Z48" i="3"/>
  <c r="X49" i="3"/>
  <c r="U50" i="3"/>
  <c r="AC51" i="3"/>
  <c r="Z52" i="3"/>
  <c r="X53" i="3"/>
  <c r="U54" i="3"/>
  <c r="AC55" i="3"/>
  <c r="Z56" i="3"/>
  <c r="X57" i="3"/>
  <c r="U58" i="3"/>
  <c r="AC59" i="3"/>
  <c r="Z60" i="3"/>
  <c r="X61" i="3"/>
  <c r="U62" i="3"/>
  <c r="AC63" i="3"/>
  <c r="Z64" i="3"/>
  <c r="X65" i="3"/>
  <c r="U66" i="3"/>
  <c r="AC67" i="3"/>
  <c r="Z68" i="3"/>
  <c r="X69" i="3"/>
  <c r="U70" i="3"/>
  <c r="AC71" i="3"/>
  <c r="Z72" i="3"/>
  <c r="X73" i="3"/>
  <c r="U74" i="3"/>
  <c r="AC75" i="3"/>
  <c r="Z76" i="3"/>
  <c r="X77" i="3"/>
  <c r="U78" i="3"/>
  <c r="AC79" i="3"/>
  <c r="Z80" i="3"/>
  <c r="X81" i="3"/>
  <c r="U82" i="3"/>
  <c r="AC83" i="3"/>
  <c r="Z84" i="3"/>
  <c r="X85" i="3"/>
  <c r="U86" i="3"/>
  <c r="AC87" i="3"/>
  <c r="Z88" i="3"/>
  <c r="X89" i="3"/>
  <c r="U90" i="3"/>
  <c r="AC91" i="3"/>
  <c r="Z92" i="3"/>
  <c r="X93" i="3"/>
  <c r="AD93" i="3" s="1"/>
  <c r="U94" i="3"/>
  <c r="AC95" i="3"/>
  <c r="Z96" i="3"/>
  <c r="X97" i="3"/>
  <c r="U98" i="3"/>
  <c r="AC99" i="3"/>
  <c r="Z100" i="3"/>
  <c r="AC104" i="3"/>
  <c r="AC106" i="3"/>
  <c r="X108" i="3"/>
  <c r="Z110" i="3"/>
  <c r="AC113" i="3"/>
  <c r="AA122" i="3"/>
  <c r="Y122" i="3"/>
  <c r="X122" i="3"/>
  <c r="V122" i="3"/>
  <c r="AD122" i="3"/>
  <c r="U122" i="3"/>
  <c r="AC122" i="3"/>
  <c r="T122" i="3"/>
  <c r="Z122" i="3"/>
  <c r="W138" i="3"/>
  <c r="W182" i="3"/>
  <c r="Z182" i="3"/>
  <c r="Y182" i="3"/>
  <c r="X182" i="3"/>
  <c r="V182" i="3"/>
  <c r="U182" i="3"/>
  <c r="T182" i="3"/>
  <c r="AD182" i="3" s="1"/>
  <c r="AB182" i="3"/>
  <c r="W188" i="3"/>
  <c r="Z188" i="3"/>
  <c r="Y188" i="3"/>
  <c r="X188" i="3"/>
  <c r="V188" i="3"/>
  <c r="AD188" i="3" s="1"/>
  <c r="U188" i="3"/>
  <c r="T188" i="3"/>
  <c r="AB188" i="3"/>
  <c r="AC3" i="3"/>
  <c r="U6" i="3"/>
  <c r="AC7" i="3"/>
  <c r="U10" i="3"/>
  <c r="AC11" i="3"/>
  <c r="U14" i="3"/>
  <c r="AC15" i="3"/>
  <c r="U18" i="3"/>
  <c r="AC19" i="3"/>
  <c r="U22" i="3"/>
  <c r="AC23" i="3"/>
  <c r="U26" i="3"/>
  <c r="AC27" i="3"/>
  <c r="U30" i="3"/>
  <c r="AC31" i="3"/>
  <c r="U34" i="3"/>
  <c r="AC35" i="3"/>
  <c r="U38" i="3"/>
  <c r="AC39" i="3"/>
  <c r="Y41" i="3"/>
  <c r="V42" i="3"/>
  <c r="AD42" i="3" s="1"/>
  <c r="AB44" i="3"/>
  <c r="Y45" i="3"/>
  <c r="V46" i="3"/>
  <c r="AB48" i="3"/>
  <c r="Y49" i="3"/>
  <c r="V50" i="3"/>
  <c r="AD50" i="3" s="1"/>
  <c r="AB52" i="3"/>
  <c r="Y53" i="3"/>
  <c r="V54" i="3"/>
  <c r="AB56" i="3"/>
  <c r="Y57" i="3"/>
  <c r="V58" i="3"/>
  <c r="AB60" i="3"/>
  <c r="Y61" i="3"/>
  <c r="V62" i="3"/>
  <c r="AB64" i="3"/>
  <c r="Y65" i="3"/>
  <c r="V66" i="3"/>
  <c r="AB68" i="3"/>
  <c r="Y69" i="3"/>
  <c r="V70" i="3"/>
  <c r="AD70" i="3" s="1"/>
  <c r="AB72" i="3"/>
  <c r="Y73" i="3"/>
  <c r="V74" i="3"/>
  <c r="AD74" i="3" s="1"/>
  <c r="AB76" i="3"/>
  <c r="Y77" i="3"/>
  <c r="V78" i="3"/>
  <c r="AB80" i="3"/>
  <c r="Y81" i="3"/>
  <c r="V82" i="3"/>
  <c r="AB84" i="3"/>
  <c r="Y85" i="3"/>
  <c r="V86" i="3"/>
  <c r="AB88" i="3"/>
  <c r="Y89" i="3"/>
  <c r="V90" i="3"/>
  <c r="AD90" i="3" s="1"/>
  <c r="AB92" i="3"/>
  <c r="Y93" i="3"/>
  <c r="V94" i="3"/>
  <c r="AB96" i="3"/>
  <c r="Y97" i="3"/>
  <c r="V98" i="3"/>
  <c r="AB100" i="3"/>
  <c r="W102" i="3"/>
  <c r="U102" i="3"/>
  <c r="AB102" i="3"/>
  <c r="Y102" i="3"/>
  <c r="V102" i="3"/>
  <c r="AA105" i="3"/>
  <c r="X105" i="3"/>
  <c r="V105" i="3"/>
  <c r="T105" i="3"/>
  <c r="AD105" i="3" s="1"/>
  <c r="AB105" i="3"/>
  <c r="Y105" i="3"/>
  <c r="AC108" i="3"/>
  <c r="W112" i="3"/>
  <c r="Z112" i="3"/>
  <c r="Y112" i="3"/>
  <c r="V112" i="3"/>
  <c r="AD112" i="3"/>
  <c r="T112" i="3"/>
  <c r="AB112" i="3"/>
  <c r="AA114" i="3"/>
  <c r="AD114" i="3"/>
  <c r="U114" i="3"/>
  <c r="AC114" i="3"/>
  <c r="T114" i="3"/>
  <c r="Z114" i="3"/>
  <c r="X114" i="3"/>
  <c r="V114" i="3"/>
  <c r="AA117" i="3"/>
  <c r="U117" i="3"/>
  <c r="T117" i="3"/>
  <c r="AD117" i="3" s="1"/>
  <c r="AB117" i="3"/>
  <c r="Y117" i="3"/>
  <c r="V117" i="3"/>
  <c r="AB138" i="3"/>
  <c r="AC66" i="3"/>
  <c r="AC90" i="3"/>
  <c r="W110" i="3"/>
  <c r="U110" i="3"/>
  <c r="T110" i="3"/>
  <c r="AD110" i="3" s="1"/>
  <c r="AB110" i="3"/>
  <c r="Y110" i="3"/>
  <c r="V110" i="3"/>
  <c r="AC6" i="3"/>
  <c r="AC10" i="3"/>
  <c r="T50" i="3"/>
  <c r="AD54" i="3"/>
  <c r="AD58" i="3"/>
  <c r="AD62" i="3"/>
  <c r="T74" i="3"/>
  <c r="T82" i="3"/>
  <c r="T86" i="3"/>
  <c r="T94" i="3"/>
  <c r="T98" i="3"/>
  <c r="AD98" i="3" s="1"/>
  <c r="U108" i="3"/>
  <c r="V6" i="3"/>
  <c r="AD6" i="3" s="1"/>
  <c r="V14" i="3"/>
  <c r="V18" i="3"/>
  <c r="V26" i="3"/>
  <c r="V34" i="3"/>
  <c r="X54" i="3"/>
  <c r="X62" i="3"/>
  <c r="AC64" i="3"/>
  <c r="X66" i="3"/>
  <c r="X70" i="3"/>
  <c r="AC72" i="3"/>
  <c r="X74" i="3"/>
  <c r="AC76" i="3"/>
  <c r="X78" i="3"/>
  <c r="AC80" i="3"/>
  <c r="X82" i="3"/>
  <c r="AD82" i="3" s="1"/>
  <c r="AC84" i="3"/>
  <c r="X86" i="3"/>
  <c r="AC88" i="3"/>
  <c r="X90" i="3"/>
  <c r="AC92" i="3"/>
  <c r="X94" i="3"/>
  <c r="AC96" i="3"/>
  <c r="X98" i="3"/>
  <c r="AC100" i="3"/>
  <c r="AA109" i="3"/>
  <c r="X109" i="3"/>
  <c r="V109" i="3"/>
  <c r="T109" i="3"/>
  <c r="AD109" i="3" s="1"/>
  <c r="AB109" i="3"/>
  <c r="Y109" i="3"/>
  <c r="AC338" i="3"/>
  <c r="AB338" i="3"/>
  <c r="Z338" i="3"/>
  <c r="Y338" i="3"/>
  <c r="X338" i="3"/>
  <c r="V338" i="3"/>
  <c r="T338" i="3"/>
  <c r="AD338" i="3"/>
  <c r="AC58" i="3"/>
  <c r="AC70" i="3"/>
  <c r="AC22" i="3"/>
  <c r="AD46" i="3"/>
  <c r="V10" i="3"/>
  <c r="V22" i="3"/>
  <c r="AD22" i="3" s="1"/>
  <c r="V30" i="3"/>
  <c r="V38" i="3"/>
  <c r="X42" i="3"/>
  <c r="AC44" i="3"/>
  <c r="X46" i="3"/>
  <c r="AC48" i="3"/>
  <c r="X50" i="3"/>
  <c r="AC52" i="3"/>
  <c r="AC56" i="3"/>
  <c r="X58" i="3"/>
  <c r="AC60" i="3"/>
  <c r="AC68" i="3"/>
  <c r="U3" i="3"/>
  <c r="AC4" i="3"/>
  <c r="X6" i="3"/>
  <c r="U7" i="3"/>
  <c r="AC8" i="3"/>
  <c r="X10" i="3"/>
  <c r="U11" i="3"/>
  <c r="AC12" i="3"/>
  <c r="X14" i="3"/>
  <c r="U15" i="3"/>
  <c r="AC16" i="3"/>
  <c r="X18" i="3"/>
  <c r="U19" i="3"/>
  <c r="AC20" i="3"/>
  <c r="X22" i="3"/>
  <c r="U23" i="3"/>
  <c r="AC24" i="3"/>
  <c r="X26" i="3"/>
  <c r="U27" i="3"/>
  <c r="AC28" i="3"/>
  <c r="X30" i="3"/>
  <c r="U31" i="3"/>
  <c r="AC32" i="3"/>
  <c r="X34" i="3"/>
  <c r="U35" i="3"/>
  <c r="AC36" i="3"/>
  <c r="X38" i="3"/>
  <c r="U39" i="3"/>
  <c r="AC40" i="3"/>
  <c r="AB41" i="3"/>
  <c r="Y42" i="3"/>
  <c r="T44" i="3"/>
  <c r="AB45" i="3"/>
  <c r="Y46" i="3"/>
  <c r="T48" i="3"/>
  <c r="AD48" i="3" s="1"/>
  <c r="AB49" i="3"/>
  <c r="Y50" i="3"/>
  <c r="T52" i="3"/>
  <c r="AD52" i="3"/>
  <c r="AB53" i="3"/>
  <c r="Y54" i="3"/>
  <c r="T56" i="3"/>
  <c r="AD56" i="3" s="1"/>
  <c r="AB57" i="3"/>
  <c r="Y58" i="3"/>
  <c r="T60" i="3"/>
  <c r="AB61" i="3"/>
  <c r="Y62" i="3"/>
  <c r="T64" i="3"/>
  <c r="AD64" i="3" s="1"/>
  <c r="AB65" i="3"/>
  <c r="Y66" i="3"/>
  <c r="T68" i="3"/>
  <c r="AD68" i="3" s="1"/>
  <c r="AB69" i="3"/>
  <c r="Y70" i="3"/>
  <c r="T72" i="3"/>
  <c r="AD72" i="3" s="1"/>
  <c r="AB73" i="3"/>
  <c r="Y74" i="3"/>
  <c r="T76" i="3"/>
  <c r="AD76" i="3"/>
  <c r="AB77" i="3"/>
  <c r="Y78" i="3"/>
  <c r="T80" i="3"/>
  <c r="AD80" i="3"/>
  <c r="AB81" i="3"/>
  <c r="Y82" i="3"/>
  <c r="T84" i="3"/>
  <c r="AD84" i="3"/>
  <c r="AB85" i="3"/>
  <c r="Y86" i="3"/>
  <c r="T88" i="3"/>
  <c r="AB89" i="3"/>
  <c r="Y90" i="3"/>
  <c r="T92" i="3"/>
  <c r="AD92" i="3"/>
  <c r="AB93" i="3"/>
  <c r="Y94" i="3"/>
  <c r="T96" i="3"/>
  <c r="AD96" i="3" s="1"/>
  <c r="AB97" i="3"/>
  <c r="Y98" i="3"/>
  <c r="T100" i="3"/>
  <c r="AD100" i="3"/>
  <c r="U109" i="3"/>
  <c r="AA130" i="3"/>
  <c r="AD130" i="3"/>
  <c r="U130" i="3"/>
  <c r="AC130" i="3"/>
  <c r="T130" i="3"/>
  <c r="Z130" i="3"/>
  <c r="Y130" i="3"/>
  <c r="X130" i="3"/>
  <c r="V130" i="3"/>
  <c r="AA145" i="3"/>
  <c r="Z145" i="3"/>
  <c r="Y145" i="3"/>
  <c r="X145" i="3"/>
  <c r="V145" i="3"/>
  <c r="U145" i="3"/>
  <c r="T145" i="3"/>
  <c r="AD145" i="3" s="1"/>
  <c r="AB145" i="3"/>
  <c r="W162" i="3"/>
  <c r="Z162" i="3"/>
  <c r="Y162" i="3"/>
  <c r="X162" i="3"/>
  <c r="V162" i="3"/>
  <c r="U162" i="3"/>
  <c r="T162" i="3"/>
  <c r="AD162" i="3" s="1"/>
  <c r="AB162" i="3"/>
  <c r="AC50" i="3"/>
  <c r="AC74" i="3"/>
  <c r="AC18" i="3"/>
  <c r="T46" i="3"/>
  <c r="AD66" i="3"/>
  <c r="T78" i="3"/>
  <c r="AD78" i="3" s="1"/>
  <c r="AD86" i="3"/>
  <c r="T90" i="3"/>
  <c r="AD94" i="3"/>
  <c r="Y6" i="3"/>
  <c r="Y10" i="3"/>
  <c r="Y18" i="3"/>
  <c r="Y26" i="3"/>
  <c r="Y30" i="3"/>
  <c r="Z42" i="3"/>
  <c r="U44" i="3"/>
  <c r="AC45" i="3"/>
  <c r="Z50" i="3"/>
  <c r="AC53" i="3"/>
  <c r="Z58" i="3"/>
  <c r="U60" i="3"/>
  <c r="AC61" i="3"/>
  <c r="U64" i="3"/>
  <c r="AC65" i="3"/>
  <c r="AC69" i="3"/>
  <c r="U72" i="3"/>
  <c r="Z74" i="3"/>
  <c r="Z82" i="3"/>
  <c r="U84" i="3"/>
  <c r="Z86" i="3"/>
  <c r="U88" i="3"/>
  <c r="Z90" i="3"/>
  <c r="U92" i="3"/>
  <c r="AC93" i="3"/>
  <c r="Z94" i="3"/>
  <c r="U96" i="3"/>
  <c r="AC97" i="3"/>
  <c r="Z98" i="3"/>
  <c r="AA101" i="3"/>
  <c r="X101" i="3"/>
  <c r="AD101" i="3"/>
  <c r="T101" i="3"/>
  <c r="AB101" i="3"/>
  <c r="Y101" i="3"/>
  <c r="Z109" i="3"/>
  <c r="AA158" i="3"/>
  <c r="Y158" i="3"/>
  <c r="X158" i="3"/>
  <c r="W158" i="3"/>
  <c r="V158" i="3"/>
  <c r="U158" i="3"/>
  <c r="AC158" i="3"/>
  <c r="T158" i="3"/>
  <c r="AD158" i="3" s="1"/>
  <c r="Z158" i="3"/>
  <c r="W198" i="3"/>
  <c r="Z198" i="3"/>
  <c r="Y198" i="3"/>
  <c r="X198" i="3"/>
  <c r="V198" i="3"/>
  <c r="U198" i="3"/>
  <c r="AD198" i="3"/>
  <c r="T198" i="3"/>
  <c r="AB198" i="3"/>
  <c r="X251" i="3"/>
  <c r="Z251" i="3"/>
  <c r="V251" i="3"/>
  <c r="AD251" i="3" s="1"/>
  <c r="T251" i="3"/>
  <c r="AB251" i="3"/>
  <c r="Y251" i="3"/>
  <c r="U251" i="3"/>
  <c r="T103" i="3"/>
  <c r="AD103" i="3"/>
  <c r="T107" i="3"/>
  <c r="AD107" i="3" s="1"/>
  <c r="AD111" i="3"/>
  <c r="AC115" i="3"/>
  <c r="Y116" i="3"/>
  <c r="T118" i="3"/>
  <c r="AC118" i="3"/>
  <c r="W120" i="3"/>
  <c r="T121" i="3"/>
  <c r="X123" i="3"/>
  <c r="U124" i="3"/>
  <c r="AD124" i="3"/>
  <c r="X126" i="3"/>
  <c r="AD126" i="3" s="1"/>
  <c r="U127" i="3"/>
  <c r="AB128" i="3"/>
  <c r="Y129" i="3"/>
  <c r="AC131" i="3"/>
  <c r="Y132" i="3"/>
  <c r="T134" i="3"/>
  <c r="AD134" i="3" s="1"/>
  <c r="AC134" i="3"/>
  <c r="Z135" i="3"/>
  <c r="W136" i="3"/>
  <c r="T137" i="3"/>
  <c r="AD137" i="3" s="1"/>
  <c r="X139" i="3"/>
  <c r="U140" i="3"/>
  <c r="AC141" i="3"/>
  <c r="Y142" i="3"/>
  <c r="X143" i="3"/>
  <c r="U144" i="3"/>
  <c r="X146" i="3"/>
  <c r="AB148" i="3"/>
  <c r="Y149" i="3"/>
  <c r="V150" i="3"/>
  <c r="AC151" i="3"/>
  <c r="Y152" i="3"/>
  <c r="V153" i="3"/>
  <c r="T154" i="3"/>
  <c r="AD154" i="3" s="1"/>
  <c r="AC154" i="3"/>
  <c r="Z155" i="3"/>
  <c r="W156" i="3"/>
  <c r="T157" i="3"/>
  <c r="AD157" i="3" s="1"/>
  <c r="Y159" i="3"/>
  <c r="V160" i="3"/>
  <c r="AC161" i="3"/>
  <c r="Z163" i="3"/>
  <c r="Y164" i="3"/>
  <c r="V165" i="3"/>
  <c r="U166" i="3"/>
  <c r="T167" i="3"/>
  <c r="AD167" i="3" s="1"/>
  <c r="AC168" i="3"/>
  <c r="Y170" i="3"/>
  <c r="X171" i="3"/>
  <c r="V172" i="3"/>
  <c r="U173" i="3"/>
  <c r="T174" i="3"/>
  <c r="AD174" i="3" s="1"/>
  <c r="AC175" i="3"/>
  <c r="Z176" i="3"/>
  <c r="X177" i="3"/>
  <c r="V178" i="3"/>
  <c r="U179" i="3"/>
  <c r="T180" i="3"/>
  <c r="AD180" i="3" s="1"/>
  <c r="AC181" i="3"/>
  <c r="Z183" i="3"/>
  <c r="Y184" i="3"/>
  <c r="X185" i="3"/>
  <c r="V186" i="3"/>
  <c r="U187" i="3"/>
  <c r="AD187" i="3"/>
  <c r="Y189" i="3"/>
  <c r="X190" i="3"/>
  <c r="V191" i="3"/>
  <c r="U192" i="3"/>
  <c r="T193" i="3"/>
  <c r="AC193" i="3"/>
  <c r="Z194" i="3"/>
  <c r="X195" i="3"/>
  <c r="U196" i="3"/>
  <c r="T197" i="3"/>
  <c r="AD197" i="3" s="1"/>
  <c r="AC197" i="3"/>
  <c r="X199" i="3"/>
  <c r="V200" i="3"/>
  <c r="U201" i="3"/>
  <c r="W202" i="3"/>
  <c r="Z202" i="3"/>
  <c r="AA203" i="3"/>
  <c r="X203" i="3"/>
  <c r="V203" i="3"/>
  <c r="W204" i="3"/>
  <c r="V204" i="3"/>
  <c r="T204" i="3"/>
  <c r="AD204" i="3" s="1"/>
  <c r="V206" i="3"/>
  <c r="AD206" i="3" s="1"/>
  <c r="U208" i="3"/>
  <c r="X209" i="3"/>
  <c r="Y210" i="3"/>
  <c r="V213" i="3"/>
  <c r="AD213" i="3" s="1"/>
  <c r="U217" i="3"/>
  <c r="X218" i="3"/>
  <c r="Z220" i="3"/>
  <c r="T227" i="3"/>
  <c r="AD227" i="3" s="1"/>
  <c r="Z228" i="3"/>
  <c r="AA240" i="3"/>
  <c r="X240" i="3"/>
  <c r="V240" i="3"/>
  <c r="AC240" i="3"/>
  <c r="T240" i="3"/>
  <c r="AD240" i="3" s="1"/>
  <c r="Z240" i="3"/>
  <c r="AA246" i="3"/>
  <c r="Z246" i="3"/>
  <c r="X246" i="3"/>
  <c r="V246" i="3"/>
  <c r="AC246" i="3"/>
  <c r="T246" i="3"/>
  <c r="AD246" i="3" s="1"/>
  <c r="W271" i="3"/>
  <c r="Y271" i="3"/>
  <c r="X271" i="3"/>
  <c r="V271" i="3"/>
  <c r="U271" i="3"/>
  <c r="AD271" i="3"/>
  <c r="T271" i="3"/>
  <c r="AB271" i="3"/>
  <c r="V107" i="3"/>
  <c r="U115" i="3"/>
  <c r="AB116" i="3"/>
  <c r="V118" i="3"/>
  <c r="AC119" i="3"/>
  <c r="Y120" i="3"/>
  <c r="V121" i="3"/>
  <c r="Z123" i="3"/>
  <c r="W124" i="3"/>
  <c r="Z126" i="3"/>
  <c r="X127" i="3"/>
  <c r="AD128" i="3"/>
  <c r="AB129" i="3"/>
  <c r="AB132" i="3"/>
  <c r="V134" i="3"/>
  <c r="AC135" i="3"/>
  <c r="Y136" i="3"/>
  <c r="V137" i="3"/>
  <c r="Z139" i="3"/>
  <c r="W140" i="3"/>
  <c r="AB142" i="3"/>
  <c r="Z143" i="3"/>
  <c r="W144" i="3"/>
  <c r="Z146" i="3"/>
  <c r="X147" i="3"/>
  <c r="U148" i="3"/>
  <c r="AD148" i="3"/>
  <c r="AB149" i="3"/>
  <c r="X150" i="3"/>
  <c r="AD150" i="3" s="1"/>
  <c r="U151" i="3"/>
  <c r="AB152" i="3"/>
  <c r="Y153" i="3"/>
  <c r="V154" i="3"/>
  <c r="AC155" i="3"/>
  <c r="Y156" i="3"/>
  <c r="V157" i="3"/>
  <c r="AA159" i="3"/>
  <c r="X160" i="3"/>
  <c r="AC163" i="3"/>
  <c r="AB164" i="3"/>
  <c r="Y165" i="3"/>
  <c r="X166" i="3"/>
  <c r="V167" i="3"/>
  <c r="U168" i="3"/>
  <c r="AB170" i="3"/>
  <c r="Z171" i="3"/>
  <c r="Y172" i="3"/>
  <c r="X173" i="3"/>
  <c r="V174" i="3"/>
  <c r="U175" i="3"/>
  <c r="AC176" i="3"/>
  <c r="Z177" i="3"/>
  <c r="Y178" i="3"/>
  <c r="X179" i="3"/>
  <c r="V180" i="3"/>
  <c r="U181" i="3"/>
  <c r="AC183" i="3"/>
  <c r="AB184" i="3"/>
  <c r="Z185" i="3"/>
  <c r="Y186" i="3"/>
  <c r="AB189" i="3"/>
  <c r="Y191" i="3"/>
  <c r="V193" i="3"/>
  <c r="AD193" i="3" s="1"/>
  <c r="AC194" i="3"/>
  <c r="Z195" i="3"/>
  <c r="V197" i="3"/>
  <c r="Z199" i="3"/>
  <c r="Y200" i="3"/>
  <c r="AB209" i="3"/>
  <c r="AB210" i="3"/>
  <c r="AB213" i="3"/>
  <c r="AB218" i="3"/>
  <c r="AA225" i="3"/>
  <c r="T225" i="3"/>
  <c r="AB225" i="3"/>
  <c r="Y225" i="3"/>
  <c r="AA230" i="3"/>
  <c r="V230" i="3"/>
  <c r="AC230" i="3"/>
  <c r="T230" i="3"/>
  <c r="AD230" i="3" s="1"/>
  <c r="Z230" i="3"/>
  <c r="AA248" i="3"/>
  <c r="V248" i="3"/>
  <c r="AC248" i="3"/>
  <c r="T248" i="3"/>
  <c r="AD248" i="3" s="1"/>
  <c r="Z248" i="3"/>
  <c r="X248" i="3"/>
  <c r="Y339" i="3"/>
  <c r="AB339" i="3"/>
  <c r="Z339" i="3"/>
  <c r="X339" i="3"/>
  <c r="AD339" i="3" s="1"/>
  <c r="V339" i="3"/>
  <c r="U339" i="3"/>
  <c r="T339" i="3"/>
  <c r="AC339" i="3"/>
  <c r="AB126" i="3"/>
  <c r="AC129" i="3"/>
  <c r="AB146" i="3"/>
  <c r="AC149" i="3"/>
  <c r="Y150" i="3"/>
  <c r="Z153" i="3"/>
  <c r="Y160" i="3"/>
  <c r="AC164" i="3"/>
  <c r="Z165" i="3"/>
  <c r="AC170" i="3"/>
  <c r="Z172" i="3"/>
  <c r="AB177" i="3"/>
  <c r="Z178" i="3"/>
  <c r="AC184" i="3"/>
  <c r="Z186" i="3"/>
  <c r="AC189" i="3"/>
  <c r="Z191" i="3"/>
  <c r="AB195" i="3"/>
  <c r="W197" i="3"/>
  <c r="AB199" i="3"/>
  <c r="Z200" i="3"/>
  <c r="AC209" i="3"/>
  <c r="AA220" i="3"/>
  <c r="V220" i="3"/>
  <c r="AD220" i="3" s="1"/>
  <c r="AC220" i="3"/>
  <c r="T220" i="3"/>
  <c r="U225" i="3"/>
  <c r="AB227" i="3"/>
  <c r="U230" i="3"/>
  <c r="AA239" i="3"/>
  <c r="AB239" i="3"/>
  <c r="Y239" i="3"/>
  <c r="V239" i="3"/>
  <c r="T239" i="3"/>
  <c r="AD239" i="3" s="1"/>
  <c r="AA245" i="3"/>
  <c r="T245" i="3"/>
  <c r="AD245" i="3" s="1"/>
  <c r="AB245" i="3"/>
  <c r="Y245" i="3"/>
  <c r="V245" i="3"/>
  <c r="Y323" i="3"/>
  <c r="AB323" i="3"/>
  <c r="Z323" i="3"/>
  <c r="X323" i="3"/>
  <c r="V323" i="3"/>
  <c r="U323" i="3"/>
  <c r="T323" i="3"/>
  <c r="AD323" i="3" s="1"/>
  <c r="AC323" i="3"/>
  <c r="Y103" i="3"/>
  <c r="Y107" i="3"/>
  <c r="Y111" i="3"/>
  <c r="X115" i="3"/>
  <c r="U116" i="3"/>
  <c r="AD116" i="3"/>
  <c r="X118" i="3"/>
  <c r="AD118" i="3" s="1"/>
  <c r="AB120" i="3"/>
  <c r="Y121" i="3"/>
  <c r="AC123" i="3"/>
  <c r="Y124" i="3"/>
  <c r="T126" i="3"/>
  <c r="AC126" i="3"/>
  <c r="Z127" i="3"/>
  <c r="W128" i="3"/>
  <c r="T129" i="3"/>
  <c r="AD129" i="3" s="1"/>
  <c r="U132" i="3"/>
  <c r="AD132" i="3"/>
  <c r="X134" i="3"/>
  <c r="U135" i="3"/>
  <c r="AB136" i="3"/>
  <c r="Y137" i="3"/>
  <c r="AC139" i="3"/>
  <c r="Y140" i="3"/>
  <c r="AC143" i="3"/>
  <c r="Y144" i="3"/>
  <c r="T146" i="3"/>
  <c r="AD146" i="3" s="1"/>
  <c r="AC146" i="3"/>
  <c r="Z147" i="3"/>
  <c r="W148" i="3"/>
  <c r="T149" i="3"/>
  <c r="Z150" i="3"/>
  <c r="X151" i="3"/>
  <c r="U152" i="3"/>
  <c r="AD152" i="3"/>
  <c r="AB153" i="3"/>
  <c r="X154" i="3"/>
  <c r="AB156" i="3"/>
  <c r="Y157" i="3"/>
  <c r="AD159" i="3"/>
  <c r="Z160" i="3"/>
  <c r="X161" i="3"/>
  <c r="U163" i="3"/>
  <c r="T164" i="3"/>
  <c r="AD164" i="3"/>
  <c r="AB165" i="3"/>
  <c r="Z166" i="3"/>
  <c r="Y167" i="3"/>
  <c r="X168" i="3"/>
  <c r="T170" i="3"/>
  <c r="AD170" i="3" s="1"/>
  <c r="AC171" i="3"/>
  <c r="AB172" i="3"/>
  <c r="Z173" i="3"/>
  <c r="Y174" i="3"/>
  <c r="X175" i="3"/>
  <c r="AD175" i="3" s="1"/>
  <c r="U176" i="3"/>
  <c r="T177" i="3"/>
  <c r="AD177" i="3" s="1"/>
  <c r="AC177" i="3"/>
  <c r="AB178" i="3"/>
  <c r="Z179" i="3"/>
  <c r="Y180" i="3"/>
  <c r="X181" i="3"/>
  <c r="U183" i="3"/>
  <c r="T184" i="3"/>
  <c r="AD184" i="3" s="1"/>
  <c r="AC185" i="3"/>
  <c r="AB186" i="3"/>
  <c r="Y187" i="3"/>
  <c r="T189" i="3"/>
  <c r="AD189" i="3" s="1"/>
  <c r="AC190" i="3"/>
  <c r="AB191" i="3"/>
  <c r="Z192" i="3"/>
  <c r="X193" i="3"/>
  <c r="U194" i="3"/>
  <c r="T195" i="3"/>
  <c r="AC195" i="3"/>
  <c r="Z196" i="3"/>
  <c r="X197" i="3"/>
  <c r="T199" i="3"/>
  <c r="AC199" i="3"/>
  <c r="AB200" i="3"/>
  <c r="Y201" i="3"/>
  <c r="AA214" i="3"/>
  <c r="X214" i="3"/>
  <c r="V214" i="3"/>
  <c r="AD214" i="3"/>
  <c r="AA219" i="3"/>
  <c r="X219" i="3"/>
  <c r="U219" i="3"/>
  <c r="U220" i="3"/>
  <c r="AA222" i="3"/>
  <c r="AB222" i="3"/>
  <c r="Y222" i="3"/>
  <c r="W222" i="3"/>
  <c r="AA223" i="3"/>
  <c r="Y223" i="3"/>
  <c r="V223" i="3"/>
  <c r="T223" i="3"/>
  <c r="AD223" i="3" s="1"/>
  <c r="V225" i="3"/>
  <c r="AD225" i="3" s="1"/>
  <c r="W230" i="3"/>
  <c r="U239" i="3"/>
  <c r="AB240" i="3"/>
  <c r="U245" i="3"/>
  <c r="AB246" i="3"/>
  <c r="W248" i="3"/>
  <c r="AA250" i="3"/>
  <c r="Z250" i="3"/>
  <c r="X250" i="3"/>
  <c r="V250" i="3"/>
  <c r="AC250" i="3"/>
  <c r="T250" i="3"/>
  <c r="AD250" i="3" s="1"/>
  <c r="AA256" i="3"/>
  <c r="T256" i="3"/>
  <c r="AD256" i="3" s="1"/>
  <c r="AB256" i="3"/>
  <c r="Z256" i="3"/>
  <c r="Y256" i="3"/>
  <c r="V256" i="3"/>
  <c r="W259" i="3"/>
  <c r="Y259" i="3"/>
  <c r="V259" i="3"/>
  <c r="U259" i="3"/>
  <c r="T259" i="3"/>
  <c r="AD259" i="3" s="1"/>
  <c r="AB259" i="3"/>
  <c r="AA279" i="3"/>
  <c r="X279" i="3"/>
  <c r="W279" i="3"/>
  <c r="V279" i="3"/>
  <c r="U279" i="3"/>
  <c r="AC279" i="3"/>
  <c r="T279" i="3"/>
  <c r="AD279" i="3" s="1"/>
  <c r="Z279" i="3"/>
  <c r="Y363" i="3"/>
  <c r="AC363" i="3"/>
  <c r="AB363" i="3"/>
  <c r="U363" i="3"/>
  <c r="Z363" i="3"/>
  <c r="X363" i="3"/>
  <c r="V363" i="3"/>
  <c r="T363" i="3"/>
  <c r="AD363" i="3" s="1"/>
  <c r="AB150" i="3"/>
  <c r="AC153" i="3"/>
  <c r="AB160" i="3"/>
  <c r="AC165" i="3"/>
  <c r="AC172" i="3"/>
  <c r="AC178" i="3"/>
  <c r="AC186" i="3"/>
  <c r="AC191" i="3"/>
  <c r="AC200" i="3"/>
  <c r="AA209" i="3"/>
  <c r="Y209" i="3"/>
  <c r="V209" i="3"/>
  <c r="AD209" i="3" s="1"/>
  <c r="W210" i="3"/>
  <c r="V210" i="3"/>
  <c r="AD210" i="3" s="1"/>
  <c r="T210" i="3"/>
  <c r="AA213" i="3"/>
  <c r="Z213" i="3"/>
  <c r="X213" i="3"/>
  <c r="W218" i="3"/>
  <c r="Y218" i="3"/>
  <c r="V218" i="3"/>
  <c r="AD218" i="3" s="1"/>
  <c r="W228" i="3"/>
  <c r="Y228" i="3"/>
  <c r="V228" i="3"/>
  <c r="T228" i="3"/>
  <c r="AD228" i="3" s="1"/>
  <c r="AA247" i="3"/>
  <c r="Y247" i="3"/>
  <c r="V247" i="3"/>
  <c r="T247" i="3"/>
  <c r="AD247" i="3" s="1"/>
  <c r="AB247" i="3"/>
  <c r="AA252" i="3"/>
  <c r="Y252" i="3"/>
  <c r="V252" i="3"/>
  <c r="T252" i="3"/>
  <c r="AD252" i="3" s="1"/>
  <c r="AB252" i="3"/>
  <c r="AA264" i="3"/>
  <c r="AB264" i="3"/>
  <c r="Z264" i="3"/>
  <c r="Y264" i="3"/>
  <c r="X264" i="3"/>
  <c r="V264" i="3"/>
  <c r="T264" i="3"/>
  <c r="AD264" i="3" s="1"/>
  <c r="AA275" i="3"/>
  <c r="Z275" i="3"/>
  <c r="Y275" i="3"/>
  <c r="X275" i="3"/>
  <c r="W275" i="3"/>
  <c r="V275" i="3"/>
  <c r="AC275" i="3"/>
  <c r="T275" i="3"/>
  <c r="AD275" i="3" s="1"/>
  <c r="AC408" i="3"/>
  <c r="Y408" i="3"/>
  <c r="Y451" i="3"/>
  <c r="V451" i="3"/>
  <c r="AD451" i="3" s="1"/>
  <c r="U451" i="3"/>
  <c r="T451" i="3"/>
  <c r="AB451" i="3"/>
  <c r="AC492" i="3"/>
  <c r="Y492" i="3"/>
  <c r="X492" i="3"/>
  <c r="V492" i="3"/>
  <c r="T492" i="3"/>
  <c r="AD492" i="3" s="1"/>
  <c r="AB492" i="3"/>
  <c r="Z492" i="3"/>
  <c r="W492" i="3"/>
  <c r="AB124" i="3"/>
  <c r="V126" i="3"/>
  <c r="AC127" i="3"/>
  <c r="V129" i="3"/>
  <c r="W132" i="3"/>
  <c r="Z134" i="3"/>
  <c r="AD136" i="3"/>
  <c r="AB137" i="3"/>
  <c r="AB140" i="3"/>
  <c r="AB144" i="3"/>
  <c r="V146" i="3"/>
  <c r="AC147" i="3"/>
  <c r="Y148" i="3"/>
  <c r="V149" i="3"/>
  <c r="T150" i="3"/>
  <c r="AC150" i="3"/>
  <c r="Z151" i="3"/>
  <c r="W152" i="3"/>
  <c r="T153" i="3"/>
  <c r="AD153" i="3"/>
  <c r="Z154" i="3"/>
  <c r="X155" i="3"/>
  <c r="U156" i="3"/>
  <c r="AD156" i="3"/>
  <c r="AB157" i="3"/>
  <c r="U159" i="3"/>
  <c r="T160" i="3"/>
  <c r="AD160" i="3" s="1"/>
  <c r="AC160" i="3"/>
  <c r="Z161" i="3"/>
  <c r="X163" i="3"/>
  <c r="V164" i="3"/>
  <c r="T165" i="3"/>
  <c r="AD165" i="3" s="1"/>
  <c r="AC166" i="3"/>
  <c r="AB167" i="3"/>
  <c r="Z168" i="3"/>
  <c r="V170" i="3"/>
  <c r="U171" i="3"/>
  <c r="T172" i="3"/>
  <c r="AD172" i="3" s="1"/>
  <c r="AC173" i="3"/>
  <c r="AB174" i="3"/>
  <c r="Z175" i="3"/>
  <c r="X176" i="3"/>
  <c r="V177" i="3"/>
  <c r="T178" i="3"/>
  <c r="AD178" i="3" s="1"/>
  <c r="AC179" i="3"/>
  <c r="AB180" i="3"/>
  <c r="Z181" i="3"/>
  <c r="X183" i="3"/>
  <c r="V184" i="3"/>
  <c r="U185" i="3"/>
  <c r="T186" i="3"/>
  <c r="AD186" i="3" s="1"/>
  <c r="AB187" i="3"/>
  <c r="V189" i="3"/>
  <c r="T191" i="3"/>
  <c r="AD191" i="3" s="1"/>
  <c r="AC192" i="3"/>
  <c r="Z193" i="3"/>
  <c r="X194" i="3"/>
  <c r="V195" i="3"/>
  <c r="AD195" i="3" s="1"/>
  <c r="AC196" i="3"/>
  <c r="Z197" i="3"/>
  <c r="V199" i="3"/>
  <c r="AD199" i="3" s="1"/>
  <c r="T200" i="3"/>
  <c r="AD200" i="3" s="1"/>
  <c r="AB201" i="3"/>
  <c r="W206" i="3"/>
  <c r="T206" i="3"/>
  <c r="AB206" i="3"/>
  <c r="W208" i="3"/>
  <c r="Z208" i="3"/>
  <c r="X208" i="3"/>
  <c r="T209" i="3"/>
  <c r="U210" i="3"/>
  <c r="T213" i="3"/>
  <c r="AA217" i="3"/>
  <c r="Z217" i="3"/>
  <c r="X217" i="3"/>
  <c r="T218" i="3"/>
  <c r="X220" i="3"/>
  <c r="Z225" i="3"/>
  <c r="U228" i="3"/>
  <c r="Y230" i="3"/>
  <c r="Z239" i="3"/>
  <c r="Z245" i="3"/>
  <c r="U247" i="3"/>
  <c r="AB248" i="3"/>
  <c r="U252" i="3"/>
  <c r="Z259" i="3"/>
  <c r="U264" i="3"/>
  <c r="U275" i="3"/>
  <c r="AC103" i="3"/>
  <c r="AC107" i="3"/>
  <c r="AC111" i="3"/>
  <c r="AB115" i="3"/>
  <c r="X116" i="3"/>
  <c r="AB118" i="3"/>
  <c r="AC121" i="3"/>
  <c r="V123" i="3"/>
  <c r="T124" i="3"/>
  <c r="AC124" i="3"/>
  <c r="W126" i="3"/>
  <c r="T127" i="3"/>
  <c r="AD127" i="3" s="1"/>
  <c r="X129" i="3"/>
  <c r="AB134" i="3"/>
  <c r="AC137" i="3"/>
  <c r="W146" i="3"/>
  <c r="X149" i="3"/>
  <c r="AD149" i="3" s="1"/>
  <c r="U150" i="3"/>
  <c r="U153" i="3"/>
  <c r="AB154" i="3"/>
  <c r="AC157" i="3"/>
  <c r="U160" i="3"/>
  <c r="X164" i="3"/>
  <c r="U165" i="3"/>
  <c r="AC167" i="3"/>
  <c r="X170" i="3"/>
  <c r="U172" i="3"/>
  <c r="AC174" i="3"/>
  <c r="W177" i="3"/>
  <c r="U178" i="3"/>
  <c r="AC180" i="3"/>
  <c r="X184" i="3"/>
  <c r="U186" i="3"/>
  <c r="U191" i="3"/>
  <c r="AB193" i="3"/>
  <c r="AB197" i="3"/>
  <c r="U200" i="3"/>
  <c r="U209" i="3"/>
  <c r="X210" i="3"/>
  <c r="U213" i="3"/>
  <c r="U218" i="3"/>
  <c r="Y220" i="3"/>
  <c r="AC225" i="3"/>
  <c r="AA227" i="3"/>
  <c r="Z227" i="3"/>
  <c r="X227" i="3"/>
  <c r="U227" i="3"/>
  <c r="X228" i="3"/>
  <c r="AB230" i="3"/>
  <c r="AC239" i="3"/>
  <c r="AC245" i="3"/>
  <c r="X247" i="3"/>
  <c r="AA249" i="3"/>
  <c r="AD249" i="3"/>
  <c r="T249" i="3"/>
  <c r="AB249" i="3"/>
  <c r="Y249" i="3"/>
  <c r="V249" i="3"/>
  <c r="X252" i="3"/>
  <c r="AC264" i="3"/>
  <c r="AB275" i="3"/>
  <c r="AB443" i="3"/>
  <c r="Y443" i="3"/>
  <c r="U443" i="3"/>
  <c r="V443" i="3"/>
  <c r="T443" i="3"/>
  <c r="AD443" i="3" s="1"/>
  <c r="AB232" i="3"/>
  <c r="AB236" i="3"/>
  <c r="AC243" i="3"/>
  <c r="Y254" i="3"/>
  <c r="AC258" i="3"/>
  <c r="Y261" i="3"/>
  <c r="V263" i="3"/>
  <c r="AC265" i="3"/>
  <c r="Y267" i="3"/>
  <c r="V268" i="3"/>
  <c r="AC270" i="3"/>
  <c r="Y272" i="3"/>
  <c r="AC282" i="3"/>
  <c r="AC286" i="3"/>
  <c r="AC290" i="3"/>
  <c r="AC294" i="3"/>
  <c r="AC298" i="3"/>
  <c r="AC302" i="3"/>
  <c r="AC306" i="3"/>
  <c r="AC310" i="3"/>
  <c r="AC314" i="3"/>
  <c r="AC318" i="3"/>
  <c r="AD322" i="3"/>
  <c r="AD337" i="3"/>
  <c r="AC360" i="3"/>
  <c r="AD360" i="3"/>
  <c r="X360" i="3"/>
  <c r="V364" i="3"/>
  <c r="AC368" i="3"/>
  <c r="Y368" i="3"/>
  <c r="X368" i="3"/>
  <c r="V368" i="3"/>
  <c r="AD368" i="3"/>
  <c r="AC370" i="3"/>
  <c r="Y370" i="3"/>
  <c r="X370" i="3"/>
  <c r="V370" i="3"/>
  <c r="AD370" i="3" s="1"/>
  <c r="T373" i="3"/>
  <c r="T375" i="3"/>
  <c r="AD375" i="3" s="1"/>
  <c r="Y377" i="3"/>
  <c r="V377" i="3"/>
  <c r="U377" i="3"/>
  <c r="T377" i="3"/>
  <c r="AB377" i="3"/>
  <c r="T384" i="3"/>
  <c r="AD384" i="3" s="1"/>
  <c r="AC386" i="3"/>
  <c r="AB386" i="3"/>
  <c r="Z386" i="3"/>
  <c r="Y386" i="3"/>
  <c r="T386" i="3"/>
  <c r="AD386" i="3" s="1"/>
  <c r="AC392" i="3"/>
  <c r="X392" i="3"/>
  <c r="AD392" i="3" s="1"/>
  <c r="V392" i="3"/>
  <c r="T392" i="3"/>
  <c r="AB392" i="3"/>
  <c r="W405" i="3"/>
  <c r="AC424" i="3"/>
  <c r="U424" i="3"/>
  <c r="U441" i="3"/>
  <c r="AA445" i="3"/>
  <c r="AB445" i="3"/>
  <c r="Y445" i="3"/>
  <c r="V445" i="3"/>
  <c r="T445" i="3"/>
  <c r="W463" i="3"/>
  <c r="AD463" i="3"/>
  <c r="AC463" i="3"/>
  <c r="AB463" i="3"/>
  <c r="T463" i="3"/>
  <c r="AA476" i="3"/>
  <c r="Z476" i="3"/>
  <c r="X476" i="3"/>
  <c r="AC205" i="3"/>
  <c r="AC211" i="3"/>
  <c r="AC215" i="3"/>
  <c r="AB224" i="3"/>
  <c r="X226" i="3"/>
  <c r="AC229" i="3"/>
  <c r="X231" i="3"/>
  <c r="U232" i="3"/>
  <c r="AC233" i="3"/>
  <c r="Y234" i="3"/>
  <c r="X235" i="3"/>
  <c r="AD235" i="3" s="1"/>
  <c r="U236" i="3"/>
  <c r="AC237" i="3"/>
  <c r="Y238" i="3"/>
  <c r="Z241" i="3"/>
  <c r="W242" i="3"/>
  <c r="U243" i="3"/>
  <c r="AB244" i="3"/>
  <c r="AC253" i="3"/>
  <c r="AB254" i="3"/>
  <c r="Z255" i="3"/>
  <c r="X257" i="3"/>
  <c r="AD257" i="3" s="1"/>
  <c r="U258" i="3"/>
  <c r="AC260" i="3"/>
  <c r="AB261" i="3"/>
  <c r="Z262" i="3"/>
  <c r="Y263" i="3"/>
  <c r="U265" i="3"/>
  <c r="AC266" i="3"/>
  <c r="AB267" i="3"/>
  <c r="Y268" i="3"/>
  <c r="X269" i="3"/>
  <c r="U270" i="3"/>
  <c r="AB272" i="3"/>
  <c r="Y273" i="3"/>
  <c r="X274" i="3"/>
  <c r="AC276" i="3"/>
  <c r="Y277" i="3"/>
  <c r="Z280" i="3"/>
  <c r="X281" i="3"/>
  <c r="U282" i="3"/>
  <c r="AC283" i="3"/>
  <c r="Z284" i="3"/>
  <c r="X285" i="3"/>
  <c r="U286" i="3"/>
  <c r="AC287" i="3"/>
  <c r="Z288" i="3"/>
  <c r="X289" i="3"/>
  <c r="U290" i="3"/>
  <c r="AC291" i="3"/>
  <c r="Z292" i="3"/>
  <c r="X293" i="3"/>
  <c r="U294" i="3"/>
  <c r="AC295" i="3"/>
  <c r="Z296" i="3"/>
  <c r="X297" i="3"/>
  <c r="U298" i="3"/>
  <c r="AC299" i="3"/>
  <c r="Z300" i="3"/>
  <c r="X301" i="3"/>
  <c r="U302" i="3"/>
  <c r="AC303" i="3"/>
  <c r="Z304" i="3"/>
  <c r="X305" i="3"/>
  <c r="U306" i="3"/>
  <c r="AC307" i="3"/>
  <c r="Z308" i="3"/>
  <c r="X309" i="3"/>
  <c r="U310" i="3"/>
  <c r="AC311" i="3"/>
  <c r="Z312" i="3"/>
  <c r="X313" i="3"/>
  <c r="AD313" i="3" s="1"/>
  <c r="U314" i="3"/>
  <c r="AC315" i="3"/>
  <c r="Z316" i="3"/>
  <c r="X317" i="3"/>
  <c r="U318" i="3"/>
  <c r="AC319" i="3"/>
  <c r="Z320" i="3"/>
  <c r="X321" i="3"/>
  <c r="AD321" i="3" s="1"/>
  <c r="U322" i="3"/>
  <c r="AD325" i="3"/>
  <c r="AC327" i="3"/>
  <c r="AB328" i="3"/>
  <c r="AB329" i="3"/>
  <c r="Z330" i="3"/>
  <c r="Z331" i="3"/>
  <c r="Y332" i="3"/>
  <c r="X333" i="3"/>
  <c r="X334" i="3"/>
  <c r="V335" i="3"/>
  <c r="V336" i="3"/>
  <c r="U337" i="3"/>
  <c r="AD341" i="3"/>
  <c r="AD342" i="3"/>
  <c r="AC343" i="3"/>
  <c r="AB344" i="3"/>
  <c r="AB345" i="3"/>
  <c r="Z346" i="3"/>
  <c r="Z347" i="3"/>
  <c r="Z348" i="3"/>
  <c r="AB349" i="3"/>
  <c r="Z350" i="3"/>
  <c r="Z351" i="3"/>
  <c r="Y352" i="3"/>
  <c r="Z353" i="3"/>
  <c r="Y354" i="3"/>
  <c r="Z355" i="3"/>
  <c r="V360" i="3"/>
  <c r="Y364" i="3"/>
  <c r="Z368" i="3"/>
  <c r="Z370" i="3"/>
  <c r="AB375" i="3"/>
  <c r="Z377" i="3"/>
  <c r="X386" i="3"/>
  <c r="Z392" i="3"/>
  <c r="AB402" i="3"/>
  <c r="AC402" i="3"/>
  <c r="AA402" i="3"/>
  <c r="W402" i="3"/>
  <c r="T402" i="3"/>
  <c r="AC412" i="3"/>
  <c r="W439" i="3"/>
  <c r="AA439" i="3"/>
  <c r="Y439" i="3"/>
  <c r="V439" i="3"/>
  <c r="AD439" i="3" s="1"/>
  <c r="T439" i="3"/>
  <c r="Y446" i="3"/>
  <c r="AC446" i="3"/>
  <c r="AA446" i="3"/>
  <c r="Z446" i="3"/>
  <c r="U446" i="3"/>
  <c r="AA474" i="3"/>
  <c r="X474" i="3"/>
  <c r="AC508" i="3"/>
  <c r="V508" i="3"/>
  <c r="AD508" i="3" s="1"/>
  <c r="T508" i="3"/>
  <c r="AB508" i="3"/>
  <c r="Z508" i="3"/>
  <c r="X508" i="3"/>
  <c r="Y508" i="3"/>
  <c r="AC254" i="3"/>
  <c r="AC261" i="3"/>
  <c r="Z263" i="3"/>
  <c r="AC267" i="3"/>
  <c r="Z268" i="3"/>
  <c r="AC272" i="3"/>
  <c r="V286" i="3"/>
  <c r="V290" i="3"/>
  <c r="V294" i="3"/>
  <c r="V298" i="3"/>
  <c r="V302" i="3"/>
  <c r="V306" i="3"/>
  <c r="V310" i="3"/>
  <c r="V314" i="3"/>
  <c r="Y317" i="3"/>
  <c r="V318" i="3"/>
  <c r="AB320" i="3"/>
  <c r="Y321" i="3"/>
  <c r="V322" i="3"/>
  <c r="AD327" i="3"/>
  <c r="AD328" i="3"/>
  <c r="AC329" i="3"/>
  <c r="AB330" i="3"/>
  <c r="AB331" i="3"/>
  <c r="Z332" i="3"/>
  <c r="Z333" i="3"/>
  <c r="Y334" i="3"/>
  <c r="X335" i="3"/>
  <c r="X336" i="3"/>
  <c r="V337" i="3"/>
  <c r="AD343" i="3"/>
  <c r="AD344" i="3"/>
  <c r="AC345" i="3"/>
  <c r="AB346" i="3"/>
  <c r="AB347" i="3"/>
  <c r="AB348" i="3"/>
  <c r="AC349" i="3"/>
  <c r="AB350" i="3"/>
  <c r="AB351" i="3"/>
  <c r="Z352" i="3"/>
  <c r="AB353" i="3"/>
  <c r="Z354" i="3"/>
  <c r="AC355" i="3"/>
  <c r="Y357" i="3"/>
  <c r="T357" i="3"/>
  <c r="AD357" i="3" s="1"/>
  <c r="Z357" i="3"/>
  <c r="Y360" i="3"/>
  <c r="AB368" i="3"/>
  <c r="AB370" i="3"/>
  <c r="AC372" i="3"/>
  <c r="Y372" i="3"/>
  <c r="X372" i="3"/>
  <c r="V372" i="3"/>
  <c r="AC374" i="3"/>
  <c r="Y374" i="3"/>
  <c r="X374" i="3"/>
  <c r="AD374" i="3" s="1"/>
  <c r="V374" i="3"/>
  <c r="AC377" i="3"/>
  <c r="Y385" i="3"/>
  <c r="AC385" i="3"/>
  <c r="AB385" i="3"/>
  <c r="Z385" i="3"/>
  <c r="U385" i="3"/>
  <c r="Y391" i="3"/>
  <c r="X391" i="3"/>
  <c r="V391" i="3"/>
  <c r="U391" i="3"/>
  <c r="AC391" i="3"/>
  <c r="AC403" i="3"/>
  <c r="X403" i="3"/>
  <c r="W422" i="3"/>
  <c r="AC422" i="3"/>
  <c r="Y422" i="3"/>
  <c r="AA437" i="3"/>
  <c r="AB437" i="3"/>
  <c r="V437" i="3"/>
  <c r="AA452" i="3"/>
  <c r="Z452" i="3"/>
  <c r="U452" i="3"/>
  <c r="Z471" i="3"/>
  <c r="T471" i="3"/>
  <c r="AC471" i="3"/>
  <c r="AB471" i="3"/>
  <c r="V471" i="3"/>
  <c r="AD471" i="3" s="1"/>
  <c r="W508" i="3"/>
  <c r="U205" i="3"/>
  <c r="AC207" i="3"/>
  <c r="U211" i="3"/>
  <c r="AB212" i="3"/>
  <c r="U215" i="3"/>
  <c r="AC216" i="3"/>
  <c r="AC221" i="3"/>
  <c r="U224" i="3"/>
  <c r="AD224" i="3"/>
  <c r="Z226" i="3"/>
  <c r="U229" i="3"/>
  <c r="Z231" i="3"/>
  <c r="W232" i="3"/>
  <c r="U233" i="3"/>
  <c r="AB234" i="3"/>
  <c r="Z235" i="3"/>
  <c r="W236" i="3"/>
  <c r="U237" i="3"/>
  <c r="AB238" i="3"/>
  <c r="AC241" i="3"/>
  <c r="Y242" i="3"/>
  <c r="X243" i="3"/>
  <c r="U244" i="3"/>
  <c r="AD244" i="3"/>
  <c r="U253" i="3"/>
  <c r="T254" i="3"/>
  <c r="AD254" i="3" s="1"/>
  <c r="AC255" i="3"/>
  <c r="Z257" i="3"/>
  <c r="X258" i="3"/>
  <c r="U260" i="3"/>
  <c r="T261" i="3"/>
  <c r="AD261" i="3" s="1"/>
  <c r="AC262" i="3"/>
  <c r="AB263" i="3"/>
  <c r="X265" i="3"/>
  <c r="U266" i="3"/>
  <c r="T267" i="3"/>
  <c r="AD267" i="3"/>
  <c r="AB268" i="3"/>
  <c r="Z269" i="3"/>
  <c r="X270" i="3"/>
  <c r="T272" i="3"/>
  <c r="AB273" i="3"/>
  <c r="Z274" i="3"/>
  <c r="AB277" i="3"/>
  <c r="AC280" i="3"/>
  <c r="Z281" i="3"/>
  <c r="X282" i="3"/>
  <c r="AC284" i="3"/>
  <c r="Z285" i="3"/>
  <c r="X286" i="3"/>
  <c r="AC288" i="3"/>
  <c r="Z289" i="3"/>
  <c r="X290" i="3"/>
  <c r="AC292" i="3"/>
  <c r="Z293" i="3"/>
  <c r="X294" i="3"/>
  <c r="AC296" i="3"/>
  <c r="Z297" i="3"/>
  <c r="X298" i="3"/>
  <c r="AC300" i="3"/>
  <c r="Z301" i="3"/>
  <c r="X302" i="3"/>
  <c r="AC304" i="3"/>
  <c r="Z305" i="3"/>
  <c r="X306" i="3"/>
  <c r="AC308" i="3"/>
  <c r="Z309" i="3"/>
  <c r="X310" i="3"/>
  <c r="AC312" i="3"/>
  <c r="Z313" i="3"/>
  <c r="X314" i="3"/>
  <c r="AC316" i="3"/>
  <c r="Z317" i="3"/>
  <c r="X318" i="3"/>
  <c r="AC320" i="3"/>
  <c r="Z321" i="3"/>
  <c r="X322" i="3"/>
  <c r="T326" i="3"/>
  <c r="AD326" i="3" s="1"/>
  <c r="AD329" i="3"/>
  <c r="AD330" i="3"/>
  <c r="AC331" i="3"/>
  <c r="AB332" i="3"/>
  <c r="AB333" i="3"/>
  <c r="Z334" i="3"/>
  <c r="Z335" i="3"/>
  <c r="Y336" i="3"/>
  <c r="X337" i="3"/>
  <c r="T342" i="3"/>
  <c r="AD345" i="3"/>
  <c r="AD346" i="3"/>
  <c r="AC347" i="3"/>
  <c r="AD349" i="3"/>
  <c r="AC351" i="3"/>
  <c r="AB352" i="3"/>
  <c r="AC353" i="3"/>
  <c r="U357" i="3"/>
  <c r="Z360" i="3"/>
  <c r="AC362" i="3"/>
  <c r="AB362" i="3"/>
  <c r="V362" i="3"/>
  <c r="Y365" i="3"/>
  <c r="AB365" i="3"/>
  <c r="Z365" i="3"/>
  <c r="T365" i="3"/>
  <c r="AD365" i="3" s="1"/>
  <c r="Y369" i="3"/>
  <c r="X369" i="3"/>
  <c r="V369" i="3"/>
  <c r="AD369" i="3" s="1"/>
  <c r="U369" i="3"/>
  <c r="AC369" i="3"/>
  <c r="T372" i="3"/>
  <c r="AD372" i="3" s="1"/>
  <c r="T374" i="3"/>
  <c r="AC376" i="3"/>
  <c r="X376" i="3"/>
  <c r="V376" i="3"/>
  <c r="T376" i="3"/>
  <c r="AD376" i="3" s="1"/>
  <c r="AB376" i="3"/>
  <c r="AD377" i="3"/>
  <c r="T385" i="3"/>
  <c r="AD385" i="3" s="1"/>
  <c r="Y387" i="3"/>
  <c r="AB387" i="3"/>
  <c r="Z387" i="3"/>
  <c r="X387" i="3"/>
  <c r="AD387" i="3" s="1"/>
  <c r="T387" i="3"/>
  <c r="Y393" i="3"/>
  <c r="V393" i="3"/>
  <c r="U393" i="3"/>
  <c r="T393" i="3"/>
  <c r="AD393" i="3" s="1"/>
  <c r="AB393" i="3"/>
  <c r="U403" i="3"/>
  <c r="U422" i="3"/>
  <c r="AC433" i="3"/>
  <c r="Y433" i="3"/>
  <c r="T437" i="3"/>
  <c r="AD437" i="3" s="1"/>
  <c r="AA440" i="3"/>
  <c r="Z440" i="3"/>
  <c r="Y440" i="3"/>
  <c r="X440" i="3"/>
  <c r="AD440" i="3" s="1"/>
  <c r="U440" i="3"/>
  <c r="X452" i="3"/>
  <c r="AA458" i="3"/>
  <c r="Z458" i="3"/>
  <c r="Y458" i="3"/>
  <c r="W458" i="3"/>
  <c r="AC461" i="3"/>
  <c r="AB461" i="3"/>
  <c r="AA466" i="3"/>
  <c r="X466" i="3"/>
  <c r="U471" i="3"/>
  <c r="X509" i="3"/>
  <c r="T509" i="3"/>
  <c r="AA509" i="3"/>
  <c r="Z509" i="3"/>
  <c r="AC263" i="3"/>
  <c r="AC268" i="3"/>
  <c r="Y306" i="3"/>
  <c r="Y310" i="3"/>
  <c r="Y314" i="3"/>
  <c r="Y318" i="3"/>
  <c r="Y322" i="3"/>
  <c r="AD331" i="3"/>
  <c r="AB334" i="3"/>
  <c r="AB335" i="3"/>
  <c r="Z336" i="3"/>
  <c r="Z337" i="3"/>
  <c r="Y355" i="3"/>
  <c r="AB355" i="3"/>
  <c r="AC356" i="3"/>
  <c r="T356" i="3"/>
  <c r="AD356" i="3" s="1"/>
  <c r="Z356" i="3"/>
  <c r="AB360" i="3"/>
  <c r="X397" i="3"/>
  <c r="AC397" i="3"/>
  <c r="W397" i="3"/>
  <c r="AC416" i="3"/>
  <c r="Y416" i="3"/>
  <c r="U416" i="3"/>
  <c r="W426" i="3"/>
  <c r="AC426" i="3"/>
  <c r="Y426" i="3"/>
  <c r="U426" i="3"/>
  <c r="X458" i="3"/>
  <c r="U461" i="3"/>
  <c r="Y466" i="3"/>
  <c r="W471" i="3"/>
  <c r="Z479" i="3"/>
  <c r="T479" i="3"/>
  <c r="AC479" i="3"/>
  <c r="AB479" i="3"/>
  <c r="AD479" i="3"/>
  <c r="W479" i="3"/>
  <c r="V479" i="3"/>
  <c r="U479" i="3"/>
  <c r="AC226" i="3"/>
  <c r="AC231" i="3"/>
  <c r="Y232" i="3"/>
  <c r="AC235" i="3"/>
  <c r="Y236" i="3"/>
  <c r="AB242" i="3"/>
  <c r="Z243" i="3"/>
  <c r="V254" i="3"/>
  <c r="AC257" i="3"/>
  <c r="Z258" i="3"/>
  <c r="V261" i="3"/>
  <c r="T263" i="3"/>
  <c r="AD263" i="3" s="1"/>
  <c r="Z265" i="3"/>
  <c r="V267" i="3"/>
  <c r="T268" i="3"/>
  <c r="AD268" i="3" s="1"/>
  <c r="AC269" i="3"/>
  <c r="Z270" i="3"/>
  <c r="V272" i="3"/>
  <c r="AD272" i="3" s="1"/>
  <c r="AC274" i="3"/>
  <c r="AC281" i="3"/>
  <c r="Z282" i="3"/>
  <c r="AC285" i="3"/>
  <c r="Z286" i="3"/>
  <c r="AC289" i="3"/>
  <c r="Z290" i="3"/>
  <c r="AC293" i="3"/>
  <c r="Z294" i="3"/>
  <c r="AC297" i="3"/>
  <c r="Z298" i="3"/>
  <c r="AC301" i="3"/>
  <c r="Z302" i="3"/>
  <c r="AC305" i="3"/>
  <c r="Z306" i="3"/>
  <c r="AC309" i="3"/>
  <c r="Z310" i="3"/>
  <c r="AC313" i="3"/>
  <c r="Z314" i="3"/>
  <c r="AC317" i="3"/>
  <c r="Z318" i="3"/>
  <c r="AC321" i="3"/>
  <c r="Z322" i="3"/>
  <c r="T330" i="3"/>
  <c r="T331" i="3"/>
  <c r="AD333" i="3"/>
  <c r="AD334" i="3"/>
  <c r="AC335" i="3"/>
  <c r="AB336" i="3"/>
  <c r="AB337" i="3"/>
  <c r="T346" i="3"/>
  <c r="T347" i="3"/>
  <c r="T348" i="3"/>
  <c r="T350" i="3"/>
  <c r="T351" i="3"/>
  <c r="AD351" i="3" s="1"/>
  <c r="T353" i="3"/>
  <c r="AC354" i="3"/>
  <c r="AB354" i="3"/>
  <c r="T355" i="3"/>
  <c r="AD355" i="3" s="1"/>
  <c r="V356" i="3"/>
  <c r="T397" i="3"/>
  <c r="Z462" i="3"/>
  <c r="Y462" i="3"/>
  <c r="X462" i="3"/>
  <c r="W462" i="3"/>
  <c r="AB318" i="3"/>
  <c r="AB322" i="3"/>
  <c r="AD335" i="3"/>
  <c r="AD336" i="3"/>
  <c r="AC337" i="3"/>
  <c r="AC364" i="3"/>
  <c r="AB364" i="3"/>
  <c r="Z364" i="3"/>
  <c r="T364" i="3"/>
  <c r="Y373" i="3"/>
  <c r="X373" i="3"/>
  <c r="V373" i="3"/>
  <c r="AD373" i="3" s="1"/>
  <c r="U373" i="3"/>
  <c r="AC373" i="3"/>
  <c r="Y375" i="3"/>
  <c r="X375" i="3"/>
  <c r="V375" i="3"/>
  <c r="U375" i="3"/>
  <c r="AC375" i="3"/>
  <c r="AC384" i="3"/>
  <c r="AB384" i="3"/>
  <c r="Z384" i="3"/>
  <c r="V384" i="3"/>
  <c r="AC390" i="3"/>
  <c r="Y390" i="3"/>
  <c r="X390" i="3"/>
  <c r="V390" i="3"/>
  <c r="AD390" i="3"/>
  <c r="Y397" i="3"/>
  <c r="X428" i="3"/>
  <c r="AC428" i="3"/>
  <c r="W428" i="3"/>
  <c r="AA441" i="3"/>
  <c r="Y441" i="3"/>
  <c r="W441" i="3"/>
  <c r="V441" i="3"/>
  <c r="AD441" i="3" s="1"/>
  <c r="T441" i="3"/>
  <c r="AA462" i="3"/>
  <c r="Y581" i="3"/>
  <c r="AC581" i="3"/>
  <c r="AB581" i="3"/>
  <c r="Z581" i="3"/>
  <c r="X581" i="3"/>
  <c r="U581" i="3"/>
  <c r="T581" i="3"/>
  <c r="Y358" i="3"/>
  <c r="X359" i="3"/>
  <c r="V361" i="3"/>
  <c r="AD367" i="3"/>
  <c r="Z378" i="3"/>
  <c r="Z379" i="3"/>
  <c r="Y380" i="3"/>
  <c r="X381" i="3"/>
  <c r="X382" i="3"/>
  <c r="V383" i="3"/>
  <c r="AD389" i="3"/>
  <c r="Z394" i="3"/>
  <c r="X395" i="3"/>
  <c r="AB398" i="3"/>
  <c r="AB406" i="3"/>
  <c r="AC407" i="3"/>
  <c r="AA410" i="3"/>
  <c r="AC415" i="3"/>
  <c r="AC425" i="3"/>
  <c r="Y430" i="3"/>
  <c r="AC432" i="3"/>
  <c r="AC434" i="3"/>
  <c r="AC438" i="3"/>
  <c r="AC444" i="3"/>
  <c r="Y447" i="3"/>
  <c r="Z448" i="3"/>
  <c r="Y449" i="3"/>
  <c r="AC450" i="3"/>
  <c r="V459" i="3"/>
  <c r="AB467" i="3"/>
  <c r="V469" i="3"/>
  <c r="AD469" i="3" s="1"/>
  <c r="Z481" i="3"/>
  <c r="AC481" i="3"/>
  <c r="V481" i="3"/>
  <c r="AD481" i="3" s="1"/>
  <c r="U481" i="3"/>
  <c r="AC580" i="3"/>
  <c r="AB580" i="3"/>
  <c r="Y580" i="3"/>
  <c r="X580" i="3"/>
  <c r="W580" i="3"/>
  <c r="V580" i="3"/>
  <c r="T580" i="3"/>
  <c r="AD580" i="3" s="1"/>
  <c r="Z477" i="3"/>
  <c r="U477" i="3"/>
  <c r="AC477" i="3"/>
  <c r="Y569" i="3"/>
  <c r="AC569" i="3"/>
  <c r="AB569" i="3"/>
  <c r="Z569" i="3"/>
  <c r="X569" i="3"/>
  <c r="U569" i="3"/>
  <c r="T569" i="3"/>
  <c r="AD379" i="3"/>
  <c r="AB382" i="3"/>
  <c r="AB383" i="3"/>
  <c r="AB395" i="3"/>
  <c r="U399" i="3"/>
  <c r="U404" i="3"/>
  <c r="T406" i="3"/>
  <c r="U407" i="3"/>
  <c r="U411" i="3"/>
  <c r="U413" i="3"/>
  <c r="AC431" i="3"/>
  <c r="V436" i="3"/>
  <c r="W456" i="3"/>
  <c r="AB459" i="3"/>
  <c r="X468" i="3"/>
  <c r="AC469" i="3"/>
  <c r="Z472" i="3"/>
  <c r="X472" i="3"/>
  <c r="T477" i="3"/>
  <c r="AD477" i="3" s="1"/>
  <c r="AA495" i="3"/>
  <c r="Z495" i="3"/>
  <c r="T495" i="3"/>
  <c r="AC510" i="3"/>
  <c r="Y510" i="3"/>
  <c r="X510" i="3"/>
  <c r="V510" i="3"/>
  <c r="T510" i="3"/>
  <c r="AD510" i="3" s="1"/>
  <c r="AB510" i="3"/>
  <c r="AC512" i="3"/>
  <c r="AB512" i="3"/>
  <c r="Z512" i="3"/>
  <c r="X512" i="3"/>
  <c r="W512" i="3"/>
  <c r="T512" i="3"/>
  <c r="AD512" i="3" s="1"/>
  <c r="AA521" i="3"/>
  <c r="Z521" i="3"/>
  <c r="T521" i="3"/>
  <c r="AC524" i="3"/>
  <c r="V524" i="3"/>
  <c r="T524" i="3"/>
  <c r="AD524" i="3" s="1"/>
  <c r="AB524" i="3"/>
  <c r="Z524" i="3"/>
  <c r="X524" i="3"/>
  <c r="AC526" i="3"/>
  <c r="Y526" i="3"/>
  <c r="X526" i="3"/>
  <c r="V526" i="3"/>
  <c r="T526" i="3"/>
  <c r="AD526" i="3" s="1"/>
  <c r="AB526" i="3"/>
  <c r="AD359" i="3"/>
  <c r="AC361" i="3"/>
  <c r="Y366" i="3"/>
  <c r="X367" i="3"/>
  <c r="X371" i="3"/>
  <c r="T378" i="3"/>
  <c r="AD378" i="3" s="1"/>
  <c r="T379" i="3"/>
  <c r="AD381" i="3"/>
  <c r="AC383" i="3"/>
  <c r="Y388" i="3"/>
  <c r="X389" i="3"/>
  <c r="T394" i="3"/>
  <c r="T395" i="3"/>
  <c r="X399" i="3"/>
  <c r="Y404" i="3"/>
  <c r="U406" i="3"/>
  <c r="W407" i="3"/>
  <c r="Y409" i="3"/>
  <c r="Y411" i="3"/>
  <c r="W413" i="3"/>
  <c r="AC414" i="3"/>
  <c r="U418" i="3"/>
  <c r="U423" i="3"/>
  <c r="U425" i="3"/>
  <c r="Y429" i="3"/>
  <c r="X436" i="3"/>
  <c r="U438" i="3"/>
  <c r="T453" i="3"/>
  <c r="AD453" i="3" s="1"/>
  <c r="X456" i="3"/>
  <c r="T467" i="3"/>
  <c r="AD467" i="3" s="1"/>
  <c r="AA468" i="3"/>
  <c r="AA472" i="3"/>
  <c r="V477" i="3"/>
  <c r="AC486" i="3"/>
  <c r="AB486" i="3"/>
  <c r="Z486" i="3"/>
  <c r="X486" i="3"/>
  <c r="W486" i="3"/>
  <c r="AA493" i="3"/>
  <c r="X493" i="3"/>
  <c r="T493" i="3"/>
  <c r="X495" i="3"/>
  <c r="AC500" i="3"/>
  <c r="Y500" i="3"/>
  <c r="X500" i="3"/>
  <c r="V500" i="3"/>
  <c r="AD500" i="3" s="1"/>
  <c r="T500" i="3"/>
  <c r="AB500" i="3"/>
  <c r="W510" i="3"/>
  <c r="V512" i="3"/>
  <c r="AA519" i="3"/>
  <c r="AB519" i="3"/>
  <c r="T519" i="3"/>
  <c r="AB521" i="3"/>
  <c r="W524" i="3"/>
  <c r="W526" i="3"/>
  <c r="V378" i="3"/>
  <c r="U379" i="3"/>
  <c r="AD383" i="3"/>
  <c r="V394" i="3"/>
  <c r="AA399" i="3"/>
  <c r="AB404" i="3"/>
  <c r="AC411" i="3"/>
  <c r="Y418" i="3"/>
  <c r="Y423" i="3"/>
  <c r="Z436" i="3"/>
  <c r="Z473" i="3"/>
  <c r="AC473" i="3"/>
  <c r="V473" i="3"/>
  <c r="U473" i="3"/>
  <c r="W477" i="3"/>
  <c r="AB495" i="3"/>
  <c r="Z507" i="3"/>
  <c r="X507" i="3"/>
  <c r="Z510" i="3"/>
  <c r="Y512" i="3"/>
  <c r="Y524" i="3"/>
  <c r="Z526" i="3"/>
  <c r="AA533" i="3"/>
  <c r="Z533" i="3"/>
  <c r="T533" i="3"/>
  <c r="AD533" i="3" s="1"/>
  <c r="Y591" i="3"/>
  <c r="AC591" i="3"/>
  <c r="X591" i="3"/>
  <c r="U591" i="3"/>
  <c r="AB591" i="3"/>
  <c r="Z591" i="3"/>
  <c r="T591" i="3"/>
  <c r="AA529" i="3"/>
  <c r="AB529" i="3"/>
  <c r="T529" i="3"/>
  <c r="AA531" i="3"/>
  <c r="Z531" i="3"/>
  <c r="T531" i="3"/>
  <c r="AC562" i="3"/>
  <c r="AB562" i="3"/>
  <c r="Y562" i="3"/>
  <c r="X562" i="3"/>
  <c r="V562" i="3"/>
  <c r="T562" i="3"/>
  <c r="AD562" i="3" s="1"/>
  <c r="AD532" i="3"/>
  <c r="T539" i="3"/>
  <c r="T546" i="3"/>
  <c r="T547" i="3"/>
  <c r="AD547" i="3" s="1"/>
  <c r="T548" i="3"/>
  <c r="AD548" i="3" s="1"/>
  <c r="Y552" i="3"/>
  <c r="T556" i="3"/>
  <c r="Z559" i="3"/>
  <c r="T564" i="3"/>
  <c r="Y566" i="3"/>
  <c r="X574" i="3"/>
  <c r="Z575" i="3"/>
  <c r="T584" i="3"/>
  <c r="Y585" i="3"/>
  <c r="AB585" i="3"/>
  <c r="U585" i="3"/>
  <c r="AC588" i="3"/>
  <c r="AD588" i="3"/>
  <c r="AB588" i="3"/>
  <c r="X588" i="3"/>
  <c r="V488" i="3"/>
  <c r="V489" i="3"/>
  <c r="AD489" i="3" s="1"/>
  <c r="Y490" i="3"/>
  <c r="X494" i="3"/>
  <c r="Y496" i="3"/>
  <c r="AD498" i="3"/>
  <c r="AB502" i="3"/>
  <c r="Y504" i="3"/>
  <c r="V506" i="3"/>
  <c r="AD506" i="3" s="1"/>
  <c r="Z513" i="3"/>
  <c r="Y514" i="3"/>
  <c r="X518" i="3"/>
  <c r="AB520" i="3"/>
  <c r="V522" i="3"/>
  <c r="AD522" i="3" s="1"/>
  <c r="Z523" i="3"/>
  <c r="X528" i="3"/>
  <c r="AB530" i="3"/>
  <c r="V532" i="3"/>
  <c r="Y534" i="3"/>
  <c r="X538" i="3"/>
  <c r="AB539" i="3"/>
  <c r="AB540" i="3"/>
  <c r="Z542" i="3"/>
  <c r="Z543" i="3"/>
  <c r="Y544" i="3"/>
  <c r="X545" i="3"/>
  <c r="X546" i="3"/>
  <c r="V547" i="3"/>
  <c r="X548" i="3"/>
  <c r="X549" i="3"/>
  <c r="Y550" i="3"/>
  <c r="AB551" i="3"/>
  <c r="U555" i="3"/>
  <c r="X556" i="3"/>
  <c r="Z557" i="3"/>
  <c r="AB558" i="3"/>
  <c r="AC559" i="3"/>
  <c r="U563" i="3"/>
  <c r="X564" i="3"/>
  <c r="AB565" i="3"/>
  <c r="V570" i="3"/>
  <c r="AD570" i="3" s="1"/>
  <c r="Z571" i="3"/>
  <c r="Y572" i="3"/>
  <c r="AB574" i="3"/>
  <c r="AC575" i="3"/>
  <c r="AD576" i="3"/>
  <c r="V582" i="3"/>
  <c r="U583" i="3"/>
  <c r="W584" i="3"/>
  <c r="X585" i="3"/>
  <c r="V588" i="3"/>
  <c r="T475" i="3"/>
  <c r="AD475" i="3" s="1"/>
  <c r="W488" i="3"/>
  <c r="Z489" i="3"/>
  <c r="Z490" i="3"/>
  <c r="Y494" i="3"/>
  <c r="Z504" i="3"/>
  <c r="W506" i="3"/>
  <c r="Y518" i="3"/>
  <c r="AD520" i="3"/>
  <c r="W522" i="3"/>
  <c r="AB523" i="3"/>
  <c r="Y528" i="3"/>
  <c r="AD530" i="3"/>
  <c r="W532" i="3"/>
  <c r="Z534" i="3"/>
  <c r="Y538" i="3"/>
  <c r="AB542" i="3"/>
  <c r="Z544" i="3"/>
  <c r="Z545" i="3"/>
  <c r="Y546" i="3"/>
  <c r="X547" i="3"/>
  <c r="Y548" i="3"/>
  <c r="Z549" i="3"/>
  <c r="AB550" i="3"/>
  <c r="AC551" i="3"/>
  <c r="T554" i="3"/>
  <c r="X555" i="3"/>
  <c r="Y556" i="3"/>
  <c r="AB557" i="3"/>
  <c r="AD558" i="3"/>
  <c r="T561" i="3"/>
  <c r="X563" i="3"/>
  <c r="Y564" i="3"/>
  <c r="X570" i="3"/>
  <c r="AB571" i="3"/>
  <c r="W582" i="3"/>
  <c r="X583" i="3"/>
  <c r="X584" i="3"/>
  <c r="AD584" i="3" s="1"/>
  <c r="Z585" i="3"/>
  <c r="Y587" i="3"/>
  <c r="AC587" i="3"/>
  <c r="X587" i="3"/>
  <c r="W588" i="3"/>
  <c r="Z546" i="3"/>
  <c r="Z547" i="3"/>
  <c r="Z548" i="3"/>
  <c r="AB556" i="3"/>
  <c r="AB564" i="3"/>
  <c r="X582" i="3"/>
  <c r="Z583" i="3"/>
  <c r="Y584" i="3"/>
  <c r="AC585" i="3"/>
  <c r="Y588" i="3"/>
  <c r="Y488" i="3"/>
  <c r="AD490" i="3"/>
  <c r="AB494" i="3"/>
  <c r="W498" i="3"/>
  <c r="X499" i="3"/>
  <c r="V502" i="3"/>
  <c r="AD502" i="3" s="1"/>
  <c r="Y506" i="3"/>
  <c r="W516" i="3"/>
  <c r="AB517" i="3"/>
  <c r="AB518" i="3"/>
  <c r="V520" i="3"/>
  <c r="Y522" i="3"/>
  <c r="AB527" i="3"/>
  <c r="AB528" i="3"/>
  <c r="V530" i="3"/>
  <c r="Y532" i="3"/>
  <c r="AD534" i="3"/>
  <c r="W536" i="3"/>
  <c r="AB538" i="3"/>
  <c r="V540" i="3"/>
  <c r="AD540" i="3" s="1"/>
  <c r="AD544" i="3"/>
  <c r="AC545" i="3"/>
  <c r="AB546" i="3"/>
  <c r="AB547" i="3"/>
  <c r="AB548" i="3"/>
  <c r="AC549" i="3"/>
  <c r="T552" i="3"/>
  <c r="U553" i="3"/>
  <c r="X554" i="3"/>
  <c r="AB555" i="3"/>
  <c r="AD556" i="3"/>
  <c r="T559" i="3"/>
  <c r="V560" i="3"/>
  <c r="X561" i="3"/>
  <c r="AB563" i="3"/>
  <c r="T566" i="3"/>
  <c r="U567" i="3"/>
  <c r="X568" i="3"/>
  <c r="AB570" i="3"/>
  <c r="T574" i="3"/>
  <c r="AD574" i="3" s="1"/>
  <c r="T575" i="3"/>
  <c r="V576" i="3"/>
  <c r="U577" i="3"/>
  <c r="W578" i="3"/>
  <c r="X579" i="3"/>
  <c r="Y582" i="3"/>
  <c r="AB583" i="3"/>
  <c r="Z584" i="3"/>
  <c r="AC586" i="3"/>
  <c r="Z586" i="3"/>
  <c r="W586" i="3"/>
  <c r="U587" i="3"/>
  <c r="Z588" i="3"/>
  <c r="W475" i="3"/>
  <c r="Z488" i="3"/>
  <c r="AD494" i="3"/>
  <c r="T496" i="3"/>
  <c r="AD496" i="3" s="1"/>
  <c r="W502" i="3"/>
  <c r="Z506" i="3"/>
  <c r="AD518" i="3"/>
  <c r="W520" i="3"/>
  <c r="Z522" i="3"/>
  <c r="AD528" i="3"/>
  <c r="Z532" i="3"/>
  <c r="AD538" i="3"/>
  <c r="AD546" i="3"/>
  <c r="AC547" i="3"/>
  <c r="V552" i="3"/>
  <c r="AD552" i="3" s="1"/>
  <c r="X553" i="3"/>
  <c r="AC555" i="3"/>
  <c r="U559" i="3"/>
  <c r="AC563" i="3"/>
  <c r="V566" i="3"/>
  <c r="AD566" i="3" s="1"/>
  <c r="V574" i="3"/>
  <c r="U575" i="3"/>
  <c r="AB582" i="3"/>
  <c r="AC583" i="3"/>
  <c r="AB584" i="3"/>
  <c r="Y589" i="3"/>
  <c r="AC589" i="3"/>
  <c r="X589" i="3"/>
  <c r="AB587" i="3"/>
  <c r="T589" i="3"/>
  <c r="X590" i="3"/>
  <c r="X592" i="3"/>
  <c r="AB590" i="3"/>
  <c r="AB592" i="3"/>
  <c r="AD592" i="3"/>
  <c r="W3" i="3"/>
  <c r="AA4" i="3"/>
  <c r="W5" i="3"/>
  <c r="AA6" i="3"/>
  <c r="W7" i="3"/>
  <c r="AA8" i="3"/>
  <c r="W9" i="3"/>
  <c r="AA10" i="3"/>
  <c r="W11" i="3"/>
  <c r="AA12" i="3"/>
  <c r="W13" i="3"/>
  <c r="AA14" i="3"/>
  <c r="W15" i="3"/>
  <c r="AA16" i="3"/>
  <c r="W17" i="3"/>
  <c r="AA18" i="3"/>
  <c r="W19" i="3"/>
  <c r="AA20" i="3"/>
  <c r="W21" i="3"/>
  <c r="AA22" i="3"/>
  <c r="W23" i="3"/>
  <c r="AA24" i="3"/>
  <c r="W25" i="3"/>
  <c r="AA26" i="3"/>
  <c r="W27" i="3"/>
  <c r="AA28" i="3"/>
  <c r="W29" i="3"/>
  <c r="AA30" i="3"/>
  <c r="W31" i="3"/>
  <c r="AA32" i="3"/>
  <c r="W33" i="3"/>
  <c r="AA34" i="3"/>
  <c r="W35" i="3"/>
  <c r="AA36" i="3"/>
  <c r="W37" i="3"/>
  <c r="AA38" i="3"/>
  <c r="W39" i="3"/>
  <c r="AA40" i="3"/>
  <c r="W41" i="3"/>
  <c r="AA42" i="3"/>
  <c r="W43" i="3"/>
  <c r="AA44" i="3"/>
  <c r="W45" i="3"/>
  <c r="AA46" i="3"/>
  <c r="W47" i="3"/>
  <c r="AA48" i="3"/>
  <c r="W49" i="3"/>
  <c r="AA50" i="3"/>
  <c r="W51" i="3"/>
  <c r="AA52" i="3"/>
  <c r="W53" i="3"/>
  <c r="AA54" i="3"/>
  <c r="W55" i="3"/>
  <c r="AA56" i="3"/>
  <c r="W57" i="3"/>
  <c r="AA58" i="3"/>
  <c r="W59" i="3"/>
  <c r="AA60" i="3"/>
  <c r="W61" i="3"/>
  <c r="AA62" i="3"/>
  <c r="W63" i="3"/>
  <c r="AA64" i="3"/>
  <c r="W65" i="3"/>
  <c r="AA66" i="3"/>
  <c r="W67" i="3"/>
  <c r="AA68" i="3"/>
  <c r="W69" i="3"/>
  <c r="AA70" i="3"/>
  <c r="W71" i="3"/>
  <c r="AA72" i="3"/>
  <c r="W73" i="3"/>
  <c r="AA74" i="3"/>
  <c r="W75" i="3"/>
  <c r="AA76" i="3"/>
  <c r="W77" i="3"/>
  <c r="AA78" i="3"/>
  <c r="W79" i="3"/>
  <c r="AA80" i="3"/>
  <c r="W81" i="3"/>
  <c r="AA82" i="3"/>
  <c r="W83" i="3"/>
  <c r="AA84" i="3"/>
  <c r="W85" i="3"/>
  <c r="AA86" i="3"/>
  <c r="W87" i="3"/>
  <c r="AA88" i="3"/>
  <c r="W89" i="3"/>
  <c r="AA90" i="3"/>
  <c r="W91" i="3"/>
  <c r="AA92" i="3"/>
  <c r="W93" i="3"/>
  <c r="AA94" i="3"/>
  <c r="W95" i="3"/>
  <c r="AA96" i="3"/>
  <c r="W97" i="3"/>
  <c r="AA98" i="3"/>
  <c r="W99" i="3"/>
  <c r="AA100" i="3"/>
  <c r="W101" i="3"/>
  <c r="AA102" i="3"/>
  <c r="W103" i="3"/>
  <c r="AA104" i="3"/>
  <c r="W105" i="3"/>
  <c r="AA106" i="3"/>
  <c r="W107" i="3"/>
  <c r="AA108" i="3"/>
  <c r="W109" i="3"/>
  <c r="AA110" i="3"/>
  <c r="W111" i="3"/>
  <c r="AA112" i="3"/>
  <c r="W113" i="3"/>
  <c r="W115" i="3"/>
  <c r="W117" i="3"/>
  <c r="W119" i="3"/>
  <c r="W121" i="3"/>
  <c r="W123" i="3"/>
  <c r="W125" i="3"/>
  <c r="W127" i="3"/>
  <c r="W129" i="3"/>
  <c r="W131" i="3"/>
  <c r="W133" i="3"/>
  <c r="W135" i="3"/>
  <c r="W137" i="3"/>
  <c r="W139" i="3"/>
  <c r="W141" i="3"/>
  <c r="W143" i="3"/>
  <c r="W145" i="3"/>
  <c r="W147" i="3"/>
  <c r="W149" i="3"/>
  <c r="W151" i="3"/>
  <c r="W153" i="3"/>
  <c r="W155" i="3"/>
  <c r="W157" i="3"/>
  <c r="X159" i="3"/>
  <c r="AB159" i="3"/>
  <c r="W161" i="3"/>
  <c r="AA162" i="3"/>
  <c r="W163" i="3"/>
  <c r="AA164" i="3"/>
  <c r="W165" i="3"/>
  <c r="AA166" i="3"/>
  <c r="W167" i="3"/>
  <c r="AA168" i="3"/>
  <c r="W169" i="3"/>
  <c r="AA170" i="3"/>
  <c r="W171" i="3"/>
  <c r="AA172" i="3"/>
  <c r="W173" i="3"/>
  <c r="AA174" i="3"/>
  <c r="W175" i="3"/>
  <c r="AA176" i="3"/>
  <c r="AA178" i="3"/>
  <c r="W179" i="3"/>
  <c r="AA180" i="3"/>
  <c r="W181" i="3"/>
  <c r="AA182" i="3"/>
  <c r="W183" i="3"/>
  <c r="AA184" i="3"/>
  <c r="W185" i="3"/>
  <c r="AA186" i="3"/>
  <c r="AA188" i="3"/>
  <c r="W189" i="3"/>
  <c r="AA190" i="3"/>
  <c r="W191" i="3"/>
  <c r="AA192" i="3"/>
  <c r="AA194" i="3"/>
  <c r="AA196" i="3"/>
  <c r="AA198" i="3"/>
  <c r="AA200" i="3"/>
  <c r="AA202" i="3"/>
  <c r="AA204" i="3"/>
  <c r="W205" i="3"/>
  <c r="AA206" i="3"/>
  <c r="W207" i="3"/>
  <c r="AA208" i="3"/>
  <c r="W209" i="3"/>
  <c r="AA210" i="3"/>
  <c r="W211" i="3"/>
  <c r="W213" i="3"/>
  <c r="W215" i="3"/>
  <c r="AA216" i="3"/>
  <c r="W217" i="3"/>
  <c r="AA218" i="3"/>
  <c r="W219" i="3"/>
  <c r="W221" i="3"/>
  <c r="W223" i="3"/>
  <c r="W225" i="3"/>
  <c r="AA226" i="3"/>
  <c r="W227" i="3"/>
  <c r="AA228" i="3"/>
  <c r="W229" i="3"/>
  <c r="W231" i="3"/>
  <c r="W233" i="3"/>
  <c r="W235" i="3"/>
  <c r="W237" i="3"/>
  <c r="W239" i="3"/>
  <c r="W241" i="3"/>
  <c r="W243" i="3"/>
  <c r="W245" i="3"/>
  <c r="W247" i="3"/>
  <c r="W249" i="3"/>
  <c r="W251" i="3"/>
  <c r="AA251" i="3"/>
  <c r="AC251" i="3"/>
  <c r="W252" i="3"/>
  <c r="AA253" i="3"/>
  <c r="W254" i="3"/>
  <c r="AA255" i="3"/>
  <c r="W256" i="3"/>
  <c r="AA257" i="3"/>
  <c r="W258" i="3"/>
  <c r="AA259" i="3"/>
  <c r="W260" i="3"/>
  <c r="AA261" i="3"/>
  <c r="W262" i="3"/>
  <c r="AA263" i="3"/>
  <c r="W264" i="3"/>
  <c r="AA265" i="3"/>
  <c r="W266" i="3"/>
  <c r="AA267" i="3"/>
  <c r="W268" i="3"/>
  <c r="AA269" i="3"/>
  <c r="W270" i="3"/>
  <c r="AA271" i="3"/>
  <c r="W272" i="3"/>
  <c r="W274" i="3"/>
  <c r="W276" i="3"/>
  <c r="W278" i="3"/>
  <c r="W280" i="3"/>
  <c r="AA281" i="3"/>
  <c r="W282" i="3"/>
  <c r="AA283" i="3"/>
  <c r="W284" i="3"/>
  <c r="AA285" i="3"/>
  <c r="W286" i="3"/>
  <c r="AA287" i="3"/>
  <c r="W288" i="3"/>
  <c r="AA289" i="3"/>
  <c r="W290" i="3"/>
  <c r="AA291" i="3"/>
  <c r="W292" i="3"/>
  <c r="AA293" i="3"/>
  <c r="W294" i="3"/>
  <c r="AA295" i="3"/>
  <c r="W296" i="3"/>
  <c r="AA297" i="3"/>
  <c r="W298" i="3"/>
  <c r="AA299" i="3"/>
  <c r="W300" i="3"/>
  <c r="AA301" i="3"/>
  <c r="W302" i="3"/>
  <c r="AA303" i="3"/>
  <c r="W304" i="3"/>
  <c r="AA305" i="3"/>
  <c r="W306" i="3"/>
  <c r="AA307" i="3"/>
  <c r="W308" i="3"/>
  <c r="AA309" i="3"/>
  <c r="W310" i="3"/>
  <c r="AA311" i="3"/>
  <c r="W312" i="3"/>
  <c r="AA313" i="3"/>
  <c r="W314" i="3"/>
  <c r="AA315" i="3"/>
  <c r="W316" i="3"/>
  <c r="AA317" i="3"/>
  <c r="W318" i="3"/>
  <c r="AA319" i="3"/>
  <c r="W320" i="3"/>
  <c r="AA321" i="3"/>
  <c r="W322" i="3"/>
  <c r="AA323" i="3"/>
  <c r="W324" i="3"/>
  <c r="AA325" i="3"/>
  <c r="W326" i="3"/>
  <c r="AA327" i="3"/>
  <c r="W328" i="3"/>
  <c r="AA329" i="3"/>
  <c r="W330" i="3"/>
  <c r="AA331" i="3"/>
  <c r="W332" i="3"/>
  <c r="AA333" i="3"/>
  <c r="W334" i="3"/>
  <c r="AA335" i="3"/>
  <c r="W336" i="3"/>
  <c r="AA337" i="3"/>
  <c r="W338" i="3"/>
  <c r="AA339" i="3"/>
  <c r="W340" i="3"/>
  <c r="AA341" i="3"/>
  <c r="W342" i="3"/>
  <c r="AA343" i="3"/>
  <c r="W344" i="3"/>
  <c r="AA345" i="3"/>
  <c r="W346" i="3"/>
  <c r="AA347" i="3"/>
  <c r="W348" i="3"/>
  <c r="AA349" i="3"/>
  <c r="W350" i="3"/>
  <c r="AA351" i="3"/>
  <c r="W352" i="3"/>
  <c r="AA353" i="3"/>
  <c r="W354" i="3"/>
  <c r="AA355" i="3"/>
  <c r="W356" i="3"/>
  <c r="AA357" i="3"/>
  <c r="W358" i="3"/>
  <c r="AA359" i="3"/>
  <c r="W360" i="3"/>
  <c r="AA361" i="3"/>
  <c r="W362" i="3"/>
  <c r="AA363" i="3"/>
  <c r="W364" i="3"/>
  <c r="AA365" i="3"/>
  <c r="W366" i="3"/>
  <c r="AA367" i="3"/>
  <c r="W368" i="3"/>
  <c r="AA369" i="3"/>
  <c r="W370" i="3"/>
  <c r="AA371" i="3"/>
  <c r="W372" i="3"/>
  <c r="AA373" i="3"/>
  <c r="W374" i="3"/>
  <c r="AA375" i="3"/>
  <c r="W376" i="3"/>
  <c r="AA377" i="3"/>
  <c r="W378" i="3"/>
  <c r="AA379" i="3"/>
  <c r="W380" i="3"/>
  <c r="AA381" i="3"/>
  <c r="W382" i="3"/>
  <c r="AA383" i="3"/>
  <c r="W384" i="3"/>
  <c r="AA385" i="3"/>
  <c r="W386" i="3"/>
  <c r="AA387" i="3"/>
  <c r="W388" i="3"/>
  <c r="AA389" i="3"/>
  <c r="W390" i="3"/>
  <c r="AA391" i="3"/>
  <c r="W392" i="3"/>
  <c r="AA393" i="3"/>
  <c r="W394" i="3"/>
  <c r="AD395" i="3"/>
  <c r="AA395" i="3"/>
  <c r="Y396" i="3"/>
  <c r="AA400" i="3"/>
  <c r="AA401" i="3"/>
  <c r="X406" i="3"/>
  <c r="AD406" i="3"/>
  <c r="V406" i="3"/>
  <c r="Z406" i="3"/>
  <c r="AB407" i="3"/>
  <c r="T407" i="3"/>
  <c r="AD407" i="3" s="1"/>
  <c r="Z407" i="3"/>
  <c r="V407" i="3"/>
  <c r="T408" i="3"/>
  <c r="U409" i="3"/>
  <c r="AB413" i="3"/>
  <c r="T413" i="3"/>
  <c r="Z413" i="3"/>
  <c r="X413" i="3"/>
  <c r="AD413" i="3"/>
  <c r="V413" i="3"/>
  <c r="AB417" i="3"/>
  <c r="T417" i="3"/>
  <c r="Z417" i="3"/>
  <c r="X417" i="3"/>
  <c r="AD417" i="3"/>
  <c r="V417" i="3"/>
  <c r="AB421" i="3"/>
  <c r="T421" i="3"/>
  <c r="Z421" i="3"/>
  <c r="X421" i="3"/>
  <c r="AD421" i="3" s="1"/>
  <c r="V421" i="3"/>
  <c r="AB425" i="3"/>
  <c r="T425" i="3"/>
  <c r="Z425" i="3"/>
  <c r="X425" i="3"/>
  <c r="AD425" i="3"/>
  <c r="V425" i="3"/>
  <c r="AA429" i="3"/>
  <c r="U431" i="3"/>
  <c r="AA396" i="3"/>
  <c r="AB400" i="3"/>
  <c r="X404" i="3"/>
  <c r="V404" i="3"/>
  <c r="Z404" i="3"/>
  <c r="AB405" i="3"/>
  <c r="T405" i="3"/>
  <c r="AD405" i="3" s="1"/>
  <c r="Z405" i="3"/>
  <c r="V405" i="3"/>
  <c r="U408" i="3"/>
  <c r="W409" i="3"/>
  <c r="Y431" i="3"/>
  <c r="AB433" i="3"/>
  <c r="T433" i="3"/>
  <c r="AD433" i="3" s="1"/>
  <c r="Z433" i="3"/>
  <c r="X433" i="3"/>
  <c r="W433" i="3"/>
  <c r="V433" i="3"/>
  <c r="X402" i="3"/>
  <c r="V402" i="3"/>
  <c r="AD402" i="3" s="1"/>
  <c r="Z402" i="3"/>
  <c r="AB403" i="3"/>
  <c r="T403" i="3"/>
  <c r="AD403" i="3" s="1"/>
  <c r="Z403" i="3"/>
  <c r="V403" i="3"/>
  <c r="T404" i="3"/>
  <c r="AD404" i="3" s="1"/>
  <c r="U405" i="3"/>
  <c r="W408" i="3"/>
  <c r="X409" i="3"/>
  <c r="X412" i="3"/>
  <c r="V412" i="3"/>
  <c r="AB412" i="3"/>
  <c r="T412" i="3"/>
  <c r="AD412" i="3" s="1"/>
  <c r="Z412" i="3"/>
  <c r="X416" i="3"/>
  <c r="AD416" i="3" s="1"/>
  <c r="V416" i="3"/>
  <c r="AB416" i="3"/>
  <c r="T416" i="3"/>
  <c r="Z416" i="3"/>
  <c r="X420" i="3"/>
  <c r="V420" i="3"/>
  <c r="AB420" i="3"/>
  <c r="T420" i="3"/>
  <c r="AD420" i="3" s="1"/>
  <c r="Z420" i="3"/>
  <c r="X424" i="3"/>
  <c r="V424" i="3"/>
  <c r="AB424" i="3"/>
  <c r="T424" i="3"/>
  <c r="AD424" i="3" s="1"/>
  <c r="Z424" i="3"/>
  <c r="U433" i="3"/>
  <c r="V396" i="3"/>
  <c r="Z396" i="3"/>
  <c r="AC396" i="3"/>
  <c r="X400" i="3"/>
  <c r="V400" i="3"/>
  <c r="Z400" i="3"/>
  <c r="AB401" i="3"/>
  <c r="T401" i="3"/>
  <c r="Z401" i="3"/>
  <c r="AD401" i="3"/>
  <c r="V401" i="3"/>
  <c r="AB427" i="3"/>
  <c r="T427" i="3"/>
  <c r="Z427" i="3"/>
  <c r="X427" i="3"/>
  <c r="W427" i="3"/>
  <c r="AD427" i="3"/>
  <c r="V427" i="3"/>
  <c r="AB435" i="3"/>
  <c r="T435" i="3"/>
  <c r="Z435" i="3"/>
  <c r="X435" i="3"/>
  <c r="AD435" i="3" s="1"/>
  <c r="W435" i="3"/>
  <c r="V435" i="3"/>
  <c r="AA322" i="3"/>
  <c r="W323" i="3"/>
  <c r="AA324" i="3"/>
  <c r="W325" i="3"/>
  <c r="AA326" i="3"/>
  <c r="W327" i="3"/>
  <c r="AA328" i="3"/>
  <c r="W329" i="3"/>
  <c r="AA330" i="3"/>
  <c r="W331" i="3"/>
  <c r="AA332" i="3"/>
  <c r="W333" i="3"/>
  <c r="AA334" i="3"/>
  <c r="W335" i="3"/>
  <c r="AA336" i="3"/>
  <c r="W337" i="3"/>
  <c r="AA338" i="3"/>
  <c r="W339" i="3"/>
  <c r="AA340" i="3"/>
  <c r="W341" i="3"/>
  <c r="AA342" i="3"/>
  <c r="W343" i="3"/>
  <c r="AA344" i="3"/>
  <c r="W345" i="3"/>
  <c r="AA346" i="3"/>
  <c r="W347" i="3"/>
  <c r="AA348" i="3"/>
  <c r="W349" i="3"/>
  <c r="AA350" i="3"/>
  <c r="W351" i="3"/>
  <c r="AA352" i="3"/>
  <c r="W353" i="3"/>
  <c r="AA354" i="3"/>
  <c r="W355" i="3"/>
  <c r="AA356" i="3"/>
  <c r="W357" i="3"/>
  <c r="AA358" i="3"/>
  <c r="W359" i="3"/>
  <c r="AA360" i="3"/>
  <c r="W361" i="3"/>
  <c r="AA362" i="3"/>
  <c r="W363" i="3"/>
  <c r="AA364" i="3"/>
  <c r="W365" i="3"/>
  <c r="AA366" i="3"/>
  <c r="W367" i="3"/>
  <c r="AA368" i="3"/>
  <c r="W369" i="3"/>
  <c r="AA370" i="3"/>
  <c r="W371" i="3"/>
  <c r="AA372" i="3"/>
  <c r="W373" i="3"/>
  <c r="AA374" i="3"/>
  <c r="W375" i="3"/>
  <c r="AA376" i="3"/>
  <c r="W377" i="3"/>
  <c r="AA378" i="3"/>
  <c r="W379" i="3"/>
  <c r="AA380" i="3"/>
  <c r="W381" i="3"/>
  <c r="AA382" i="3"/>
  <c r="W383" i="3"/>
  <c r="AA384" i="3"/>
  <c r="W385" i="3"/>
  <c r="AA386" i="3"/>
  <c r="W387" i="3"/>
  <c r="AA388" i="3"/>
  <c r="W389" i="3"/>
  <c r="AA390" i="3"/>
  <c r="W391" i="3"/>
  <c r="AA392" i="3"/>
  <c r="W393" i="3"/>
  <c r="AA394" i="3"/>
  <c r="T396" i="3"/>
  <c r="AB397" i="3"/>
  <c r="Z397" i="3"/>
  <c r="V397" i="3"/>
  <c r="AD397" i="3" s="1"/>
  <c r="X398" i="3"/>
  <c r="AD398" i="3" s="1"/>
  <c r="V398" i="3"/>
  <c r="Z398" i="3"/>
  <c r="AB399" i="3"/>
  <c r="T399" i="3"/>
  <c r="Z399" i="3"/>
  <c r="AD399" i="3"/>
  <c r="V399" i="3"/>
  <c r="T400" i="3"/>
  <c r="AD400" i="3" s="1"/>
  <c r="U401" i="3"/>
  <c r="U402" i="3"/>
  <c r="W403" i="3"/>
  <c r="W404" i="3"/>
  <c r="X405" i="3"/>
  <c r="AA408" i="3"/>
  <c r="AA409" i="3"/>
  <c r="AB411" i="3"/>
  <c r="T411" i="3"/>
  <c r="AD411" i="3" s="1"/>
  <c r="Z411" i="3"/>
  <c r="X411" i="3"/>
  <c r="V411" i="3"/>
  <c r="W412" i="3"/>
  <c r="AB415" i="3"/>
  <c r="T415" i="3"/>
  <c r="AD415" i="3" s="1"/>
  <c r="Z415" i="3"/>
  <c r="X415" i="3"/>
  <c r="V415" i="3"/>
  <c r="W416" i="3"/>
  <c r="AB419" i="3"/>
  <c r="T419" i="3"/>
  <c r="AD419" i="3" s="1"/>
  <c r="Z419" i="3"/>
  <c r="X419" i="3"/>
  <c r="V419" i="3"/>
  <c r="W420" i="3"/>
  <c r="AB423" i="3"/>
  <c r="T423" i="3"/>
  <c r="AD423" i="3" s="1"/>
  <c r="Z423" i="3"/>
  <c r="X423" i="3"/>
  <c r="V423" i="3"/>
  <c r="W424" i="3"/>
  <c r="U427" i="3"/>
  <c r="AA433" i="3"/>
  <c r="U435" i="3"/>
  <c r="U396" i="3"/>
  <c r="U400" i="3"/>
  <c r="W401" i="3"/>
  <c r="AB408" i="3"/>
  <c r="Y427" i="3"/>
  <c r="AB429" i="3"/>
  <c r="T429" i="3"/>
  <c r="AD429" i="3" s="1"/>
  <c r="Z429" i="3"/>
  <c r="X429" i="3"/>
  <c r="W429" i="3"/>
  <c r="V429" i="3"/>
  <c r="Y435" i="3"/>
  <c r="U324" i="3"/>
  <c r="U326" i="3"/>
  <c r="U328" i="3"/>
  <c r="U330" i="3"/>
  <c r="U332" i="3"/>
  <c r="U334" i="3"/>
  <c r="U336" i="3"/>
  <c r="U338" i="3"/>
  <c r="U340" i="3"/>
  <c r="U342" i="3"/>
  <c r="U344" i="3"/>
  <c r="U346" i="3"/>
  <c r="U348" i="3"/>
  <c r="U350" i="3"/>
  <c r="U352" i="3"/>
  <c r="U354" i="3"/>
  <c r="U356" i="3"/>
  <c r="U358" i="3"/>
  <c r="U360" i="3"/>
  <c r="U362" i="3"/>
  <c r="U364" i="3"/>
  <c r="U366" i="3"/>
  <c r="U368" i="3"/>
  <c r="U370" i="3"/>
  <c r="U372" i="3"/>
  <c r="U374" i="3"/>
  <c r="U376" i="3"/>
  <c r="U378" i="3"/>
  <c r="U380" i="3"/>
  <c r="U382" i="3"/>
  <c r="U384" i="3"/>
  <c r="U386" i="3"/>
  <c r="U388" i="3"/>
  <c r="U390" i="3"/>
  <c r="U392" i="3"/>
  <c r="U394" i="3"/>
  <c r="W396" i="3"/>
  <c r="U397" i="3"/>
  <c r="U398" i="3"/>
  <c r="W399" i="3"/>
  <c r="W400" i="3"/>
  <c r="X401" i="3"/>
  <c r="Y402" i="3"/>
  <c r="Y403" i="3"/>
  <c r="AA404" i="3"/>
  <c r="AA405" i="3"/>
  <c r="X410" i="3"/>
  <c r="V410" i="3"/>
  <c r="AB410" i="3"/>
  <c r="T410" i="3"/>
  <c r="AD410" i="3" s="1"/>
  <c r="Z410" i="3"/>
  <c r="W411" i="3"/>
  <c r="AA412" i="3"/>
  <c r="X414" i="3"/>
  <c r="AD414" i="3" s="1"/>
  <c r="V414" i="3"/>
  <c r="AB414" i="3"/>
  <c r="T414" i="3"/>
  <c r="Z414" i="3"/>
  <c r="W415" i="3"/>
  <c r="AA416" i="3"/>
  <c r="X418" i="3"/>
  <c r="V418" i="3"/>
  <c r="AB418" i="3"/>
  <c r="T418" i="3"/>
  <c r="AD418" i="3" s="1"/>
  <c r="Z418" i="3"/>
  <c r="W419" i="3"/>
  <c r="AA420" i="3"/>
  <c r="X422" i="3"/>
  <c r="V422" i="3"/>
  <c r="AB422" i="3"/>
  <c r="T422" i="3"/>
  <c r="AD422" i="3" s="1"/>
  <c r="Z422" i="3"/>
  <c r="W423" i="3"/>
  <c r="AA424" i="3"/>
  <c r="X426" i="3"/>
  <c r="V426" i="3"/>
  <c r="AB426" i="3"/>
  <c r="T426" i="3"/>
  <c r="AD426" i="3" s="1"/>
  <c r="AA426" i="3"/>
  <c r="Z426" i="3"/>
  <c r="AA427" i="3"/>
  <c r="U429" i="3"/>
  <c r="AA435" i="3"/>
  <c r="X396" i="3"/>
  <c r="AD396" i="3" s="1"/>
  <c r="Y400" i="3"/>
  <c r="Y401" i="3"/>
  <c r="X408" i="3"/>
  <c r="AD408" i="3"/>
  <c r="V408" i="3"/>
  <c r="Z408" i="3"/>
  <c r="AB409" i="3"/>
  <c r="T409" i="3"/>
  <c r="AD409" i="3" s="1"/>
  <c r="Z409" i="3"/>
  <c r="V409" i="3"/>
  <c r="AC427" i="3"/>
  <c r="AB431" i="3"/>
  <c r="T431" i="3"/>
  <c r="Z431" i="3"/>
  <c r="X431" i="3"/>
  <c r="W431" i="3"/>
  <c r="AD431" i="3"/>
  <c r="V431" i="3"/>
  <c r="AC435" i="3"/>
  <c r="Z428" i="3"/>
  <c r="Z430" i="3"/>
  <c r="Z432" i="3"/>
  <c r="Z434" i="3"/>
  <c r="V442" i="3"/>
  <c r="AD442" i="3" s="1"/>
  <c r="AB442" i="3"/>
  <c r="T442" i="3"/>
  <c r="Z443" i="3"/>
  <c r="X443" i="3"/>
  <c r="AC443" i="3"/>
  <c r="V450" i="3"/>
  <c r="AB450" i="3"/>
  <c r="T450" i="3"/>
  <c r="AD450" i="3" s="1"/>
  <c r="Z451" i="3"/>
  <c r="X451" i="3"/>
  <c r="AC451" i="3"/>
  <c r="Z455" i="3"/>
  <c r="Y455" i="3"/>
  <c r="X455" i="3"/>
  <c r="AD455" i="3"/>
  <c r="T457" i="3"/>
  <c r="V458" i="3"/>
  <c r="AC458" i="3"/>
  <c r="U458" i="3"/>
  <c r="AB458" i="3"/>
  <c r="T458" i="3"/>
  <c r="AD458" i="3" s="1"/>
  <c r="W460" i="3"/>
  <c r="V461" i="3"/>
  <c r="AA428" i="3"/>
  <c r="AA430" i="3"/>
  <c r="AA432" i="3"/>
  <c r="AA434" i="3"/>
  <c r="AB436" i="3"/>
  <c r="T436" i="3"/>
  <c r="AD436" i="3" s="1"/>
  <c r="AC436" i="3"/>
  <c r="Z453" i="3"/>
  <c r="Y453" i="3"/>
  <c r="X453" i="3"/>
  <c r="V456" i="3"/>
  <c r="AD456" i="3" s="1"/>
  <c r="AC456" i="3"/>
  <c r="U456" i="3"/>
  <c r="AB456" i="3"/>
  <c r="T456" i="3"/>
  <c r="U457" i="3"/>
  <c r="X460" i="3"/>
  <c r="W461" i="3"/>
  <c r="V466" i="3"/>
  <c r="AD466" i="3" s="1"/>
  <c r="AC466" i="3"/>
  <c r="U466" i="3"/>
  <c r="AB466" i="3"/>
  <c r="T466" i="3"/>
  <c r="W466" i="3"/>
  <c r="V482" i="3"/>
  <c r="AD482" i="3" s="1"/>
  <c r="AC482" i="3"/>
  <c r="U482" i="3"/>
  <c r="AB482" i="3"/>
  <c r="T482" i="3"/>
  <c r="Y482" i="3"/>
  <c r="X482" i="3"/>
  <c r="W482" i="3"/>
  <c r="T428" i="3"/>
  <c r="AD428" i="3" s="1"/>
  <c r="AB428" i="3"/>
  <c r="T430" i="3"/>
  <c r="AB430" i="3"/>
  <c r="T432" i="3"/>
  <c r="AD432" i="3" s="1"/>
  <c r="AB432" i="3"/>
  <c r="T434" i="3"/>
  <c r="AD434" i="3" s="1"/>
  <c r="AB434" i="3"/>
  <c r="U436" i="3"/>
  <c r="Z437" i="3"/>
  <c r="X437" i="3"/>
  <c r="AC437" i="3"/>
  <c r="V444" i="3"/>
  <c r="AB444" i="3"/>
  <c r="T444" i="3"/>
  <c r="AD444" i="3" s="1"/>
  <c r="Z445" i="3"/>
  <c r="X445" i="3"/>
  <c r="AC445" i="3"/>
  <c r="V452" i="3"/>
  <c r="AD452" i="3" s="1"/>
  <c r="AC452" i="3"/>
  <c r="AB452" i="3"/>
  <c r="T452" i="3"/>
  <c r="V454" i="3"/>
  <c r="AD454" i="3" s="1"/>
  <c r="AC454" i="3"/>
  <c r="U454" i="3"/>
  <c r="AB454" i="3"/>
  <c r="T454" i="3"/>
  <c r="V457" i="3"/>
  <c r="Y460" i="3"/>
  <c r="AA461" i="3"/>
  <c r="V470" i="3"/>
  <c r="AD470" i="3" s="1"/>
  <c r="AC470" i="3"/>
  <c r="U470" i="3"/>
  <c r="AB470" i="3"/>
  <c r="T470" i="3"/>
  <c r="Y470" i="3"/>
  <c r="W470" i="3"/>
  <c r="V474" i="3"/>
  <c r="AC474" i="3"/>
  <c r="U474" i="3"/>
  <c r="AB474" i="3"/>
  <c r="T474" i="3"/>
  <c r="AD474" i="3" s="1"/>
  <c r="Y474" i="3"/>
  <c r="W474" i="3"/>
  <c r="V478" i="3"/>
  <c r="AC478" i="3"/>
  <c r="U478" i="3"/>
  <c r="AB478" i="3"/>
  <c r="T478" i="3"/>
  <c r="AD478" i="3" s="1"/>
  <c r="Y478" i="3"/>
  <c r="W478" i="3"/>
  <c r="Y501" i="3"/>
  <c r="W501" i="3"/>
  <c r="V501" i="3"/>
  <c r="AD501" i="3" s="1"/>
  <c r="AC501" i="3"/>
  <c r="U501" i="3"/>
  <c r="Z501" i="3"/>
  <c r="X501" i="3"/>
  <c r="T501" i="3"/>
  <c r="AB501" i="3"/>
  <c r="AA501" i="3"/>
  <c r="W457" i="3"/>
  <c r="Z460" i="3"/>
  <c r="V428" i="3"/>
  <c r="V430" i="3"/>
  <c r="AD430" i="3" s="1"/>
  <c r="V432" i="3"/>
  <c r="V434" i="3"/>
  <c r="W436" i="3"/>
  <c r="U437" i="3"/>
  <c r="V438" i="3"/>
  <c r="AD438" i="3" s="1"/>
  <c r="AB438" i="3"/>
  <c r="T438" i="3"/>
  <c r="Z439" i="3"/>
  <c r="X439" i="3"/>
  <c r="AC439" i="3"/>
  <c r="Y442" i="3"/>
  <c r="W443" i="3"/>
  <c r="W444" i="3"/>
  <c r="U445" i="3"/>
  <c r="V446" i="3"/>
  <c r="AB446" i="3"/>
  <c r="T446" i="3"/>
  <c r="AD446" i="3" s="1"/>
  <c r="Z447" i="3"/>
  <c r="X447" i="3"/>
  <c r="AC447" i="3"/>
  <c r="Y450" i="3"/>
  <c r="W451" i="3"/>
  <c r="W452" i="3"/>
  <c r="V453" i="3"/>
  <c r="X454" i="3"/>
  <c r="W455" i="3"/>
  <c r="Y456" i="3"/>
  <c r="AA457" i="3"/>
  <c r="Z463" i="3"/>
  <c r="Y463" i="3"/>
  <c r="X463" i="3"/>
  <c r="AA463" i="3"/>
  <c r="V464" i="3"/>
  <c r="AC464" i="3"/>
  <c r="U464" i="3"/>
  <c r="AB464" i="3"/>
  <c r="T464" i="3"/>
  <c r="AD464" i="3" s="1"/>
  <c r="W464" i="3"/>
  <c r="Z466" i="3"/>
  <c r="Z470" i="3"/>
  <c r="Z474" i="3"/>
  <c r="Z478" i="3"/>
  <c r="AD484" i="3"/>
  <c r="V484" i="3"/>
  <c r="AC484" i="3"/>
  <c r="U484" i="3"/>
  <c r="AB484" i="3"/>
  <c r="T484" i="3"/>
  <c r="Y484" i="3"/>
  <c r="X484" i="3"/>
  <c r="W484" i="3"/>
  <c r="Y487" i="3"/>
  <c r="W487" i="3"/>
  <c r="X487" i="3"/>
  <c r="V487" i="3"/>
  <c r="AD487" i="3" s="1"/>
  <c r="U487" i="3"/>
  <c r="AB487" i="3"/>
  <c r="AA487" i="3"/>
  <c r="Z487" i="3"/>
  <c r="AB457" i="3"/>
  <c r="Z461" i="3"/>
  <c r="Y461" i="3"/>
  <c r="X461" i="3"/>
  <c r="AD461" i="3"/>
  <c r="AA478" i="3"/>
  <c r="Z484" i="3"/>
  <c r="T487" i="3"/>
  <c r="Y436" i="3"/>
  <c r="W437" i="3"/>
  <c r="W438" i="3"/>
  <c r="U439" i="3"/>
  <c r="V440" i="3"/>
  <c r="AB440" i="3"/>
  <c r="T440" i="3"/>
  <c r="Z441" i="3"/>
  <c r="X441" i="3"/>
  <c r="AC441" i="3"/>
  <c r="AA442" i="3"/>
  <c r="AA443" i="3"/>
  <c r="Y444" i="3"/>
  <c r="W445" i="3"/>
  <c r="W446" i="3"/>
  <c r="U447" i="3"/>
  <c r="V448" i="3"/>
  <c r="AB448" i="3"/>
  <c r="T448" i="3"/>
  <c r="AD448" i="3" s="1"/>
  <c r="Z449" i="3"/>
  <c r="X449" i="3"/>
  <c r="AD449" i="3" s="1"/>
  <c r="AC449" i="3"/>
  <c r="AA450" i="3"/>
  <c r="AA451" i="3"/>
  <c r="Y452" i="3"/>
  <c r="AA453" i="3"/>
  <c r="Z454" i="3"/>
  <c r="AB455" i="3"/>
  <c r="AA456" i="3"/>
  <c r="Z459" i="3"/>
  <c r="Y459" i="3"/>
  <c r="X459" i="3"/>
  <c r="AD459" i="3"/>
  <c r="T461" i="3"/>
  <c r="V462" i="3"/>
  <c r="AD462" i="3" s="1"/>
  <c r="AC462" i="3"/>
  <c r="U462" i="3"/>
  <c r="AB462" i="3"/>
  <c r="T462" i="3"/>
  <c r="U463" i="3"/>
  <c r="Y464" i="3"/>
  <c r="AD468" i="3"/>
  <c r="V468" i="3"/>
  <c r="AC468" i="3"/>
  <c r="U468" i="3"/>
  <c r="AB468" i="3"/>
  <c r="T468" i="3"/>
  <c r="Y468" i="3"/>
  <c r="W468" i="3"/>
  <c r="AD472" i="3"/>
  <c r="V472" i="3"/>
  <c r="AC472" i="3"/>
  <c r="U472" i="3"/>
  <c r="AB472" i="3"/>
  <c r="T472" i="3"/>
  <c r="Y472" i="3"/>
  <c r="W472" i="3"/>
  <c r="AD476" i="3"/>
  <c r="V476" i="3"/>
  <c r="AC476" i="3"/>
  <c r="U476" i="3"/>
  <c r="AB476" i="3"/>
  <c r="T476" i="3"/>
  <c r="Y476" i="3"/>
  <c r="W476" i="3"/>
  <c r="V480" i="3"/>
  <c r="AD480" i="3" s="1"/>
  <c r="AC480" i="3"/>
  <c r="U480" i="3"/>
  <c r="AB480" i="3"/>
  <c r="T480" i="3"/>
  <c r="Y480" i="3"/>
  <c r="X480" i="3"/>
  <c r="W480" i="3"/>
  <c r="AA484" i="3"/>
  <c r="AC487" i="3"/>
  <c r="Z457" i="3"/>
  <c r="Y457" i="3"/>
  <c r="X457" i="3"/>
  <c r="AD457" i="3"/>
  <c r="V460" i="3"/>
  <c r="AD460" i="3" s="1"/>
  <c r="AC460" i="3"/>
  <c r="U460" i="3"/>
  <c r="AB460" i="3"/>
  <c r="T460" i="3"/>
  <c r="AA465" i="3"/>
  <c r="AA467" i="3"/>
  <c r="AA469" i="3"/>
  <c r="AA471" i="3"/>
  <c r="AA473" i="3"/>
  <c r="AA475" i="3"/>
  <c r="AA477" i="3"/>
  <c r="AA479" i="3"/>
  <c r="AA481" i="3"/>
  <c r="AA483" i="3"/>
  <c r="Y485" i="3"/>
  <c r="W485" i="3"/>
  <c r="AC485" i="3"/>
  <c r="Y493" i="3"/>
  <c r="W493" i="3"/>
  <c r="AD493" i="3"/>
  <c r="V493" i="3"/>
  <c r="AC493" i="3"/>
  <c r="U493" i="3"/>
  <c r="Y509" i="3"/>
  <c r="W509" i="3"/>
  <c r="AD509" i="3"/>
  <c r="V509" i="3"/>
  <c r="AC509" i="3"/>
  <c r="U509" i="3"/>
  <c r="Y491" i="3"/>
  <c r="W491" i="3"/>
  <c r="V491" i="3"/>
  <c r="AC491" i="3"/>
  <c r="U491" i="3"/>
  <c r="Y507" i="3"/>
  <c r="W507" i="3"/>
  <c r="V507" i="3"/>
  <c r="AC507" i="3"/>
  <c r="U507" i="3"/>
  <c r="X489" i="3"/>
  <c r="T491" i="3"/>
  <c r="AD491" i="3" s="1"/>
  <c r="Y505" i="3"/>
  <c r="W505" i="3"/>
  <c r="AD505" i="3"/>
  <c r="V505" i="3"/>
  <c r="AC505" i="3"/>
  <c r="U505" i="3"/>
  <c r="T507" i="3"/>
  <c r="AD507" i="3" s="1"/>
  <c r="Y503" i="3"/>
  <c r="W503" i="3"/>
  <c r="V503" i="3"/>
  <c r="AD503" i="3" s="1"/>
  <c r="AC503" i="3"/>
  <c r="U503" i="3"/>
  <c r="X465" i="3"/>
  <c r="X467" i="3"/>
  <c r="X469" i="3"/>
  <c r="X471" i="3"/>
  <c r="X473" i="3"/>
  <c r="X475" i="3"/>
  <c r="X477" i="3"/>
  <c r="X479" i="3"/>
  <c r="X481" i="3"/>
  <c r="X483" i="3"/>
  <c r="Z485" i="3"/>
  <c r="AA491" i="3"/>
  <c r="AB493" i="3"/>
  <c r="Y499" i="3"/>
  <c r="W499" i="3"/>
  <c r="AD499" i="3"/>
  <c r="V499" i="3"/>
  <c r="AC499" i="3"/>
  <c r="U499" i="3"/>
  <c r="X503" i="3"/>
  <c r="Z505" i="3"/>
  <c r="AA507" i="3"/>
  <c r="AB509" i="3"/>
  <c r="Y513" i="3"/>
  <c r="X513" i="3"/>
  <c r="W513" i="3"/>
  <c r="AD513" i="3"/>
  <c r="V513" i="3"/>
  <c r="AC513" i="3"/>
  <c r="U513" i="3"/>
  <c r="Y465" i="3"/>
  <c r="Y467" i="3"/>
  <c r="Y469" i="3"/>
  <c r="Y471" i="3"/>
  <c r="Y473" i="3"/>
  <c r="Y475" i="3"/>
  <c r="Y477" i="3"/>
  <c r="Y479" i="3"/>
  <c r="Y481" i="3"/>
  <c r="Y483" i="3"/>
  <c r="AA485" i="3"/>
  <c r="Y489" i="3"/>
  <c r="W489" i="3"/>
  <c r="AC489" i="3"/>
  <c r="AB491" i="3"/>
  <c r="Y497" i="3"/>
  <c r="W497" i="3"/>
  <c r="V497" i="3"/>
  <c r="AD497" i="3" s="1"/>
  <c r="AC497" i="3"/>
  <c r="U497" i="3"/>
  <c r="Z503" i="3"/>
  <c r="AA505" i="3"/>
  <c r="AB507" i="3"/>
  <c r="AB485" i="3"/>
  <c r="T489" i="3"/>
  <c r="Y495" i="3"/>
  <c r="W495" i="3"/>
  <c r="V495" i="3"/>
  <c r="AD495" i="3" s="1"/>
  <c r="AC495" i="3"/>
  <c r="U495" i="3"/>
  <c r="T497" i="3"/>
  <c r="AA503" i="3"/>
  <c r="AB505" i="3"/>
  <c r="Y511" i="3"/>
  <c r="X511" i="3"/>
  <c r="W511" i="3"/>
  <c r="AD511" i="3"/>
  <c r="V511" i="3"/>
  <c r="AC511" i="3"/>
  <c r="U511" i="3"/>
  <c r="U515" i="3"/>
  <c r="AC515" i="3"/>
  <c r="U517" i="3"/>
  <c r="AC517" i="3"/>
  <c r="U519" i="3"/>
  <c r="AC519" i="3"/>
  <c r="U521" i="3"/>
  <c r="AC521" i="3"/>
  <c r="U523" i="3"/>
  <c r="AC523" i="3"/>
  <c r="U525" i="3"/>
  <c r="AC525" i="3"/>
  <c r="U527" i="3"/>
  <c r="AC527" i="3"/>
  <c r="U529" i="3"/>
  <c r="AC529" i="3"/>
  <c r="U531" i="3"/>
  <c r="AC531" i="3"/>
  <c r="U533" i="3"/>
  <c r="AC533" i="3"/>
  <c r="U535" i="3"/>
  <c r="AC535" i="3"/>
  <c r="U537" i="3"/>
  <c r="AC537" i="3"/>
  <c r="U539" i="3"/>
  <c r="AC539" i="3"/>
  <c r="V541" i="3"/>
  <c r="V515" i="3"/>
  <c r="AD515" i="3"/>
  <c r="V517" i="3"/>
  <c r="AD517" i="3"/>
  <c r="V519" i="3"/>
  <c r="AD519" i="3"/>
  <c r="V521" i="3"/>
  <c r="AD521" i="3" s="1"/>
  <c r="V523" i="3"/>
  <c r="AD523" i="3"/>
  <c r="V525" i="3"/>
  <c r="AD525" i="3" s="1"/>
  <c r="V527" i="3"/>
  <c r="AD527" i="3" s="1"/>
  <c r="V529" i="3"/>
  <c r="AD529" i="3" s="1"/>
  <c r="V531" i="3"/>
  <c r="AD531" i="3" s="1"/>
  <c r="V533" i="3"/>
  <c r="V535" i="3"/>
  <c r="AD535" i="3" s="1"/>
  <c r="V537" i="3"/>
  <c r="AD537" i="3" s="1"/>
  <c r="V539" i="3"/>
  <c r="AD539" i="3"/>
  <c r="X541" i="3"/>
  <c r="AA486" i="3"/>
  <c r="AA488" i="3"/>
  <c r="AA490" i="3"/>
  <c r="AA492" i="3"/>
  <c r="AA494" i="3"/>
  <c r="AA496" i="3"/>
  <c r="AA498" i="3"/>
  <c r="AA500" i="3"/>
  <c r="AA502" i="3"/>
  <c r="AA504" i="3"/>
  <c r="AA506" i="3"/>
  <c r="AA508" i="3"/>
  <c r="AA510" i="3"/>
  <c r="AA512" i="3"/>
  <c r="AA514" i="3"/>
  <c r="W515" i="3"/>
  <c r="AA516" i="3"/>
  <c r="W517" i="3"/>
  <c r="AA518" i="3"/>
  <c r="W519" i="3"/>
  <c r="AA520" i="3"/>
  <c r="W521" i="3"/>
  <c r="AA522" i="3"/>
  <c r="W523" i="3"/>
  <c r="AA524" i="3"/>
  <c r="W525" i="3"/>
  <c r="AA526" i="3"/>
  <c r="W527" i="3"/>
  <c r="AA528" i="3"/>
  <c r="W529" i="3"/>
  <c r="AA530" i="3"/>
  <c r="W531" i="3"/>
  <c r="AA532" i="3"/>
  <c r="W533" i="3"/>
  <c r="AA534" i="3"/>
  <c r="W535" i="3"/>
  <c r="AA536" i="3"/>
  <c r="W537" i="3"/>
  <c r="AA538" i="3"/>
  <c r="W539" i="3"/>
  <c r="AA540" i="3"/>
  <c r="Z541" i="3"/>
  <c r="X515" i="3"/>
  <c r="X517" i="3"/>
  <c r="X519" i="3"/>
  <c r="X521" i="3"/>
  <c r="X523" i="3"/>
  <c r="X525" i="3"/>
  <c r="X527" i="3"/>
  <c r="X529" i="3"/>
  <c r="X531" i="3"/>
  <c r="X533" i="3"/>
  <c r="X535" i="3"/>
  <c r="X537" i="3"/>
  <c r="X539" i="3"/>
  <c r="AB541" i="3"/>
  <c r="U486" i="3"/>
  <c r="U488" i="3"/>
  <c r="U490" i="3"/>
  <c r="U492" i="3"/>
  <c r="U494" i="3"/>
  <c r="U496" i="3"/>
  <c r="U498" i="3"/>
  <c r="U500" i="3"/>
  <c r="U502" i="3"/>
  <c r="U504" i="3"/>
  <c r="U506" i="3"/>
  <c r="U508" i="3"/>
  <c r="U510" i="3"/>
  <c r="U512" i="3"/>
  <c r="U514" i="3"/>
  <c r="Y515" i="3"/>
  <c r="U516" i="3"/>
  <c r="Y517" i="3"/>
  <c r="U518" i="3"/>
  <c r="Y519" i="3"/>
  <c r="U520" i="3"/>
  <c r="Y521" i="3"/>
  <c r="U522" i="3"/>
  <c r="Y523" i="3"/>
  <c r="U524" i="3"/>
  <c r="Y525" i="3"/>
  <c r="U526" i="3"/>
  <c r="Y527" i="3"/>
  <c r="U528" i="3"/>
  <c r="Y529" i="3"/>
  <c r="U530" i="3"/>
  <c r="Y531" i="3"/>
  <c r="U532" i="3"/>
  <c r="Y533" i="3"/>
  <c r="U534" i="3"/>
  <c r="Y535" i="3"/>
  <c r="U536" i="3"/>
  <c r="Y537" i="3"/>
  <c r="U538" i="3"/>
  <c r="Y539" i="3"/>
  <c r="U540" i="3"/>
  <c r="Y541" i="3"/>
  <c r="W541" i="3"/>
  <c r="AA541" i="3"/>
  <c r="AD541" i="3"/>
  <c r="T541" i="3"/>
  <c r="W542" i="3"/>
  <c r="AA543" i="3"/>
  <c r="W544" i="3"/>
  <c r="AA545" i="3"/>
  <c r="W546" i="3"/>
  <c r="AA547" i="3"/>
  <c r="W548" i="3"/>
  <c r="AA549" i="3"/>
  <c r="W550" i="3"/>
  <c r="AA551" i="3"/>
  <c r="W552" i="3"/>
  <c r="AA553" i="3"/>
  <c r="W554" i="3"/>
  <c r="AA555" i="3"/>
  <c r="W556" i="3"/>
  <c r="AA557" i="3"/>
  <c r="W558" i="3"/>
  <c r="AA559" i="3"/>
  <c r="W560" i="3"/>
  <c r="AA561" i="3"/>
  <c r="W562" i="3"/>
  <c r="AA563" i="3"/>
  <c r="W564" i="3"/>
  <c r="AA565" i="3"/>
  <c r="W566" i="3"/>
  <c r="AA567" i="3"/>
  <c r="W568" i="3"/>
  <c r="AA569" i="3"/>
  <c r="W570" i="3"/>
  <c r="AA571" i="3"/>
  <c r="AA573" i="3"/>
  <c r="AA575" i="3"/>
  <c r="AA577" i="3"/>
  <c r="AA579" i="3"/>
  <c r="AA581" i="3"/>
  <c r="AA583" i="3"/>
  <c r="AA585" i="3"/>
  <c r="AA587" i="3"/>
  <c r="AA589" i="3"/>
  <c r="AA591" i="3"/>
  <c r="Z550" i="3"/>
  <c r="V551" i="3"/>
  <c r="AD551" i="3" s="1"/>
  <c r="Z552" i="3"/>
  <c r="V553" i="3"/>
  <c r="AD553" i="3"/>
  <c r="Z554" i="3"/>
  <c r="V555" i="3"/>
  <c r="AD555" i="3"/>
  <c r="Z556" i="3"/>
  <c r="V557" i="3"/>
  <c r="AD557" i="3"/>
  <c r="Z558" i="3"/>
  <c r="V559" i="3"/>
  <c r="AD559" i="3"/>
  <c r="Z560" i="3"/>
  <c r="V561" i="3"/>
  <c r="AD561" i="3" s="1"/>
  <c r="Z562" i="3"/>
  <c r="V563" i="3"/>
  <c r="AD563" i="3"/>
  <c r="Z564" i="3"/>
  <c r="V565" i="3"/>
  <c r="AD565" i="3"/>
  <c r="Z566" i="3"/>
  <c r="V567" i="3"/>
  <c r="Z568" i="3"/>
  <c r="V569" i="3"/>
  <c r="AD569" i="3"/>
  <c r="Z570" i="3"/>
  <c r="V571" i="3"/>
  <c r="AD571" i="3"/>
  <c r="Z572" i="3"/>
  <c r="V573" i="3"/>
  <c r="AD573" i="3" s="1"/>
  <c r="Z574" i="3"/>
  <c r="V575" i="3"/>
  <c r="AD575" i="3"/>
  <c r="Z576" i="3"/>
  <c r="V577" i="3"/>
  <c r="AD577" i="3"/>
  <c r="Z578" i="3"/>
  <c r="V579" i="3"/>
  <c r="Z580" i="3"/>
  <c r="V581" i="3"/>
  <c r="AD581" i="3"/>
  <c r="Z582" i="3"/>
  <c r="V583" i="3"/>
  <c r="AD583" i="3"/>
  <c r="V585" i="3"/>
  <c r="AD585" i="3"/>
  <c r="V587" i="3"/>
  <c r="AD587" i="3"/>
  <c r="V589" i="3"/>
  <c r="AD589" i="3"/>
  <c r="V591" i="3"/>
  <c r="AD591" i="3"/>
  <c r="AA542" i="3"/>
  <c r="W543" i="3"/>
  <c r="AA544" i="3"/>
  <c r="W545" i="3"/>
  <c r="AA546" i="3"/>
  <c r="W547" i="3"/>
  <c r="AA548" i="3"/>
  <c r="W549" i="3"/>
  <c r="AA550" i="3"/>
  <c r="W551" i="3"/>
  <c r="AA552" i="3"/>
  <c r="W553" i="3"/>
  <c r="AA554" i="3"/>
  <c r="W555" i="3"/>
  <c r="AA556" i="3"/>
  <c r="W557" i="3"/>
  <c r="AA558" i="3"/>
  <c r="W559" i="3"/>
  <c r="AA560" i="3"/>
  <c r="W561" i="3"/>
  <c r="AA562" i="3"/>
  <c r="W563" i="3"/>
  <c r="AA564" i="3"/>
  <c r="W565" i="3"/>
  <c r="AA566" i="3"/>
  <c r="W567" i="3"/>
  <c r="AA568" i="3"/>
  <c r="W569" i="3"/>
  <c r="AA570" i="3"/>
  <c r="W571" i="3"/>
  <c r="AA572" i="3"/>
  <c r="W573" i="3"/>
  <c r="AA574" i="3"/>
  <c r="W575" i="3"/>
  <c r="AA576" i="3"/>
  <c r="W577" i="3"/>
  <c r="AA578" i="3"/>
  <c r="W579" i="3"/>
  <c r="AA580" i="3"/>
  <c r="W581" i="3"/>
  <c r="AA582" i="3"/>
  <c r="W583" i="3"/>
  <c r="AA584" i="3"/>
  <c r="W585" i="3"/>
  <c r="AA586" i="3"/>
  <c r="W587" i="3"/>
  <c r="AA588" i="3"/>
  <c r="W589" i="3"/>
  <c r="AA590" i="3"/>
  <c r="W591" i="3"/>
  <c r="AA592" i="3"/>
  <c r="U542" i="3"/>
  <c r="U544" i="3"/>
  <c r="U546" i="3"/>
  <c r="U548" i="3"/>
  <c r="U550" i="3"/>
  <c r="U552" i="3"/>
  <c r="U554" i="3"/>
  <c r="U556" i="3"/>
  <c r="U558" i="3"/>
  <c r="U560" i="3"/>
  <c r="U562" i="3"/>
  <c r="U564" i="3"/>
  <c r="U566" i="3"/>
  <c r="U568" i="3"/>
  <c r="U570" i="3"/>
  <c r="U572" i="3"/>
  <c r="U574" i="3"/>
  <c r="U576" i="3"/>
  <c r="U578" i="3"/>
  <c r="U580" i="3"/>
  <c r="U582" i="3"/>
  <c r="U584" i="3"/>
  <c r="U586" i="3"/>
  <c r="U588" i="3"/>
  <c r="U590" i="3"/>
  <c r="U592" i="3"/>
  <c r="CR22" i="7" l="1"/>
  <c r="CX22" i="7"/>
  <c r="CY22" i="7"/>
  <c r="CC14" i="6"/>
  <c r="CG14" i="6"/>
  <c r="CD14" i="6"/>
  <c r="CB14" i="6"/>
  <c r="CE14" i="6"/>
  <c r="CO95" i="7"/>
  <c r="CN23" i="7"/>
  <c r="CC23" i="7"/>
  <c r="CM23" i="7"/>
  <c r="CB23" i="7"/>
  <c r="BX14" i="6"/>
  <c r="BY14" i="6"/>
  <c r="BZ14" i="6"/>
  <c r="CA14" i="6"/>
  <c r="CF14" i="6"/>
  <c r="CP95" i="7"/>
  <c r="CY95" i="7"/>
  <c r="CX95" i="7"/>
  <c r="BB14" i="7"/>
  <c r="CG23" i="7"/>
  <c r="CL23" i="7"/>
  <c r="CJ23" i="7"/>
  <c r="CE23" i="7"/>
  <c r="CD23" i="7"/>
  <c r="CI23" i="7"/>
  <c r="BY23" i="7"/>
  <c r="CH23" i="7"/>
  <c r="BX23" i="7"/>
  <c r="BS23" i="7"/>
  <c r="CF23" i="7"/>
  <c r="BW23" i="7"/>
  <c r="BV23" i="7"/>
  <c r="BU23" i="7"/>
  <c r="BT23" i="7"/>
  <c r="CK23" i="7"/>
  <c r="BZ23" i="7"/>
  <c r="CA23" i="7"/>
  <c r="CD96" i="7"/>
  <c r="BS96" i="7"/>
  <c r="BU96" i="7"/>
  <c r="CE96" i="7"/>
  <c r="CG96" i="7"/>
  <c r="BT96" i="7"/>
  <c r="CP96" i="7" s="1"/>
  <c r="BV96" i="7"/>
  <c r="CH96" i="7"/>
  <c r="CK96" i="7"/>
  <c r="BW96" i="7"/>
  <c r="CL96" i="7"/>
  <c r="BZ96" i="7"/>
  <c r="CA96" i="7"/>
  <c r="CJ96" i="7"/>
  <c r="BY96" i="7"/>
  <c r="CF96" i="7"/>
  <c r="CI96" i="7"/>
  <c r="BX96" i="7"/>
  <c r="CM96" i="7"/>
  <c r="CN96" i="7"/>
  <c r="CB96" i="7"/>
  <c r="CC96" i="7"/>
  <c r="CV22" i="7"/>
  <c r="CO22" i="7"/>
  <c r="BA18" i="7"/>
  <c r="CW95" i="7"/>
  <c r="CR95" i="7"/>
  <c r="CR96" i="7"/>
  <c r="CS95" i="7"/>
  <c r="CQ95" i="7"/>
  <c r="CU95" i="7"/>
  <c r="CP22" i="7"/>
  <c r="CV95" i="7"/>
  <c r="BR24" i="7"/>
  <c r="BR97" i="7"/>
  <c r="CU22" i="7"/>
  <c r="CR23" i="7"/>
  <c r="CU23" i="7"/>
  <c r="CS22" i="7"/>
  <c r="CW22" i="7"/>
  <c r="CQ22" i="7"/>
  <c r="CV96" i="7"/>
  <c r="CT22" i="7"/>
  <c r="BC15" i="6"/>
  <c r="AL15" i="6"/>
  <c r="AJ15" i="6"/>
  <c r="O15" i="6"/>
  <c r="BO15" i="6"/>
  <c r="AQ15" i="6"/>
  <c r="S15" i="6"/>
  <c r="BR15" i="6"/>
  <c r="V15" i="6"/>
  <c r="BW15" i="6"/>
  <c r="T15" i="6"/>
  <c r="BS15" i="6"/>
  <c r="N15" i="6"/>
  <c r="BP15" i="6"/>
  <c r="P15" i="6"/>
  <c r="BT15" i="6"/>
  <c r="CH14" i="6"/>
  <c r="AM15" i="6"/>
  <c r="BM15" i="6"/>
  <c r="BI15" i="6"/>
  <c r="R15" i="6"/>
  <c r="BQ15" i="6"/>
  <c r="Q15" i="6"/>
  <c r="BU15" i="6"/>
  <c r="BF15" i="6"/>
  <c r="AP15" i="6"/>
  <c r="M15" i="6"/>
  <c r="BN15" i="6"/>
  <c r="AH15" i="6"/>
  <c r="U15" i="6"/>
  <c r="BV15" i="6"/>
  <c r="BG15" i="6"/>
  <c r="BD15" i="6"/>
  <c r="A17" i="6"/>
  <c r="AW16" i="6"/>
  <c r="AV16" i="6"/>
  <c r="AU16" i="6"/>
  <c r="BA16" i="6"/>
  <c r="AS16" i="6"/>
  <c r="AZ16" i="6"/>
  <c r="AR16" i="6"/>
  <c r="AA16" i="6"/>
  <c r="BB16" i="6"/>
  <c r="Z16" i="6"/>
  <c r="AY16" i="6"/>
  <c r="AG16" i="6"/>
  <c r="Y16" i="6"/>
  <c r="AX16" i="6"/>
  <c r="AF16" i="6"/>
  <c r="X16" i="6"/>
  <c r="AD16" i="6"/>
  <c r="AC16" i="6"/>
  <c r="F16" i="6"/>
  <c r="E16" i="6"/>
  <c r="AE16" i="6"/>
  <c r="L16" i="6"/>
  <c r="D16" i="6"/>
  <c r="AT16" i="6"/>
  <c r="AB16" i="6"/>
  <c r="K16" i="6"/>
  <c r="C16" i="6"/>
  <c r="W16" i="6"/>
  <c r="AI16" i="6" s="1"/>
  <c r="J16" i="6"/>
  <c r="B16" i="6"/>
  <c r="I16" i="6"/>
  <c r="H16" i="6"/>
  <c r="G16" i="6"/>
  <c r="AI15" i="6"/>
  <c r="AN15" i="6"/>
  <c r="AO15" i="6"/>
  <c r="AK15" i="6"/>
  <c r="BK15" i="6"/>
  <c r="CX96" i="7" l="1"/>
  <c r="CO96" i="7"/>
  <c r="CN24" i="7"/>
  <c r="CC24" i="7"/>
  <c r="CM24" i="7"/>
  <c r="CB24" i="7"/>
  <c r="CX23" i="7"/>
  <c r="CY23" i="7"/>
  <c r="CD97" i="7"/>
  <c r="BS97" i="7"/>
  <c r="CA97" i="7"/>
  <c r="BZ97" i="7"/>
  <c r="CF97" i="7"/>
  <c r="BU97" i="7"/>
  <c r="CE97" i="7"/>
  <c r="CG97" i="7"/>
  <c r="BT97" i="7"/>
  <c r="CP97" i="7" s="1"/>
  <c r="BV97" i="7"/>
  <c r="CH97" i="7"/>
  <c r="BX97" i="7"/>
  <c r="CL97" i="7"/>
  <c r="CK97" i="7"/>
  <c r="CJ97" i="7"/>
  <c r="BY97" i="7"/>
  <c r="BW97" i="7"/>
  <c r="CI97" i="7"/>
  <c r="CM97" i="7"/>
  <c r="CB97" i="7"/>
  <c r="CC97" i="7"/>
  <c r="CN97" i="7"/>
  <c r="BB15" i="7"/>
  <c r="CF24" i="7"/>
  <c r="CL24" i="7"/>
  <c r="CJ24" i="7"/>
  <c r="CH24" i="7"/>
  <c r="CG24" i="7"/>
  <c r="BX24" i="7"/>
  <c r="BW24" i="7"/>
  <c r="BZ24" i="7"/>
  <c r="BV24" i="7"/>
  <c r="CD24" i="7"/>
  <c r="CK24" i="7"/>
  <c r="BU24" i="7"/>
  <c r="CI24" i="7"/>
  <c r="BT24" i="7"/>
  <c r="CE24" i="7"/>
  <c r="CA24" i="7"/>
  <c r="BS24" i="7"/>
  <c r="BY24" i="7"/>
  <c r="CY96" i="7"/>
  <c r="CT96" i="7"/>
  <c r="BK16" i="6"/>
  <c r="CS96" i="7"/>
  <c r="CR97" i="7"/>
  <c r="CW23" i="7"/>
  <c r="BA19" i="7"/>
  <c r="CV23" i="7"/>
  <c r="CW96" i="7"/>
  <c r="BX15" i="6"/>
  <c r="BR98" i="7"/>
  <c r="BR25" i="7"/>
  <c r="CT97" i="7"/>
  <c r="CQ23" i="7"/>
  <c r="CS23" i="7"/>
  <c r="CT23" i="7"/>
  <c r="CO23" i="7"/>
  <c r="CP23" i="7"/>
  <c r="CU96" i="7"/>
  <c r="CQ96" i="7"/>
  <c r="BM16" i="6"/>
  <c r="BF16" i="6"/>
  <c r="BL16" i="6"/>
  <c r="BI16" i="6"/>
  <c r="BE16" i="6"/>
  <c r="P16" i="6"/>
  <c r="BT16" i="6"/>
  <c r="O16" i="6"/>
  <c r="BO16" i="6"/>
  <c r="BZ16" i="6" s="1"/>
  <c r="CG15" i="6"/>
  <c r="V16" i="6"/>
  <c r="BW16" i="6"/>
  <c r="Q16" i="6"/>
  <c r="BU16" i="6"/>
  <c r="BC16" i="6"/>
  <c r="CB15" i="6"/>
  <c r="CA15" i="6"/>
  <c r="CD15" i="6"/>
  <c r="N16" i="6"/>
  <c r="BP16" i="6"/>
  <c r="M16" i="6"/>
  <c r="BN16" i="6"/>
  <c r="R16" i="6"/>
  <c r="BQ16" i="6"/>
  <c r="BD16" i="6"/>
  <c r="CC15" i="6"/>
  <c r="BY15" i="6"/>
  <c r="U16" i="6"/>
  <c r="BV16" i="6"/>
  <c r="BZ15" i="6"/>
  <c r="CH15" i="6" s="1"/>
  <c r="S16" i="6"/>
  <c r="BR16" i="6"/>
  <c r="CE15" i="6"/>
  <c r="T16" i="6"/>
  <c r="BS16" i="6"/>
  <c r="CF15" i="6"/>
  <c r="AL16" i="6"/>
  <c r="AJ16" i="6"/>
  <c r="AQ16" i="6"/>
  <c r="AO16" i="6"/>
  <c r="BH16" i="6"/>
  <c r="AN16" i="6"/>
  <c r="AK16" i="6"/>
  <c r="AH16" i="6"/>
  <c r="AM16" i="6"/>
  <c r="A18" i="6"/>
  <c r="BB17" i="6"/>
  <c r="AT17" i="6"/>
  <c r="BA17" i="6"/>
  <c r="AS17" i="6"/>
  <c r="AZ17" i="6"/>
  <c r="AR17" i="6"/>
  <c r="AX17" i="6"/>
  <c r="AW17" i="6"/>
  <c r="AU17" i="6"/>
  <c r="AE17" i="6"/>
  <c r="W17" i="6"/>
  <c r="AD17" i="6"/>
  <c r="AC17" i="6"/>
  <c r="AB17" i="6"/>
  <c r="Z17" i="6"/>
  <c r="AY17" i="6"/>
  <c r="AG17" i="6"/>
  <c r="Y17" i="6"/>
  <c r="AA17" i="6"/>
  <c r="I17" i="6"/>
  <c r="X17" i="6"/>
  <c r="H17" i="6"/>
  <c r="AF17" i="6"/>
  <c r="AV17" i="6"/>
  <c r="G17" i="6"/>
  <c r="F17" i="6"/>
  <c r="E17" i="6"/>
  <c r="L17" i="6"/>
  <c r="D17" i="6"/>
  <c r="K17" i="6"/>
  <c r="C17" i="6"/>
  <c r="J17" i="6"/>
  <c r="B17" i="6"/>
  <c r="AP16" i="6"/>
  <c r="BJ16" i="6"/>
  <c r="BG16" i="6"/>
  <c r="CY24" i="7" l="1"/>
  <c r="CO97" i="7"/>
  <c r="CM25" i="7"/>
  <c r="CB25" i="7"/>
  <c r="CN25" i="7"/>
  <c r="CC25" i="7"/>
  <c r="CX24" i="7"/>
  <c r="BB16" i="7"/>
  <c r="CE25" i="7"/>
  <c r="CL25" i="7"/>
  <c r="CJ25" i="7"/>
  <c r="CK25" i="7"/>
  <c r="CI25" i="7"/>
  <c r="CG25" i="7"/>
  <c r="BW25" i="7"/>
  <c r="CF25" i="7"/>
  <c r="BV25" i="7"/>
  <c r="BY25" i="7"/>
  <c r="CD25" i="7"/>
  <c r="BU25" i="7"/>
  <c r="BT25" i="7"/>
  <c r="CA25" i="7"/>
  <c r="BS25" i="7"/>
  <c r="BZ25" i="7"/>
  <c r="CH25" i="7"/>
  <c r="BX25" i="7"/>
  <c r="CD98" i="7"/>
  <c r="BS98" i="7"/>
  <c r="BT98" i="7"/>
  <c r="BV98" i="7"/>
  <c r="CH98" i="7"/>
  <c r="CK98" i="7"/>
  <c r="BW98" i="7"/>
  <c r="BZ98" i="7"/>
  <c r="CL98" i="7"/>
  <c r="CF98" i="7"/>
  <c r="CA98" i="7"/>
  <c r="BU98" i="7"/>
  <c r="CI98" i="7"/>
  <c r="BX98" i="7"/>
  <c r="CG98" i="7"/>
  <c r="CR98" i="7" s="1"/>
  <c r="CE98" i="7"/>
  <c r="CJ98" i="7"/>
  <c r="BY98" i="7"/>
  <c r="CN98" i="7"/>
  <c r="CM98" i="7"/>
  <c r="CC98" i="7"/>
  <c r="CB98" i="7"/>
  <c r="CY97" i="7"/>
  <c r="CX97" i="7"/>
  <c r="BY16" i="6"/>
  <c r="CG16" i="6"/>
  <c r="CA16" i="6"/>
  <c r="BX16" i="6"/>
  <c r="CB16" i="6"/>
  <c r="CF16" i="6"/>
  <c r="CQ97" i="7"/>
  <c r="BA20" i="7"/>
  <c r="CR24" i="7"/>
  <c r="CD16" i="6"/>
  <c r="CE16" i="6"/>
  <c r="CT24" i="7"/>
  <c r="CV24" i="7"/>
  <c r="AJ17" i="6"/>
  <c r="CS24" i="7"/>
  <c r="CW24" i="7"/>
  <c r="BM17" i="6"/>
  <c r="BR26" i="7"/>
  <c r="BR99" i="7"/>
  <c r="AQ17" i="6"/>
  <c r="BD17" i="6"/>
  <c r="BL17" i="6"/>
  <c r="CC16" i="6"/>
  <c r="CP24" i="7"/>
  <c r="CU97" i="7"/>
  <c r="CQ24" i="7"/>
  <c r="AP17" i="6"/>
  <c r="CU24" i="7"/>
  <c r="AH17" i="6"/>
  <c r="CO24" i="7"/>
  <c r="CS97" i="7"/>
  <c r="CW97" i="7"/>
  <c r="CV97" i="7"/>
  <c r="AI17" i="6"/>
  <c r="AN17" i="6"/>
  <c r="AL17" i="6"/>
  <c r="BF17" i="6"/>
  <c r="BI17" i="6"/>
  <c r="BJ17" i="6"/>
  <c r="BG17" i="6"/>
  <c r="BC17" i="6"/>
  <c r="BK17" i="6"/>
  <c r="BE17" i="6"/>
  <c r="AK17" i="6"/>
  <c r="N17" i="6"/>
  <c r="BP17" i="6"/>
  <c r="R17" i="6"/>
  <c r="BQ17" i="6"/>
  <c r="S17" i="6"/>
  <c r="BR17" i="6"/>
  <c r="CD17" i="6" s="1"/>
  <c r="P17" i="6"/>
  <c r="BT17" i="6"/>
  <c r="CA17" i="6" s="1"/>
  <c r="Q17" i="6"/>
  <c r="BU17" i="6"/>
  <c r="CB17" i="6" s="1"/>
  <c r="V17" i="6"/>
  <c r="BW17" i="6"/>
  <c r="M17" i="6"/>
  <c r="BN17" i="6"/>
  <c r="BX17" i="6" s="1"/>
  <c r="CH16" i="6"/>
  <c r="BV17" i="6"/>
  <c r="CF17" i="6" s="1"/>
  <c r="U17" i="6"/>
  <c r="T17" i="6"/>
  <c r="BS17" i="6"/>
  <c r="O17" i="6"/>
  <c r="BO17" i="6"/>
  <c r="BZ17" i="6" s="1"/>
  <c r="AO17" i="6"/>
  <c r="A19" i="6"/>
  <c r="AW18" i="6"/>
  <c r="AV18" i="6"/>
  <c r="AU18" i="6"/>
  <c r="BA18" i="6"/>
  <c r="AS18" i="6"/>
  <c r="AZ18" i="6"/>
  <c r="AR18" i="6"/>
  <c r="BB18" i="6"/>
  <c r="AB18" i="6"/>
  <c r="AY18" i="6"/>
  <c r="BF18" i="6" s="1"/>
  <c r="AA18" i="6"/>
  <c r="AX18" i="6"/>
  <c r="BJ18" i="6" s="1"/>
  <c r="Z18" i="6"/>
  <c r="AT18" i="6"/>
  <c r="BE18" i="6" s="1"/>
  <c r="AG18" i="6"/>
  <c r="Y18" i="6"/>
  <c r="AE18" i="6"/>
  <c r="W18" i="6"/>
  <c r="AD18" i="6"/>
  <c r="L18" i="6"/>
  <c r="D18" i="6"/>
  <c r="K18" i="6"/>
  <c r="C18" i="6"/>
  <c r="J18" i="6"/>
  <c r="B18" i="6"/>
  <c r="I18" i="6"/>
  <c r="AF18" i="6"/>
  <c r="H18" i="6"/>
  <c r="AC18" i="6"/>
  <c r="G18" i="6"/>
  <c r="X18" i="6"/>
  <c r="F18" i="6"/>
  <c r="E18" i="6"/>
  <c r="BH17" i="6"/>
  <c r="AM17" i="6"/>
  <c r="CS25" i="7" l="1"/>
  <c r="CY25" i="7"/>
  <c r="CG17" i="6"/>
  <c r="CC17" i="6"/>
  <c r="CE17" i="6"/>
  <c r="CT98" i="7"/>
  <c r="CX25" i="7"/>
  <c r="CP98" i="7"/>
  <c r="CN26" i="7"/>
  <c r="CC26" i="7"/>
  <c r="CM26" i="7"/>
  <c r="CB26" i="7"/>
  <c r="CO98" i="7"/>
  <c r="BY17" i="6"/>
  <c r="BB17" i="7"/>
  <c r="CL26" i="7"/>
  <c r="CD26" i="7"/>
  <c r="CJ26" i="7"/>
  <c r="BV26" i="7"/>
  <c r="CK26" i="7"/>
  <c r="BU26" i="7"/>
  <c r="BX26" i="7"/>
  <c r="CI26" i="7"/>
  <c r="BT26" i="7"/>
  <c r="CE26" i="7"/>
  <c r="CH26" i="7"/>
  <c r="CA26" i="7"/>
  <c r="BS26" i="7"/>
  <c r="CG26" i="7"/>
  <c r="BZ26" i="7"/>
  <c r="CF26" i="7"/>
  <c r="BY26" i="7"/>
  <c r="BW26" i="7"/>
  <c r="CX98" i="7"/>
  <c r="CY98" i="7"/>
  <c r="CD99" i="7"/>
  <c r="BS99" i="7"/>
  <c r="CE99" i="7"/>
  <c r="CG99" i="7"/>
  <c r="CL99" i="7"/>
  <c r="BT99" i="7"/>
  <c r="CP99" i="7" s="1"/>
  <c r="BV99" i="7"/>
  <c r="CH99" i="7"/>
  <c r="CA99" i="7"/>
  <c r="CK99" i="7"/>
  <c r="BZ99" i="7"/>
  <c r="CF99" i="7"/>
  <c r="BU99" i="7"/>
  <c r="BY99" i="7"/>
  <c r="CI99" i="7"/>
  <c r="CJ99" i="7"/>
  <c r="BX99" i="7"/>
  <c r="BW99" i="7"/>
  <c r="CM99" i="7"/>
  <c r="CB99" i="7"/>
  <c r="CN99" i="7"/>
  <c r="CC99" i="7"/>
  <c r="CT25" i="7"/>
  <c r="CO25" i="7"/>
  <c r="CP25" i="7"/>
  <c r="CW98" i="7"/>
  <c r="BA21" i="7"/>
  <c r="CR25" i="7"/>
  <c r="BH18" i="6"/>
  <c r="CV26" i="7"/>
  <c r="CT26" i="7"/>
  <c r="CQ25" i="7"/>
  <c r="CU98" i="7"/>
  <c r="BM18" i="6"/>
  <c r="BR27" i="7"/>
  <c r="BR100" i="7"/>
  <c r="CV98" i="7"/>
  <c r="CU25" i="7"/>
  <c r="CS98" i="7"/>
  <c r="CQ98" i="7"/>
  <c r="BC18" i="6"/>
  <c r="CV25" i="7"/>
  <c r="CW25" i="7"/>
  <c r="BL18" i="6"/>
  <c r="BG18" i="6"/>
  <c r="BK18" i="6"/>
  <c r="BD18" i="6"/>
  <c r="BI18" i="6"/>
  <c r="R18" i="6"/>
  <c r="BQ18" i="6"/>
  <c r="CC18" i="6" s="1"/>
  <c r="Q18" i="6"/>
  <c r="BU18" i="6"/>
  <c r="CB18" i="6" s="1"/>
  <c r="M18" i="6"/>
  <c r="BN18" i="6"/>
  <c r="S18" i="6"/>
  <c r="BR18" i="6"/>
  <c r="U18" i="6"/>
  <c r="BV18" i="6"/>
  <c r="CF18" i="6" s="1"/>
  <c r="O18" i="6"/>
  <c r="BO18" i="6"/>
  <c r="BZ18" i="6" s="1"/>
  <c r="CH17" i="6"/>
  <c r="T18" i="6"/>
  <c r="BS18" i="6"/>
  <c r="V18" i="6"/>
  <c r="BW18" i="6"/>
  <c r="P18" i="6"/>
  <c r="BT18" i="6"/>
  <c r="CA18" i="6" s="1"/>
  <c r="N18" i="6"/>
  <c r="BP18" i="6"/>
  <c r="BY18" i="6" s="1"/>
  <c r="AO18" i="6"/>
  <c r="AI18" i="6"/>
  <c r="AP18" i="6"/>
  <c r="AK18" i="6"/>
  <c r="AM18" i="6"/>
  <c r="AL18" i="6"/>
  <c r="AN18" i="6"/>
  <c r="AJ18" i="6"/>
  <c r="A20" i="6"/>
  <c r="BA19" i="6"/>
  <c r="AS19" i="6"/>
  <c r="AZ19" i="6"/>
  <c r="AR19" i="6"/>
  <c r="AY19" i="6"/>
  <c r="AW19" i="6"/>
  <c r="AV19" i="6"/>
  <c r="AE19" i="6"/>
  <c r="W19" i="6"/>
  <c r="AD19" i="6"/>
  <c r="AC19" i="6"/>
  <c r="AB19" i="6"/>
  <c r="AX19" i="6"/>
  <c r="BJ19" i="6" s="1"/>
  <c r="Z19" i="6"/>
  <c r="AU19" i="6"/>
  <c r="BD19" i="6" s="1"/>
  <c r="AG19" i="6"/>
  <c r="Y19" i="6"/>
  <c r="AJ19" i="6" s="1"/>
  <c r="AT19" i="6"/>
  <c r="BE19" i="6" s="1"/>
  <c r="H19" i="6"/>
  <c r="AF19" i="6"/>
  <c r="G19" i="6"/>
  <c r="AA19" i="6"/>
  <c r="F19" i="6"/>
  <c r="X19" i="6"/>
  <c r="E19" i="6"/>
  <c r="L19" i="6"/>
  <c r="D19" i="6"/>
  <c r="K19" i="6"/>
  <c r="C19" i="6"/>
  <c r="BB19" i="6"/>
  <c r="BL19" i="6" s="1"/>
  <c r="J19" i="6"/>
  <c r="B19" i="6"/>
  <c r="I19" i="6"/>
  <c r="AH18" i="6"/>
  <c r="AQ18" i="6"/>
  <c r="CT99" i="7" l="1"/>
  <c r="AL19" i="6"/>
  <c r="CR99" i="7"/>
  <c r="CO99" i="7"/>
  <c r="CY26" i="7"/>
  <c r="CD18" i="6"/>
  <c r="CE18" i="6"/>
  <c r="BX18" i="6"/>
  <c r="CX26" i="7"/>
  <c r="CN27" i="7"/>
  <c r="CC27" i="7"/>
  <c r="CM27" i="7"/>
  <c r="CB27" i="7"/>
  <c r="CX99" i="7"/>
  <c r="CD100" i="7"/>
  <c r="BS100" i="7"/>
  <c r="CO100" i="7" s="1"/>
  <c r="BU100" i="7"/>
  <c r="CE100" i="7"/>
  <c r="CG100" i="7"/>
  <c r="CL100" i="7"/>
  <c r="BT100" i="7"/>
  <c r="BV100" i="7"/>
  <c r="CH100" i="7"/>
  <c r="CA100" i="7"/>
  <c r="CK100" i="7"/>
  <c r="BW100" i="7"/>
  <c r="BZ100" i="7"/>
  <c r="CJ100" i="7"/>
  <c r="BY100" i="7"/>
  <c r="CF100" i="7"/>
  <c r="CM100" i="7"/>
  <c r="CI100" i="7"/>
  <c r="CB100" i="7"/>
  <c r="BX100" i="7"/>
  <c r="CC100" i="7"/>
  <c r="CN100" i="7"/>
  <c r="BB18" i="7"/>
  <c r="CK27" i="7"/>
  <c r="CD27" i="7"/>
  <c r="CJ27" i="7"/>
  <c r="CF27" i="7"/>
  <c r="CE27" i="7"/>
  <c r="CG27" i="7"/>
  <c r="BU27" i="7"/>
  <c r="BT27" i="7"/>
  <c r="BW27" i="7"/>
  <c r="CA27" i="7"/>
  <c r="BS27" i="7"/>
  <c r="BZ27" i="7"/>
  <c r="BY27" i="7"/>
  <c r="CL27" i="7"/>
  <c r="BX27" i="7"/>
  <c r="CH27" i="7"/>
  <c r="BV27" i="7"/>
  <c r="CI27" i="7"/>
  <c r="CY99" i="7"/>
  <c r="CS99" i="7"/>
  <c r="CW26" i="7"/>
  <c r="BA22" i="7"/>
  <c r="CO26" i="7"/>
  <c r="CT100" i="7"/>
  <c r="CR26" i="7"/>
  <c r="CV99" i="7"/>
  <c r="CQ99" i="7"/>
  <c r="CU99" i="7"/>
  <c r="BF19" i="6"/>
  <c r="CW99" i="7"/>
  <c r="CQ26" i="7"/>
  <c r="CU26" i="7"/>
  <c r="BR101" i="7"/>
  <c r="BR28" i="7"/>
  <c r="CP26" i="7"/>
  <c r="CG18" i="6"/>
  <c r="CS26" i="7"/>
  <c r="BC19" i="6"/>
  <c r="BM19" i="6"/>
  <c r="AH19" i="6"/>
  <c r="AQ19" i="6"/>
  <c r="BU19" i="6"/>
  <c r="Q19" i="6"/>
  <c r="R19" i="6"/>
  <c r="BQ19" i="6"/>
  <c r="CH18" i="6"/>
  <c r="P19" i="6"/>
  <c r="BT19" i="6"/>
  <c r="AM19" i="6"/>
  <c r="AI19" i="6"/>
  <c r="M19" i="6"/>
  <c r="BN19" i="6"/>
  <c r="S19" i="6"/>
  <c r="BR19" i="6"/>
  <c r="U19" i="6"/>
  <c r="BV19" i="6"/>
  <c r="AP19" i="6"/>
  <c r="AN19" i="6"/>
  <c r="BG19" i="6"/>
  <c r="O19" i="6"/>
  <c r="BO19" i="6"/>
  <c r="T19" i="6"/>
  <c r="BS19" i="6"/>
  <c r="CE19" i="6" s="1"/>
  <c r="AO19" i="6"/>
  <c r="N19" i="6"/>
  <c r="BP19" i="6"/>
  <c r="V19" i="6"/>
  <c r="BW19" i="6"/>
  <c r="AK19" i="6"/>
  <c r="BK19" i="6"/>
  <c r="A21" i="6"/>
  <c r="AU20" i="6"/>
  <c r="BB20" i="6"/>
  <c r="AT20" i="6"/>
  <c r="BA20" i="6"/>
  <c r="AS20" i="6"/>
  <c r="AY20" i="6"/>
  <c r="AX20" i="6"/>
  <c r="AW20" i="6"/>
  <c r="AA20" i="6"/>
  <c r="AV20" i="6"/>
  <c r="Z20" i="6"/>
  <c r="AR20" i="6"/>
  <c r="AG20" i="6"/>
  <c r="Y20" i="6"/>
  <c r="AF20" i="6"/>
  <c r="X20" i="6"/>
  <c r="AD20" i="6"/>
  <c r="AC20" i="6"/>
  <c r="W20" i="6"/>
  <c r="E20" i="6"/>
  <c r="L20" i="6"/>
  <c r="D20" i="6"/>
  <c r="K20" i="6"/>
  <c r="C20" i="6"/>
  <c r="J20" i="6"/>
  <c r="B20" i="6"/>
  <c r="AB20" i="6"/>
  <c r="AN20" i="6" s="1"/>
  <c r="I20" i="6"/>
  <c r="H20" i="6"/>
  <c r="AZ20" i="6"/>
  <c r="AE20" i="6"/>
  <c r="G20" i="6"/>
  <c r="F20" i="6"/>
  <c r="BH19" i="6"/>
  <c r="BI19" i="6"/>
  <c r="BG20" i="6" l="1"/>
  <c r="CP100" i="7"/>
  <c r="CY100" i="7"/>
  <c r="CX27" i="7"/>
  <c r="CN28" i="7"/>
  <c r="CC28" i="7"/>
  <c r="CM28" i="7"/>
  <c r="CB28" i="7"/>
  <c r="CY27" i="7"/>
  <c r="BB19" i="7"/>
  <c r="CJ28" i="7"/>
  <c r="CD28" i="7"/>
  <c r="CK28" i="7"/>
  <c r="CH28" i="7"/>
  <c r="CG28" i="7"/>
  <c r="BT28" i="7"/>
  <c r="CL28" i="7"/>
  <c r="CA28" i="7"/>
  <c r="BS28" i="7"/>
  <c r="BV28" i="7"/>
  <c r="CI28" i="7"/>
  <c r="BZ28" i="7"/>
  <c r="CV28" i="7" s="1"/>
  <c r="CF28" i="7"/>
  <c r="BY28" i="7"/>
  <c r="CE28" i="7"/>
  <c r="BX28" i="7"/>
  <c r="BW28" i="7"/>
  <c r="BU28" i="7"/>
  <c r="CX100" i="7"/>
  <c r="CD101" i="7"/>
  <c r="BS101" i="7"/>
  <c r="BZ101" i="7"/>
  <c r="CF101" i="7"/>
  <c r="BU101" i="7"/>
  <c r="CL101" i="7"/>
  <c r="CA101" i="7"/>
  <c r="CE101" i="7"/>
  <c r="CG101" i="7"/>
  <c r="BT101" i="7"/>
  <c r="CP101" i="7" s="1"/>
  <c r="BV101" i="7"/>
  <c r="CH101" i="7"/>
  <c r="BX101" i="7"/>
  <c r="CJ101" i="7"/>
  <c r="CK101" i="7"/>
  <c r="BY101" i="7"/>
  <c r="BW101" i="7"/>
  <c r="CI101" i="7"/>
  <c r="CM101" i="7"/>
  <c r="CB101" i="7"/>
  <c r="CC101" i="7"/>
  <c r="CN101" i="7"/>
  <c r="BZ19" i="6"/>
  <c r="CC19" i="6"/>
  <c r="CG19" i="6"/>
  <c r="BX19" i="6"/>
  <c r="BI20" i="6"/>
  <c r="BA23" i="7"/>
  <c r="CO27" i="7"/>
  <c r="CU100" i="7"/>
  <c r="CQ100" i="7"/>
  <c r="CW27" i="7"/>
  <c r="CW100" i="7"/>
  <c r="CP27" i="7"/>
  <c r="CV27" i="7"/>
  <c r="CW28" i="7"/>
  <c r="BY19" i="6"/>
  <c r="CB19" i="6"/>
  <c r="CQ27" i="7"/>
  <c r="CT27" i="7"/>
  <c r="BM20" i="6"/>
  <c r="BR29" i="7"/>
  <c r="BR102" i="7"/>
  <c r="CR100" i="7"/>
  <c r="CV100" i="7"/>
  <c r="CA19" i="6"/>
  <c r="CR27" i="7"/>
  <c r="CD19" i="6"/>
  <c r="CS100" i="7"/>
  <c r="CU27" i="7"/>
  <c r="CS27" i="7"/>
  <c r="BH20" i="6"/>
  <c r="U20" i="6"/>
  <c r="BV20" i="6"/>
  <c r="O20" i="6"/>
  <c r="BO20" i="6"/>
  <c r="T20" i="6"/>
  <c r="BS20" i="6"/>
  <c r="CE20" i="6" s="1"/>
  <c r="V20" i="6"/>
  <c r="BW20" i="6"/>
  <c r="P20" i="6"/>
  <c r="BT20" i="6"/>
  <c r="N20" i="6"/>
  <c r="BP20" i="6"/>
  <c r="BE20" i="6"/>
  <c r="R20" i="6"/>
  <c r="BQ20" i="6"/>
  <c r="CC20" i="6" s="1"/>
  <c r="Q20" i="6"/>
  <c r="BU20" i="6"/>
  <c r="S20" i="6"/>
  <c r="BR20" i="6"/>
  <c r="M20" i="6"/>
  <c r="BN20" i="6"/>
  <c r="BX20" i="6" s="1"/>
  <c r="CF19" i="6"/>
  <c r="CH19" i="6"/>
  <c r="AI20" i="6"/>
  <c r="AO20" i="6"/>
  <c r="BL20" i="6"/>
  <c r="AK20" i="6"/>
  <c r="AM20" i="6"/>
  <c r="BD20" i="6"/>
  <c r="AH20" i="6"/>
  <c r="A22" i="6"/>
  <c r="AW21" i="6"/>
  <c r="AV21" i="6"/>
  <c r="AU21" i="6"/>
  <c r="BA21" i="6"/>
  <c r="AS21" i="6"/>
  <c r="AZ21" i="6"/>
  <c r="AR21" i="6"/>
  <c r="AE21" i="6"/>
  <c r="W21" i="6"/>
  <c r="AL21" i="6" s="1"/>
  <c r="BB21" i="6"/>
  <c r="AD21" i="6"/>
  <c r="AY21" i="6"/>
  <c r="AC21" i="6"/>
  <c r="AX21" i="6"/>
  <c r="AB21" i="6"/>
  <c r="Z21" i="6"/>
  <c r="AG21" i="6"/>
  <c r="AQ21" i="6" s="1"/>
  <c r="Y21" i="6"/>
  <c r="AJ21" i="6" s="1"/>
  <c r="H21" i="6"/>
  <c r="G21" i="6"/>
  <c r="F21" i="6"/>
  <c r="AF21" i="6"/>
  <c r="E21" i="6"/>
  <c r="AA21" i="6"/>
  <c r="AM21" i="6" s="1"/>
  <c r="L21" i="6"/>
  <c r="D21" i="6"/>
  <c r="AT21" i="6"/>
  <c r="X21" i="6"/>
  <c r="AH21" i="6" s="1"/>
  <c r="K21" i="6"/>
  <c r="C21" i="6"/>
  <c r="J21" i="6"/>
  <c r="B21" i="6"/>
  <c r="I21" i="6"/>
  <c r="AL20" i="6"/>
  <c r="AP20" i="6"/>
  <c r="BJ20" i="6"/>
  <c r="AJ20" i="6"/>
  <c r="BF20" i="6"/>
  <c r="AQ20" i="6"/>
  <c r="BC20" i="6"/>
  <c r="BK20" i="6"/>
  <c r="AP21" i="6" l="1"/>
  <c r="CR101" i="7"/>
  <c r="CS28" i="7"/>
  <c r="CO101" i="7"/>
  <c r="CX101" i="7"/>
  <c r="CM29" i="7"/>
  <c r="CB29" i="7"/>
  <c r="CN29" i="7"/>
  <c r="CC29" i="7"/>
  <c r="CD20" i="6"/>
  <c r="CX28" i="7"/>
  <c r="CA20" i="6"/>
  <c r="CF20" i="6"/>
  <c r="CY28" i="7"/>
  <c r="CG20" i="6"/>
  <c r="CD102" i="7"/>
  <c r="BS102" i="7"/>
  <c r="CL102" i="7"/>
  <c r="BT102" i="7"/>
  <c r="BV102" i="7"/>
  <c r="CH102" i="7"/>
  <c r="CA102" i="7"/>
  <c r="CK102" i="7"/>
  <c r="BW102" i="7"/>
  <c r="BZ102" i="7"/>
  <c r="CF102" i="7"/>
  <c r="BU102" i="7"/>
  <c r="CI102" i="7"/>
  <c r="BX102" i="7"/>
  <c r="CM102" i="7"/>
  <c r="CG102" i="7"/>
  <c r="CB102" i="7"/>
  <c r="CE102" i="7"/>
  <c r="CJ102" i="7"/>
  <c r="BY102" i="7"/>
  <c r="CC102" i="7"/>
  <c r="CN102" i="7"/>
  <c r="BB20" i="7"/>
  <c r="CI29" i="7"/>
  <c r="CD29" i="7"/>
  <c r="CK29" i="7"/>
  <c r="CL29" i="7"/>
  <c r="CJ29" i="7"/>
  <c r="CE29" i="7"/>
  <c r="CA29" i="7"/>
  <c r="BS29" i="7"/>
  <c r="BZ29" i="7"/>
  <c r="BU29" i="7"/>
  <c r="BY29" i="7"/>
  <c r="CG29" i="7"/>
  <c r="BX29" i="7"/>
  <c r="BW29" i="7"/>
  <c r="CH29" i="7"/>
  <c r="BV29" i="7"/>
  <c r="CR29" i="7" s="1"/>
  <c r="CF29" i="7"/>
  <c r="BT29" i="7"/>
  <c r="CY101" i="7"/>
  <c r="CS101" i="7"/>
  <c r="BY20" i="6"/>
  <c r="BZ20" i="6"/>
  <c r="CR28" i="7"/>
  <c r="BA24" i="7"/>
  <c r="CO28" i="7"/>
  <c r="CU101" i="7"/>
  <c r="CB20" i="6"/>
  <c r="CV101" i="7"/>
  <c r="CT101" i="7"/>
  <c r="CQ29" i="7"/>
  <c r="CP28" i="7"/>
  <c r="CU28" i="7"/>
  <c r="CQ101" i="7"/>
  <c r="CW101" i="7"/>
  <c r="CT28" i="7"/>
  <c r="CV102" i="7"/>
  <c r="BR103" i="7"/>
  <c r="BR30" i="7"/>
  <c r="CQ28" i="7"/>
  <c r="BJ21" i="6"/>
  <c r="BF21" i="6"/>
  <c r="BK21" i="6"/>
  <c r="BE21" i="6"/>
  <c r="BL21" i="6"/>
  <c r="BM21" i="6"/>
  <c r="Q21" i="6"/>
  <c r="BU21" i="6"/>
  <c r="N21" i="6"/>
  <c r="BP21" i="6"/>
  <c r="M21" i="6"/>
  <c r="BN21" i="6"/>
  <c r="BG21" i="6"/>
  <c r="CH20" i="6"/>
  <c r="U21" i="6"/>
  <c r="BV21" i="6"/>
  <c r="R21" i="6"/>
  <c r="BQ21" i="6"/>
  <c r="AO21" i="6"/>
  <c r="BC21" i="6"/>
  <c r="S21" i="6"/>
  <c r="BR21" i="6"/>
  <c r="CD21" i="6" s="1"/>
  <c r="T21" i="6"/>
  <c r="BS21" i="6"/>
  <c r="O21" i="6"/>
  <c r="BO21" i="6"/>
  <c r="P21" i="6"/>
  <c r="BT21" i="6"/>
  <c r="V21" i="6"/>
  <c r="BW21" i="6"/>
  <c r="CG21" i="6" s="1"/>
  <c r="AN21" i="6"/>
  <c r="AK21" i="6"/>
  <c r="BD21" i="6"/>
  <c r="BH21" i="6"/>
  <c r="BI21" i="6"/>
  <c r="AI21" i="6"/>
  <c r="A23" i="6"/>
  <c r="AY22" i="6"/>
  <c r="AX22" i="6"/>
  <c r="AW22" i="6"/>
  <c r="AU22" i="6"/>
  <c r="BB22" i="6"/>
  <c r="AT22" i="6"/>
  <c r="AR22" i="6"/>
  <c r="Z22" i="6"/>
  <c r="AG22" i="6"/>
  <c r="Y22" i="6"/>
  <c r="AF22" i="6"/>
  <c r="X22" i="6"/>
  <c r="AE22" i="6"/>
  <c r="W22" i="6"/>
  <c r="AI22" i="6" s="1"/>
  <c r="AZ22" i="6"/>
  <c r="AC22" i="6"/>
  <c r="AV22" i="6"/>
  <c r="AB22" i="6"/>
  <c r="AD22" i="6"/>
  <c r="L22" i="6"/>
  <c r="D22" i="6"/>
  <c r="AA22" i="6"/>
  <c r="K22" i="6"/>
  <c r="C22" i="6"/>
  <c r="J22" i="6"/>
  <c r="B22" i="6"/>
  <c r="BA22" i="6"/>
  <c r="BK22" i="6" s="1"/>
  <c r="I22" i="6"/>
  <c r="AS22" i="6"/>
  <c r="BC22" i="6" s="1"/>
  <c r="H22" i="6"/>
  <c r="G22" i="6"/>
  <c r="F22" i="6"/>
  <c r="E22" i="6"/>
  <c r="CO102" i="7" l="1"/>
  <c r="CX29" i="7"/>
  <c r="CN30" i="7"/>
  <c r="CC30" i="7"/>
  <c r="CM30" i="7"/>
  <c r="CB30" i="7"/>
  <c r="CP102" i="7"/>
  <c r="CA21" i="6"/>
  <c r="CY29" i="7"/>
  <c r="CX102" i="7"/>
  <c r="CY102" i="7"/>
  <c r="BB21" i="7"/>
  <c r="CH30" i="7"/>
  <c r="CD30" i="7"/>
  <c r="CK30" i="7"/>
  <c r="CJ30" i="7"/>
  <c r="BZ30" i="7"/>
  <c r="CI30" i="7"/>
  <c r="BY30" i="7"/>
  <c r="BT30" i="7"/>
  <c r="CG30" i="7"/>
  <c r="BX30" i="7"/>
  <c r="CF30" i="7"/>
  <c r="BW30" i="7"/>
  <c r="CE30" i="7"/>
  <c r="BV30" i="7"/>
  <c r="BU30" i="7"/>
  <c r="CL30" i="7"/>
  <c r="CA30" i="7"/>
  <c r="BS30" i="7"/>
  <c r="CD103" i="7"/>
  <c r="BS103" i="7"/>
  <c r="CO103" i="7" s="1"/>
  <c r="CE103" i="7"/>
  <c r="CG103" i="7"/>
  <c r="BT103" i="7"/>
  <c r="BV103" i="7"/>
  <c r="CH103" i="7"/>
  <c r="CK103" i="7"/>
  <c r="BZ103" i="7"/>
  <c r="CL103" i="7"/>
  <c r="CF103" i="7"/>
  <c r="CA103" i="7"/>
  <c r="BU103" i="7"/>
  <c r="BW103" i="7"/>
  <c r="BY103" i="7"/>
  <c r="CI103" i="7"/>
  <c r="BX103" i="7"/>
  <c r="CJ103" i="7"/>
  <c r="CN103" i="7"/>
  <c r="CM103" i="7"/>
  <c r="CC103" i="7"/>
  <c r="CB103" i="7"/>
  <c r="CR102" i="7"/>
  <c r="CT102" i="7"/>
  <c r="CU102" i="7"/>
  <c r="BA25" i="7"/>
  <c r="CS29" i="7"/>
  <c r="CV29" i="7"/>
  <c r="CQ102" i="7"/>
  <c r="CS102" i="7"/>
  <c r="BR31" i="7"/>
  <c r="BR104" i="7"/>
  <c r="CO29" i="7"/>
  <c r="CU29" i="7"/>
  <c r="CW102" i="7"/>
  <c r="CP29" i="7"/>
  <c r="CW29" i="7"/>
  <c r="CE21" i="6"/>
  <c r="CF21" i="6"/>
  <c r="CB21" i="6"/>
  <c r="CP30" i="7"/>
  <c r="CT29" i="7"/>
  <c r="BZ21" i="6"/>
  <c r="BX21" i="6"/>
  <c r="CH21" i="6" s="1"/>
  <c r="CC21" i="6"/>
  <c r="BY21" i="6"/>
  <c r="AM22" i="6"/>
  <c r="AK22" i="6"/>
  <c r="AP22" i="6"/>
  <c r="BM22" i="6"/>
  <c r="AN22" i="6"/>
  <c r="AJ22" i="6"/>
  <c r="R22" i="6"/>
  <c r="BQ22" i="6"/>
  <c r="M22" i="6"/>
  <c r="BN22" i="6"/>
  <c r="S22" i="6"/>
  <c r="BR22" i="6"/>
  <c r="CD22" i="6" s="1"/>
  <c r="U22" i="6"/>
  <c r="BV22" i="6"/>
  <c r="T22" i="6"/>
  <c r="BS22" i="6"/>
  <c r="O22" i="6"/>
  <c r="BO22" i="6"/>
  <c r="P22" i="6"/>
  <c r="BT22" i="6"/>
  <c r="CA22" i="6" s="1"/>
  <c r="V22" i="6"/>
  <c r="BW22" i="6"/>
  <c r="N22" i="6"/>
  <c r="BP22" i="6"/>
  <c r="Q22" i="6"/>
  <c r="BU22" i="6"/>
  <c r="BE22" i="6"/>
  <c r="AL22" i="6"/>
  <c r="BL22" i="6"/>
  <c r="AH22" i="6"/>
  <c r="BD22" i="6"/>
  <c r="BI22" i="6"/>
  <c r="BJ22" i="6"/>
  <c r="BH22" i="6"/>
  <c r="AQ22" i="6"/>
  <c r="BF22" i="6"/>
  <c r="AO22" i="6"/>
  <c r="A24" i="6"/>
  <c r="AU23" i="6"/>
  <c r="BB23" i="6"/>
  <c r="AT23" i="6"/>
  <c r="BA23" i="6"/>
  <c r="AS23" i="6"/>
  <c r="AY23" i="6"/>
  <c r="AX23" i="6"/>
  <c r="AZ23" i="6"/>
  <c r="AD23" i="6"/>
  <c r="AW23" i="6"/>
  <c r="AC23" i="6"/>
  <c r="AV23" i="6"/>
  <c r="AB23" i="6"/>
  <c r="AR23" i="6"/>
  <c r="AA23" i="6"/>
  <c r="AG23" i="6"/>
  <c r="Y23" i="6"/>
  <c r="AF23" i="6"/>
  <c r="X23" i="6"/>
  <c r="H23" i="6"/>
  <c r="G23" i="6"/>
  <c r="F23" i="6"/>
  <c r="E23" i="6"/>
  <c r="L23" i="6"/>
  <c r="D23" i="6"/>
  <c r="AE23" i="6"/>
  <c r="K23" i="6"/>
  <c r="C23" i="6"/>
  <c r="W23" i="6"/>
  <c r="Z23" i="6"/>
  <c r="J23" i="6"/>
  <c r="B23" i="6"/>
  <c r="I23" i="6"/>
  <c r="BG22" i="6"/>
  <c r="CP103" i="7" l="1"/>
  <c r="CY103" i="7"/>
  <c r="CN31" i="7"/>
  <c r="CC31" i="7"/>
  <c r="CM31" i="7"/>
  <c r="CB31" i="7"/>
  <c r="CX30" i="7"/>
  <c r="CY30" i="7"/>
  <c r="CX103" i="7"/>
  <c r="CD104" i="7"/>
  <c r="BS104" i="7"/>
  <c r="BU104" i="7"/>
  <c r="CE104" i="7"/>
  <c r="CG104" i="7"/>
  <c r="CL104" i="7"/>
  <c r="BT104" i="7"/>
  <c r="BV104" i="7"/>
  <c r="CH104" i="7"/>
  <c r="CA104" i="7"/>
  <c r="CK104" i="7"/>
  <c r="BW104" i="7"/>
  <c r="BZ104" i="7"/>
  <c r="CJ104" i="7"/>
  <c r="BY104" i="7"/>
  <c r="CF104" i="7"/>
  <c r="CI104" i="7"/>
  <c r="BX104" i="7"/>
  <c r="CM104" i="7"/>
  <c r="CB104" i="7"/>
  <c r="CN104" i="7"/>
  <c r="CC104" i="7"/>
  <c r="BB22" i="7"/>
  <c r="CG31" i="7"/>
  <c r="CD31" i="7"/>
  <c r="CK31" i="7"/>
  <c r="CF31" i="7"/>
  <c r="CE31" i="7"/>
  <c r="BY31" i="7"/>
  <c r="BX31" i="7"/>
  <c r="CA31" i="7"/>
  <c r="BS31" i="7"/>
  <c r="BW31" i="7"/>
  <c r="CH31" i="7"/>
  <c r="CL31" i="7"/>
  <c r="BV31" i="7"/>
  <c r="CJ31" i="7"/>
  <c r="BU31" i="7"/>
  <c r="CI31" i="7"/>
  <c r="BT31" i="7"/>
  <c r="BZ31" i="7"/>
  <c r="CW103" i="7"/>
  <c r="AL23" i="6"/>
  <c r="BA26" i="7"/>
  <c r="CW30" i="7"/>
  <c r="CU103" i="7"/>
  <c r="CS103" i="7"/>
  <c r="CQ103" i="7"/>
  <c r="CV103" i="7"/>
  <c r="CR103" i="7"/>
  <c r="BR32" i="7"/>
  <c r="BR105" i="7"/>
  <c r="CO30" i="7"/>
  <c r="CQ30" i="7"/>
  <c r="CS30" i="7"/>
  <c r="CU30" i="7"/>
  <c r="CT103" i="7"/>
  <c r="CR30" i="7"/>
  <c r="CT30" i="7"/>
  <c r="CV30" i="7"/>
  <c r="CB22" i="6"/>
  <c r="BZ22" i="6"/>
  <c r="BX22" i="6"/>
  <c r="CH22" i="6" s="1"/>
  <c r="BY22" i="6"/>
  <c r="CE22" i="6"/>
  <c r="CC22" i="6"/>
  <c r="CG22" i="6"/>
  <c r="CF22" i="6"/>
  <c r="BI23" i="6"/>
  <c r="R23" i="6"/>
  <c r="BQ23" i="6"/>
  <c r="S23" i="6"/>
  <c r="BR23" i="6"/>
  <c r="M23" i="6"/>
  <c r="BN23" i="6"/>
  <c r="T23" i="6"/>
  <c r="BS23" i="6"/>
  <c r="U23" i="6"/>
  <c r="BV23" i="6"/>
  <c r="P23" i="6"/>
  <c r="BT23" i="6"/>
  <c r="O23" i="6"/>
  <c r="BO23" i="6"/>
  <c r="BM23" i="6"/>
  <c r="V23" i="6"/>
  <c r="BW23" i="6"/>
  <c r="Q23" i="6"/>
  <c r="BU23" i="6"/>
  <c r="N23" i="6"/>
  <c r="BP23" i="6"/>
  <c r="AQ23" i="6"/>
  <c r="BG23" i="6"/>
  <c r="A25" i="6"/>
  <c r="AY24" i="6"/>
  <c r="AX24" i="6"/>
  <c r="AW24" i="6"/>
  <c r="AU24" i="6"/>
  <c r="BB24" i="6"/>
  <c r="AT24" i="6"/>
  <c r="Z24" i="6"/>
  <c r="AG24" i="6"/>
  <c r="Y24" i="6"/>
  <c r="AF24" i="6"/>
  <c r="X24" i="6"/>
  <c r="BA24" i="6"/>
  <c r="AE24" i="6"/>
  <c r="W24" i="6"/>
  <c r="AV24" i="6"/>
  <c r="AC24" i="6"/>
  <c r="AS24" i="6"/>
  <c r="AB24" i="6"/>
  <c r="K24" i="6"/>
  <c r="C24" i="6"/>
  <c r="AZ24" i="6"/>
  <c r="J24" i="6"/>
  <c r="B24" i="6"/>
  <c r="AR24" i="6"/>
  <c r="BK24" i="6" s="1"/>
  <c r="AD24" i="6"/>
  <c r="I24" i="6"/>
  <c r="AA24" i="6"/>
  <c r="H24" i="6"/>
  <c r="G24" i="6"/>
  <c r="F24" i="6"/>
  <c r="E24" i="6"/>
  <c r="L24" i="6"/>
  <c r="D24" i="6"/>
  <c r="AM23" i="6"/>
  <c r="BJ23" i="6"/>
  <c r="AI23" i="6"/>
  <c r="BH23" i="6"/>
  <c r="BF23" i="6"/>
  <c r="AN23" i="6"/>
  <c r="BC23" i="6"/>
  <c r="BK23" i="6"/>
  <c r="AH23" i="6"/>
  <c r="AO23" i="6"/>
  <c r="BE23" i="6"/>
  <c r="AP23" i="6"/>
  <c r="BL23" i="6"/>
  <c r="AJ23" i="6"/>
  <c r="AK23" i="6"/>
  <c r="BD23" i="6"/>
  <c r="CO104" i="7" l="1"/>
  <c r="CY31" i="7"/>
  <c r="CP104" i="7"/>
  <c r="CX31" i="7"/>
  <c r="CN32" i="7"/>
  <c r="CY32" i="7" s="1"/>
  <c r="CC32" i="7"/>
  <c r="CB32" i="7"/>
  <c r="CM32" i="7"/>
  <c r="CD105" i="7"/>
  <c r="BS105" i="7"/>
  <c r="BZ105" i="7"/>
  <c r="CL105" i="7"/>
  <c r="CF105" i="7"/>
  <c r="CA105" i="7"/>
  <c r="BU105" i="7"/>
  <c r="CE105" i="7"/>
  <c r="CG105" i="7"/>
  <c r="BT105" i="7"/>
  <c r="BV105" i="7"/>
  <c r="CH105" i="7"/>
  <c r="BX105" i="7"/>
  <c r="BW105" i="7"/>
  <c r="CJ105" i="7"/>
  <c r="BY105" i="7"/>
  <c r="CK105" i="7"/>
  <c r="CI105" i="7"/>
  <c r="CN105" i="7"/>
  <c r="CM105" i="7"/>
  <c r="CC105" i="7"/>
  <c r="CB105" i="7"/>
  <c r="BB23" i="7"/>
  <c r="CF32" i="7"/>
  <c r="CD32" i="7"/>
  <c r="CK32" i="7"/>
  <c r="CI32" i="7"/>
  <c r="CH32" i="7"/>
  <c r="CJ32" i="7"/>
  <c r="BX32" i="7"/>
  <c r="CG32" i="7"/>
  <c r="CR32" i="7" s="1"/>
  <c r="BW32" i="7"/>
  <c r="BZ32" i="7"/>
  <c r="CE32" i="7"/>
  <c r="BV32" i="7"/>
  <c r="BU32" i="7"/>
  <c r="BT32" i="7"/>
  <c r="CA32" i="7"/>
  <c r="CW32" i="7" s="1"/>
  <c r="BS32" i="7"/>
  <c r="CL32" i="7"/>
  <c r="BY32" i="7"/>
  <c r="CY104" i="7"/>
  <c r="CX104" i="7"/>
  <c r="CS104" i="7"/>
  <c r="CR104" i="7"/>
  <c r="BA27" i="7"/>
  <c r="CR31" i="7"/>
  <c r="CU104" i="7"/>
  <c r="CT104" i="7"/>
  <c r="CW104" i="7"/>
  <c r="CT31" i="7"/>
  <c r="CW31" i="7"/>
  <c r="CS31" i="7"/>
  <c r="CQ104" i="7"/>
  <c r="CV31" i="7"/>
  <c r="CP31" i="7"/>
  <c r="CT105" i="7"/>
  <c r="CU31" i="7"/>
  <c r="CO31" i="7"/>
  <c r="CQ31" i="7"/>
  <c r="CV104" i="7"/>
  <c r="BR106" i="7"/>
  <c r="BR33" i="7"/>
  <c r="AM24" i="6"/>
  <c r="AN24" i="6"/>
  <c r="AP24" i="6"/>
  <c r="AK24" i="6"/>
  <c r="BC24" i="6"/>
  <c r="AJ24" i="6"/>
  <c r="BM24" i="6"/>
  <c r="CE23" i="6"/>
  <c r="N24" i="6"/>
  <c r="BP24" i="6"/>
  <c r="R24" i="6"/>
  <c r="BQ24" i="6"/>
  <c r="Q24" i="6"/>
  <c r="BU24" i="6"/>
  <c r="AI24" i="6"/>
  <c r="CF23" i="6"/>
  <c r="S24" i="6"/>
  <c r="BR24" i="6"/>
  <c r="BZ23" i="6"/>
  <c r="BX23" i="6"/>
  <c r="CH23" i="6" s="1"/>
  <c r="T24" i="6"/>
  <c r="BS24" i="6"/>
  <c r="M24" i="6"/>
  <c r="BN24" i="6"/>
  <c r="BY23" i="6"/>
  <c r="U24" i="6"/>
  <c r="BV24" i="6"/>
  <c r="AH24" i="6"/>
  <c r="CA23" i="6"/>
  <c r="CD23" i="6"/>
  <c r="P24" i="6"/>
  <c r="BT24" i="6"/>
  <c r="CB23" i="6"/>
  <c r="O24" i="6"/>
  <c r="BO24" i="6"/>
  <c r="BF24" i="6"/>
  <c r="CC23" i="6"/>
  <c r="V24" i="6"/>
  <c r="BW24" i="6"/>
  <c r="CG24" i="6" s="1"/>
  <c r="AO24" i="6"/>
  <c r="CG23" i="6"/>
  <c r="BD24" i="6"/>
  <c r="BI24" i="6"/>
  <c r="BJ24" i="6"/>
  <c r="AQ24" i="6"/>
  <c r="A26" i="6"/>
  <c r="AV25" i="6"/>
  <c r="AU25" i="6"/>
  <c r="BB25" i="6"/>
  <c r="AT25" i="6"/>
  <c r="AZ25" i="6"/>
  <c r="AR25" i="6"/>
  <c r="AY25" i="6"/>
  <c r="AX25" i="6"/>
  <c r="AD25" i="6"/>
  <c r="AW25" i="6"/>
  <c r="AC25" i="6"/>
  <c r="AS25" i="6"/>
  <c r="AB25" i="6"/>
  <c r="AA25" i="6"/>
  <c r="AG25" i="6"/>
  <c r="Y25" i="6"/>
  <c r="AF25" i="6"/>
  <c r="X25" i="6"/>
  <c r="BA25" i="6"/>
  <c r="Z25" i="6"/>
  <c r="G25" i="6"/>
  <c r="W25" i="6"/>
  <c r="F25" i="6"/>
  <c r="E25" i="6"/>
  <c r="AE25" i="6"/>
  <c r="AL25" i="6" s="1"/>
  <c r="L25" i="6"/>
  <c r="D25" i="6"/>
  <c r="K25" i="6"/>
  <c r="C25" i="6"/>
  <c r="J25" i="6"/>
  <c r="B25" i="6"/>
  <c r="I25" i="6"/>
  <c r="H25" i="6"/>
  <c r="BH24" i="6"/>
  <c r="BE24" i="6"/>
  <c r="BG24" i="6"/>
  <c r="AL24" i="6"/>
  <c r="BL24" i="6"/>
  <c r="CP105" i="7" l="1"/>
  <c r="CO105" i="7"/>
  <c r="CX32" i="7"/>
  <c r="CM33" i="7"/>
  <c r="CB33" i="7"/>
  <c r="CC33" i="7"/>
  <c r="CN33" i="7"/>
  <c r="CX105" i="7"/>
  <c r="BB24" i="7"/>
  <c r="CE33" i="7"/>
  <c r="CD33" i="7"/>
  <c r="CK33" i="7"/>
  <c r="CL33" i="7"/>
  <c r="CJ33" i="7"/>
  <c r="BW33" i="7"/>
  <c r="BV33" i="7"/>
  <c r="CF33" i="7"/>
  <c r="BY33" i="7"/>
  <c r="BU33" i="7"/>
  <c r="CI33" i="7"/>
  <c r="BT33" i="7"/>
  <c r="CH33" i="7"/>
  <c r="CA33" i="7"/>
  <c r="BS33" i="7"/>
  <c r="CG33" i="7"/>
  <c r="CR33" i="7" s="1"/>
  <c r="BZ33" i="7"/>
  <c r="BX33" i="7"/>
  <c r="CY105" i="7"/>
  <c r="CD106" i="7"/>
  <c r="BS106" i="7"/>
  <c r="BT106" i="7"/>
  <c r="BV106" i="7"/>
  <c r="CH106" i="7"/>
  <c r="CK106" i="7"/>
  <c r="BW106" i="7"/>
  <c r="BZ106" i="7"/>
  <c r="CF106" i="7"/>
  <c r="BU106" i="7"/>
  <c r="CL106" i="7"/>
  <c r="CI106" i="7"/>
  <c r="BX106" i="7"/>
  <c r="CT106" i="7" s="1"/>
  <c r="CG106" i="7"/>
  <c r="CJ106" i="7"/>
  <c r="CA106" i="7"/>
  <c r="CE106" i="7"/>
  <c r="BY106" i="7"/>
  <c r="CB106" i="7"/>
  <c r="CN106" i="7"/>
  <c r="CC106" i="7"/>
  <c r="CM106" i="7"/>
  <c r="BA28" i="7"/>
  <c r="CQ32" i="7"/>
  <c r="CS32" i="7"/>
  <c r="CS105" i="7"/>
  <c r="CT32" i="7"/>
  <c r="CE24" i="6"/>
  <c r="CV105" i="7"/>
  <c r="CR105" i="7"/>
  <c r="CV32" i="7"/>
  <c r="AP25" i="6"/>
  <c r="CO32" i="7"/>
  <c r="CQ105" i="7"/>
  <c r="CW105" i="7"/>
  <c r="CU105" i="7"/>
  <c r="CU32" i="7"/>
  <c r="BR34" i="7"/>
  <c r="BR107" i="7"/>
  <c r="CV33" i="7"/>
  <c r="CW33" i="7"/>
  <c r="CP32" i="7"/>
  <c r="BM25" i="6"/>
  <c r="AI25" i="6"/>
  <c r="BC25" i="6"/>
  <c r="AM25" i="6"/>
  <c r="BK25" i="6"/>
  <c r="AH25" i="6"/>
  <c r="BI25" i="6"/>
  <c r="BD25" i="6"/>
  <c r="CB24" i="6"/>
  <c r="BZ24" i="6"/>
  <c r="CF24" i="6"/>
  <c r="CC24" i="6"/>
  <c r="BE25" i="6"/>
  <c r="CD24" i="6"/>
  <c r="BY24" i="6"/>
  <c r="CA24" i="6"/>
  <c r="BX24" i="6"/>
  <c r="CH24" i="6" s="1"/>
  <c r="P25" i="6"/>
  <c r="BT25" i="6"/>
  <c r="N25" i="6"/>
  <c r="BP25" i="6"/>
  <c r="AJ25" i="6"/>
  <c r="BJ25" i="6"/>
  <c r="Q25" i="6"/>
  <c r="BU25" i="6"/>
  <c r="CB25" i="6" s="1"/>
  <c r="BF25" i="6"/>
  <c r="M25" i="6"/>
  <c r="BN25" i="6"/>
  <c r="S25" i="6"/>
  <c r="BR25" i="6"/>
  <c r="BG25" i="6"/>
  <c r="R25" i="6"/>
  <c r="BQ25" i="6"/>
  <c r="CC25" i="6" s="1"/>
  <c r="BV25" i="6"/>
  <c r="U25" i="6"/>
  <c r="O25" i="6"/>
  <c r="BO25" i="6"/>
  <c r="BL25" i="6"/>
  <c r="V25" i="6"/>
  <c r="BW25" i="6"/>
  <c r="T25" i="6"/>
  <c r="BS25" i="6"/>
  <c r="BH25" i="6"/>
  <c r="AK25" i="6"/>
  <c r="A27" i="6"/>
  <c r="AY26" i="6"/>
  <c r="AX26" i="6"/>
  <c r="AW26" i="6"/>
  <c r="AU26" i="6"/>
  <c r="BB26" i="6"/>
  <c r="AT26" i="6"/>
  <c r="AA26" i="6"/>
  <c r="Z26" i="6"/>
  <c r="BA26" i="6"/>
  <c r="AG26" i="6"/>
  <c r="Y26" i="6"/>
  <c r="AZ26" i="6"/>
  <c r="AF26" i="6"/>
  <c r="X26" i="6"/>
  <c r="AS26" i="6"/>
  <c r="AD26" i="6"/>
  <c r="AR26" i="6"/>
  <c r="AC26" i="6"/>
  <c r="K26" i="6"/>
  <c r="C26" i="6"/>
  <c r="J26" i="6"/>
  <c r="B26" i="6"/>
  <c r="I26" i="6"/>
  <c r="H26" i="6"/>
  <c r="AE26" i="6"/>
  <c r="G26" i="6"/>
  <c r="AB26" i="6"/>
  <c r="F26" i="6"/>
  <c r="W26" i="6"/>
  <c r="E26" i="6"/>
  <c r="AV26" i="6"/>
  <c r="L26" i="6"/>
  <c r="D26" i="6"/>
  <c r="AQ25" i="6"/>
  <c r="AN25" i="6"/>
  <c r="AO25" i="6"/>
  <c r="CX33" i="7" l="1"/>
  <c r="CO106" i="7"/>
  <c r="CX106" i="7"/>
  <c r="CN34" i="7"/>
  <c r="CC34" i="7"/>
  <c r="CM34" i="7"/>
  <c r="CB34" i="7"/>
  <c r="CP106" i="7"/>
  <c r="CY33" i="7"/>
  <c r="CD107" i="7"/>
  <c r="BS107" i="7"/>
  <c r="CE107" i="7"/>
  <c r="CG107" i="7"/>
  <c r="BT107" i="7"/>
  <c r="BV107" i="7"/>
  <c r="CH107" i="7"/>
  <c r="CK107" i="7"/>
  <c r="BZ107" i="7"/>
  <c r="CF107" i="7"/>
  <c r="CL107" i="7"/>
  <c r="BU107" i="7"/>
  <c r="BY107" i="7"/>
  <c r="CJ107" i="7"/>
  <c r="CA107" i="7"/>
  <c r="BW107" i="7"/>
  <c r="CI107" i="7"/>
  <c r="BX107" i="7"/>
  <c r="CB107" i="7"/>
  <c r="CC107" i="7"/>
  <c r="CN107" i="7"/>
  <c r="CY107" i="7" s="1"/>
  <c r="CM107" i="7"/>
  <c r="CX107" i="7" s="1"/>
  <c r="BB25" i="7"/>
  <c r="CL34" i="7"/>
  <c r="CD34" i="7"/>
  <c r="CE34" i="7"/>
  <c r="CK34" i="7"/>
  <c r="CH34" i="7"/>
  <c r="BV34" i="7"/>
  <c r="CG34" i="7"/>
  <c r="BU34" i="7"/>
  <c r="BX34" i="7"/>
  <c r="CF34" i="7"/>
  <c r="BT34" i="7"/>
  <c r="CJ34" i="7"/>
  <c r="CA34" i="7"/>
  <c r="BS34" i="7"/>
  <c r="BZ34" i="7"/>
  <c r="BY34" i="7"/>
  <c r="CU34" i="7" s="1"/>
  <c r="CI34" i="7"/>
  <c r="BW34" i="7"/>
  <c r="CY106" i="7"/>
  <c r="BA29" i="7"/>
  <c r="CQ33" i="7"/>
  <c r="CU106" i="7"/>
  <c r="CW106" i="7"/>
  <c r="CT33" i="7"/>
  <c r="CS33" i="7"/>
  <c r="CR106" i="7"/>
  <c r="CQ106" i="7"/>
  <c r="CG25" i="6"/>
  <c r="BI26" i="6"/>
  <c r="CP33" i="7"/>
  <c r="CD25" i="6"/>
  <c r="CS106" i="7"/>
  <c r="BZ25" i="6"/>
  <c r="BY25" i="6"/>
  <c r="BR35" i="7"/>
  <c r="BR108" i="7"/>
  <c r="BX25" i="6"/>
  <c r="CO33" i="7"/>
  <c r="CV106" i="7"/>
  <c r="CA25" i="6"/>
  <c r="CE25" i="6"/>
  <c r="CF25" i="6"/>
  <c r="CU33" i="7"/>
  <c r="S26" i="6"/>
  <c r="BR26" i="6"/>
  <c r="V26" i="6"/>
  <c r="BW26" i="6"/>
  <c r="T26" i="6"/>
  <c r="BS26" i="6"/>
  <c r="BH26" i="6"/>
  <c r="P26" i="6"/>
  <c r="BT26" i="6"/>
  <c r="N26" i="6"/>
  <c r="BP26" i="6"/>
  <c r="BM26" i="6"/>
  <c r="AH26" i="6"/>
  <c r="BE26" i="6"/>
  <c r="Q26" i="6"/>
  <c r="BU26" i="6"/>
  <c r="BL26" i="6"/>
  <c r="CH25" i="6"/>
  <c r="R26" i="6"/>
  <c r="BQ26" i="6"/>
  <c r="CC26" i="6" s="1"/>
  <c r="M26" i="6"/>
  <c r="BN26" i="6"/>
  <c r="O26" i="6"/>
  <c r="BO26" i="6"/>
  <c r="U26" i="6"/>
  <c r="BV26" i="6"/>
  <c r="BG26" i="6"/>
  <c r="BD26" i="6"/>
  <c r="AP26" i="6"/>
  <c r="AN26" i="6"/>
  <c r="AJ26" i="6"/>
  <c r="AO26" i="6"/>
  <c r="AQ26" i="6"/>
  <c r="BJ26" i="6"/>
  <c r="AL26" i="6"/>
  <c r="BK26" i="6"/>
  <c r="BF26" i="6"/>
  <c r="AK26" i="6"/>
  <c r="AI26" i="6"/>
  <c r="A28" i="6"/>
  <c r="AU27" i="6"/>
  <c r="BB27" i="6"/>
  <c r="AT27" i="6"/>
  <c r="BA27" i="6"/>
  <c r="AS27" i="6"/>
  <c r="AY27" i="6"/>
  <c r="AX27" i="6"/>
  <c r="AV27" i="6"/>
  <c r="AD27" i="6"/>
  <c r="AR27" i="6"/>
  <c r="AC27" i="6"/>
  <c r="AB27" i="6"/>
  <c r="AA27" i="6"/>
  <c r="AG27" i="6"/>
  <c r="Y27" i="6"/>
  <c r="AZ27" i="6"/>
  <c r="AF27" i="6"/>
  <c r="X27" i="6"/>
  <c r="G27" i="6"/>
  <c r="AE27" i="6"/>
  <c r="F27" i="6"/>
  <c r="Z27" i="6"/>
  <c r="E27" i="6"/>
  <c r="W27" i="6"/>
  <c r="L27" i="6"/>
  <c r="D27" i="6"/>
  <c r="K27" i="6"/>
  <c r="C27" i="6"/>
  <c r="J27" i="6"/>
  <c r="B27" i="6"/>
  <c r="AW27" i="6"/>
  <c r="I27" i="6"/>
  <c r="H27" i="6"/>
  <c r="BC26" i="6"/>
  <c r="AM26" i="6"/>
  <c r="CY34" i="7" l="1"/>
  <c r="CO107" i="7"/>
  <c r="CP107" i="7"/>
  <c r="CN35" i="7"/>
  <c r="CC35" i="7"/>
  <c r="CM35" i="7"/>
  <c r="CB35" i="7"/>
  <c r="CX34" i="7"/>
  <c r="CD108" i="7"/>
  <c r="BS108" i="7"/>
  <c r="CA108" i="7"/>
  <c r="BU108" i="7"/>
  <c r="CE108" i="7"/>
  <c r="CG108" i="7"/>
  <c r="BT108" i="7"/>
  <c r="CP108" i="7" s="1"/>
  <c r="BV108" i="7"/>
  <c r="CH108" i="7"/>
  <c r="CK108" i="7"/>
  <c r="BW108" i="7"/>
  <c r="BZ108" i="7"/>
  <c r="CL108" i="7"/>
  <c r="CJ108" i="7"/>
  <c r="BY108" i="7"/>
  <c r="CI108" i="7"/>
  <c r="CF108" i="7"/>
  <c r="BX108" i="7"/>
  <c r="CM108" i="7"/>
  <c r="CB108" i="7"/>
  <c r="CN108" i="7"/>
  <c r="CC108" i="7"/>
  <c r="BB26" i="7"/>
  <c r="CK35" i="7"/>
  <c r="CE35" i="7"/>
  <c r="CL35" i="7"/>
  <c r="CG35" i="7"/>
  <c r="BT35" i="7"/>
  <c r="CF35" i="7"/>
  <c r="CA35" i="7"/>
  <c r="BS35" i="7"/>
  <c r="BW35" i="7"/>
  <c r="BV35" i="7"/>
  <c r="BY35" i="7"/>
  <c r="CJ35" i="7"/>
  <c r="BU35" i="7"/>
  <c r="CI35" i="7"/>
  <c r="CH35" i="7"/>
  <c r="CS35" i="7" s="1"/>
  <c r="CD35" i="7"/>
  <c r="CO35" i="7" s="1"/>
  <c r="BZ35" i="7"/>
  <c r="BX35" i="7"/>
  <c r="CV107" i="7"/>
  <c r="BI27" i="6"/>
  <c r="CU107" i="7"/>
  <c r="BA30" i="7"/>
  <c r="CT107" i="7"/>
  <c r="CW107" i="7"/>
  <c r="CV34" i="7"/>
  <c r="CS107" i="7"/>
  <c r="CQ107" i="7"/>
  <c r="CR34" i="7"/>
  <c r="BR109" i="7"/>
  <c r="BR36" i="7"/>
  <c r="BX26" i="6"/>
  <c r="CH26" i="6" s="1"/>
  <c r="CE26" i="6"/>
  <c r="CS34" i="7"/>
  <c r="CP34" i="7"/>
  <c r="CO34" i="7"/>
  <c r="CQ34" i="7"/>
  <c r="CT34" i="7"/>
  <c r="CF26" i="6"/>
  <c r="BZ26" i="6"/>
  <c r="CB26" i="6"/>
  <c r="CR107" i="7"/>
  <c r="CW34" i="7"/>
  <c r="BM27" i="6"/>
  <c r="CD26" i="6"/>
  <c r="CA26" i="6"/>
  <c r="T27" i="6"/>
  <c r="BS27" i="6"/>
  <c r="P27" i="6"/>
  <c r="BT27" i="6"/>
  <c r="AL27" i="6"/>
  <c r="BH27" i="6"/>
  <c r="N27" i="6"/>
  <c r="BP27" i="6"/>
  <c r="R27" i="6"/>
  <c r="BQ27" i="6"/>
  <c r="Q27" i="6"/>
  <c r="BU27" i="6"/>
  <c r="M27" i="6"/>
  <c r="BN27" i="6"/>
  <c r="BX27" i="6" s="1"/>
  <c r="CG26" i="6"/>
  <c r="U27" i="6"/>
  <c r="BV27" i="6"/>
  <c r="S27" i="6"/>
  <c r="BR27" i="6"/>
  <c r="BY26" i="6"/>
  <c r="O27" i="6"/>
  <c r="BO27" i="6"/>
  <c r="V27" i="6"/>
  <c r="BW27" i="6"/>
  <c r="BD27" i="6"/>
  <c r="AP27" i="6"/>
  <c r="AK27" i="6"/>
  <c r="A29" i="6"/>
  <c r="AZ28" i="6"/>
  <c r="AY28" i="6"/>
  <c r="AX28" i="6"/>
  <c r="AW28" i="6"/>
  <c r="AU28" i="6"/>
  <c r="BB28" i="6"/>
  <c r="AT28" i="6"/>
  <c r="Z28" i="6"/>
  <c r="AG28" i="6"/>
  <c r="Y28" i="6"/>
  <c r="BA28" i="6"/>
  <c r="AF28" i="6"/>
  <c r="X28" i="6"/>
  <c r="AV28" i="6"/>
  <c r="AE28" i="6"/>
  <c r="W28" i="6"/>
  <c r="AR28" i="6"/>
  <c r="AC28" i="6"/>
  <c r="AB28" i="6"/>
  <c r="L28" i="6"/>
  <c r="D28" i="6"/>
  <c r="K28" i="6"/>
  <c r="C28" i="6"/>
  <c r="J28" i="6"/>
  <c r="B28" i="6"/>
  <c r="I28" i="6"/>
  <c r="H28" i="6"/>
  <c r="AS28" i="6"/>
  <c r="G28" i="6"/>
  <c r="AD28" i="6"/>
  <c r="F28" i="6"/>
  <c r="AA28" i="6"/>
  <c r="AM28" i="6" s="1"/>
  <c r="E28" i="6"/>
  <c r="AJ27" i="6"/>
  <c r="BJ27" i="6"/>
  <c r="AI27" i="6"/>
  <c r="AQ27" i="6"/>
  <c r="BF27" i="6"/>
  <c r="AM27" i="6"/>
  <c r="BC27" i="6"/>
  <c r="AN27" i="6"/>
  <c r="BK27" i="6"/>
  <c r="AO27" i="6"/>
  <c r="BE27" i="6"/>
  <c r="AH27" i="6"/>
  <c r="BG27" i="6"/>
  <c r="BL27" i="6"/>
  <c r="CO108" i="7" l="1"/>
  <c r="CX35" i="7"/>
  <c r="BC28" i="6"/>
  <c r="CY35" i="7"/>
  <c r="CN36" i="7"/>
  <c r="CC36" i="7"/>
  <c r="CM36" i="7"/>
  <c r="CB36" i="7"/>
  <c r="CQ35" i="7"/>
  <c r="CY108" i="7"/>
  <c r="CX108" i="7"/>
  <c r="BB27" i="7"/>
  <c r="CJ36" i="7"/>
  <c r="CE36" i="7"/>
  <c r="CL36" i="7"/>
  <c r="CI36" i="7"/>
  <c r="CA36" i="7"/>
  <c r="BS36" i="7"/>
  <c r="CH36" i="7"/>
  <c r="BZ36" i="7"/>
  <c r="CF36" i="7"/>
  <c r="BX36" i="7"/>
  <c r="CD36" i="7"/>
  <c r="BW36" i="7"/>
  <c r="BV36" i="7"/>
  <c r="CK36" i="7"/>
  <c r="BU36" i="7"/>
  <c r="BT36" i="7"/>
  <c r="CG36" i="7"/>
  <c r="BY36" i="7"/>
  <c r="CD109" i="7"/>
  <c r="BS109" i="7"/>
  <c r="CO109" i="7" s="1"/>
  <c r="BZ109" i="7"/>
  <c r="CF109" i="7"/>
  <c r="BU109" i="7"/>
  <c r="CE109" i="7"/>
  <c r="CG109" i="7"/>
  <c r="CL109" i="7"/>
  <c r="BT109" i="7"/>
  <c r="BV109" i="7"/>
  <c r="CR109" i="7" s="1"/>
  <c r="BX109" i="7"/>
  <c r="CH109" i="7"/>
  <c r="CJ109" i="7"/>
  <c r="CA109" i="7"/>
  <c r="BW109" i="7"/>
  <c r="BY109" i="7"/>
  <c r="CK109" i="7"/>
  <c r="CI109" i="7"/>
  <c r="CT109" i="7" s="1"/>
  <c r="CN109" i="7"/>
  <c r="CC109" i="7"/>
  <c r="CM109" i="7"/>
  <c r="CB109" i="7"/>
  <c r="CU108" i="7"/>
  <c r="CT108" i="7"/>
  <c r="CP35" i="7"/>
  <c r="BA31" i="7"/>
  <c r="CW108" i="7"/>
  <c r="CQ108" i="7"/>
  <c r="CD27" i="6"/>
  <c r="CB27" i="6"/>
  <c r="CA27" i="6"/>
  <c r="CF27" i="6"/>
  <c r="CC27" i="6"/>
  <c r="CE27" i="6"/>
  <c r="CG27" i="6"/>
  <c r="BZ27" i="6"/>
  <c r="CS108" i="7"/>
  <c r="CR108" i="7"/>
  <c r="BR111" i="7"/>
  <c r="BR37" i="7"/>
  <c r="BR38" i="7"/>
  <c r="BR110" i="7"/>
  <c r="CR36" i="7"/>
  <c r="CR35" i="7"/>
  <c r="CT35" i="7"/>
  <c r="CV108" i="7"/>
  <c r="CU35" i="7"/>
  <c r="CW35" i="7"/>
  <c r="CV35" i="7"/>
  <c r="BY27" i="6"/>
  <c r="AL28" i="6"/>
  <c r="AK28" i="6"/>
  <c r="AP28" i="6"/>
  <c r="AN28" i="6"/>
  <c r="AO28" i="6"/>
  <c r="BM28" i="6"/>
  <c r="CH27" i="6"/>
  <c r="Q28" i="6"/>
  <c r="BU28" i="6"/>
  <c r="R28" i="6"/>
  <c r="BQ28" i="6"/>
  <c r="M28" i="6"/>
  <c r="BN28" i="6"/>
  <c r="N28" i="6"/>
  <c r="BP28" i="6"/>
  <c r="U28" i="6"/>
  <c r="BV28" i="6"/>
  <c r="S28" i="6"/>
  <c r="BR28" i="6"/>
  <c r="O28" i="6"/>
  <c r="BO28" i="6"/>
  <c r="AH28" i="6"/>
  <c r="BD28" i="6"/>
  <c r="V28" i="6"/>
  <c r="BW28" i="6"/>
  <c r="BI28" i="6"/>
  <c r="T28" i="6"/>
  <c r="BS28" i="6"/>
  <c r="P28" i="6"/>
  <c r="BT28" i="6"/>
  <c r="CA28" i="6" s="1"/>
  <c r="AJ28" i="6"/>
  <c r="BK28" i="6"/>
  <c r="BJ28" i="6"/>
  <c r="BF28" i="6"/>
  <c r="AQ28" i="6"/>
  <c r="BG28" i="6"/>
  <c r="AI28" i="6"/>
  <c r="A30" i="6"/>
  <c r="BB29" i="6"/>
  <c r="AT29" i="6"/>
  <c r="BA29" i="6"/>
  <c r="AS29" i="6"/>
  <c r="AZ29" i="6"/>
  <c r="AR29" i="6"/>
  <c r="AY29" i="6"/>
  <c r="AW29" i="6"/>
  <c r="AV29" i="6"/>
  <c r="AU29" i="6"/>
  <c r="AD29" i="6"/>
  <c r="AC29" i="6"/>
  <c r="AB29" i="6"/>
  <c r="AA29" i="6"/>
  <c r="AG29" i="6"/>
  <c r="Y29" i="6"/>
  <c r="AF29" i="6"/>
  <c r="X29" i="6"/>
  <c r="G29" i="6"/>
  <c r="F29" i="6"/>
  <c r="E29" i="6"/>
  <c r="AE29" i="6"/>
  <c r="L29" i="6"/>
  <c r="D29" i="6"/>
  <c r="AX29" i="6"/>
  <c r="Z29" i="6"/>
  <c r="K29" i="6"/>
  <c r="C29" i="6"/>
  <c r="W29" i="6"/>
  <c r="J29" i="6"/>
  <c r="B29" i="6"/>
  <c r="I29" i="6"/>
  <c r="H29" i="6"/>
  <c r="BE28" i="6"/>
  <c r="BH28" i="6"/>
  <c r="BL28" i="6"/>
  <c r="CY109" i="7" l="1"/>
  <c r="CX36" i="7"/>
  <c r="CY36" i="7"/>
  <c r="CN38" i="7"/>
  <c r="CC38" i="7"/>
  <c r="CM38" i="7"/>
  <c r="CB38" i="7"/>
  <c r="CM37" i="7"/>
  <c r="CB37" i="7"/>
  <c r="CN37" i="7"/>
  <c r="CC37" i="7"/>
  <c r="CP109" i="7"/>
  <c r="CD110" i="7"/>
  <c r="BS110" i="7"/>
  <c r="CL110" i="7"/>
  <c r="BT110" i="7"/>
  <c r="BV110" i="7"/>
  <c r="CH110" i="7"/>
  <c r="CA110" i="7"/>
  <c r="CK110" i="7"/>
  <c r="BW110" i="7"/>
  <c r="BZ110" i="7"/>
  <c r="CF110" i="7"/>
  <c r="BU110" i="7"/>
  <c r="CI110" i="7"/>
  <c r="BX110" i="7"/>
  <c r="CJ110" i="7"/>
  <c r="CM110" i="7"/>
  <c r="CG110" i="7"/>
  <c r="BY110" i="7"/>
  <c r="CB110" i="7"/>
  <c r="CE110" i="7"/>
  <c r="CN110" i="7"/>
  <c r="CC110" i="7"/>
  <c r="CI37" i="7"/>
  <c r="CE37" i="7"/>
  <c r="CL37" i="7"/>
  <c r="BZ37" i="7"/>
  <c r="CK37" i="7"/>
  <c r="BY37" i="7"/>
  <c r="CA37" i="7"/>
  <c r="CJ37" i="7"/>
  <c r="BX37" i="7"/>
  <c r="BS37" i="7"/>
  <c r="CH37" i="7"/>
  <c r="BW37" i="7"/>
  <c r="CG37" i="7"/>
  <c r="BV37" i="7"/>
  <c r="CF37" i="7"/>
  <c r="BU37" i="7"/>
  <c r="CD37" i="7"/>
  <c r="BT37" i="7"/>
  <c r="CD111" i="7"/>
  <c r="BS111" i="7"/>
  <c r="CL111" i="7"/>
  <c r="CA111" i="7"/>
  <c r="CE111" i="7"/>
  <c r="CG111" i="7"/>
  <c r="BT111" i="7"/>
  <c r="BV111" i="7"/>
  <c r="CH111" i="7"/>
  <c r="CK111" i="7"/>
  <c r="BZ111" i="7"/>
  <c r="CF111" i="7"/>
  <c r="BU111" i="7"/>
  <c r="BY111" i="7"/>
  <c r="CJ111" i="7"/>
  <c r="CI111" i="7"/>
  <c r="BX111" i="7"/>
  <c r="BW111" i="7"/>
  <c r="CM111" i="7"/>
  <c r="CB111" i="7"/>
  <c r="CN111" i="7"/>
  <c r="CC111" i="7"/>
  <c r="CH38" i="7"/>
  <c r="CE38" i="7"/>
  <c r="CL38" i="7"/>
  <c r="CD38" i="7"/>
  <c r="BY38" i="7"/>
  <c r="BX38" i="7"/>
  <c r="CF38" i="7"/>
  <c r="CA38" i="7"/>
  <c r="BT38" i="7"/>
  <c r="BZ38" i="7"/>
  <c r="CI38" i="7"/>
  <c r="BW38" i="7"/>
  <c r="CK38" i="7"/>
  <c r="BV38" i="7"/>
  <c r="CJ38" i="7"/>
  <c r="BU38" i="7"/>
  <c r="CG38" i="7"/>
  <c r="BS38" i="7"/>
  <c r="CX109" i="7"/>
  <c r="CU109" i="7"/>
  <c r="BB28" i="7"/>
  <c r="CQ36" i="7"/>
  <c r="BA32" i="7"/>
  <c r="CO36" i="7"/>
  <c r="CW36" i="7"/>
  <c r="CT110" i="7"/>
  <c r="CS109" i="7"/>
  <c r="CV109" i="7"/>
  <c r="CU36" i="7"/>
  <c r="CQ109" i="7"/>
  <c r="CV36" i="7"/>
  <c r="BY28" i="6"/>
  <c r="CP36" i="7"/>
  <c r="CT36" i="7"/>
  <c r="BR39" i="7"/>
  <c r="BR112" i="7"/>
  <c r="CS111" i="7"/>
  <c r="CW109" i="7"/>
  <c r="CS36" i="7"/>
  <c r="CS38" i="7"/>
  <c r="BZ28" i="6"/>
  <c r="BX28" i="6"/>
  <c r="CH28" i="6" s="1"/>
  <c r="CD28" i="6"/>
  <c r="CG28" i="6"/>
  <c r="CE28" i="6"/>
  <c r="CC28" i="6"/>
  <c r="CF28" i="6"/>
  <c r="CB28" i="6"/>
  <c r="Q29" i="6"/>
  <c r="BU29" i="6"/>
  <c r="N29" i="6"/>
  <c r="BP29" i="6"/>
  <c r="M29" i="6"/>
  <c r="BN29" i="6"/>
  <c r="R29" i="6"/>
  <c r="BQ29" i="6"/>
  <c r="BC29" i="6"/>
  <c r="U29" i="6"/>
  <c r="BV29" i="6"/>
  <c r="S29" i="6"/>
  <c r="BR29" i="6"/>
  <c r="AL29" i="6"/>
  <c r="BD29" i="6"/>
  <c r="T29" i="6"/>
  <c r="BS29" i="6"/>
  <c r="BJ29" i="6"/>
  <c r="BH29" i="6"/>
  <c r="P29" i="6"/>
  <c r="BT29" i="6"/>
  <c r="O29" i="6"/>
  <c r="BO29" i="6"/>
  <c r="BI29" i="6"/>
  <c r="BM29" i="6"/>
  <c r="V29" i="6"/>
  <c r="BW29" i="6"/>
  <c r="BF29" i="6"/>
  <c r="AJ29" i="6"/>
  <c r="A31" i="6"/>
  <c r="AW30" i="6"/>
  <c r="AV30" i="6"/>
  <c r="AG30" i="6"/>
  <c r="AU30" i="6"/>
  <c r="AF30" i="6"/>
  <c r="BB30" i="6"/>
  <c r="AT30" i="6"/>
  <c r="AZ30" i="6"/>
  <c r="AR30" i="6"/>
  <c r="BG30" i="6" s="1"/>
  <c r="AY30" i="6"/>
  <c r="AB30" i="6"/>
  <c r="Y30" i="6"/>
  <c r="X30" i="6"/>
  <c r="W30" i="6"/>
  <c r="BA30" i="6"/>
  <c r="AE30" i="6"/>
  <c r="AS30" i="6"/>
  <c r="BC30" i="6" s="1"/>
  <c r="AC30" i="6"/>
  <c r="AO30" i="6" s="1"/>
  <c r="AA30" i="6"/>
  <c r="AD30" i="6"/>
  <c r="K30" i="6"/>
  <c r="C30" i="6"/>
  <c r="Z30" i="6"/>
  <c r="J30" i="6"/>
  <c r="B30" i="6"/>
  <c r="I30" i="6"/>
  <c r="AX30" i="6"/>
  <c r="H30" i="6"/>
  <c r="G30" i="6"/>
  <c r="F30" i="6"/>
  <c r="E30" i="6"/>
  <c r="L30" i="6"/>
  <c r="D30" i="6"/>
  <c r="AQ29" i="6"/>
  <c r="AM29" i="6"/>
  <c r="AN29" i="6"/>
  <c r="BG29" i="6"/>
  <c r="AO29" i="6"/>
  <c r="AK29" i="6"/>
  <c r="BK29" i="6"/>
  <c r="AI29" i="6"/>
  <c r="AH29" i="6"/>
  <c r="BE29" i="6"/>
  <c r="AP29" i="6"/>
  <c r="BL29" i="6"/>
  <c r="CX38" i="7" l="1"/>
  <c r="CO111" i="7"/>
  <c r="CO110" i="7"/>
  <c r="CX37" i="7"/>
  <c r="CY38" i="7"/>
  <c r="CP111" i="7"/>
  <c r="CY37" i="7"/>
  <c r="CP110" i="7"/>
  <c r="CN39" i="7"/>
  <c r="CC39" i="7"/>
  <c r="CM39" i="7"/>
  <c r="CB39" i="7"/>
  <c r="CY111" i="7"/>
  <c r="CY110" i="7"/>
  <c r="CX110" i="7"/>
  <c r="CD112" i="7"/>
  <c r="BS112" i="7"/>
  <c r="CO112" i="7" s="1"/>
  <c r="BU112" i="7"/>
  <c r="CL112" i="7"/>
  <c r="CA112" i="7"/>
  <c r="CE112" i="7"/>
  <c r="CG112" i="7"/>
  <c r="BT112" i="7"/>
  <c r="CP112" i="7" s="1"/>
  <c r="BV112" i="7"/>
  <c r="CH112" i="7"/>
  <c r="CK112" i="7"/>
  <c r="BW112" i="7"/>
  <c r="BZ112" i="7"/>
  <c r="CJ112" i="7"/>
  <c r="BY112" i="7"/>
  <c r="CI112" i="7"/>
  <c r="BX112" i="7"/>
  <c r="CF112" i="7"/>
  <c r="CB112" i="7"/>
  <c r="CC112" i="7"/>
  <c r="CN112" i="7"/>
  <c r="CM112" i="7"/>
  <c r="CX111" i="7"/>
  <c r="BB29" i="7"/>
  <c r="CG39" i="7"/>
  <c r="CE39" i="7"/>
  <c r="CL39" i="7"/>
  <c r="CH39" i="7"/>
  <c r="BX39" i="7"/>
  <c r="CF39" i="7"/>
  <c r="BW39" i="7"/>
  <c r="CK39" i="7"/>
  <c r="BS39" i="7"/>
  <c r="CJ39" i="7"/>
  <c r="BU39" i="7"/>
  <c r="CI39" i="7"/>
  <c r="CA39" i="7"/>
  <c r="CD39" i="7"/>
  <c r="BZ39" i="7"/>
  <c r="BY39" i="7"/>
  <c r="BV39" i="7"/>
  <c r="BT39" i="7"/>
  <c r="CU111" i="7"/>
  <c r="CT111" i="7"/>
  <c r="CR111" i="7"/>
  <c r="CQ110" i="7"/>
  <c r="CR110" i="7"/>
  <c r="BA33" i="7"/>
  <c r="CS37" i="7"/>
  <c r="CR37" i="7"/>
  <c r="CW110" i="7"/>
  <c r="CP37" i="7"/>
  <c r="CQ111" i="7"/>
  <c r="CT112" i="7"/>
  <c r="BY29" i="6"/>
  <c r="CT38" i="7"/>
  <c r="CG29" i="6"/>
  <c r="CP38" i="7"/>
  <c r="CV110" i="7"/>
  <c r="CR38" i="7"/>
  <c r="BM30" i="6"/>
  <c r="BR40" i="7"/>
  <c r="BR113" i="7"/>
  <c r="CV37" i="7"/>
  <c r="CO38" i="7"/>
  <c r="CW38" i="7"/>
  <c r="CU110" i="7"/>
  <c r="CS110" i="7"/>
  <c r="CQ38" i="7"/>
  <c r="CU37" i="7"/>
  <c r="CW37" i="7"/>
  <c r="CW111" i="7"/>
  <c r="CO37" i="7"/>
  <c r="CU38" i="7"/>
  <c r="CV38" i="7"/>
  <c r="CV111" i="7"/>
  <c r="CQ37" i="7"/>
  <c r="CT37" i="7"/>
  <c r="CC29" i="6"/>
  <c r="BZ29" i="6"/>
  <c r="BX29" i="6"/>
  <c r="CH29" i="6" s="1"/>
  <c r="CA29" i="6"/>
  <c r="CD29" i="6"/>
  <c r="V30" i="6"/>
  <c r="BW30" i="6"/>
  <c r="CG30" i="6" s="1"/>
  <c r="Q30" i="6"/>
  <c r="BU30" i="6"/>
  <c r="O30" i="6"/>
  <c r="BO30" i="6"/>
  <c r="N30" i="6"/>
  <c r="BP30" i="6"/>
  <c r="BK30" i="6"/>
  <c r="M30" i="6"/>
  <c r="BN30" i="6"/>
  <c r="AI30" i="6"/>
  <c r="BR30" i="6"/>
  <c r="CD30" i="6" s="1"/>
  <c r="S30" i="6"/>
  <c r="U30" i="6"/>
  <c r="BV30" i="6"/>
  <c r="AH30" i="6"/>
  <c r="AP30" i="6"/>
  <c r="T30" i="6"/>
  <c r="BS30" i="6"/>
  <c r="CF29" i="6"/>
  <c r="R30" i="6"/>
  <c r="BQ30" i="6"/>
  <c r="BJ30" i="6"/>
  <c r="CB29" i="6"/>
  <c r="P30" i="6"/>
  <c r="BT30" i="6"/>
  <c r="BF30" i="6"/>
  <c r="BH30" i="6"/>
  <c r="CE29" i="6"/>
  <c r="AK30" i="6"/>
  <c r="AJ30" i="6"/>
  <c r="BD30" i="6"/>
  <c r="AM30" i="6"/>
  <c r="AN30" i="6"/>
  <c r="AQ30" i="6"/>
  <c r="BI30" i="6"/>
  <c r="AL30" i="6"/>
  <c r="A32" i="6"/>
  <c r="BA31" i="6"/>
  <c r="AS31" i="6"/>
  <c r="AZ31" i="6"/>
  <c r="AR31" i="6"/>
  <c r="AC31" i="6"/>
  <c r="AY31" i="6"/>
  <c r="AB31" i="6"/>
  <c r="AX31" i="6"/>
  <c r="AV31" i="6"/>
  <c r="AU31" i="6"/>
  <c r="BD31" i="6" s="1"/>
  <c r="AF31" i="6"/>
  <c r="X31" i="6"/>
  <c r="BB31" i="6"/>
  <c r="BL31" i="6" s="1"/>
  <c r="Y31" i="6"/>
  <c r="AW31" i="6"/>
  <c r="BI31" i="6" s="1"/>
  <c r="W31" i="6"/>
  <c r="AT31" i="6"/>
  <c r="BE31" i="6" s="1"/>
  <c r="AG31" i="6"/>
  <c r="AQ31" i="6" s="1"/>
  <c r="AD31" i="6"/>
  <c r="AK31" i="6" s="1"/>
  <c r="AA31" i="6"/>
  <c r="AM31" i="6" s="1"/>
  <c r="F31" i="6"/>
  <c r="E31" i="6"/>
  <c r="L31" i="6"/>
  <c r="D31" i="6"/>
  <c r="K31" i="6"/>
  <c r="C31" i="6"/>
  <c r="J31" i="6"/>
  <c r="B31" i="6"/>
  <c r="Z31" i="6"/>
  <c r="AI31" i="6" s="1"/>
  <c r="I31" i="6"/>
  <c r="AE31" i="6"/>
  <c r="H31" i="6"/>
  <c r="G31" i="6"/>
  <c r="BE30" i="6"/>
  <c r="BL30" i="6"/>
  <c r="CA30" i="6" l="1"/>
  <c r="BX30" i="6"/>
  <c r="BZ30" i="6"/>
  <c r="CX39" i="7"/>
  <c r="CY39" i="7"/>
  <c r="CE30" i="6"/>
  <c r="CB30" i="6"/>
  <c r="CH30" i="6" s="1"/>
  <c r="CN40" i="7"/>
  <c r="CC40" i="7"/>
  <c r="CM40" i="7"/>
  <c r="CB40" i="7"/>
  <c r="CX112" i="7"/>
  <c r="CY112" i="7"/>
  <c r="CD113" i="7"/>
  <c r="BS113" i="7"/>
  <c r="BZ113" i="7"/>
  <c r="CF113" i="7"/>
  <c r="BU113" i="7"/>
  <c r="CL113" i="7"/>
  <c r="CA113" i="7"/>
  <c r="CE113" i="7"/>
  <c r="CG113" i="7"/>
  <c r="BT113" i="7"/>
  <c r="CP113" i="7" s="1"/>
  <c r="BV113" i="7"/>
  <c r="BX113" i="7"/>
  <c r="CJ113" i="7"/>
  <c r="BY113" i="7"/>
  <c r="CH113" i="7"/>
  <c r="CK113" i="7"/>
  <c r="BW113" i="7"/>
  <c r="CI113" i="7"/>
  <c r="CM113" i="7"/>
  <c r="CB113" i="7"/>
  <c r="CN113" i="7"/>
  <c r="CC113" i="7"/>
  <c r="BB30" i="7"/>
  <c r="CF40" i="7"/>
  <c r="CE40" i="7"/>
  <c r="CL40" i="7"/>
  <c r="CJ40" i="7"/>
  <c r="BW40" i="7"/>
  <c r="CI40" i="7"/>
  <c r="BV40" i="7"/>
  <c r="BT40" i="7"/>
  <c r="BS40" i="7"/>
  <c r="BX40" i="7"/>
  <c r="CG40" i="7"/>
  <c r="CA40" i="7"/>
  <c r="CK40" i="7"/>
  <c r="BZ40" i="7"/>
  <c r="CH40" i="7"/>
  <c r="BY40" i="7"/>
  <c r="CD40" i="7"/>
  <c r="BU40" i="7"/>
  <c r="CF30" i="6"/>
  <c r="BY30" i="6"/>
  <c r="CC30" i="6"/>
  <c r="BA34" i="7"/>
  <c r="CS39" i="7"/>
  <c r="CV39" i="7"/>
  <c r="CW112" i="7"/>
  <c r="CO39" i="7"/>
  <c r="CU112" i="7"/>
  <c r="CU39" i="7"/>
  <c r="CS112" i="7"/>
  <c r="CV112" i="7"/>
  <c r="CR39" i="7"/>
  <c r="CT39" i="7"/>
  <c r="CW39" i="7"/>
  <c r="CP39" i="7"/>
  <c r="BM31" i="6"/>
  <c r="BR114" i="7"/>
  <c r="BR41" i="7"/>
  <c r="CR112" i="7"/>
  <c r="CQ112" i="7"/>
  <c r="CQ39" i="7"/>
  <c r="AH31" i="6"/>
  <c r="AP31" i="6"/>
  <c r="BG31" i="6"/>
  <c r="BC31" i="6"/>
  <c r="V31" i="6"/>
  <c r="BW31" i="6"/>
  <c r="P31" i="6"/>
  <c r="BT31" i="6"/>
  <c r="N31" i="6"/>
  <c r="BP31" i="6"/>
  <c r="R31" i="6"/>
  <c r="BQ31" i="6"/>
  <c r="AO31" i="6"/>
  <c r="S31" i="6"/>
  <c r="BR31" i="6"/>
  <c r="Q31" i="6"/>
  <c r="BU31" i="6"/>
  <c r="M31" i="6"/>
  <c r="BN31" i="6"/>
  <c r="BX31" i="6" s="1"/>
  <c r="U31" i="6"/>
  <c r="BV31" i="6"/>
  <c r="T31" i="6"/>
  <c r="BS31" i="6"/>
  <c r="O31" i="6"/>
  <c r="BO31" i="6"/>
  <c r="BH31" i="6"/>
  <c r="BK31" i="6"/>
  <c r="AL31" i="6"/>
  <c r="BJ31" i="6"/>
  <c r="A33" i="6"/>
  <c r="AW32" i="6"/>
  <c r="AV32" i="6"/>
  <c r="Z32" i="6"/>
  <c r="AU32" i="6"/>
  <c r="AG32" i="6"/>
  <c r="Y32" i="6"/>
  <c r="BB32" i="6"/>
  <c r="AT32" i="6"/>
  <c r="AZ32" i="6"/>
  <c r="AR32" i="6"/>
  <c r="AY32" i="6"/>
  <c r="AC32" i="6"/>
  <c r="AA32" i="6"/>
  <c r="X32" i="6"/>
  <c r="W32" i="6"/>
  <c r="BA32" i="6"/>
  <c r="AE32" i="6"/>
  <c r="AL32" i="6" s="1"/>
  <c r="AX32" i="6"/>
  <c r="BJ32" i="6" s="1"/>
  <c r="AD32" i="6"/>
  <c r="AK32" i="6" s="1"/>
  <c r="I32" i="6"/>
  <c r="H32" i="6"/>
  <c r="AS32" i="6"/>
  <c r="BC32" i="6" s="1"/>
  <c r="G32" i="6"/>
  <c r="F32" i="6"/>
  <c r="AF32" i="6"/>
  <c r="AP32" i="6" s="1"/>
  <c r="E32" i="6"/>
  <c r="AB32" i="6"/>
  <c r="AN32" i="6" s="1"/>
  <c r="L32" i="6"/>
  <c r="D32" i="6"/>
  <c r="K32" i="6"/>
  <c r="C32" i="6"/>
  <c r="J32" i="6"/>
  <c r="B32" i="6"/>
  <c r="AN31" i="6"/>
  <c r="AJ31" i="6"/>
  <c r="BF31" i="6"/>
  <c r="AH32" i="6" l="1"/>
  <c r="CD31" i="6"/>
  <c r="CF31" i="6"/>
  <c r="CG31" i="6"/>
  <c r="CX40" i="7"/>
  <c r="CC31" i="6"/>
  <c r="BZ31" i="6"/>
  <c r="CH31" i="6" s="1"/>
  <c r="BY31" i="6"/>
  <c r="CB31" i="6"/>
  <c r="CE31" i="6"/>
  <c r="CA31" i="6"/>
  <c r="CM41" i="7"/>
  <c r="CB41" i="7"/>
  <c r="CN41" i="7"/>
  <c r="CC41" i="7"/>
  <c r="CO113" i="7"/>
  <c r="CY40" i="7"/>
  <c r="CV40" i="7"/>
  <c r="BB31" i="7"/>
  <c r="CE41" i="7"/>
  <c r="CF41" i="7"/>
  <c r="CL41" i="7"/>
  <c r="BV41" i="7"/>
  <c r="CK41" i="7"/>
  <c r="BU41" i="7"/>
  <c r="CI41" i="7"/>
  <c r="BW41" i="7"/>
  <c r="CH41" i="7"/>
  <c r="BT41" i="7"/>
  <c r="CG41" i="7"/>
  <c r="BS41" i="7"/>
  <c r="BY41" i="7"/>
  <c r="CD41" i="7"/>
  <c r="CA41" i="7"/>
  <c r="BZ41" i="7"/>
  <c r="CJ41" i="7"/>
  <c r="BX41" i="7"/>
  <c r="CD114" i="7"/>
  <c r="BS114" i="7"/>
  <c r="BT114" i="7"/>
  <c r="BV114" i="7"/>
  <c r="CH114" i="7"/>
  <c r="CK114" i="7"/>
  <c r="BW114" i="7"/>
  <c r="CL114" i="7"/>
  <c r="BZ114" i="7"/>
  <c r="CA114" i="7"/>
  <c r="CF114" i="7"/>
  <c r="BU114" i="7"/>
  <c r="CE114" i="7"/>
  <c r="CI114" i="7"/>
  <c r="BX114" i="7"/>
  <c r="CJ114" i="7"/>
  <c r="BY114" i="7"/>
  <c r="CG114" i="7"/>
  <c r="CR114" i="7" s="1"/>
  <c r="CM114" i="7"/>
  <c r="CN114" i="7"/>
  <c r="CB114" i="7"/>
  <c r="CC114" i="7"/>
  <c r="CY113" i="7"/>
  <c r="CX113" i="7"/>
  <c r="CT113" i="7"/>
  <c r="CW40" i="7"/>
  <c r="CU40" i="7"/>
  <c r="BA35" i="7"/>
  <c r="CO40" i="7"/>
  <c r="CQ113" i="7"/>
  <c r="CR113" i="7"/>
  <c r="CS113" i="7"/>
  <c r="CW113" i="7"/>
  <c r="CP40" i="7"/>
  <c r="CR40" i="7"/>
  <c r="CS40" i="7"/>
  <c r="CQ41" i="7"/>
  <c r="CS41" i="7"/>
  <c r="CP41" i="7"/>
  <c r="CT41" i="7"/>
  <c r="CW41" i="7"/>
  <c r="AM32" i="6"/>
  <c r="CT40" i="7"/>
  <c r="CV113" i="7"/>
  <c r="CU113" i="7"/>
  <c r="BM32" i="6"/>
  <c r="BR42" i="7"/>
  <c r="BR115" i="7"/>
  <c r="CQ40" i="7"/>
  <c r="BF32" i="6"/>
  <c r="N32" i="6"/>
  <c r="BP32" i="6"/>
  <c r="BG32" i="6"/>
  <c r="V32" i="6"/>
  <c r="BW32" i="6"/>
  <c r="Q32" i="6"/>
  <c r="BU32" i="6"/>
  <c r="R32" i="6"/>
  <c r="BQ32" i="6"/>
  <c r="M32" i="6"/>
  <c r="BN32" i="6"/>
  <c r="S32" i="6"/>
  <c r="BR32" i="6"/>
  <c r="U32" i="6"/>
  <c r="BV32" i="6"/>
  <c r="O32" i="6"/>
  <c r="BO32" i="6"/>
  <c r="T32" i="6"/>
  <c r="BS32" i="6"/>
  <c r="P32" i="6"/>
  <c r="BT32" i="6"/>
  <c r="BE32" i="6"/>
  <c r="A34" i="6"/>
  <c r="BB33" i="6"/>
  <c r="AT33" i="6"/>
  <c r="BA33" i="6"/>
  <c r="AS33" i="6"/>
  <c r="AE33" i="6"/>
  <c r="W33" i="6"/>
  <c r="AZ33" i="6"/>
  <c r="AR33" i="6"/>
  <c r="AD33" i="6"/>
  <c r="AY33" i="6"/>
  <c r="AW33" i="6"/>
  <c r="BI33" i="6" s="1"/>
  <c r="AV33" i="6"/>
  <c r="Z33" i="6"/>
  <c r="AB33" i="6"/>
  <c r="AN33" i="6" s="1"/>
  <c r="AA33" i="6"/>
  <c r="Y33" i="6"/>
  <c r="AX33" i="6"/>
  <c r="BJ33" i="6" s="1"/>
  <c r="X33" i="6"/>
  <c r="AG33" i="6"/>
  <c r="AF33" i="6"/>
  <c r="E33" i="6"/>
  <c r="AU33" i="6"/>
  <c r="BD33" i="6" s="1"/>
  <c r="L33" i="6"/>
  <c r="D33" i="6"/>
  <c r="K33" i="6"/>
  <c r="C33" i="6"/>
  <c r="AC33" i="6"/>
  <c r="J33" i="6"/>
  <c r="B33" i="6"/>
  <c r="I33" i="6"/>
  <c r="H33" i="6"/>
  <c r="G33" i="6"/>
  <c r="F33" i="6"/>
  <c r="BL32" i="6"/>
  <c r="AJ32" i="6"/>
  <c r="AQ32" i="6"/>
  <c r="AO32" i="6"/>
  <c r="BD32" i="6"/>
  <c r="AI32" i="6"/>
  <c r="BK32" i="6"/>
  <c r="BH32" i="6"/>
  <c r="BI32" i="6"/>
  <c r="CR41" i="7" l="1"/>
  <c r="CD32" i="6"/>
  <c r="CG32" i="6"/>
  <c r="CY41" i="7"/>
  <c r="CX41" i="7"/>
  <c r="CP114" i="7"/>
  <c r="CO114" i="7"/>
  <c r="CN42" i="7"/>
  <c r="CC42" i="7"/>
  <c r="CM42" i="7"/>
  <c r="CB42" i="7"/>
  <c r="CY114" i="7"/>
  <c r="CX114" i="7"/>
  <c r="CD115" i="7"/>
  <c r="BS115" i="7"/>
  <c r="CE115" i="7"/>
  <c r="CG115" i="7"/>
  <c r="BT115" i="7"/>
  <c r="BV115" i="7"/>
  <c r="CH115" i="7"/>
  <c r="CK115" i="7"/>
  <c r="CL115" i="7"/>
  <c r="BZ115" i="7"/>
  <c r="CA115" i="7"/>
  <c r="CF115" i="7"/>
  <c r="BU115" i="7"/>
  <c r="BW115" i="7"/>
  <c r="BY115" i="7"/>
  <c r="CJ115" i="7"/>
  <c r="CI115" i="7"/>
  <c r="BX115" i="7"/>
  <c r="CN115" i="7"/>
  <c r="CY115" i="7" s="1"/>
  <c r="CM115" i="7"/>
  <c r="CC115" i="7"/>
  <c r="CB115" i="7"/>
  <c r="BB32" i="7"/>
  <c r="CL42" i="7"/>
  <c r="CD42" i="7"/>
  <c r="CF42" i="7"/>
  <c r="CE42" i="7"/>
  <c r="BU42" i="7"/>
  <c r="BT42" i="7"/>
  <c r="BX42" i="7"/>
  <c r="BW42" i="7"/>
  <c r="BZ42" i="7"/>
  <c r="CK42" i="7"/>
  <c r="BV42" i="7"/>
  <c r="CG42" i="7"/>
  <c r="CJ42" i="7"/>
  <c r="BS42" i="7"/>
  <c r="CI42" i="7"/>
  <c r="CH42" i="7"/>
  <c r="CA42" i="7"/>
  <c r="BY42" i="7"/>
  <c r="CW114" i="7"/>
  <c r="BH33" i="6"/>
  <c r="AM33" i="6"/>
  <c r="CT114" i="7"/>
  <c r="BA36" i="7"/>
  <c r="CR115" i="7"/>
  <c r="CE32" i="6"/>
  <c r="CS114" i="7"/>
  <c r="CU41" i="7"/>
  <c r="BX32" i="6"/>
  <c r="CH32" i="6" s="1"/>
  <c r="BZ32" i="6"/>
  <c r="BY32" i="6"/>
  <c r="CC32" i="6"/>
  <c r="CU114" i="7"/>
  <c r="CF32" i="6"/>
  <c r="CB32" i="6"/>
  <c r="CQ114" i="7"/>
  <c r="CA32" i="6"/>
  <c r="CQ42" i="7"/>
  <c r="CO41" i="7"/>
  <c r="BM33" i="6"/>
  <c r="BR43" i="7"/>
  <c r="BR116" i="7"/>
  <c r="CV41" i="7"/>
  <c r="CV114" i="7"/>
  <c r="CT115" i="7"/>
  <c r="AI33" i="6"/>
  <c r="AP33" i="6"/>
  <c r="AO33" i="6"/>
  <c r="AQ33" i="6"/>
  <c r="AH33" i="6"/>
  <c r="AK33" i="6"/>
  <c r="AJ33" i="6"/>
  <c r="AL33" i="6"/>
  <c r="BC33" i="6"/>
  <c r="BL33" i="6"/>
  <c r="P33" i="6"/>
  <c r="BT33" i="6"/>
  <c r="CA33" i="6" s="1"/>
  <c r="N33" i="6"/>
  <c r="BP33" i="6"/>
  <c r="Q33" i="6"/>
  <c r="BU33" i="6"/>
  <c r="CB33" i="6" s="1"/>
  <c r="T33" i="6"/>
  <c r="BS33" i="6"/>
  <c r="V33" i="6"/>
  <c r="BW33" i="6"/>
  <c r="CG33" i="6" s="1"/>
  <c r="M33" i="6"/>
  <c r="BN33" i="6"/>
  <c r="R33" i="6"/>
  <c r="BQ33" i="6"/>
  <c r="CC33" i="6" s="1"/>
  <c r="BV33" i="6"/>
  <c r="CF33" i="6" s="1"/>
  <c r="U33" i="6"/>
  <c r="S33" i="6"/>
  <c r="BR33" i="6"/>
  <c r="O33" i="6"/>
  <c r="BO33" i="6"/>
  <c r="BK33" i="6"/>
  <c r="BE33" i="6"/>
  <c r="BF33" i="6"/>
  <c r="A35" i="6"/>
  <c r="AW34" i="6"/>
  <c r="AV34" i="6"/>
  <c r="AB34" i="6"/>
  <c r="AU34" i="6"/>
  <c r="AA34" i="6"/>
  <c r="BB34" i="6"/>
  <c r="AT34" i="6"/>
  <c r="AZ34" i="6"/>
  <c r="AR34" i="6"/>
  <c r="BI34" i="6" s="1"/>
  <c r="AY34" i="6"/>
  <c r="AE34" i="6"/>
  <c r="W34" i="6"/>
  <c r="AX34" i="6"/>
  <c r="AD34" i="6"/>
  <c r="AS34" i="6"/>
  <c r="AC34" i="6"/>
  <c r="Z34" i="6"/>
  <c r="Y34" i="6"/>
  <c r="AG34" i="6"/>
  <c r="BA34" i="6"/>
  <c r="BK34" i="6" s="1"/>
  <c r="I34" i="6"/>
  <c r="AF34" i="6"/>
  <c r="H34" i="6"/>
  <c r="J34" i="6"/>
  <c r="X34" i="6"/>
  <c r="G34" i="6"/>
  <c r="F34" i="6"/>
  <c r="E34" i="6"/>
  <c r="L34" i="6"/>
  <c r="D34" i="6"/>
  <c r="K34" i="6"/>
  <c r="C34" i="6"/>
  <c r="B34" i="6"/>
  <c r="BG33" i="6"/>
  <c r="CE33" i="6" l="1"/>
  <c r="CO115" i="7"/>
  <c r="CX42" i="7"/>
  <c r="BZ33" i="6"/>
  <c r="BX33" i="6"/>
  <c r="BY33" i="6"/>
  <c r="CD33" i="6"/>
  <c r="CP115" i="7"/>
  <c r="CN43" i="7"/>
  <c r="CY43" i="7" s="1"/>
  <c r="CC43" i="7"/>
  <c r="CM43" i="7"/>
  <c r="CB43" i="7"/>
  <c r="CY42" i="7"/>
  <c r="CX115" i="7"/>
  <c r="CD116" i="7"/>
  <c r="BS116" i="7"/>
  <c r="CL116" i="7"/>
  <c r="BU116" i="7"/>
  <c r="CA116" i="7"/>
  <c r="CE116" i="7"/>
  <c r="CG116" i="7"/>
  <c r="BT116" i="7"/>
  <c r="BV116" i="7"/>
  <c r="CH116" i="7"/>
  <c r="CK116" i="7"/>
  <c r="BW116" i="7"/>
  <c r="BZ116" i="7"/>
  <c r="CF116" i="7"/>
  <c r="CM116" i="7"/>
  <c r="CJ116" i="7"/>
  <c r="CB116" i="7"/>
  <c r="BY116" i="7"/>
  <c r="CI116" i="7"/>
  <c r="BX116" i="7"/>
  <c r="CN116" i="7"/>
  <c r="CC116" i="7"/>
  <c r="BB33" i="7"/>
  <c r="CL43" i="7"/>
  <c r="CD43" i="7"/>
  <c r="CK43" i="7"/>
  <c r="CG43" i="7"/>
  <c r="CE43" i="7"/>
  <c r="CI43" i="7"/>
  <c r="BT43" i="7"/>
  <c r="CH43" i="7"/>
  <c r="CA43" i="7"/>
  <c r="BS43" i="7"/>
  <c r="CJ43" i="7"/>
  <c r="BY43" i="7"/>
  <c r="CF43" i="7"/>
  <c r="BX43" i="7"/>
  <c r="BW43" i="7"/>
  <c r="BV43" i="7"/>
  <c r="BU43" i="7"/>
  <c r="BZ43" i="7"/>
  <c r="CR116" i="7"/>
  <c r="BA37" i="7"/>
  <c r="CO42" i="7"/>
  <c r="BJ34" i="6"/>
  <c r="CW42" i="7"/>
  <c r="CR42" i="7"/>
  <c r="CS115" i="7"/>
  <c r="CU115" i="7"/>
  <c r="BR117" i="7"/>
  <c r="BR44" i="7"/>
  <c r="CV115" i="7"/>
  <c r="CU42" i="7"/>
  <c r="CP42" i="7"/>
  <c r="CW115" i="7"/>
  <c r="CQ115" i="7"/>
  <c r="CV42" i="7"/>
  <c r="CS42" i="7"/>
  <c r="CT42" i="7"/>
  <c r="AQ34" i="6"/>
  <c r="AJ34" i="6"/>
  <c r="BM34" i="6"/>
  <c r="AH34" i="6"/>
  <c r="AI34" i="6"/>
  <c r="AO34" i="6"/>
  <c r="AP34" i="6"/>
  <c r="AK34" i="6"/>
  <c r="V34" i="6"/>
  <c r="BW34" i="6"/>
  <c r="P34" i="6"/>
  <c r="BT34" i="6"/>
  <c r="N34" i="6"/>
  <c r="BP34" i="6"/>
  <c r="R34" i="6"/>
  <c r="BQ34" i="6"/>
  <c r="AL34" i="6"/>
  <c r="O34" i="6"/>
  <c r="BO34" i="6"/>
  <c r="BZ34" i="6" s="1"/>
  <c r="S34" i="6"/>
  <c r="BR34" i="6"/>
  <c r="BF34" i="6"/>
  <c r="CH33" i="6"/>
  <c r="M34" i="6"/>
  <c r="BN34" i="6"/>
  <c r="Q34" i="6"/>
  <c r="BU34" i="6"/>
  <c r="CB34" i="6" s="1"/>
  <c r="U34" i="6"/>
  <c r="BV34" i="6"/>
  <c r="T34" i="6"/>
  <c r="BS34" i="6"/>
  <c r="BC34" i="6"/>
  <c r="BG34" i="6"/>
  <c r="A36" i="6"/>
  <c r="BA35" i="6"/>
  <c r="AS35" i="6"/>
  <c r="AZ35" i="6"/>
  <c r="AR35" i="6"/>
  <c r="AG35" i="6"/>
  <c r="Y35" i="6"/>
  <c r="AY35" i="6"/>
  <c r="AF35" i="6"/>
  <c r="X35" i="6"/>
  <c r="AX35" i="6"/>
  <c r="AV35" i="6"/>
  <c r="AU35" i="6"/>
  <c r="BD35" i="6" s="1"/>
  <c r="AB35" i="6"/>
  <c r="AE35" i="6"/>
  <c r="AD35" i="6"/>
  <c r="AC35" i="6"/>
  <c r="AA35" i="6"/>
  <c r="AW35" i="6"/>
  <c r="W35" i="6"/>
  <c r="AT35" i="6"/>
  <c r="BE35" i="6" s="1"/>
  <c r="Z35" i="6"/>
  <c r="E35" i="6"/>
  <c r="L35" i="6"/>
  <c r="D35" i="6"/>
  <c r="K35" i="6"/>
  <c r="C35" i="6"/>
  <c r="BB35" i="6"/>
  <c r="J35" i="6"/>
  <c r="B35" i="6"/>
  <c r="I35" i="6"/>
  <c r="H35" i="6"/>
  <c r="G35" i="6"/>
  <c r="F35" i="6"/>
  <c r="BE34" i="6"/>
  <c r="BL34" i="6"/>
  <c r="AM34" i="6"/>
  <c r="BD34" i="6"/>
  <c r="AN34" i="6"/>
  <c r="BH34" i="6"/>
  <c r="CX43" i="7" l="1"/>
  <c r="CP116" i="7"/>
  <c r="CX116" i="7"/>
  <c r="CN44" i="7"/>
  <c r="CC44" i="7"/>
  <c r="CM44" i="7"/>
  <c r="CB44" i="7"/>
  <c r="CO116" i="7"/>
  <c r="CP43" i="7"/>
  <c r="BB34" i="7"/>
  <c r="CK44" i="7"/>
  <c r="CJ44" i="7"/>
  <c r="CH44" i="7"/>
  <c r="CF44" i="7"/>
  <c r="CA44" i="7"/>
  <c r="BS44" i="7"/>
  <c r="BZ44" i="7"/>
  <c r="BY44" i="7"/>
  <c r="BT44" i="7"/>
  <c r="BX44" i="7"/>
  <c r="CE44" i="7"/>
  <c r="CL44" i="7"/>
  <c r="BW44" i="7"/>
  <c r="CI44" i="7"/>
  <c r="BV44" i="7"/>
  <c r="CG44" i="7"/>
  <c r="BU44" i="7"/>
  <c r="CD44" i="7"/>
  <c r="CY116" i="7"/>
  <c r="CD117" i="7"/>
  <c r="BS117" i="7"/>
  <c r="BZ117" i="7"/>
  <c r="CF117" i="7"/>
  <c r="CL117" i="7"/>
  <c r="BU117" i="7"/>
  <c r="CA117" i="7"/>
  <c r="CE117" i="7"/>
  <c r="CG117" i="7"/>
  <c r="BT117" i="7"/>
  <c r="CP117" i="7" s="1"/>
  <c r="BV117" i="7"/>
  <c r="CK117" i="7"/>
  <c r="BX117" i="7"/>
  <c r="CH117" i="7"/>
  <c r="BW117" i="7"/>
  <c r="CI117" i="7"/>
  <c r="CJ117" i="7"/>
  <c r="BY117" i="7"/>
  <c r="CB117" i="7"/>
  <c r="CM117" i="7"/>
  <c r="CN117" i="7"/>
  <c r="CY117" i="7" s="1"/>
  <c r="CC117" i="7"/>
  <c r="CU116" i="7"/>
  <c r="CT116" i="7"/>
  <c r="BX34" i="6"/>
  <c r="BA38" i="7"/>
  <c r="CO43" i="7"/>
  <c r="CE34" i="6"/>
  <c r="BL35" i="6"/>
  <c r="BI35" i="6"/>
  <c r="CU43" i="7"/>
  <c r="CS43" i="7"/>
  <c r="CC34" i="6"/>
  <c r="CW116" i="7"/>
  <c r="BM35" i="6"/>
  <c r="BR45" i="7"/>
  <c r="BR118" i="7"/>
  <c r="CV43" i="7"/>
  <c r="BY34" i="6"/>
  <c r="CF34" i="6"/>
  <c r="CD34" i="6"/>
  <c r="CQ116" i="7"/>
  <c r="CA34" i="6"/>
  <c r="CR43" i="7"/>
  <c r="CQ43" i="7"/>
  <c r="CT43" i="7"/>
  <c r="CW43" i="7"/>
  <c r="CG34" i="6"/>
  <c r="CS116" i="7"/>
  <c r="CV116" i="7"/>
  <c r="AL35" i="6"/>
  <c r="BG35" i="6"/>
  <c r="Q35" i="6"/>
  <c r="BU35" i="6"/>
  <c r="CH34" i="6"/>
  <c r="R35" i="6"/>
  <c r="BQ35" i="6"/>
  <c r="U35" i="6"/>
  <c r="BV35" i="6"/>
  <c r="S35" i="6"/>
  <c r="BR35" i="6"/>
  <c r="O35" i="6"/>
  <c r="BO35" i="6"/>
  <c r="T35" i="6"/>
  <c r="BS35" i="6"/>
  <c r="V35" i="6"/>
  <c r="BW35" i="6"/>
  <c r="M35" i="6"/>
  <c r="BN35" i="6"/>
  <c r="P35" i="6"/>
  <c r="BT35" i="6"/>
  <c r="N35" i="6"/>
  <c r="BP35" i="6"/>
  <c r="BH35" i="6"/>
  <c r="BJ35" i="6"/>
  <c r="BC35" i="6"/>
  <c r="AM35" i="6"/>
  <c r="AH35" i="6"/>
  <c r="BK35" i="6"/>
  <c r="AO35" i="6"/>
  <c r="AP35" i="6"/>
  <c r="A37" i="6"/>
  <c r="AV36" i="6"/>
  <c r="AU36" i="6"/>
  <c r="AD36" i="6"/>
  <c r="BB36" i="6"/>
  <c r="AT36" i="6"/>
  <c r="AC36" i="6"/>
  <c r="BA36" i="6"/>
  <c r="AS36" i="6"/>
  <c r="AY36" i="6"/>
  <c r="AX36" i="6"/>
  <c r="AG36" i="6"/>
  <c r="Y36" i="6"/>
  <c r="AZ36" i="6"/>
  <c r="AF36" i="6"/>
  <c r="AW36" i="6"/>
  <c r="AE36" i="6"/>
  <c r="AR36" i="6"/>
  <c r="AB36" i="6"/>
  <c r="Z36" i="6"/>
  <c r="X36" i="6"/>
  <c r="J36" i="6"/>
  <c r="B36" i="6"/>
  <c r="BR47" i="7" s="1"/>
  <c r="I36" i="6"/>
  <c r="W36" i="6"/>
  <c r="H36" i="6"/>
  <c r="G36" i="6"/>
  <c r="C36" i="6"/>
  <c r="F36" i="6"/>
  <c r="K36" i="6"/>
  <c r="E36" i="6"/>
  <c r="AA36" i="6"/>
  <c r="L36" i="6"/>
  <c r="D36" i="6"/>
  <c r="AK35" i="6"/>
  <c r="BF35" i="6"/>
  <c r="AJ35" i="6"/>
  <c r="AI35" i="6"/>
  <c r="AN35" i="6"/>
  <c r="AQ35" i="6"/>
  <c r="CO117" i="7" l="1"/>
  <c r="CY44" i="7"/>
  <c r="CN47" i="7"/>
  <c r="CC47" i="7"/>
  <c r="CM47" i="7"/>
  <c r="CB47" i="7"/>
  <c r="CX44" i="7"/>
  <c r="CM45" i="7"/>
  <c r="CB45" i="7"/>
  <c r="CN45" i="7"/>
  <c r="CC45" i="7"/>
  <c r="CX117" i="7"/>
  <c r="CH47" i="7"/>
  <c r="CG47" i="7"/>
  <c r="CK47" i="7"/>
  <c r="BX47" i="7"/>
  <c r="BW47" i="7"/>
  <c r="CJ47" i="7"/>
  <c r="BU47" i="7"/>
  <c r="CI47" i="7"/>
  <c r="BT47" i="7"/>
  <c r="BY47" i="7"/>
  <c r="CF47" i="7"/>
  <c r="BS47" i="7"/>
  <c r="CE47" i="7"/>
  <c r="CD47" i="7"/>
  <c r="CA47" i="7"/>
  <c r="BZ47" i="7"/>
  <c r="CL47" i="7"/>
  <c r="BV47" i="7"/>
  <c r="CD118" i="7"/>
  <c r="BS118" i="7"/>
  <c r="BT118" i="7"/>
  <c r="BV118" i="7"/>
  <c r="CH118" i="7"/>
  <c r="CL118" i="7"/>
  <c r="CK118" i="7"/>
  <c r="BW118" i="7"/>
  <c r="CA118" i="7"/>
  <c r="BZ118" i="7"/>
  <c r="CF118" i="7"/>
  <c r="BU118" i="7"/>
  <c r="CG118" i="7"/>
  <c r="CB118" i="7"/>
  <c r="CE118" i="7"/>
  <c r="CI118" i="7"/>
  <c r="BX118" i="7"/>
  <c r="CJ118" i="7"/>
  <c r="CM118" i="7"/>
  <c r="CX118" i="7" s="1"/>
  <c r="BY118" i="7"/>
  <c r="CN118" i="7"/>
  <c r="CC118" i="7"/>
  <c r="BB35" i="7"/>
  <c r="CJ45" i="7"/>
  <c r="CI45" i="7"/>
  <c r="CK45" i="7"/>
  <c r="CG45" i="7"/>
  <c r="CE45" i="7"/>
  <c r="BZ45" i="7"/>
  <c r="CD45" i="7"/>
  <c r="BY45" i="7"/>
  <c r="CL45" i="7"/>
  <c r="BS45" i="7"/>
  <c r="CH45" i="7"/>
  <c r="BU45" i="7"/>
  <c r="CF45" i="7"/>
  <c r="CA45" i="7"/>
  <c r="BX45" i="7"/>
  <c r="BW45" i="7"/>
  <c r="BV45" i="7"/>
  <c r="BT45" i="7"/>
  <c r="CR117" i="7"/>
  <c r="CT117" i="7"/>
  <c r="CW47" i="7"/>
  <c r="CS47" i="7"/>
  <c r="CR44" i="7"/>
  <c r="CU117" i="7"/>
  <c r="CO44" i="7"/>
  <c r="BA39" i="7"/>
  <c r="CG35" i="6"/>
  <c r="CF35" i="6"/>
  <c r="BY35" i="6"/>
  <c r="CE35" i="6"/>
  <c r="CC35" i="6"/>
  <c r="CQ117" i="7"/>
  <c r="CA35" i="6"/>
  <c r="BZ35" i="6"/>
  <c r="CB35" i="6"/>
  <c r="BX35" i="6"/>
  <c r="CH35" i="6" s="1"/>
  <c r="CD35" i="6"/>
  <c r="CW44" i="7"/>
  <c r="CS44" i="7"/>
  <c r="CS117" i="7"/>
  <c r="CT44" i="7"/>
  <c r="CU44" i="7"/>
  <c r="BR119" i="7"/>
  <c r="BR48" i="7"/>
  <c r="BR120" i="7"/>
  <c r="BR46" i="7"/>
  <c r="CV117" i="7"/>
  <c r="CV44" i="7"/>
  <c r="CQ44" i="7"/>
  <c r="CP44" i="7"/>
  <c r="CW117" i="7"/>
  <c r="AM36" i="6"/>
  <c r="P36" i="6"/>
  <c r="BT36" i="6"/>
  <c r="V36" i="6"/>
  <c r="BW36" i="6"/>
  <c r="N36" i="6"/>
  <c r="BP36" i="6"/>
  <c r="BM36" i="6"/>
  <c r="Q36" i="6"/>
  <c r="BU36" i="6"/>
  <c r="U36" i="6"/>
  <c r="BV36" i="6"/>
  <c r="R36" i="6"/>
  <c r="BQ36" i="6"/>
  <c r="M36" i="6"/>
  <c r="BN36" i="6"/>
  <c r="AI36" i="6"/>
  <c r="S36" i="6"/>
  <c r="BR36" i="6"/>
  <c r="AN36" i="6"/>
  <c r="O36" i="6"/>
  <c r="BO36" i="6"/>
  <c r="T36" i="6"/>
  <c r="BS36" i="6"/>
  <c r="AP36" i="6"/>
  <c r="CU47" i="7" s="1"/>
  <c r="AO36" i="6"/>
  <c r="BG36" i="6"/>
  <c r="BE36" i="6"/>
  <c r="AH36" i="6"/>
  <c r="AJ36" i="6"/>
  <c r="BL36" i="6"/>
  <c r="AQ36" i="6"/>
  <c r="CV47" i="7" s="1"/>
  <c r="AK36" i="6"/>
  <c r="CP47" i="7" s="1"/>
  <c r="BJ36" i="6"/>
  <c r="BD36" i="6"/>
  <c r="BF36" i="6"/>
  <c r="BH36" i="6"/>
  <c r="AL36" i="6"/>
  <c r="BC36" i="6"/>
  <c r="A38" i="6"/>
  <c r="AX37" i="6"/>
  <c r="AW37" i="6"/>
  <c r="AA37" i="6"/>
  <c r="AV37" i="6"/>
  <c r="Z37" i="6"/>
  <c r="AU37" i="6"/>
  <c r="BA37" i="6"/>
  <c r="AS37" i="6"/>
  <c r="AZ37" i="6"/>
  <c r="AR37" i="6"/>
  <c r="AD37" i="6"/>
  <c r="W37" i="6"/>
  <c r="AG37" i="6"/>
  <c r="AF37" i="6"/>
  <c r="K37" i="6"/>
  <c r="AE37" i="6"/>
  <c r="BB37" i="6"/>
  <c r="BL37" i="6" s="1"/>
  <c r="AB37" i="6"/>
  <c r="AY37" i="6"/>
  <c r="Y37" i="6"/>
  <c r="AJ37" i="6" s="1"/>
  <c r="E37" i="6"/>
  <c r="D37" i="6"/>
  <c r="L37" i="6"/>
  <c r="C37" i="6"/>
  <c r="J37" i="6"/>
  <c r="B37" i="6"/>
  <c r="BR51" i="7" s="1"/>
  <c r="AC37" i="6"/>
  <c r="I37" i="6"/>
  <c r="X37" i="6"/>
  <c r="H37" i="6"/>
  <c r="F37" i="6"/>
  <c r="AT37" i="6"/>
  <c r="BE37" i="6" s="1"/>
  <c r="G37" i="6"/>
  <c r="BI36" i="6"/>
  <c r="BK36" i="6"/>
  <c r="CY47" i="7" l="1"/>
  <c r="CN46" i="7"/>
  <c r="CC46" i="7"/>
  <c r="CM46" i="7"/>
  <c r="CB46" i="7"/>
  <c r="CN51" i="7"/>
  <c r="CC51" i="7"/>
  <c r="CM51" i="7"/>
  <c r="CB51" i="7"/>
  <c r="CY45" i="7"/>
  <c r="CN48" i="7"/>
  <c r="CC48" i="7"/>
  <c r="CB48" i="7"/>
  <c r="CM48" i="7"/>
  <c r="CP118" i="7"/>
  <c r="CO118" i="7"/>
  <c r="CX45" i="7"/>
  <c r="CX47" i="7"/>
  <c r="BB36" i="7"/>
  <c r="CI46" i="7"/>
  <c r="CH46" i="7"/>
  <c r="CL46" i="7"/>
  <c r="CJ46" i="7"/>
  <c r="CK46" i="7"/>
  <c r="BY46" i="7"/>
  <c r="CG46" i="7"/>
  <c r="BX46" i="7"/>
  <c r="BT46" i="7"/>
  <c r="BS46" i="7"/>
  <c r="BV46" i="7"/>
  <c r="CE46" i="7"/>
  <c r="CA46" i="7"/>
  <c r="BZ46" i="7"/>
  <c r="CF46" i="7"/>
  <c r="BW46" i="7"/>
  <c r="CD46" i="7"/>
  <c r="BU46" i="7"/>
  <c r="CD120" i="7"/>
  <c r="BS120" i="7"/>
  <c r="BU120" i="7"/>
  <c r="CE120" i="7"/>
  <c r="CG120" i="7"/>
  <c r="BT120" i="7"/>
  <c r="CP120" i="7" s="1"/>
  <c r="BV120" i="7"/>
  <c r="CH120" i="7"/>
  <c r="CK120" i="7"/>
  <c r="BW120" i="7"/>
  <c r="CL120" i="7"/>
  <c r="BZ120" i="7"/>
  <c r="CA120" i="7"/>
  <c r="CF120" i="7"/>
  <c r="CJ120" i="7"/>
  <c r="BY120" i="7"/>
  <c r="CI120" i="7"/>
  <c r="BX120" i="7"/>
  <c r="CN120" i="7"/>
  <c r="CB120" i="7"/>
  <c r="CC120" i="7"/>
  <c r="CM120" i="7"/>
  <c r="CX120" i="7" s="1"/>
  <c r="CY118" i="7"/>
  <c r="CG48" i="7"/>
  <c r="CF48" i="7"/>
  <c r="CD48" i="7"/>
  <c r="CL48" i="7"/>
  <c r="CH48" i="7"/>
  <c r="BW48" i="7"/>
  <c r="CE48" i="7"/>
  <c r="BV48" i="7"/>
  <c r="BX48" i="7"/>
  <c r="BU48" i="7"/>
  <c r="BZ48" i="7"/>
  <c r="BT48" i="7"/>
  <c r="CI48" i="7"/>
  <c r="BS48" i="7"/>
  <c r="CK48" i="7"/>
  <c r="CJ48" i="7"/>
  <c r="CA48" i="7"/>
  <c r="BY48" i="7"/>
  <c r="CD119" i="7"/>
  <c r="BS119" i="7"/>
  <c r="CE119" i="7"/>
  <c r="CG119" i="7"/>
  <c r="BT119" i="7"/>
  <c r="CP119" i="7" s="1"/>
  <c r="BV119" i="7"/>
  <c r="CH119" i="7"/>
  <c r="CK119" i="7"/>
  <c r="CL119" i="7"/>
  <c r="BZ119" i="7"/>
  <c r="CA119" i="7"/>
  <c r="CF119" i="7"/>
  <c r="BU119" i="7"/>
  <c r="BY119" i="7"/>
  <c r="BW119" i="7"/>
  <c r="CI119" i="7"/>
  <c r="BX119" i="7"/>
  <c r="CJ119" i="7"/>
  <c r="CN119" i="7"/>
  <c r="CC119" i="7"/>
  <c r="CM119" i="7"/>
  <c r="CX119" i="7" s="1"/>
  <c r="CB119" i="7"/>
  <c r="CL51" i="7"/>
  <c r="CD51" i="7"/>
  <c r="CK51" i="7"/>
  <c r="CI51" i="7"/>
  <c r="CG51" i="7"/>
  <c r="CH51" i="7"/>
  <c r="BT51" i="7"/>
  <c r="CF51" i="7"/>
  <c r="CA51" i="7"/>
  <c r="BS51" i="7"/>
  <c r="BZ51" i="7"/>
  <c r="BU51" i="7"/>
  <c r="CJ51" i="7"/>
  <c r="BY51" i="7"/>
  <c r="CE51" i="7"/>
  <c r="BX51" i="7"/>
  <c r="BW51" i="7"/>
  <c r="BV51" i="7"/>
  <c r="CO47" i="7"/>
  <c r="CQ47" i="7"/>
  <c r="CT47" i="7"/>
  <c r="CR47" i="7"/>
  <c r="BF37" i="6"/>
  <c r="CQ45" i="7"/>
  <c r="BA40" i="7"/>
  <c r="CT118" i="7"/>
  <c r="CT45" i="7"/>
  <c r="CW118" i="7"/>
  <c r="CR45" i="7"/>
  <c r="BX36" i="6"/>
  <c r="CR119" i="7"/>
  <c r="CS118" i="7"/>
  <c r="CV45" i="7"/>
  <c r="CQ118" i="7"/>
  <c r="CO45" i="7"/>
  <c r="CU118" i="7"/>
  <c r="CR118" i="7"/>
  <c r="CS45" i="7"/>
  <c r="CU45" i="7"/>
  <c r="CV118" i="7"/>
  <c r="CP45" i="7"/>
  <c r="CW45" i="7"/>
  <c r="BR122" i="7"/>
  <c r="BR49" i="7"/>
  <c r="BR121" i="7"/>
  <c r="BR50" i="7"/>
  <c r="AH37" i="6"/>
  <c r="AO37" i="6"/>
  <c r="BM37" i="6"/>
  <c r="AN37" i="6"/>
  <c r="AQ37" i="6"/>
  <c r="CV51" i="7" s="1"/>
  <c r="BG37" i="6"/>
  <c r="T37" i="6"/>
  <c r="BS37" i="6"/>
  <c r="O37" i="6"/>
  <c r="BO37" i="6"/>
  <c r="BZ36" i="6"/>
  <c r="BY36" i="6"/>
  <c r="V37" i="6"/>
  <c r="BW37" i="6"/>
  <c r="N37" i="6"/>
  <c r="BP37" i="6"/>
  <c r="U37" i="6"/>
  <c r="BV37" i="6"/>
  <c r="P37" i="6"/>
  <c r="BT37" i="6"/>
  <c r="CG36" i="6"/>
  <c r="CC36" i="6"/>
  <c r="CH36" i="6"/>
  <c r="CF36" i="6"/>
  <c r="R37" i="6"/>
  <c r="BQ37" i="6"/>
  <c r="CD36" i="6"/>
  <c r="CA36" i="6"/>
  <c r="Q37" i="6"/>
  <c r="BU37" i="6"/>
  <c r="CB36" i="6"/>
  <c r="S37" i="6"/>
  <c r="BR37" i="6"/>
  <c r="M37" i="6"/>
  <c r="BN37" i="6"/>
  <c r="BX37" i="6" s="1"/>
  <c r="CE36" i="6"/>
  <c r="BC37" i="6"/>
  <c r="A39" i="6"/>
  <c r="BA38" i="6"/>
  <c r="AS38" i="6"/>
  <c r="AZ38" i="6"/>
  <c r="AR38" i="6"/>
  <c r="AF38" i="6"/>
  <c r="X38" i="6"/>
  <c r="AY38" i="6"/>
  <c r="AE38" i="6"/>
  <c r="W38" i="6"/>
  <c r="AX38" i="6"/>
  <c r="AV38" i="6"/>
  <c r="AU38" i="6"/>
  <c r="AA38" i="6"/>
  <c r="Y38" i="6"/>
  <c r="BB38" i="6"/>
  <c r="G38" i="6"/>
  <c r="AW38" i="6"/>
  <c r="AG38" i="6"/>
  <c r="AC38" i="6"/>
  <c r="AB38" i="6"/>
  <c r="K38" i="6"/>
  <c r="B38" i="6"/>
  <c r="J38" i="6"/>
  <c r="C38" i="6"/>
  <c r="AD38" i="6"/>
  <c r="AK38" i="6" s="1"/>
  <c r="I38" i="6"/>
  <c r="Z38" i="6"/>
  <c r="H38" i="6"/>
  <c r="L38" i="6"/>
  <c r="F38" i="6"/>
  <c r="AT38" i="6"/>
  <c r="E38" i="6"/>
  <c r="D38" i="6"/>
  <c r="BK37" i="6"/>
  <c r="AP37" i="6"/>
  <c r="BD37" i="6"/>
  <c r="AI37" i="6"/>
  <c r="AL37" i="6"/>
  <c r="CQ51" i="7" s="1"/>
  <c r="BH37" i="6"/>
  <c r="AK37" i="6"/>
  <c r="AM37" i="6"/>
  <c r="BI37" i="6"/>
  <c r="BJ37" i="6"/>
  <c r="CX48" i="7" l="1"/>
  <c r="CX46" i="7"/>
  <c r="M40" i="7" s="1"/>
  <c r="CO119" i="7"/>
  <c r="CT119" i="7"/>
  <c r="CN50" i="7"/>
  <c r="CC50" i="7"/>
  <c r="CM50" i="7"/>
  <c r="CB50" i="7"/>
  <c r="CU51" i="7"/>
  <c r="CY48" i="7"/>
  <c r="CY51" i="7"/>
  <c r="N50" i="7" s="1"/>
  <c r="CM49" i="7"/>
  <c r="CB49" i="7"/>
  <c r="CC49" i="7"/>
  <c r="CN49" i="7"/>
  <c r="CO120" i="7"/>
  <c r="CS51" i="7"/>
  <c r="CY46" i="7"/>
  <c r="N40" i="7" s="1"/>
  <c r="CX51" i="7"/>
  <c r="M50" i="7" s="1"/>
  <c r="CY119" i="7"/>
  <c r="CT51" i="7"/>
  <c r="CD122" i="7"/>
  <c r="BS122" i="7"/>
  <c r="CO122" i="7" s="1"/>
  <c r="BT122" i="7"/>
  <c r="BV122" i="7"/>
  <c r="CH122" i="7"/>
  <c r="CK122" i="7"/>
  <c r="BW122" i="7"/>
  <c r="BZ122" i="7"/>
  <c r="CF122" i="7"/>
  <c r="CL122" i="7"/>
  <c r="BU122" i="7"/>
  <c r="CA122" i="7"/>
  <c r="CG122" i="7"/>
  <c r="CI122" i="7"/>
  <c r="CE122" i="7"/>
  <c r="BX122" i="7"/>
  <c r="CJ122" i="7"/>
  <c r="BY122" i="7"/>
  <c r="CN122" i="7"/>
  <c r="CC122" i="7"/>
  <c r="CM122" i="7"/>
  <c r="CB122" i="7"/>
  <c r="CY120" i="7"/>
  <c r="CF49" i="7"/>
  <c r="CE49" i="7"/>
  <c r="CG49" i="7"/>
  <c r="CK49" i="7"/>
  <c r="BV49" i="7"/>
  <c r="CJ49" i="7"/>
  <c r="BU49" i="7"/>
  <c r="CL49" i="7"/>
  <c r="BY49" i="7"/>
  <c r="CI49" i="7"/>
  <c r="BX49" i="7"/>
  <c r="CA49" i="7"/>
  <c r="CH49" i="7"/>
  <c r="BW49" i="7"/>
  <c r="CD49" i="7"/>
  <c r="BT49" i="7"/>
  <c r="BS49" i="7"/>
  <c r="BZ49" i="7"/>
  <c r="CE50" i="7"/>
  <c r="CL50" i="7"/>
  <c r="CD50" i="7"/>
  <c r="CH50" i="7"/>
  <c r="CF50" i="7"/>
  <c r="BU50" i="7"/>
  <c r="BT50" i="7"/>
  <c r="BZ50" i="7"/>
  <c r="BY50" i="7"/>
  <c r="BX50" i="7"/>
  <c r="CI50" i="7"/>
  <c r="BW50" i="7"/>
  <c r="CK50" i="7"/>
  <c r="BV50" i="7"/>
  <c r="CJ50" i="7"/>
  <c r="BS50" i="7"/>
  <c r="CG50" i="7"/>
  <c r="CA50" i="7"/>
  <c r="CD121" i="7"/>
  <c r="BS121" i="7"/>
  <c r="BZ121" i="7"/>
  <c r="CF121" i="7"/>
  <c r="BU121" i="7"/>
  <c r="CL121" i="7"/>
  <c r="CE121" i="7"/>
  <c r="CG121" i="7"/>
  <c r="CA121" i="7"/>
  <c r="BT121" i="7"/>
  <c r="CP121" i="7" s="1"/>
  <c r="E73" i="7" s="1"/>
  <c r="BV121" i="7"/>
  <c r="BX121" i="7"/>
  <c r="CK121" i="7"/>
  <c r="CJ121" i="7"/>
  <c r="CI121" i="7"/>
  <c r="CH121" i="7"/>
  <c r="BY121" i="7"/>
  <c r="BW121" i="7"/>
  <c r="CB121" i="7"/>
  <c r="CN121" i="7"/>
  <c r="CC121" i="7"/>
  <c r="CM121" i="7"/>
  <c r="CT120" i="7"/>
  <c r="CU119" i="7"/>
  <c r="CP51" i="7"/>
  <c r="CW51" i="7"/>
  <c r="BH38" i="6"/>
  <c r="BJ38" i="6"/>
  <c r="BI38" i="6"/>
  <c r="BE38" i="6"/>
  <c r="BL38" i="6"/>
  <c r="CO51" i="7"/>
  <c r="BD38" i="6"/>
  <c r="CR51" i="7"/>
  <c r="BB37" i="7"/>
  <c r="BA41" i="7"/>
  <c r="CU48" i="7"/>
  <c r="BY37" i="6"/>
  <c r="CE37" i="6"/>
  <c r="CR120" i="7"/>
  <c r="CW120" i="7"/>
  <c r="CV46" i="7"/>
  <c r="K40" i="7" s="1"/>
  <c r="CC37" i="6"/>
  <c r="CF37" i="6"/>
  <c r="CW46" i="7"/>
  <c r="L40" i="7" s="1"/>
  <c r="CR48" i="7"/>
  <c r="CQ120" i="7"/>
  <c r="CW48" i="7"/>
  <c r="CP48" i="7"/>
  <c r="CB37" i="6"/>
  <c r="CG37" i="6"/>
  <c r="CD37" i="6"/>
  <c r="CS119" i="7"/>
  <c r="CV119" i="7"/>
  <c r="AQ38" i="6"/>
  <c r="CV120" i="7"/>
  <c r="CV48" i="7"/>
  <c r="CP46" i="7"/>
  <c r="E40" i="7" s="1"/>
  <c r="O40" i="7" s="1"/>
  <c r="CQ50" i="7"/>
  <c r="CV50" i="7"/>
  <c r="CU120" i="7"/>
  <c r="CQ119" i="7"/>
  <c r="CT48" i="7"/>
  <c r="CT46" i="7"/>
  <c r="I40" i="7" s="1"/>
  <c r="CW119" i="7"/>
  <c r="BM38" i="6"/>
  <c r="BR127" i="7"/>
  <c r="BR57" i="7"/>
  <c r="BR52" i="7"/>
  <c r="BR125" i="7"/>
  <c r="BR55" i="7"/>
  <c r="BR126" i="7"/>
  <c r="BR56" i="7"/>
  <c r="BR124" i="7"/>
  <c r="BR54" i="7"/>
  <c r="BR123" i="7"/>
  <c r="BR128" i="7"/>
  <c r="BR53" i="7"/>
  <c r="CA37" i="6"/>
  <c r="CR46" i="7"/>
  <c r="G40" i="7" s="1"/>
  <c r="CU46" i="7"/>
  <c r="J40" i="7" s="1"/>
  <c r="CS120" i="7"/>
  <c r="CT49" i="7"/>
  <c r="CO48" i="7"/>
  <c r="AN38" i="6"/>
  <c r="BZ37" i="6"/>
  <c r="CS46" i="7"/>
  <c r="H40" i="7" s="1"/>
  <c r="CO46" i="7"/>
  <c r="D40" i="7" s="1"/>
  <c r="CS48" i="7"/>
  <c r="AO38" i="6"/>
  <c r="CQ46" i="7"/>
  <c r="F40" i="7" s="1"/>
  <c r="Q40" i="7" s="1"/>
  <c r="CQ48" i="7"/>
  <c r="CR121" i="7"/>
  <c r="G73" i="7" s="1"/>
  <c r="AJ38" i="6"/>
  <c r="R38" i="6"/>
  <c r="BQ38" i="6"/>
  <c r="Q38" i="6"/>
  <c r="BU38" i="6"/>
  <c r="CB38" i="6" s="1"/>
  <c r="V38" i="6"/>
  <c r="BW38" i="6"/>
  <c r="U38" i="6"/>
  <c r="BV38" i="6"/>
  <c r="AM38" i="6"/>
  <c r="AP38" i="6"/>
  <c r="T38" i="6"/>
  <c r="BS38" i="6"/>
  <c r="CE38" i="6" s="1"/>
  <c r="BG38" i="6"/>
  <c r="CH37" i="6"/>
  <c r="P38" i="6"/>
  <c r="BT38" i="6"/>
  <c r="O38" i="6"/>
  <c r="BO38" i="6"/>
  <c r="N38" i="6"/>
  <c r="BP38" i="6"/>
  <c r="BY38" i="6" s="1"/>
  <c r="M38" i="6"/>
  <c r="BN38" i="6"/>
  <c r="BR38" i="6"/>
  <c r="S38" i="6"/>
  <c r="BC38" i="6"/>
  <c r="AI38" i="6"/>
  <c r="BK38" i="6"/>
  <c r="AL38" i="6"/>
  <c r="A40" i="6"/>
  <c r="AW39" i="6"/>
  <c r="AV39" i="6"/>
  <c r="AC39" i="6"/>
  <c r="AU39" i="6"/>
  <c r="AB39" i="6"/>
  <c r="BB39" i="6"/>
  <c r="AT39" i="6"/>
  <c r="AZ39" i="6"/>
  <c r="AR39" i="6"/>
  <c r="AY39" i="6"/>
  <c r="AF39" i="6"/>
  <c r="X39" i="6"/>
  <c r="AX39" i="6"/>
  <c r="Z39" i="6"/>
  <c r="AS39" i="6"/>
  <c r="Y39" i="6"/>
  <c r="J39" i="6"/>
  <c r="W39" i="6"/>
  <c r="I39" i="6"/>
  <c r="AE39" i="6"/>
  <c r="AD39" i="6"/>
  <c r="AG39" i="6"/>
  <c r="F39" i="6"/>
  <c r="AA39" i="6"/>
  <c r="E39" i="6"/>
  <c r="D39" i="6"/>
  <c r="C39" i="6"/>
  <c r="BA39" i="6"/>
  <c r="BK39" i="6" s="1"/>
  <c r="L39" i="6"/>
  <c r="B39" i="6"/>
  <c r="G39" i="6"/>
  <c r="K39" i="6"/>
  <c r="H39" i="6"/>
  <c r="BF38" i="6"/>
  <c r="AH38" i="6"/>
  <c r="CX122" i="7" l="1"/>
  <c r="BZ38" i="6"/>
  <c r="CC38" i="6"/>
  <c r="CX50" i="7"/>
  <c r="CD38" i="6"/>
  <c r="CX49" i="7"/>
  <c r="R40" i="7"/>
  <c r="CO121" i="7"/>
  <c r="D73" i="7" s="1"/>
  <c r="P73" i="7" s="1"/>
  <c r="V40" i="7"/>
  <c r="CN56" i="7"/>
  <c r="CC56" i="7"/>
  <c r="CM56" i="7"/>
  <c r="CB56" i="7"/>
  <c r="X40" i="7"/>
  <c r="Y40" i="7"/>
  <c r="P40" i="7"/>
  <c r="U40" i="7"/>
  <c r="CY122" i="7"/>
  <c r="CP122" i="7"/>
  <c r="CY49" i="7"/>
  <c r="T40" i="7"/>
  <c r="CN55" i="7"/>
  <c r="CC55" i="7"/>
  <c r="CM55" i="7"/>
  <c r="CX55" i="7" s="1"/>
  <c r="M58" i="7" s="1"/>
  <c r="CB55" i="7"/>
  <c r="CA38" i="6"/>
  <c r="CF38" i="6"/>
  <c r="CM53" i="7"/>
  <c r="CB53" i="7"/>
  <c r="CN53" i="7"/>
  <c r="CC53" i="7"/>
  <c r="W40" i="7"/>
  <c r="CN52" i="7"/>
  <c r="CC52" i="7"/>
  <c r="CM52" i="7"/>
  <c r="CB52" i="7"/>
  <c r="S40" i="7"/>
  <c r="BX38" i="6"/>
  <c r="CH38" i="6" s="1"/>
  <c r="CG38" i="6"/>
  <c r="CM57" i="7"/>
  <c r="CX57" i="7" s="1"/>
  <c r="CB57" i="7"/>
  <c r="CN57" i="7"/>
  <c r="CC57" i="7"/>
  <c r="CN54" i="7"/>
  <c r="CC54" i="7"/>
  <c r="CM54" i="7"/>
  <c r="CB54" i="7"/>
  <c r="CY50" i="7"/>
  <c r="CI54" i="7"/>
  <c r="CH54" i="7"/>
  <c r="CD54" i="7"/>
  <c r="BZ54" i="7"/>
  <c r="CL54" i="7"/>
  <c r="BX54" i="7"/>
  <c r="CJ54" i="7"/>
  <c r="CG54" i="7"/>
  <c r="CA54" i="7"/>
  <c r="CE54" i="7"/>
  <c r="BW54" i="7"/>
  <c r="BV54" i="7"/>
  <c r="BU54" i="7"/>
  <c r="CK54" i="7"/>
  <c r="BT54" i="7"/>
  <c r="BS54" i="7"/>
  <c r="CF54" i="7"/>
  <c r="BY54" i="7"/>
  <c r="CD127" i="7"/>
  <c r="BS127" i="7"/>
  <c r="CL127" i="7"/>
  <c r="CA127" i="7"/>
  <c r="CE127" i="7"/>
  <c r="CG127" i="7"/>
  <c r="BT127" i="7"/>
  <c r="BV127" i="7"/>
  <c r="CH127" i="7"/>
  <c r="CK127" i="7"/>
  <c r="BZ127" i="7"/>
  <c r="CF127" i="7"/>
  <c r="BU127" i="7"/>
  <c r="BY127" i="7"/>
  <c r="BW127" i="7"/>
  <c r="CI127" i="7"/>
  <c r="BX127" i="7"/>
  <c r="CJ127" i="7"/>
  <c r="CB127" i="7"/>
  <c r="CN127" i="7"/>
  <c r="CM127" i="7"/>
  <c r="CC127" i="7"/>
  <c r="CD124" i="7"/>
  <c r="BS124" i="7"/>
  <c r="BU124" i="7"/>
  <c r="CE124" i="7"/>
  <c r="CG124" i="7"/>
  <c r="BT124" i="7"/>
  <c r="CP124" i="7" s="1"/>
  <c r="BV124" i="7"/>
  <c r="CH124" i="7"/>
  <c r="CK124" i="7"/>
  <c r="BW124" i="7"/>
  <c r="CL124" i="7"/>
  <c r="BZ124" i="7"/>
  <c r="CJ124" i="7"/>
  <c r="CF124" i="7"/>
  <c r="BY124" i="7"/>
  <c r="CM124" i="7"/>
  <c r="CX124" i="7" s="1"/>
  <c r="CB124" i="7"/>
  <c r="CI124" i="7"/>
  <c r="BX124" i="7"/>
  <c r="CA124" i="7"/>
  <c r="CN124" i="7"/>
  <c r="CC124" i="7"/>
  <c r="CY121" i="7"/>
  <c r="N73" i="7" s="1"/>
  <c r="CD126" i="7"/>
  <c r="BS126" i="7"/>
  <c r="BT126" i="7"/>
  <c r="BV126" i="7"/>
  <c r="CH126" i="7"/>
  <c r="CK126" i="7"/>
  <c r="BW126" i="7"/>
  <c r="BZ126" i="7"/>
  <c r="CF126" i="7"/>
  <c r="BU126" i="7"/>
  <c r="CL126" i="7"/>
  <c r="CI126" i="7"/>
  <c r="CM126" i="7"/>
  <c r="CA126" i="7"/>
  <c r="CG126" i="7"/>
  <c r="CR126" i="7" s="1"/>
  <c r="BX126" i="7"/>
  <c r="CB126" i="7"/>
  <c r="CE126" i="7"/>
  <c r="CJ126" i="7"/>
  <c r="BY126" i="7"/>
  <c r="CN126" i="7"/>
  <c r="CC126" i="7"/>
  <c r="CG56" i="7"/>
  <c r="CF56" i="7"/>
  <c r="CH56" i="7"/>
  <c r="BX56" i="7"/>
  <c r="CD56" i="7"/>
  <c r="BV56" i="7"/>
  <c r="CE56" i="7"/>
  <c r="BT56" i="7"/>
  <c r="BS56" i="7"/>
  <c r="CI56" i="7"/>
  <c r="BU56" i="7"/>
  <c r="BY56" i="7"/>
  <c r="CK56" i="7"/>
  <c r="CA56" i="7"/>
  <c r="CL56" i="7"/>
  <c r="BZ56" i="7"/>
  <c r="CJ56" i="7"/>
  <c r="BW56" i="7"/>
  <c r="CH55" i="7"/>
  <c r="CG55" i="7"/>
  <c r="CE55" i="7"/>
  <c r="BY55" i="7"/>
  <c r="BW55" i="7"/>
  <c r="BS55" i="7"/>
  <c r="CL55" i="7"/>
  <c r="CK55" i="7"/>
  <c r="CA55" i="7"/>
  <c r="BT55" i="7"/>
  <c r="CJ55" i="7"/>
  <c r="BZ55" i="7"/>
  <c r="CI55" i="7"/>
  <c r="BX55" i="7"/>
  <c r="CF55" i="7"/>
  <c r="BV55" i="7"/>
  <c r="CD55" i="7"/>
  <c r="BU55" i="7"/>
  <c r="CJ53" i="7"/>
  <c r="CI53" i="7"/>
  <c r="CA53" i="7"/>
  <c r="CK53" i="7"/>
  <c r="CE53" i="7"/>
  <c r="BZ53" i="7"/>
  <c r="CD53" i="7"/>
  <c r="BY53" i="7"/>
  <c r="BU53" i="7"/>
  <c r="CL53" i="7"/>
  <c r="BT53" i="7"/>
  <c r="BW53" i="7"/>
  <c r="CH53" i="7"/>
  <c r="BS53" i="7"/>
  <c r="CG53" i="7"/>
  <c r="CF53" i="7"/>
  <c r="BX53" i="7"/>
  <c r="BV53" i="7"/>
  <c r="CD125" i="7"/>
  <c r="BS125" i="7"/>
  <c r="CO125" i="7" s="1"/>
  <c r="CA125" i="7"/>
  <c r="BZ125" i="7"/>
  <c r="CF125" i="7"/>
  <c r="BU125" i="7"/>
  <c r="CE125" i="7"/>
  <c r="CG125" i="7"/>
  <c r="BT125" i="7"/>
  <c r="BV125" i="7"/>
  <c r="BW125" i="7"/>
  <c r="BX125" i="7"/>
  <c r="CI125" i="7"/>
  <c r="CK125" i="7"/>
  <c r="CL125" i="7"/>
  <c r="CJ125" i="7"/>
  <c r="BY125" i="7"/>
  <c r="CH125" i="7"/>
  <c r="CN125" i="7"/>
  <c r="CC125" i="7"/>
  <c r="CM125" i="7"/>
  <c r="CB125" i="7"/>
  <c r="CD128" i="7"/>
  <c r="BS128" i="7"/>
  <c r="BU128" i="7"/>
  <c r="CE128" i="7"/>
  <c r="CG128" i="7"/>
  <c r="CL128" i="7"/>
  <c r="BT128" i="7"/>
  <c r="BV128" i="7"/>
  <c r="CH128" i="7"/>
  <c r="CA128" i="7"/>
  <c r="CK128" i="7"/>
  <c r="BW128" i="7"/>
  <c r="BZ128" i="7"/>
  <c r="CJ128" i="7"/>
  <c r="BY128" i="7"/>
  <c r="CF128" i="7"/>
  <c r="CI128" i="7"/>
  <c r="BX128" i="7"/>
  <c r="CN128" i="7"/>
  <c r="CC128" i="7"/>
  <c r="CM128" i="7"/>
  <c r="CB128" i="7"/>
  <c r="CK52" i="7"/>
  <c r="CJ52" i="7"/>
  <c r="CL52" i="7"/>
  <c r="CH52" i="7"/>
  <c r="CA52" i="7"/>
  <c r="BS52" i="7"/>
  <c r="BZ52" i="7"/>
  <c r="CE52" i="7"/>
  <c r="BT52" i="7"/>
  <c r="CD52" i="7"/>
  <c r="BV52" i="7"/>
  <c r="CG52" i="7"/>
  <c r="BY52" i="7"/>
  <c r="BX52" i="7"/>
  <c r="CI52" i="7"/>
  <c r="CT52" i="7" s="1"/>
  <c r="I63" i="7" s="1"/>
  <c r="BW52" i="7"/>
  <c r="CF52" i="7"/>
  <c r="BU52" i="7"/>
  <c r="CD123" i="7"/>
  <c r="BS123" i="7"/>
  <c r="CE123" i="7"/>
  <c r="CG123" i="7"/>
  <c r="CL123" i="7"/>
  <c r="BT123" i="7"/>
  <c r="CP123" i="7" s="1"/>
  <c r="BV123" i="7"/>
  <c r="CH123" i="7"/>
  <c r="CA123" i="7"/>
  <c r="CK123" i="7"/>
  <c r="BZ123" i="7"/>
  <c r="CF123" i="7"/>
  <c r="BU123" i="7"/>
  <c r="BY123" i="7"/>
  <c r="CI123" i="7"/>
  <c r="CJ123" i="7"/>
  <c r="BX123" i="7"/>
  <c r="BW123" i="7"/>
  <c r="CM123" i="7"/>
  <c r="CN123" i="7"/>
  <c r="CB123" i="7"/>
  <c r="CC123" i="7"/>
  <c r="CF57" i="7"/>
  <c r="CE57" i="7"/>
  <c r="CI57" i="7"/>
  <c r="BW57" i="7"/>
  <c r="CG57" i="7"/>
  <c r="BU57" i="7"/>
  <c r="CK57" i="7"/>
  <c r="BV57" i="7"/>
  <c r="CJ57" i="7"/>
  <c r="BT57" i="7"/>
  <c r="BZ57" i="7"/>
  <c r="BY57" i="7"/>
  <c r="CL57" i="7"/>
  <c r="BX57" i="7"/>
  <c r="CH57" i="7"/>
  <c r="BS57" i="7"/>
  <c r="CD57" i="7"/>
  <c r="CA57" i="7"/>
  <c r="CX121" i="7"/>
  <c r="M73" i="7" s="1"/>
  <c r="CT121" i="7"/>
  <c r="I73" i="7" s="1"/>
  <c r="CT122" i="7"/>
  <c r="CU121" i="7"/>
  <c r="J73" i="7" s="1"/>
  <c r="CR122" i="7"/>
  <c r="BF39" i="6"/>
  <c r="CW122" i="7"/>
  <c r="CW121" i="7"/>
  <c r="L73" i="7" s="1"/>
  <c r="CW50" i="7"/>
  <c r="BB38" i="7"/>
  <c r="CV121" i="7"/>
  <c r="K73" i="7" s="1"/>
  <c r="CS50" i="7"/>
  <c r="BA42" i="7"/>
  <c r="CQ122" i="7"/>
  <c r="CQ121" i="7"/>
  <c r="F73" i="7" s="1"/>
  <c r="CU122" i="7"/>
  <c r="CU50" i="7"/>
  <c r="CR49" i="7"/>
  <c r="CP49" i="7"/>
  <c r="CS49" i="7"/>
  <c r="CP50" i="7"/>
  <c r="CT123" i="7"/>
  <c r="CV49" i="7"/>
  <c r="CW49" i="7"/>
  <c r="CT50" i="7"/>
  <c r="CS55" i="7"/>
  <c r="CS122" i="7"/>
  <c r="AL39" i="6"/>
  <c r="CS123" i="7"/>
  <c r="CO49" i="7"/>
  <c r="CV122" i="7"/>
  <c r="CO50" i="7"/>
  <c r="CU49" i="7"/>
  <c r="BR129" i="7"/>
  <c r="BR59" i="7"/>
  <c r="BR130" i="7"/>
  <c r="BR60" i="7"/>
  <c r="BR131" i="7"/>
  <c r="BR58" i="7"/>
  <c r="CS121" i="7"/>
  <c r="H73" i="7" s="1"/>
  <c r="CQ49" i="7"/>
  <c r="CW56" i="7"/>
  <c r="CR50" i="7"/>
  <c r="N39" i="6"/>
  <c r="BP39" i="6"/>
  <c r="Q39" i="6"/>
  <c r="BU39" i="6"/>
  <c r="U39" i="6"/>
  <c r="BV39" i="6"/>
  <c r="S39" i="6"/>
  <c r="BR39" i="6"/>
  <c r="R39" i="6"/>
  <c r="BQ39" i="6"/>
  <c r="T39" i="6"/>
  <c r="BS39" i="6"/>
  <c r="BM39" i="6"/>
  <c r="O39" i="6"/>
  <c r="BO39" i="6"/>
  <c r="V39" i="6"/>
  <c r="BW39" i="6"/>
  <c r="M39" i="6"/>
  <c r="BN39" i="6"/>
  <c r="P39" i="6"/>
  <c r="BT39" i="6"/>
  <c r="CA39" i="6" s="1"/>
  <c r="BH39" i="6"/>
  <c r="BI39" i="6"/>
  <c r="AM39" i="6"/>
  <c r="AJ39" i="6"/>
  <c r="BG39" i="6"/>
  <c r="A41" i="6"/>
  <c r="BA40" i="6"/>
  <c r="AS40" i="6"/>
  <c r="AZ40" i="6"/>
  <c r="AR40" i="6"/>
  <c r="Z40" i="6"/>
  <c r="AY40" i="6"/>
  <c r="AG40" i="6"/>
  <c r="Y40" i="6"/>
  <c r="AX40" i="6"/>
  <c r="AV40" i="6"/>
  <c r="AU40" i="6"/>
  <c r="AC40" i="6"/>
  <c r="AB40" i="6"/>
  <c r="AA40" i="6"/>
  <c r="E40" i="6"/>
  <c r="X40" i="6"/>
  <c r="L40" i="6"/>
  <c r="D40" i="6"/>
  <c r="W40" i="6"/>
  <c r="AW40" i="6"/>
  <c r="BI40" i="6" s="1"/>
  <c r="AF40" i="6"/>
  <c r="AT40" i="6"/>
  <c r="AE40" i="6"/>
  <c r="C40" i="6"/>
  <c r="B40" i="6"/>
  <c r="K40" i="6"/>
  <c r="BB40" i="6"/>
  <c r="J40" i="6"/>
  <c r="AD40" i="6"/>
  <c r="I40" i="6"/>
  <c r="H40" i="6"/>
  <c r="G40" i="6"/>
  <c r="F40" i="6"/>
  <c r="BC39" i="6"/>
  <c r="BE39" i="6"/>
  <c r="AQ39" i="6"/>
  <c r="AI39" i="6"/>
  <c r="BL39" i="6"/>
  <c r="AK39" i="6"/>
  <c r="BJ39" i="6"/>
  <c r="AN39" i="6"/>
  <c r="AH39" i="6"/>
  <c r="BD39" i="6"/>
  <c r="AP39" i="6"/>
  <c r="AO39" i="6"/>
  <c r="CX128" i="7" l="1"/>
  <c r="CY125" i="7"/>
  <c r="CY52" i="7"/>
  <c r="N63" i="7" s="1"/>
  <c r="CX125" i="7"/>
  <c r="CO124" i="7"/>
  <c r="X73" i="7"/>
  <c r="CX127" i="7"/>
  <c r="M96" i="7" s="1"/>
  <c r="V73" i="7"/>
  <c r="R73" i="7"/>
  <c r="CP125" i="7"/>
  <c r="CY54" i="7"/>
  <c r="CY53" i="7"/>
  <c r="T73" i="7"/>
  <c r="U73" i="7"/>
  <c r="CO123" i="7"/>
  <c r="CO128" i="7"/>
  <c r="W73" i="7"/>
  <c r="S73" i="7"/>
  <c r="Q73" i="7"/>
  <c r="CP128" i="7"/>
  <c r="CO126" i="7"/>
  <c r="D83" i="7" s="1"/>
  <c r="CP127" i="7"/>
  <c r="CN60" i="7"/>
  <c r="CY60" i="7" s="1"/>
  <c r="CC60" i="7"/>
  <c r="CM60" i="7"/>
  <c r="CB60" i="7"/>
  <c r="N59" i="7"/>
  <c r="CN59" i="7"/>
  <c r="CC59" i="7"/>
  <c r="CM59" i="7"/>
  <c r="CB59" i="7"/>
  <c r="CY127" i="7"/>
  <c r="CY57" i="7"/>
  <c r="CY55" i="7"/>
  <c r="Y73" i="7"/>
  <c r="H58" i="7"/>
  <c r="CY123" i="7"/>
  <c r="CX54" i="7"/>
  <c r="M59" i="7" s="1"/>
  <c r="CX52" i="7"/>
  <c r="M63" i="7" s="1"/>
  <c r="CX53" i="7"/>
  <c r="O73" i="7"/>
  <c r="CO127" i="7"/>
  <c r="D96" i="7" s="1"/>
  <c r="W96" i="7" s="1"/>
  <c r="N58" i="7"/>
  <c r="CX56" i="7"/>
  <c r="E96" i="7"/>
  <c r="CN58" i="7"/>
  <c r="CC58" i="7"/>
  <c r="CM58" i="7"/>
  <c r="CB58" i="7"/>
  <c r="CP126" i="7"/>
  <c r="E83" i="7" s="1"/>
  <c r="O83" i="7" s="1"/>
  <c r="N96" i="7"/>
  <c r="X96" i="7" s="1"/>
  <c r="CY56" i="7"/>
  <c r="CR57" i="7"/>
  <c r="CX126" i="7"/>
  <c r="CE58" i="7"/>
  <c r="CL58" i="7"/>
  <c r="CD58" i="7"/>
  <c r="CJ58" i="7"/>
  <c r="BV58" i="7"/>
  <c r="CH58" i="7"/>
  <c r="BT58" i="7"/>
  <c r="BX58" i="7"/>
  <c r="BW58" i="7"/>
  <c r="CG58" i="7"/>
  <c r="CF58" i="7"/>
  <c r="BS58" i="7"/>
  <c r="CA58" i="7"/>
  <c r="CK58" i="7"/>
  <c r="BZ58" i="7"/>
  <c r="BY58" i="7"/>
  <c r="BU58" i="7"/>
  <c r="CI58" i="7"/>
  <c r="CK60" i="7"/>
  <c r="CJ60" i="7"/>
  <c r="CD60" i="7"/>
  <c r="BT60" i="7"/>
  <c r="CL60" i="7"/>
  <c r="BZ60" i="7"/>
  <c r="CA60" i="7"/>
  <c r="CI60" i="7"/>
  <c r="BY60" i="7"/>
  <c r="CG60" i="7"/>
  <c r="CF60" i="7"/>
  <c r="BX60" i="7"/>
  <c r="CE60" i="7"/>
  <c r="BW60" i="7"/>
  <c r="BV60" i="7"/>
  <c r="BU60" i="7"/>
  <c r="BS60" i="7"/>
  <c r="CH60" i="7"/>
  <c r="CY124" i="7"/>
  <c r="CX123" i="7"/>
  <c r="CY128" i="7"/>
  <c r="CY126" i="7"/>
  <c r="N83" i="7" s="1"/>
  <c r="X83" i="7" s="1"/>
  <c r="CD131" i="7"/>
  <c r="BS131" i="7"/>
  <c r="CL131" i="7"/>
  <c r="CA131" i="7"/>
  <c r="CE131" i="7"/>
  <c r="CG131" i="7"/>
  <c r="BT131" i="7"/>
  <c r="BV131" i="7"/>
  <c r="CH131" i="7"/>
  <c r="CK131" i="7"/>
  <c r="BZ131" i="7"/>
  <c r="CF131" i="7"/>
  <c r="BU131" i="7"/>
  <c r="BY131" i="7"/>
  <c r="CJ131" i="7"/>
  <c r="CI131" i="7"/>
  <c r="BW131" i="7"/>
  <c r="BX131" i="7"/>
  <c r="CM131" i="7"/>
  <c r="CB131" i="7"/>
  <c r="CN131" i="7"/>
  <c r="CC131" i="7"/>
  <c r="CL59" i="7"/>
  <c r="CD59" i="7"/>
  <c r="CK59" i="7"/>
  <c r="BU59" i="7"/>
  <c r="CI59" i="7"/>
  <c r="CA59" i="7"/>
  <c r="BS59" i="7"/>
  <c r="CG59" i="7"/>
  <c r="BY59" i="7"/>
  <c r="CF59" i="7"/>
  <c r="BX59" i="7"/>
  <c r="BV59" i="7"/>
  <c r="BT59" i="7"/>
  <c r="BZ59" i="7"/>
  <c r="CJ59" i="7"/>
  <c r="CH59" i="7"/>
  <c r="CE59" i="7"/>
  <c r="BW59" i="7"/>
  <c r="CD129" i="7"/>
  <c r="BS129" i="7"/>
  <c r="CL129" i="7"/>
  <c r="BZ129" i="7"/>
  <c r="CA129" i="7"/>
  <c r="CF129" i="7"/>
  <c r="BU129" i="7"/>
  <c r="CE129" i="7"/>
  <c r="CG129" i="7"/>
  <c r="BT129" i="7"/>
  <c r="BV129" i="7"/>
  <c r="BX129" i="7"/>
  <c r="CH129" i="7"/>
  <c r="CK129" i="7"/>
  <c r="BW129" i="7"/>
  <c r="CJ129" i="7"/>
  <c r="BY129" i="7"/>
  <c r="CI129" i="7"/>
  <c r="CN129" i="7"/>
  <c r="CC129" i="7"/>
  <c r="CM129" i="7"/>
  <c r="CB129" i="7"/>
  <c r="CD130" i="7"/>
  <c r="BS130" i="7"/>
  <c r="BT130" i="7"/>
  <c r="BV130" i="7"/>
  <c r="CH130" i="7"/>
  <c r="CL130" i="7"/>
  <c r="CK130" i="7"/>
  <c r="BW130" i="7"/>
  <c r="CA130" i="7"/>
  <c r="BZ130" i="7"/>
  <c r="CF130" i="7"/>
  <c r="BU130" i="7"/>
  <c r="CI130" i="7"/>
  <c r="BX130" i="7"/>
  <c r="CG130" i="7"/>
  <c r="CE130" i="7"/>
  <c r="CJ130" i="7"/>
  <c r="BY130" i="7"/>
  <c r="CC130" i="7"/>
  <c r="CM130" i="7"/>
  <c r="CB130" i="7"/>
  <c r="CN130" i="7"/>
  <c r="CY130" i="7" s="1"/>
  <c r="CT127" i="7"/>
  <c r="I96" i="7" s="1"/>
  <c r="U96" i="7" s="1"/>
  <c r="CR123" i="7"/>
  <c r="CT125" i="7"/>
  <c r="CQ52" i="7"/>
  <c r="F63" i="7" s="1"/>
  <c r="CW123" i="7"/>
  <c r="CS124" i="7"/>
  <c r="CW53" i="7"/>
  <c r="CQ53" i="7"/>
  <c r="CV53" i="7"/>
  <c r="CT54" i="7"/>
  <c r="I59" i="7" s="1"/>
  <c r="CU55" i="7"/>
  <c r="J58" i="7" s="1"/>
  <c r="CP57" i="7"/>
  <c r="CU123" i="7"/>
  <c r="BB39" i="7"/>
  <c r="CT128" i="7"/>
  <c r="CU56" i="7"/>
  <c r="CW55" i="7"/>
  <c r="L58" i="7" s="1"/>
  <c r="CQ55" i="7"/>
  <c r="F58" i="7" s="1"/>
  <c r="CS52" i="7"/>
  <c r="H63" i="7" s="1"/>
  <c r="CW126" i="7"/>
  <c r="CU128" i="7"/>
  <c r="CP53" i="7"/>
  <c r="CS53" i="7"/>
  <c r="CT56" i="7"/>
  <c r="CV127" i="7"/>
  <c r="K96" i="7" s="1"/>
  <c r="R96" i="7" s="1"/>
  <c r="CR54" i="7"/>
  <c r="G59" i="7" s="1"/>
  <c r="CQ127" i="7"/>
  <c r="F96" i="7" s="1"/>
  <c r="Q96" i="7" s="1"/>
  <c r="CV52" i="7"/>
  <c r="K63" i="7" s="1"/>
  <c r="CE39" i="6"/>
  <c r="CP56" i="7"/>
  <c r="CO56" i="7"/>
  <c r="CU124" i="7"/>
  <c r="CQ54" i="7"/>
  <c r="F59" i="7" s="1"/>
  <c r="CU53" i="7"/>
  <c r="CV125" i="7"/>
  <c r="CR53" i="7"/>
  <c r="CP55" i="7"/>
  <c r="E58" i="7" s="1"/>
  <c r="CQ123" i="7"/>
  <c r="CV54" i="7"/>
  <c r="K59" i="7" s="1"/>
  <c r="CV55" i="7"/>
  <c r="K58" i="7" s="1"/>
  <c r="BZ39" i="6"/>
  <c r="CS56" i="7"/>
  <c r="CO54" i="7"/>
  <c r="D59" i="7" s="1"/>
  <c r="CO57" i="7"/>
  <c r="CW127" i="7"/>
  <c r="L96" i="7" s="1"/>
  <c r="S96" i="7" s="1"/>
  <c r="CR56" i="7"/>
  <c r="CR60" i="7"/>
  <c r="CS128" i="7"/>
  <c r="CT124" i="7"/>
  <c r="CW124" i="7"/>
  <c r="CV126" i="7"/>
  <c r="CV59" i="7"/>
  <c r="K52" i="7" s="1"/>
  <c r="CT59" i="7"/>
  <c r="I52" i="7" s="1"/>
  <c r="CW54" i="7"/>
  <c r="L59" i="7" s="1"/>
  <c r="CS54" i="7"/>
  <c r="H59" i="7" s="1"/>
  <c r="CQ126" i="7"/>
  <c r="CQ128" i="7"/>
  <c r="CW57" i="7"/>
  <c r="CW52" i="7"/>
  <c r="L63" i="7" s="1"/>
  <c r="CO53" i="7"/>
  <c r="CW128" i="7"/>
  <c r="BR134" i="7"/>
  <c r="BR132" i="7"/>
  <c r="BR62" i="7"/>
  <c r="BR61" i="7"/>
  <c r="BR133" i="7"/>
  <c r="BR63" i="7"/>
  <c r="CV128" i="7"/>
  <c r="CR129" i="7"/>
  <c r="CU57" i="7"/>
  <c r="CS57" i="7"/>
  <c r="CS125" i="7"/>
  <c r="CU127" i="7"/>
  <c r="J96" i="7" s="1"/>
  <c r="V96" i="7" s="1"/>
  <c r="CR125" i="7"/>
  <c r="CU54" i="7"/>
  <c r="J59" i="7" s="1"/>
  <c r="V59" i="7" s="1"/>
  <c r="CQ124" i="7"/>
  <c r="CR127" i="7"/>
  <c r="G96" i="7" s="1"/>
  <c r="P96" i="7" s="1"/>
  <c r="CP52" i="7"/>
  <c r="E63" i="7" s="1"/>
  <c r="CO52" i="7"/>
  <c r="D63" i="7" s="1"/>
  <c r="U63" i="7" s="1"/>
  <c r="CR128" i="7"/>
  <c r="CS126" i="7"/>
  <c r="CO55" i="7"/>
  <c r="D58" i="7" s="1"/>
  <c r="W58" i="7" s="1"/>
  <c r="CW125" i="7"/>
  <c r="CU126" i="7"/>
  <c r="CV56" i="7"/>
  <c r="CV124" i="7"/>
  <c r="CP54" i="7"/>
  <c r="E59" i="7" s="1"/>
  <c r="CQ125" i="7"/>
  <c r="CT57" i="7"/>
  <c r="CR52" i="7"/>
  <c r="G63" i="7" s="1"/>
  <c r="CS127" i="7"/>
  <c r="H96" i="7" s="1"/>
  <c r="T96" i="7" s="1"/>
  <c r="CT53" i="7"/>
  <c r="CT55" i="7"/>
  <c r="I58" i="7" s="1"/>
  <c r="CU125" i="7"/>
  <c r="CV123" i="7"/>
  <c r="CS58" i="7"/>
  <c r="H53" i="7" s="1"/>
  <c r="CW58" i="7"/>
  <c r="L53" i="7" s="1"/>
  <c r="CR55" i="7"/>
  <c r="G58" i="7" s="1"/>
  <c r="P58" i="7" s="1"/>
  <c r="CT126" i="7"/>
  <c r="I83" i="7" s="1"/>
  <c r="U83" i="7" s="1"/>
  <c r="CQ56" i="7"/>
  <c r="CQ57" i="7"/>
  <c r="CV57" i="7"/>
  <c r="CU52" i="7"/>
  <c r="J63" i="7" s="1"/>
  <c r="V63" i="7" s="1"/>
  <c r="CR124" i="7"/>
  <c r="BL40" i="6"/>
  <c r="BD40" i="6"/>
  <c r="BX39" i="6"/>
  <c r="CB39" i="6"/>
  <c r="U40" i="6"/>
  <c r="BV40" i="6"/>
  <c r="O40" i="6"/>
  <c r="BO40" i="6"/>
  <c r="BC40" i="6"/>
  <c r="CF39" i="6"/>
  <c r="CH39" i="6"/>
  <c r="Q40" i="6"/>
  <c r="BU40" i="6"/>
  <c r="BM40" i="6"/>
  <c r="V40" i="6"/>
  <c r="BW40" i="6"/>
  <c r="BJ40" i="6"/>
  <c r="BK40" i="6"/>
  <c r="S40" i="6"/>
  <c r="BR40" i="6"/>
  <c r="M40" i="6"/>
  <c r="BN40" i="6"/>
  <c r="BX40" i="6" s="1"/>
  <c r="T40" i="6"/>
  <c r="BS40" i="6"/>
  <c r="AL40" i="6"/>
  <c r="N40" i="6"/>
  <c r="BP40" i="6"/>
  <c r="CC39" i="6"/>
  <c r="BT40" i="6"/>
  <c r="P40" i="6"/>
  <c r="BE40" i="6"/>
  <c r="BF40" i="6"/>
  <c r="CG39" i="6"/>
  <c r="BY39" i="6"/>
  <c r="R40" i="6"/>
  <c r="BQ40" i="6"/>
  <c r="AK40" i="6"/>
  <c r="CD39" i="6"/>
  <c r="AH40" i="6"/>
  <c r="AJ40" i="6"/>
  <c r="A42" i="6"/>
  <c r="AX41" i="6"/>
  <c r="AW41" i="6"/>
  <c r="AE41" i="6"/>
  <c r="W41" i="6"/>
  <c r="AV41" i="6"/>
  <c r="AD41" i="6"/>
  <c r="AU41" i="6"/>
  <c r="BA41" i="6"/>
  <c r="AS41" i="6"/>
  <c r="AZ41" i="6"/>
  <c r="AR41" i="6"/>
  <c r="Z41" i="6"/>
  <c r="AI41" i="6" s="1"/>
  <c r="AC41" i="6"/>
  <c r="AO41" i="6" s="1"/>
  <c r="BB41" i="6"/>
  <c r="AB41" i="6"/>
  <c r="AN41" i="6" s="1"/>
  <c r="I41" i="6"/>
  <c r="AY41" i="6"/>
  <c r="AA41" i="6"/>
  <c r="AM41" i="6" s="1"/>
  <c r="H41" i="6"/>
  <c r="AT41" i="6"/>
  <c r="Y41" i="6"/>
  <c r="AJ41" i="6" s="1"/>
  <c r="AG41" i="6"/>
  <c r="AQ41" i="6" s="1"/>
  <c r="C41" i="6"/>
  <c r="L41" i="6"/>
  <c r="B41" i="6"/>
  <c r="BR140" i="7" s="1"/>
  <c r="K41" i="6"/>
  <c r="J41" i="6"/>
  <c r="G41" i="6"/>
  <c r="AF41" i="6"/>
  <c r="AP41" i="6" s="1"/>
  <c r="F41" i="6"/>
  <c r="D41" i="6"/>
  <c r="X41" i="6"/>
  <c r="AH41" i="6" s="1"/>
  <c r="E41" i="6"/>
  <c r="AQ40" i="6"/>
  <c r="AM40" i="6"/>
  <c r="AP40" i="6"/>
  <c r="AN40" i="6"/>
  <c r="AI40" i="6"/>
  <c r="AO40" i="6"/>
  <c r="BH40" i="6"/>
  <c r="BG40" i="6"/>
  <c r="G92" i="7" l="1"/>
  <c r="O63" i="7"/>
  <c r="CO129" i="7"/>
  <c r="D92" i="7" s="1"/>
  <c r="P92" i="7" s="1"/>
  <c r="CO131" i="7"/>
  <c r="CY59" i="7"/>
  <c r="N52" i="7" s="1"/>
  <c r="R63" i="7"/>
  <c r="Q63" i="7"/>
  <c r="CO130" i="7"/>
  <c r="D91" i="7" s="1"/>
  <c r="P59" i="7"/>
  <c r="O96" i="7"/>
  <c r="CX59" i="7"/>
  <c r="M52" i="7" s="1"/>
  <c r="O59" i="7"/>
  <c r="Y59" i="7" s="1"/>
  <c r="T59" i="7"/>
  <c r="R58" i="7"/>
  <c r="S59" i="7"/>
  <c r="Y96" i="7"/>
  <c r="V58" i="7"/>
  <c r="Q58" i="7"/>
  <c r="S58" i="7"/>
  <c r="U58" i="7"/>
  <c r="CP130" i="7"/>
  <c r="E91" i="7" s="1"/>
  <c r="O91" i="7" s="1"/>
  <c r="X63" i="7"/>
  <c r="U59" i="7"/>
  <c r="O58" i="7"/>
  <c r="Y58" i="7" s="1"/>
  <c r="BY40" i="6"/>
  <c r="CN63" i="7"/>
  <c r="CC63" i="7"/>
  <c r="CM63" i="7"/>
  <c r="CB63" i="7"/>
  <c r="S63" i="7"/>
  <c r="T63" i="7"/>
  <c r="CP131" i="7"/>
  <c r="P63" i="7"/>
  <c r="T58" i="7"/>
  <c r="CM61" i="7"/>
  <c r="CB61" i="7"/>
  <c r="CN61" i="7"/>
  <c r="CC61" i="7"/>
  <c r="Q59" i="7"/>
  <c r="CX129" i="7"/>
  <c r="M92" i="7" s="1"/>
  <c r="W92" i="7" s="1"/>
  <c r="CY131" i="7"/>
  <c r="N91" i="7"/>
  <c r="X91" i="7" s="1"/>
  <c r="CX58" i="7"/>
  <c r="M53" i="7" s="1"/>
  <c r="CN62" i="7"/>
  <c r="CC62" i="7"/>
  <c r="CM62" i="7"/>
  <c r="CB62" i="7"/>
  <c r="X58" i="7"/>
  <c r="CD140" i="7"/>
  <c r="BS140" i="7"/>
  <c r="Y63" i="7"/>
  <c r="R59" i="7"/>
  <c r="CY58" i="7"/>
  <c r="N53" i="7" s="1"/>
  <c r="W63" i="7"/>
  <c r="CP129" i="7"/>
  <c r="E92" i="7" s="1"/>
  <c r="O92" i="7" s="1"/>
  <c r="W59" i="7"/>
  <c r="X59" i="7"/>
  <c r="CX60" i="7"/>
  <c r="CY129" i="7"/>
  <c r="N92" i="7" s="1"/>
  <c r="X92" i="7" s="1"/>
  <c r="CX131" i="7"/>
  <c r="CH63" i="7"/>
  <c r="CG63" i="7"/>
  <c r="CI63" i="7"/>
  <c r="BY63" i="7"/>
  <c r="CE63" i="7"/>
  <c r="BW63" i="7"/>
  <c r="BU63" i="7"/>
  <c r="CL63" i="7"/>
  <c r="BT63" i="7"/>
  <c r="CA63" i="7"/>
  <c r="BZ63" i="7"/>
  <c r="CD63" i="7"/>
  <c r="CK63" i="7"/>
  <c r="BX63" i="7"/>
  <c r="CJ63" i="7"/>
  <c r="BV63" i="7"/>
  <c r="CF63" i="7"/>
  <c r="BS63" i="7"/>
  <c r="CO63" i="7" s="1"/>
  <c r="CD133" i="7"/>
  <c r="BS133" i="7"/>
  <c r="BZ133" i="7"/>
  <c r="CF133" i="7"/>
  <c r="CL133" i="7"/>
  <c r="BU133" i="7"/>
  <c r="CA133" i="7"/>
  <c r="CE133" i="7"/>
  <c r="CG133" i="7"/>
  <c r="BT133" i="7"/>
  <c r="BV133" i="7"/>
  <c r="BX133" i="7"/>
  <c r="CI133" i="7"/>
  <c r="CJ133" i="7"/>
  <c r="CK133" i="7"/>
  <c r="BY133" i="7"/>
  <c r="CH133" i="7"/>
  <c r="BW133" i="7"/>
  <c r="CM133" i="7"/>
  <c r="CB133" i="7"/>
  <c r="CN133" i="7"/>
  <c r="CC133" i="7"/>
  <c r="CD134" i="7"/>
  <c r="BS134" i="7"/>
  <c r="BT134" i="7"/>
  <c r="BV134" i="7"/>
  <c r="CH134" i="7"/>
  <c r="CK134" i="7"/>
  <c r="BW134" i="7"/>
  <c r="CL134" i="7"/>
  <c r="BZ134" i="7"/>
  <c r="CA134" i="7"/>
  <c r="CF134" i="7"/>
  <c r="BU134" i="7"/>
  <c r="CI134" i="7"/>
  <c r="BX134" i="7"/>
  <c r="CM134" i="7"/>
  <c r="CX134" i="7" s="1"/>
  <c r="M85" i="7" s="1"/>
  <c r="CG134" i="7"/>
  <c r="CB134" i="7"/>
  <c r="CE134" i="7"/>
  <c r="CJ134" i="7"/>
  <c r="BY134" i="7"/>
  <c r="CC134" i="7"/>
  <c r="CN134" i="7"/>
  <c r="BB40" i="7"/>
  <c r="CJ61" i="7"/>
  <c r="CI61" i="7"/>
  <c r="CE61" i="7"/>
  <c r="CA61" i="7"/>
  <c r="BS61" i="7"/>
  <c r="BY61" i="7"/>
  <c r="CD61" i="7"/>
  <c r="BT61" i="7"/>
  <c r="BV61" i="7"/>
  <c r="CL61" i="7"/>
  <c r="CF61" i="7"/>
  <c r="CK61" i="7"/>
  <c r="BZ61" i="7"/>
  <c r="CH61" i="7"/>
  <c r="BX61" i="7"/>
  <c r="CG61" i="7"/>
  <c r="BW61" i="7"/>
  <c r="BU61" i="7"/>
  <c r="CI62" i="7"/>
  <c r="CH62" i="7"/>
  <c r="CF62" i="7"/>
  <c r="BZ62" i="7"/>
  <c r="CD62" i="7"/>
  <c r="BX62" i="7"/>
  <c r="CJ62" i="7"/>
  <c r="BT62" i="7"/>
  <c r="CG62" i="7"/>
  <c r="BS62" i="7"/>
  <c r="CK62" i="7"/>
  <c r="BW62" i="7"/>
  <c r="CE62" i="7"/>
  <c r="BV62" i="7"/>
  <c r="CA62" i="7"/>
  <c r="BU62" i="7"/>
  <c r="CL62" i="7"/>
  <c r="BY62" i="7"/>
  <c r="CD132" i="7"/>
  <c r="BS132" i="7"/>
  <c r="CO132" i="7" s="1"/>
  <c r="D79" i="7" s="1"/>
  <c r="BU132" i="7"/>
  <c r="CE132" i="7"/>
  <c r="CG132" i="7"/>
  <c r="BT132" i="7"/>
  <c r="BV132" i="7"/>
  <c r="CH132" i="7"/>
  <c r="CK132" i="7"/>
  <c r="BW132" i="7"/>
  <c r="CL132" i="7"/>
  <c r="BZ132" i="7"/>
  <c r="CJ132" i="7"/>
  <c r="BY132" i="7"/>
  <c r="CF132" i="7"/>
  <c r="CA132" i="7"/>
  <c r="CI132" i="7"/>
  <c r="BX132" i="7"/>
  <c r="CM132" i="7"/>
  <c r="CB132" i="7"/>
  <c r="CN132" i="7"/>
  <c r="CC132" i="7"/>
  <c r="CX130" i="7"/>
  <c r="M91" i="7" s="1"/>
  <c r="W91" i="7" s="1"/>
  <c r="CT129" i="7"/>
  <c r="I92" i="7" s="1"/>
  <c r="U92" i="7" s="1"/>
  <c r="CW129" i="7"/>
  <c r="L92" i="7" s="1"/>
  <c r="S92" i="7" s="1"/>
  <c r="CR131" i="7"/>
  <c r="CR130" i="7"/>
  <c r="G91" i="7" s="1"/>
  <c r="P91" i="7" s="1"/>
  <c r="CQ130" i="7"/>
  <c r="F91" i="7" s="1"/>
  <c r="Q91" i="7" s="1"/>
  <c r="CT130" i="7"/>
  <c r="I91" i="7" s="1"/>
  <c r="U91" i="7" s="1"/>
  <c r="CO58" i="7"/>
  <c r="D53" i="7" s="1"/>
  <c r="CT60" i="7"/>
  <c r="CQ60" i="7"/>
  <c r="CW130" i="7"/>
  <c r="L91" i="7" s="1"/>
  <c r="S91" i="7" s="1"/>
  <c r="CT131" i="7"/>
  <c r="CW131" i="7"/>
  <c r="CS129" i="7"/>
  <c r="H92" i="7" s="1"/>
  <c r="T92" i="7" s="1"/>
  <c r="CU58" i="7"/>
  <c r="J53" i="7" s="1"/>
  <c r="CS131" i="7"/>
  <c r="CU59" i="7"/>
  <c r="J52" i="7" s="1"/>
  <c r="CP60" i="7"/>
  <c r="CV60" i="7"/>
  <c r="BR64" i="7"/>
  <c r="BR135" i="7"/>
  <c r="BR65" i="7"/>
  <c r="BR136" i="7"/>
  <c r="CQ131" i="7"/>
  <c r="CU130" i="7"/>
  <c r="J91" i="7" s="1"/>
  <c r="V91" i="7" s="1"/>
  <c r="CS60" i="7"/>
  <c r="CR58" i="7"/>
  <c r="G53" i="7" s="1"/>
  <c r="CV131" i="7"/>
  <c r="CQ129" i="7"/>
  <c r="F92" i="7" s="1"/>
  <c r="Q92" i="7" s="1"/>
  <c r="CS59" i="7"/>
  <c r="H52" i="7" s="1"/>
  <c r="T52" i="7" s="1"/>
  <c r="CV58" i="7"/>
  <c r="K53" i="7" s="1"/>
  <c r="R53" i="7" s="1"/>
  <c r="CV130" i="7"/>
  <c r="K91" i="7" s="1"/>
  <c r="R91" i="7" s="1"/>
  <c r="CS130" i="7"/>
  <c r="H91" i="7" s="1"/>
  <c r="T91" i="7" s="1"/>
  <c r="CQ59" i="7"/>
  <c r="F52" i="7" s="1"/>
  <c r="CV129" i="7"/>
  <c r="K92" i="7" s="1"/>
  <c r="R92" i="7" s="1"/>
  <c r="CU131" i="7"/>
  <c r="CT133" i="7"/>
  <c r="I86" i="7" s="1"/>
  <c r="CU60" i="7"/>
  <c r="CP58" i="7"/>
  <c r="E53" i="7" s="1"/>
  <c r="O53" i="7" s="1"/>
  <c r="CT58" i="7"/>
  <c r="I53" i="7" s="1"/>
  <c r="CU129" i="7"/>
  <c r="J92" i="7" s="1"/>
  <c r="V92" i="7" s="1"/>
  <c r="CO59" i="7"/>
  <c r="D52" i="7" s="1"/>
  <c r="W52" i="7" s="1"/>
  <c r="CP59" i="7"/>
  <c r="E52" i="7" s="1"/>
  <c r="CR134" i="7"/>
  <c r="G85" i="7" s="1"/>
  <c r="CW60" i="7"/>
  <c r="CQ58" i="7"/>
  <c r="F53" i="7" s="1"/>
  <c r="Q53" i="7" s="1"/>
  <c r="CW59" i="7"/>
  <c r="L52" i="7" s="1"/>
  <c r="S52" i="7" s="1"/>
  <c r="CR59" i="7"/>
  <c r="G52" i="7" s="1"/>
  <c r="P52" i="7" s="1"/>
  <c r="CO60" i="7"/>
  <c r="CC40" i="6"/>
  <c r="AK41" i="6"/>
  <c r="CD40" i="6"/>
  <c r="T41" i="6"/>
  <c r="BS41" i="6"/>
  <c r="U41" i="6"/>
  <c r="BV41" i="6"/>
  <c r="BG41" i="6"/>
  <c r="BI41" i="6"/>
  <c r="BM41" i="6"/>
  <c r="BF41" i="6"/>
  <c r="BC41" i="6"/>
  <c r="Q41" i="6"/>
  <c r="BU41" i="6"/>
  <c r="V41" i="6"/>
  <c r="BW41" i="6"/>
  <c r="P41" i="6"/>
  <c r="BT41" i="6"/>
  <c r="CA41" i="6" s="1"/>
  <c r="O41" i="6"/>
  <c r="BO41" i="6"/>
  <c r="M41" i="6"/>
  <c r="BN41" i="6"/>
  <c r="CE40" i="6"/>
  <c r="CG40" i="6"/>
  <c r="BZ40" i="6"/>
  <c r="R41" i="6"/>
  <c r="BQ41" i="6"/>
  <c r="BL41" i="6"/>
  <c r="CH40" i="6"/>
  <c r="CF40" i="6"/>
  <c r="N41" i="6"/>
  <c r="BP41" i="6"/>
  <c r="S41" i="6"/>
  <c r="BR41" i="6"/>
  <c r="CD41" i="6" s="1"/>
  <c r="BE41" i="6"/>
  <c r="AL41" i="6"/>
  <c r="CA40" i="6"/>
  <c r="CB40" i="6"/>
  <c r="BJ41" i="6"/>
  <c r="BK41" i="6"/>
  <c r="BA42" i="6"/>
  <c r="AS42" i="6"/>
  <c r="AZ42" i="6"/>
  <c r="AR42" i="6"/>
  <c r="AB42" i="6"/>
  <c r="AY42" i="6"/>
  <c r="AA42" i="6"/>
  <c r="AX42" i="6"/>
  <c r="AV42" i="6"/>
  <c r="AU42" i="6"/>
  <c r="AE42" i="6"/>
  <c r="W42" i="6"/>
  <c r="W43" i="6" s="1"/>
  <c r="AT42" i="6"/>
  <c r="AF42" i="6"/>
  <c r="AD42" i="6"/>
  <c r="E42" i="6"/>
  <c r="AC42" i="6"/>
  <c r="L42" i="6"/>
  <c r="D42" i="6"/>
  <c r="Z42" i="6"/>
  <c r="X42" i="6"/>
  <c r="BB42" i="6"/>
  <c r="K42" i="6"/>
  <c r="J42" i="6"/>
  <c r="B42" i="6"/>
  <c r="AW42" i="6"/>
  <c r="I42" i="6"/>
  <c r="AG42" i="6"/>
  <c r="H42" i="6"/>
  <c r="Y42" i="6"/>
  <c r="G42" i="6"/>
  <c r="F42" i="6"/>
  <c r="C42" i="6"/>
  <c r="BD41" i="6"/>
  <c r="BH41" i="6"/>
  <c r="V52" i="7" l="1"/>
  <c r="CO134" i="7"/>
  <c r="D85" i="7" s="1"/>
  <c r="P85" i="7" s="1"/>
  <c r="CX61" i="7"/>
  <c r="M60" i="7" s="1"/>
  <c r="CV63" i="7"/>
  <c r="O52" i="7"/>
  <c r="CX63" i="7"/>
  <c r="CY63" i="7"/>
  <c r="Q52" i="7"/>
  <c r="CY61" i="7"/>
  <c r="N60" i="7" s="1"/>
  <c r="R52" i="7"/>
  <c r="Y53" i="7"/>
  <c r="V53" i="7"/>
  <c r="CY132" i="7"/>
  <c r="N79" i="7" s="1"/>
  <c r="X79" i="7" s="1"/>
  <c r="CY62" i="7"/>
  <c r="N51" i="7" s="1"/>
  <c r="CO140" i="7"/>
  <c r="CM140" i="7"/>
  <c r="CB140" i="7"/>
  <c r="CE140" i="7"/>
  <c r="BT140" i="7"/>
  <c r="CL140" i="7"/>
  <c r="CA140" i="7"/>
  <c r="U53" i="7"/>
  <c r="CP132" i="7"/>
  <c r="Y92" i="7"/>
  <c r="Y91" i="7"/>
  <c r="CJ140" i="7"/>
  <c r="BY140" i="7"/>
  <c r="CF140" i="7"/>
  <c r="BU140" i="7"/>
  <c r="CM65" i="7"/>
  <c r="CB65" i="7"/>
  <c r="CC65" i="7"/>
  <c r="CN65" i="7"/>
  <c r="W85" i="7"/>
  <c r="X53" i="7"/>
  <c r="S53" i="7"/>
  <c r="X52" i="7"/>
  <c r="U52" i="7"/>
  <c r="CH140" i="7"/>
  <c r="BW140" i="7"/>
  <c r="T53" i="7"/>
  <c r="BR142" i="7"/>
  <c r="BR141" i="7"/>
  <c r="BR144" i="7"/>
  <c r="BR143" i="7"/>
  <c r="BR70" i="7"/>
  <c r="CI140" i="7"/>
  <c r="BX140" i="7"/>
  <c r="CK140" i="7"/>
  <c r="BZ140" i="7"/>
  <c r="CN64" i="7"/>
  <c r="CC64" i="7"/>
  <c r="CB64" i="7"/>
  <c r="CM64" i="7"/>
  <c r="CX133" i="7"/>
  <c r="M86" i="7" s="1"/>
  <c r="P53" i="7"/>
  <c r="CP133" i="7"/>
  <c r="E86" i="7" s="1"/>
  <c r="CO133" i="7"/>
  <c r="D86" i="7" s="1"/>
  <c r="U86" i="7" s="1"/>
  <c r="CX62" i="7"/>
  <c r="M51" i="7" s="1"/>
  <c r="CG140" i="7"/>
  <c r="BV140" i="7"/>
  <c r="CN140" i="7"/>
  <c r="CC140" i="7"/>
  <c r="Y52" i="7"/>
  <c r="CP134" i="7"/>
  <c r="E85" i="7" s="1"/>
  <c r="O85" i="7" s="1"/>
  <c r="W53" i="7"/>
  <c r="CT132" i="7"/>
  <c r="CY133" i="7"/>
  <c r="N86" i="7" s="1"/>
  <c r="CX132" i="7"/>
  <c r="CY134" i="7"/>
  <c r="N85" i="7" s="1"/>
  <c r="X85" i="7" s="1"/>
  <c r="CD136" i="7"/>
  <c r="BS136" i="7"/>
  <c r="CL136" i="7"/>
  <c r="BU136" i="7"/>
  <c r="CA136" i="7"/>
  <c r="CE136" i="7"/>
  <c r="CG136" i="7"/>
  <c r="BT136" i="7"/>
  <c r="BV136" i="7"/>
  <c r="CH136" i="7"/>
  <c r="CK136" i="7"/>
  <c r="BW136" i="7"/>
  <c r="BZ136" i="7"/>
  <c r="CJ136" i="7"/>
  <c r="BY136" i="7"/>
  <c r="CF136" i="7"/>
  <c r="CI136" i="7"/>
  <c r="BX136" i="7"/>
  <c r="CB136" i="7"/>
  <c r="CN136" i="7"/>
  <c r="CC136" i="7"/>
  <c r="CM136" i="7"/>
  <c r="BB41" i="7"/>
  <c r="CG64" i="7"/>
  <c r="CF64" i="7"/>
  <c r="CJ64" i="7"/>
  <c r="BX64" i="7"/>
  <c r="CH64" i="7"/>
  <c r="BV64" i="7"/>
  <c r="CD64" i="7"/>
  <c r="BW64" i="7"/>
  <c r="BU64" i="7"/>
  <c r="CK64" i="7"/>
  <c r="BS64" i="7"/>
  <c r="CI64" i="7"/>
  <c r="BY64" i="7"/>
  <c r="CE64" i="7"/>
  <c r="CA64" i="7"/>
  <c r="BZ64" i="7"/>
  <c r="CL64" i="7"/>
  <c r="BT64" i="7"/>
  <c r="CF65" i="7"/>
  <c r="CE65" i="7"/>
  <c r="CK65" i="7"/>
  <c r="BW65" i="7"/>
  <c r="CI65" i="7"/>
  <c r="BU65" i="7"/>
  <c r="CJ65" i="7"/>
  <c r="BY65" i="7"/>
  <c r="CH65" i="7"/>
  <c r="BX65" i="7"/>
  <c r="BZ65" i="7"/>
  <c r="BV65" i="7"/>
  <c r="BT65" i="7"/>
  <c r="CD65" i="7"/>
  <c r="BS65" i="7"/>
  <c r="CL65" i="7"/>
  <c r="CG65" i="7"/>
  <c r="CA65" i="7"/>
  <c r="CD135" i="7"/>
  <c r="BS135" i="7"/>
  <c r="CE135" i="7"/>
  <c r="CG135" i="7"/>
  <c r="CL135" i="7"/>
  <c r="BT135" i="7"/>
  <c r="BV135" i="7"/>
  <c r="CH135" i="7"/>
  <c r="CA135" i="7"/>
  <c r="CK135" i="7"/>
  <c r="BZ135" i="7"/>
  <c r="CF135" i="7"/>
  <c r="BU135" i="7"/>
  <c r="BY135" i="7"/>
  <c r="CI135" i="7"/>
  <c r="BX135" i="7"/>
  <c r="BW135" i="7"/>
  <c r="CJ135" i="7"/>
  <c r="CN135" i="7"/>
  <c r="CC135" i="7"/>
  <c r="CM135" i="7"/>
  <c r="CB135" i="7"/>
  <c r="CS132" i="7"/>
  <c r="CS133" i="7"/>
  <c r="H86" i="7" s="1"/>
  <c r="T86" i="7" s="1"/>
  <c r="CT134" i="7"/>
  <c r="I85" i="7" s="1"/>
  <c r="U85" i="7" s="1"/>
  <c r="CW61" i="7"/>
  <c r="L60" i="7" s="1"/>
  <c r="CV62" i="7"/>
  <c r="K51" i="7" s="1"/>
  <c r="CV134" i="7"/>
  <c r="K85" i="7" s="1"/>
  <c r="R85" i="7" s="1"/>
  <c r="CU134" i="7"/>
  <c r="J85" i="7" s="1"/>
  <c r="V85" i="7" s="1"/>
  <c r="CU62" i="7"/>
  <c r="J51" i="7" s="1"/>
  <c r="CW63" i="7"/>
  <c r="CQ133" i="7"/>
  <c r="F86" i="7" s="1"/>
  <c r="Q86" i="7" s="1"/>
  <c r="CT62" i="7"/>
  <c r="I51" i="7" s="1"/>
  <c r="CV133" i="7"/>
  <c r="K86" i="7" s="1"/>
  <c r="R86" i="7" s="1"/>
  <c r="CS61" i="7"/>
  <c r="H60" i="7" s="1"/>
  <c r="CU63" i="7"/>
  <c r="CP63" i="7"/>
  <c r="CS62" i="7"/>
  <c r="H51" i="7" s="1"/>
  <c r="CT61" i="7"/>
  <c r="I60" i="7" s="1"/>
  <c r="CV132" i="7"/>
  <c r="CQ132" i="7"/>
  <c r="CO62" i="7"/>
  <c r="D51" i="7" s="1"/>
  <c r="CR62" i="7"/>
  <c r="G51" i="7" s="1"/>
  <c r="CQ61" i="7"/>
  <c r="F60" i="7" s="1"/>
  <c r="Q60" i="7" s="1"/>
  <c r="CQ63" i="7"/>
  <c r="CQ134" i="7"/>
  <c r="F85" i="7" s="1"/>
  <c r="Q85" i="7" s="1"/>
  <c r="CO61" i="7"/>
  <c r="D60" i="7" s="1"/>
  <c r="X60" i="7" s="1"/>
  <c r="CW134" i="7"/>
  <c r="L85" i="7" s="1"/>
  <c r="S85" i="7" s="1"/>
  <c r="CW62" i="7"/>
  <c r="L51" i="7" s="1"/>
  <c r="S51" i="7" s="1"/>
  <c r="CW133" i="7"/>
  <c r="L86" i="7" s="1"/>
  <c r="S86" i="7" s="1"/>
  <c r="CR63" i="7"/>
  <c r="CU132" i="7"/>
  <c r="CQ62" i="7"/>
  <c r="F51" i="7" s="1"/>
  <c r="CT63" i="7"/>
  <c r="CU61" i="7"/>
  <c r="J60" i="7" s="1"/>
  <c r="V60" i="7" s="1"/>
  <c r="CS134" i="7"/>
  <c r="H85" i="7" s="1"/>
  <c r="T85" i="7" s="1"/>
  <c r="CU133" i="7"/>
  <c r="J86" i="7" s="1"/>
  <c r="V86" i="7" s="1"/>
  <c r="CP62" i="7"/>
  <c r="E51" i="7" s="1"/>
  <c r="O51" i="7" s="1"/>
  <c r="CP61" i="7"/>
  <c r="E60" i="7" s="1"/>
  <c r="O60" i="7" s="1"/>
  <c r="CC41" i="6"/>
  <c r="CS63" i="7"/>
  <c r="CR133" i="7"/>
  <c r="G86" i="7" s="1"/>
  <c r="P86" i="7" s="1"/>
  <c r="CV61" i="7"/>
  <c r="K60" i="7" s="1"/>
  <c r="R60" i="7" s="1"/>
  <c r="CR132" i="7"/>
  <c r="CT135" i="7"/>
  <c r="BR139" i="7"/>
  <c r="BR69" i="7"/>
  <c r="BR137" i="7"/>
  <c r="BR67" i="7"/>
  <c r="BR145" i="7"/>
  <c r="BR66" i="7"/>
  <c r="BR68" i="7"/>
  <c r="BR138" i="7"/>
  <c r="CW132" i="7"/>
  <c r="CR135" i="7"/>
  <c r="CT136" i="7"/>
  <c r="I93" i="7" s="1"/>
  <c r="CR61" i="7"/>
  <c r="G60" i="7" s="1"/>
  <c r="P60" i="7" s="1"/>
  <c r="O42" i="6"/>
  <c r="BO42" i="6"/>
  <c r="V42" i="6"/>
  <c r="BW42" i="6"/>
  <c r="P42" i="6"/>
  <c r="BT42" i="6"/>
  <c r="B43" i="6"/>
  <c r="BM42" i="6"/>
  <c r="Q42" i="6"/>
  <c r="BU42" i="6"/>
  <c r="N42" i="6"/>
  <c r="BP42" i="6"/>
  <c r="BY41" i="6"/>
  <c r="CG41" i="6"/>
  <c r="M42" i="6"/>
  <c r="BN42" i="6"/>
  <c r="U42" i="6"/>
  <c r="BV42" i="6"/>
  <c r="CF41" i="6"/>
  <c r="S42" i="6"/>
  <c r="BR42" i="6"/>
  <c r="BX41" i="6"/>
  <c r="CB41" i="6"/>
  <c r="T42" i="6"/>
  <c r="BS42" i="6"/>
  <c r="CE41" i="6"/>
  <c r="R42" i="6"/>
  <c r="BQ42" i="6"/>
  <c r="BZ41" i="6"/>
  <c r="CH41" i="6" s="1"/>
  <c r="AH42" i="6"/>
  <c r="X43" i="6"/>
  <c r="AH43" i="6" s="1"/>
  <c r="AQ42" i="6"/>
  <c r="AG43" i="6"/>
  <c r="AQ43" i="6" s="1"/>
  <c r="AI42" i="6"/>
  <c r="Z43" i="6"/>
  <c r="AI43" i="6" s="1"/>
  <c r="I43" i="6"/>
  <c r="D43" i="6"/>
  <c r="AL42" i="6"/>
  <c r="AE43" i="6"/>
  <c r="AL43" i="6" s="1"/>
  <c r="BG42" i="6"/>
  <c r="AZ43" i="6"/>
  <c r="BG43" i="6" s="1"/>
  <c r="BI42" i="6"/>
  <c r="AW43" i="6"/>
  <c r="BI43" i="6" s="1"/>
  <c r="L43" i="6"/>
  <c r="BD42" i="6"/>
  <c r="AU43" i="6"/>
  <c r="BD43" i="6" s="1"/>
  <c r="BC42" i="6"/>
  <c r="AS43" i="6"/>
  <c r="BC43" i="6" s="1"/>
  <c r="AO42" i="6"/>
  <c r="AC43" i="6"/>
  <c r="AO43" i="6" s="1"/>
  <c r="BH42" i="6"/>
  <c r="AV43" i="6"/>
  <c r="BH43" i="6" s="1"/>
  <c r="BK42" i="6"/>
  <c r="BA43" i="6"/>
  <c r="BK43" i="6" s="1"/>
  <c r="C43" i="6"/>
  <c r="J43" i="6"/>
  <c r="E43" i="6"/>
  <c r="BJ42" i="6"/>
  <c r="AX43" i="6"/>
  <c r="BJ43" i="6" s="1"/>
  <c r="G43" i="6"/>
  <c r="K43" i="6"/>
  <c r="AK42" i="6"/>
  <c r="AD43" i="6"/>
  <c r="AK43" i="6" s="1"/>
  <c r="AM42" i="6"/>
  <c r="AA43" i="6"/>
  <c r="AM43" i="6" s="1"/>
  <c r="F43" i="6"/>
  <c r="AJ42" i="6"/>
  <c r="Y43" i="6"/>
  <c r="AJ43" i="6" s="1"/>
  <c r="BL42" i="6"/>
  <c r="BB43" i="6"/>
  <c r="BL43" i="6" s="1"/>
  <c r="AP42" i="6"/>
  <c r="AF43" i="6"/>
  <c r="AP43" i="6" s="1"/>
  <c r="BF42" i="6"/>
  <c r="AY43" i="6"/>
  <c r="BF43" i="6" s="1"/>
  <c r="H43" i="6"/>
  <c r="BE42" i="6"/>
  <c r="AT43" i="6"/>
  <c r="BE43" i="6" s="1"/>
  <c r="AN42" i="6"/>
  <c r="AB43" i="6"/>
  <c r="AN43" i="6" s="1"/>
  <c r="CQ140" i="7" l="1"/>
  <c r="CW140" i="7"/>
  <c r="S60" i="7"/>
  <c r="CY64" i="7"/>
  <c r="N38" i="7" s="1"/>
  <c r="Y85" i="7"/>
  <c r="CP135" i="7"/>
  <c r="Q51" i="7"/>
  <c r="CX64" i="7"/>
  <c r="M38" i="7" s="1"/>
  <c r="CO135" i="7"/>
  <c r="CP140" i="7"/>
  <c r="CV140" i="7"/>
  <c r="CP136" i="7"/>
  <c r="E93" i="7" s="1"/>
  <c r="CY140" i="7"/>
  <c r="R51" i="7"/>
  <c r="Y51" i="7"/>
  <c r="X51" i="7"/>
  <c r="U51" i="7"/>
  <c r="T51" i="7"/>
  <c r="V51" i="7"/>
  <c r="CD143" i="7"/>
  <c r="BS143" i="7"/>
  <c r="W51" i="7"/>
  <c r="CI142" i="7"/>
  <c r="BX142" i="7"/>
  <c r="CI141" i="7"/>
  <c r="CI144" i="7"/>
  <c r="BX141" i="7"/>
  <c r="BX144" i="7"/>
  <c r="CI143" i="7"/>
  <c r="CT143" i="7" s="1"/>
  <c r="I82" i="7" s="1"/>
  <c r="BX143" i="7"/>
  <c r="W86" i="7"/>
  <c r="CD144" i="7"/>
  <c r="BS144" i="7"/>
  <c r="W60" i="7"/>
  <c r="CH144" i="7"/>
  <c r="CH141" i="7"/>
  <c r="BW144" i="7"/>
  <c r="BW141" i="7"/>
  <c r="CH142" i="7"/>
  <c r="BW142" i="7"/>
  <c r="CH143" i="7"/>
  <c r="BW143" i="7"/>
  <c r="CG143" i="7"/>
  <c r="BV143" i="7"/>
  <c r="CG142" i="7"/>
  <c r="BV142" i="7"/>
  <c r="CG144" i="7"/>
  <c r="BV144" i="7"/>
  <c r="CG141" i="7"/>
  <c r="BV141" i="7"/>
  <c r="CC143" i="7"/>
  <c r="CN141" i="7"/>
  <c r="CC141" i="7"/>
  <c r="CN144" i="7"/>
  <c r="CN142" i="7"/>
  <c r="CY142" i="7" s="1"/>
  <c r="N69" i="7" s="1"/>
  <c r="CN143" i="7"/>
  <c r="CC144" i="7"/>
  <c r="CC142" i="7"/>
  <c r="CN68" i="7"/>
  <c r="CC68" i="7"/>
  <c r="CM68" i="7"/>
  <c r="CB68" i="7"/>
  <c r="CR140" i="7"/>
  <c r="BS141" i="7"/>
  <c r="CO141" i="7" s="1"/>
  <c r="D68" i="7" s="1"/>
  <c r="CD141" i="7"/>
  <c r="CY65" i="7"/>
  <c r="CK142" i="7"/>
  <c r="BZ141" i="7"/>
  <c r="BZ142" i="7"/>
  <c r="CK143" i="7"/>
  <c r="BZ143" i="7"/>
  <c r="CK141" i="7"/>
  <c r="CV141" i="7" s="1"/>
  <c r="K68" i="7" s="1"/>
  <c r="CK144" i="7"/>
  <c r="BZ144" i="7"/>
  <c r="CN66" i="7"/>
  <c r="CC66" i="7"/>
  <c r="CM66" i="7"/>
  <c r="CB66" i="7"/>
  <c r="U60" i="7"/>
  <c r="CO136" i="7"/>
  <c r="D93" i="7" s="1"/>
  <c r="BS142" i="7"/>
  <c r="CD142" i="7"/>
  <c r="CM142" i="7"/>
  <c r="CB142" i="7"/>
  <c r="CX142" i="7" s="1"/>
  <c r="M69" i="7" s="1"/>
  <c r="CM141" i="7"/>
  <c r="CM143" i="7"/>
  <c r="CB141" i="7"/>
  <c r="CB143" i="7"/>
  <c r="CM144" i="7"/>
  <c r="CB144" i="7"/>
  <c r="CA142" i="7"/>
  <c r="CL143" i="7"/>
  <c r="CA143" i="7"/>
  <c r="CL141" i="7"/>
  <c r="CA141" i="7"/>
  <c r="CL142" i="7"/>
  <c r="CW142" i="7" s="1"/>
  <c r="L69" i="7" s="1"/>
  <c r="CL144" i="7"/>
  <c r="CA144" i="7"/>
  <c r="CS140" i="7"/>
  <c r="CX140" i="7"/>
  <c r="CF142" i="7"/>
  <c r="CQ142" i="7" s="1"/>
  <c r="F69" i="7" s="1"/>
  <c r="BU142" i="7"/>
  <c r="CF143" i="7"/>
  <c r="CF141" i="7"/>
  <c r="BU143" i="7"/>
  <c r="BU141" i="7"/>
  <c r="CF144" i="7"/>
  <c r="BU144" i="7"/>
  <c r="BY144" i="7"/>
  <c r="CJ142" i="7"/>
  <c r="BY142" i="7"/>
  <c r="CJ141" i="7"/>
  <c r="BY141" i="7"/>
  <c r="CJ144" i="7"/>
  <c r="CJ143" i="7"/>
  <c r="BY143" i="7"/>
  <c r="CN67" i="7"/>
  <c r="CY67" i="7" s="1"/>
  <c r="N36" i="7" s="1"/>
  <c r="CC67" i="7"/>
  <c r="CM67" i="7"/>
  <c r="CB67" i="7"/>
  <c r="O93" i="7"/>
  <c r="O86" i="7"/>
  <c r="Y86" i="7" s="1"/>
  <c r="CX65" i="7"/>
  <c r="CU140" i="7"/>
  <c r="CE142" i="7"/>
  <c r="BT142" i="7"/>
  <c r="CE143" i="7"/>
  <c r="BT143" i="7"/>
  <c r="CP143" i="7" s="1"/>
  <c r="E82" i="7" s="1"/>
  <c r="CE141" i="7"/>
  <c r="CE144" i="7"/>
  <c r="BT141" i="7"/>
  <c r="BT144" i="7"/>
  <c r="CP144" i="7" s="1"/>
  <c r="E72" i="7" s="1"/>
  <c r="U93" i="7"/>
  <c r="CT140" i="7"/>
  <c r="CM69" i="7"/>
  <c r="CB69" i="7"/>
  <c r="CN69" i="7"/>
  <c r="CC69" i="7"/>
  <c r="Y60" i="7"/>
  <c r="P51" i="7"/>
  <c r="T60" i="7"/>
  <c r="X86" i="7"/>
  <c r="BY70" i="7"/>
  <c r="BW70" i="7"/>
  <c r="CN70" i="7"/>
  <c r="CC70" i="7"/>
  <c r="CC72" i="7" s="1"/>
  <c r="CM70" i="7"/>
  <c r="CB70" i="7"/>
  <c r="CF70" i="7"/>
  <c r="BX70" i="7"/>
  <c r="CG70" i="7"/>
  <c r="BT70" i="7"/>
  <c r="BV70" i="7"/>
  <c r="CL70" i="7"/>
  <c r="CI70" i="7"/>
  <c r="CT70" i="7" s="1"/>
  <c r="CE70" i="7"/>
  <c r="CK70" i="7"/>
  <c r="CH70" i="7"/>
  <c r="BU70" i="7"/>
  <c r="CA70" i="7"/>
  <c r="CJ70" i="7"/>
  <c r="CD70" i="7"/>
  <c r="BS70" i="7"/>
  <c r="BZ70" i="7"/>
  <c r="CY135" i="7"/>
  <c r="CX136" i="7"/>
  <c r="M93" i="7" s="1"/>
  <c r="W93" i="7" s="1"/>
  <c r="BB42" i="7"/>
  <c r="CE66" i="7"/>
  <c r="CL66" i="7"/>
  <c r="CD66" i="7"/>
  <c r="BV66" i="7"/>
  <c r="CJ66" i="7"/>
  <c r="BT66" i="7"/>
  <c r="BZ66" i="7"/>
  <c r="BY66" i="7"/>
  <c r="CI66" i="7"/>
  <c r="CH66" i="7"/>
  <c r="BS66" i="7"/>
  <c r="CG66" i="7"/>
  <c r="CA66" i="7"/>
  <c r="CF66" i="7"/>
  <c r="BX66" i="7"/>
  <c r="BW66" i="7"/>
  <c r="BU66" i="7"/>
  <c r="CK66" i="7"/>
  <c r="CL67" i="7"/>
  <c r="CD67" i="7"/>
  <c r="CK67" i="7"/>
  <c r="CE67" i="7"/>
  <c r="BU67" i="7"/>
  <c r="CA67" i="7"/>
  <c r="BS67" i="7"/>
  <c r="CG67" i="7"/>
  <c r="CF67" i="7"/>
  <c r="BZ67" i="7"/>
  <c r="BV67" i="7"/>
  <c r="BT67" i="7"/>
  <c r="BX67" i="7"/>
  <c r="CH67" i="7"/>
  <c r="CJ67" i="7"/>
  <c r="CI67" i="7"/>
  <c r="BY67" i="7"/>
  <c r="BW67" i="7"/>
  <c r="CD137" i="7"/>
  <c r="BS137" i="7"/>
  <c r="BZ137" i="7"/>
  <c r="CF137" i="7"/>
  <c r="BU137" i="7"/>
  <c r="CL137" i="7"/>
  <c r="CA137" i="7"/>
  <c r="CE137" i="7"/>
  <c r="CG137" i="7"/>
  <c r="BT137" i="7"/>
  <c r="CP137" i="7" s="1"/>
  <c r="E84" i="7" s="1"/>
  <c r="BV137" i="7"/>
  <c r="CH137" i="7"/>
  <c r="BX137" i="7"/>
  <c r="BW137" i="7"/>
  <c r="CJ137" i="7"/>
  <c r="BY137" i="7"/>
  <c r="CK137" i="7"/>
  <c r="CI137" i="7"/>
  <c r="CM137" i="7"/>
  <c r="CB137" i="7"/>
  <c r="CN137" i="7"/>
  <c r="CC137" i="7"/>
  <c r="CY136" i="7"/>
  <c r="N93" i="7" s="1"/>
  <c r="X93" i="7" s="1"/>
  <c r="CJ69" i="7"/>
  <c r="CI69" i="7"/>
  <c r="CG69" i="7"/>
  <c r="CA69" i="7"/>
  <c r="BS69" i="7"/>
  <c r="CE69" i="7"/>
  <c r="BY69" i="7"/>
  <c r="BU69" i="7"/>
  <c r="BT69" i="7"/>
  <c r="CD69" i="7"/>
  <c r="BV69" i="7"/>
  <c r="CH69" i="7"/>
  <c r="BZ69" i="7"/>
  <c r="CL69" i="7"/>
  <c r="BX69" i="7"/>
  <c r="CK69" i="7"/>
  <c r="BW69" i="7"/>
  <c r="CF69" i="7"/>
  <c r="BR72" i="7"/>
  <c r="CD139" i="7"/>
  <c r="BS139" i="7"/>
  <c r="CE139" i="7"/>
  <c r="CG139" i="7"/>
  <c r="BT139" i="7"/>
  <c r="BV139" i="7"/>
  <c r="CH139" i="7"/>
  <c r="CK139" i="7"/>
  <c r="CL139" i="7"/>
  <c r="BZ139" i="7"/>
  <c r="CA139" i="7"/>
  <c r="CF139" i="7"/>
  <c r="BU139" i="7"/>
  <c r="BY139" i="7"/>
  <c r="CJ139" i="7"/>
  <c r="BW139" i="7"/>
  <c r="CI139" i="7"/>
  <c r="BX139" i="7"/>
  <c r="CN139" i="7"/>
  <c r="CC139" i="7"/>
  <c r="CM139" i="7"/>
  <c r="CB139" i="7"/>
  <c r="CD138" i="7"/>
  <c r="BS138" i="7"/>
  <c r="BT138" i="7"/>
  <c r="BV138" i="7"/>
  <c r="CK138" i="7"/>
  <c r="BW138" i="7"/>
  <c r="BZ138" i="7"/>
  <c r="CL138" i="7"/>
  <c r="CF138" i="7"/>
  <c r="CA138" i="7"/>
  <c r="BU138" i="7"/>
  <c r="CI138" i="7"/>
  <c r="CH138" i="7"/>
  <c r="BX138" i="7"/>
  <c r="CG138" i="7"/>
  <c r="CJ138" i="7"/>
  <c r="CE138" i="7"/>
  <c r="BY138" i="7"/>
  <c r="CM138" i="7"/>
  <c r="CN138" i="7"/>
  <c r="CB138" i="7"/>
  <c r="CC138" i="7"/>
  <c r="CD145" i="7"/>
  <c r="CD147" i="7" s="1"/>
  <c r="BS145" i="7"/>
  <c r="BU145" i="7"/>
  <c r="CE145" i="7"/>
  <c r="CE147" i="7" s="1"/>
  <c r="BT145" i="7"/>
  <c r="BV145" i="7"/>
  <c r="CH145" i="7"/>
  <c r="CK145" i="7"/>
  <c r="BW145" i="7"/>
  <c r="CL145" i="7"/>
  <c r="BZ145" i="7"/>
  <c r="CJ145" i="7"/>
  <c r="CA145" i="7"/>
  <c r="BY145" i="7"/>
  <c r="CI145" i="7"/>
  <c r="CF145" i="7"/>
  <c r="CG145" i="7"/>
  <c r="BX145" i="7"/>
  <c r="CM145" i="7"/>
  <c r="CB145" i="7"/>
  <c r="CN145" i="7"/>
  <c r="CC145" i="7"/>
  <c r="CK68" i="7"/>
  <c r="CJ68" i="7"/>
  <c r="CF68" i="7"/>
  <c r="BT68" i="7"/>
  <c r="CD68" i="7"/>
  <c r="BZ68" i="7"/>
  <c r="CL68" i="7"/>
  <c r="BS68" i="7"/>
  <c r="CI68" i="7"/>
  <c r="BY68" i="7"/>
  <c r="CH68" i="7"/>
  <c r="BX68" i="7"/>
  <c r="CG68" i="7"/>
  <c r="BW68" i="7"/>
  <c r="CE68" i="7"/>
  <c r="BV68" i="7"/>
  <c r="BU68" i="7"/>
  <c r="CA68" i="7"/>
  <c r="CX135" i="7"/>
  <c r="CR136" i="7"/>
  <c r="G93" i="7" s="1"/>
  <c r="P93" i="7" s="1"/>
  <c r="CQ136" i="7"/>
  <c r="F93" i="7" s="1"/>
  <c r="Q93" i="7" s="1"/>
  <c r="CQ135" i="7"/>
  <c r="CU135" i="7"/>
  <c r="CQ65" i="7"/>
  <c r="CW64" i="7"/>
  <c r="L38" i="7" s="1"/>
  <c r="S38" i="7" s="1"/>
  <c r="CP65" i="7"/>
  <c r="CR65" i="7"/>
  <c r="CU136" i="7"/>
  <c r="J93" i="7" s="1"/>
  <c r="V93" i="7" s="1"/>
  <c r="CO65" i="7"/>
  <c r="CT64" i="7"/>
  <c r="I38" i="7" s="1"/>
  <c r="CT65" i="7"/>
  <c r="I41" i="7" s="1"/>
  <c r="CW65" i="7"/>
  <c r="CG42" i="6"/>
  <c r="CS65" i="7"/>
  <c r="CW135" i="7"/>
  <c r="CR64" i="7"/>
  <c r="G38" i="7" s="1"/>
  <c r="CS64" i="7"/>
  <c r="H38" i="7" s="1"/>
  <c r="CO64" i="7"/>
  <c r="D38" i="7" s="1"/>
  <c r="X38" i="7" s="1"/>
  <c r="CV136" i="7"/>
  <c r="K93" i="7" s="1"/>
  <c r="R93" i="7" s="1"/>
  <c r="CO66" i="7"/>
  <c r="D35" i="7" s="1"/>
  <c r="CW66" i="7"/>
  <c r="L35" i="7" s="1"/>
  <c r="S35" i="7" s="1"/>
  <c r="CQ66" i="7"/>
  <c r="F35" i="7" s="1"/>
  <c r="CV135" i="7"/>
  <c r="CR138" i="7"/>
  <c r="CP64" i="7"/>
  <c r="E38" i="7" s="1"/>
  <c r="CQ64" i="7"/>
  <c r="F38" i="7" s="1"/>
  <c r="Q38" i="7" s="1"/>
  <c r="BR147" i="7"/>
  <c r="CU65" i="7"/>
  <c r="CU64" i="7"/>
  <c r="J38" i="7" s="1"/>
  <c r="V38" i="7" s="1"/>
  <c r="CS135" i="7"/>
  <c r="CV65" i="7"/>
  <c r="CV64" i="7"/>
  <c r="K38" i="7" s="1"/>
  <c r="CT137" i="7"/>
  <c r="I84" i="7" s="1"/>
  <c r="BV147" i="7"/>
  <c r="CS136" i="7"/>
  <c r="H93" i="7" s="1"/>
  <c r="T93" i="7" s="1"/>
  <c r="CW136" i="7"/>
  <c r="L93" i="7" s="1"/>
  <c r="S93" i="7" s="1"/>
  <c r="CA42" i="6"/>
  <c r="BT43" i="6"/>
  <c r="U43" i="6"/>
  <c r="O43" i="6"/>
  <c r="CD42" i="6"/>
  <c r="BR43" i="6"/>
  <c r="S43" i="6"/>
  <c r="V43" i="6"/>
  <c r="P43" i="6"/>
  <c r="CC42" i="6"/>
  <c r="BQ43" i="6"/>
  <c r="BY42" i="6"/>
  <c r="BP43" i="6"/>
  <c r="T43" i="6"/>
  <c r="R43" i="6"/>
  <c r="CF42" i="6"/>
  <c r="BV43" i="6"/>
  <c r="CB42" i="6"/>
  <c r="BU43" i="6"/>
  <c r="M43" i="6"/>
  <c r="N43" i="6"/>
  <c r="CE42" i="6"/>
  <c r="BS43" i="6"/>
  <c r="BZ42" i="6"/>
  <c r="BO43" i="6"/>
  <c r="Q43" i="6"/>
  <c r="BX42" i="6"/>
  <c r="CH42" i="6" s="1"/>
  <c r="BN43" i="6"/>
  <c r="BM43" i="6"/>
  <c r="BW43" i="6" s="1"/>
  <c r="O38" i="7" l="1"/>
  <c r="J41" i="7"/>
  <c r="CU70" i="7"/>
  <c r="T38" i="7"/>
  <c r="CY69" i="7"/>
  <c r="N39" i="7" s="1"/>
  <c r="CQ143" i="7"/>
  <c r="F82" i="7" s="1"/>
  <c r="CO145" i="7"/>
  <c r="CP141" i="7"/>
  <c r="E68" i="7" s="1"/>
  <c r="CX69" i="7"/>
  <c r="M39" i="7" s="1"/>
  <c r="CX67" i="7"/>
  <c r="M36" i="7" s="1"/>
  <c r="CP145" i="7"/>
  <c r="E74" i="7" s="1"/>
  <c r="CP142" i="7"/>
  <c r="E69" i="7" s="1"/>
  <c r="CX143" i="7"/>
  <c r="M82" i="7" s="1"/>
  <c r="CY144" i="7"/>
  <c r="N72" i="7" s="1"/>
  <c r="U38" i="7"/>
  <c r="CO138" i="7"/>
  <c r="CO137" i="7"/>
  <c r="D84" i="7" s="1"/>
  <c r="O84" i="7" s="1"/>
  <c r="CV70" i="7"/>
  <c r="CQ70" i="7"/>
  <c r="CB72" i="7"/>
  <c r="P38" i="7"/>
  <c r="CY66" i="7"/>
  <c r="N35" i="7" s="1"/>
  <c r="CV142" i="7"/>
  <c r="K69" i="7" s="1"/>
  <c r="CY68" i="7"/>
  <c r="N49" i="7" s="1"/>
  <c r="CR143" i="7"/>
  <c r="G82" i="7" s="1"/>
  <c r="CS144" i="7"/>
  <c r="H72" i="7" s="1"/>
  <c r="F41" i="7"/>
  <c r="K41" i="7"/>
  <c r="CU144" i="7"/>
  <c r="J72" i="7" s="1"/>
  <c r="CT144" i="7"/>
  <c r="I72" i="7" s="1"/>
  <c r="CO144" i="7"/>
  <c r="D72" i="7" s="1"/>
  <c r="O72" i="7" s="1"/>
  <c r="R38" i="7"/>
  <c r="D70" i="7"/>
  <c r="D75" i="7"/>
  <c r="D74" i="7"/>
  <c r="I46" i="7"/>
  <c r="I37" i="7"/>
  <c r="I50" i="7"/>
  <c r="I42" i="7"/>
  <c r="CX70" i="7"/>
  <c r="CM72" i="7"/>
  <c r="CX141" i="7"/>
  <c r="M68" i="7" s="1"/>
  <c r="CV143" i="7"/>
  <c r="K82" i="7" s="1"/>
  <c r="CP139" i="7"/>
  <c r="CO70" i="7"/>
  <c r="CW70" i="7"/>
  <c r="CW143" i="7"/>
  <c r="L82" i="7" s="1"/>
  <c r="CX66" i="7"/>
  <c r="M35" i="7" s="1"/>
  <c r="W35" i="7" s="1"/>
  <c r="CX68" i="7"/>
  <c r="M49" i="7" s="1"/>
  <c r="CR142" i="7"/>
  <c r="G69" i="7" s="1"/>
  <c r="CT142" i="7"/>
  <c r="I69" i="7" s="1"/>
  <c r="Q35" i="7"/>
  <c r="J46" i="7"/>
  <c r="J37" i="7"/>
  <c r="J50" i="7"/>
  <c r="J42" i="7"/>
  <c r="CY70" i="7"/>
  <c r="CN72" i="7"/>
  <c r="CU141" i="7"/>
  <c r="J68" i="7" s="1"/>
  <c r="CQ141" i="7"/>
  <c r="F68" i="7" s="1"/>
  <c r="CY141" i="7"/>
  <c r="N68" i="7" s="1"/>
  <c r="CS141" i="7"/>
  <c r="H68" i="7" s="1"/>
  <c r="O68" i="7"/>
  <c r="M41" i="7"/>
  <c r="X35" i="7"/>
  <c r="L41" i="7"/>
  <c r="CO139" i="7"/>
  <c r="D71" i="7" s="1"/>
  <c r="CR70" i="7"/>
  <c r="W38" i="7"/>
  <c r="CU142" i="7"/>
  <c r="J69" i="7" s="1"/>
  <c r="CW144" i="7"/>
  <c r="L72" i="7" s="1"/>
  <c r="S72" i="7" s="1"/>
  <c r="CX144" i="7"/>
  <c r="M72" i="7" s="1"/>
  <c r="W72" i="7" s="1"/>
  <c r="CO142" i="7"/>
  <c r="D69" i="7" s="1"/>
  <c r="O69" i="7" s="1"/>
  <c r="N41" i="7"/>
  <c r="E79" i="7"/>
  <c r="E70" i="7"/>
  <c r="O70" i="7" s="1"/>
  <c r="E75" i="7"/>
  <c r="O75" i="7" s="1"/>
  <c r="CP138" i="7"/>
  <c r="E71" i="7" s="1"/>
  <c r="CS70" i="7"/>
  <c r="CV144" i="7"/>
  <c r="K72" i="7" s="1"/>
  <c r="R72" i="7" s="1"/>
  <c r="CR141" i="7"/>
  <c r="G68" i="7" s="1"/>
  <c r="CS143" i="7"/>
  <c r="H82" i="7" s="1"/>
  <c r="CO143" i="7"/>
  <c r="D82" i="7" s="1"/>
  <c r="P82" i="7" s="1"/>
  <c r="K46" i="7"/>
  <c r="K37" i="7"/>
  <c r="K50" i="7"/>
  <c r="K42" i="7"/>
  <c r="F46" i="7"/>
  <c r="F37" i="7"/>
  <c r="F50" i="7"/>
  <c r="F42" i="7"/>
  <c r="Y93" i="7"/>
  <c r="R68" i="7"/>
  <c r="X68" i="7"/>
  <c r="CY143" i="7"/>
  <c r="N82" i="7" s="1"/>
  <c r="U72" i="7"/>
  <c r="Y38" i="7"/>
  <c r="D41" i="7"/>
  <c r="R41" i="7" s="1"/>
  <c r="CP70" i="7"/>
  <c r="CU143" i="7"/>
  <c r="J82" i="7" s="1"/>
  <c r="CQ144" i="7"/>
  <c r="F72" i="7" s="1"/>
  <c r="Q72" i="7" s="1"/>
  <c r="CW141" i="7"/>
  <c r="L68" i="7" s="1"/>
  <c r="X69" i="7"/>
  <c r="CR144" i="7"/>
  <c r="G72" i="7" s="1"/>
  <c r="P72" i="7" s="1"/>
  <c r="CS142" i="7"/>
  <c r="H69" i="7" s="1"/>
  <c r="T69" i="7" s="1"/>
  <c r="CT141" i="7"/>
  <c r="I68" i="7" s="1"/>
  <c r="CY138" i="7"/>
  <c r="CX138" i="7"/>
  <c r="CY145" i="7"/>
  <c r="CN147" i="7"/>
  <c r="CH72" i="7"/>
  <c r="CA72" i="7"/>
  <c r="CX137" i="7"/>
  <c r="M84" i="7" s="1"/>
  <c r="W84" i="7" s="1"/>
  <c r="BV72" i="7"/>
  <c r="CG72" i="7"/>
  <c r="CX145" i="7"/>
  <c r="M74" i="7" s="1"/>
  <c r="W74" i="7" s="1"/>
  <c r="CM147" i="7"/>
  <c r="CF72" i="7"/>
  <c r="CD72" i="7"/>
  <c r="CI72" i="7"/>
  <c r="BW72" i="7"/>
  <c r="BT72" i="7"/>
  <c r="CJ72" i="7"/>
  <c r="CX139" i="7"/>
  <c r="CK72" i="7"/>
  <c r="BU72" i="7"/>
  <c r="BX72" i="7"/>
  <c r="BY72" i="7"/>
  <c r="CY139" i="7"/>
  <c r="CL72" i="7"/>
  <c r="CE72" i="7"/>
  <c r="CY137" i="7"/>
  <c r="N84" i="7" s="1"/>
  <c r="X84" i="7" s="1"/>
  <c r="BZ72" i="7"/>
  <c r="BS72" i="7"/>
  <c r="CH147" i="7"/>
  <c r="CR139" i="7"/>
  <c r="G71" i="7" s="1"/>
  <c r="BU147" i="7"/>
  <c r="CJ147" i="7"/>
  <c r="CF147" i="7"/>
  <c r="BT147" i="7"/>
  <c r="CA147" i="7"/>
  <c r="BW147" i="7"/>
  <c r="CL147" i="7"/>
  <c r="CT145" i="7"/>
  <c r="CI147" i="7"/>
  <c r="BZ147" i="7"/>
  <c r="CC147" i="7"/>
  <c r="BX147" i="7"/>
  <c r="BY147" i="7"/>
  <c r="CK147" i="7"/>
  <c r="CG147" i="7"/>
  <c r="CS137" i="7"/>
  <c r="H84" i="7" s="1"/>
  <c r="T84" i="7" s="1"/>
  <c r="CT139" i="7"/>
  <c r="CT66" i="7"/>
  <c r="I35" i="7" s="1"/>
  <c r="CO67" i="7"/>
  <c r="D36" i="7" s="1"/>
  <c r="W36" i="7" s="1"/>
  <c r="CR66" i="7"/>
  <c r="G35" i="7" s="1"/>
  <c r="P35" i="7" s="1"/>
  <c r="CQ67" i="7"/>
  <c r="F36" i="7" s="1"/>
  <c r="CT68" i="7"/>
  <c r="I49" i="7" s="1"/>
  <c r="CS139" i="7"/>
  <c r="CS138" i="7"/>
  <c r="H71" i="7" s="1"/>
  <c r="CS67" i="7"/>
  <c r="H36" i="7" s="1"/>
  <c r="CU137" i="7"/>
  <c r="J84" i="7" s="1"/>
  <c r="V84" i="7" s="1"/>
  <c r="CV137" i="7"/>
  <c r="K84" i="7" s="1"/>
  <c r="R84" i="7" s="1"/>
  <c r="CU66" i="7"/>
  <c r="J35" i="7" s="1"/>
  <c r="CU67" i="7"/>
  <c r="J36" i="7" s="1"/>
  <c r="V36" i="7" s="1"/>
  <c r="CW68" i="7"/>
  <c r="L49" i="7" s="1"/>
  <c r="CR137" i="7"/>
  <c r="G84" i="7" s="1"/>
  <c r="P84" i="7" s="1"/>
  <c r="CS145" i="7"/>
  <c r="H74" i="7" s="1"/>
  <c r="T74" i="7" s="1"/>
  <c r="CP67" i="7"/>
  <c r="E36" i="7" s="1"/>
  <c r="O36" i="7" s="1"/>
  <c r="CT138" i="7"/>
  <c r="I71" i="7" s="1"/>
  <c r="CP68" i="7"/>
  <c r="E49" i="7" s="1"/>
  <c r="CO68" i="7"/>
  <c r="D49" i="7" s="1"/>
  <c r="X49" i="7" s="1"/>
  <c r="CQ139" i="7"/>
  <c r="CT67" i="7"/>
  <c r="I36" i="7" s="1"/>
  <c r="U36" i="7" s="1"/>
  <c r="CS66" i="7"/>
  <c r="H35" i="7" s="1"/>
  <c r="CW137" i="7"/>
  <c r="L84" i="7" s="1"/>
  <c r="S84" i="7" s="1"/>
  <c r="CW139" i="7"/>
  <c r="CT69" i="7"/>
  <c r="CU69" i="7"/>
  <c r="J39" i="7" s="1"/>
  <c r="CP69" i="7"/>
  <c r="E39" i="7" s="1"/>
  <c r="CQ138" i="7"/>
  <c r="F71" i="7" s="1"/>
  <c r="CW145" i="7"/>
  <c r="CQ69" i="7"/>
  <c r="F39" i="7" s="1"/>
  <c r="CS69" i="7"/>
  <c r="H39" i="7" s="1"/>
  <c r="CR145" i="7"/>
  <c r="CU138" i="7"/>
  <c r="CV68" i="7"/>
  <c r="K49" i="7" s="1"/>
  <c r="CW69" i="7"/>
  <c r="L39" i="7" s="1"/>
  <c r="BS147" i="7"/>
  <c r="CV145" i="7"/>
  <c r="CU68" i="7"/>
  <c r="J49" i="7" s="1"/>
  <c r="CV69" i="7"/>
  <c r="K39" i="7" s="1"/>
  <c r="CQ145" i="7"/>
  <c r="CU139" i="7"/>
  <c r="CB147" i="7"/>
  <c r="CV139" i="7"/>
  <c r="CQ68" i="7"/>
  <c r="F49" i="7" s="1"/>
  <c r="CO69" i="7"/>
  <c r="D39" i="7" s="1"/>
  <c r="W39" i="7" s="1"/>
  <c r="CR69" i="7"/>
  <c r="CV67" i="7"/>
  <c r="K36" i="7" s="1"/>
  <c r="R36" i="7" s="1"/>
  <c r="CW67" i="7"/>
  <c r="L36" i="7" s="1"/>
  <c r="S36" i="7" s="1"/>
  <c r="CU145" i="7"/>
  <c r="CV138" i="7"/>
  <c r="CP66" i="7"/>
  <c r="E35" i="7" s="1"/>
  <c r="O35" i="7" s="1"/>
  <c r="CR68" i="7"/>
  <c r="G49" i="7" s="1"/>
  <c r="P49" i="7" s="1"/>
  <c r="CW138" i="7"/>
  <c r="L71" i="7" s="1"/>
  <c r="CQ137" i="7"/>
  <c r="F84" i="7" s="1"/>
  <c r="Q84" i="7" s="1"/>
  <c r="CR67" i="7"/>
  <c r="G36" i="7" s="1"/>
  <c r="CV66" i="7"/>
  <c r="K35" i="7" s="1"/>
  <c r="CS68" i="7"/>
  <c r="H49" i="7" s="1"/>
  <c r="CG43" i="6"/>
  <c r="CE43" i="6"/>
  <c r="BY43" i="6"/>
  <c r="CD43" i="6"/>
  <c r="BX43" i="6"/>
  <c r="CH43" i="6" s="1"/>
  <c r="CA43" i="6"/>
  <c r="CB43" i="6"/>
  <c r="BZ43" i="6"/>
  <c r="CF43" i="6"/>
  <c r="CC43" i="6"/>
  <c r="S39" i="7" l="1"/>
  <c r="U84" i="7"/>
  <c r="W82" i="7"/>
  <c r="T49" i="7"/>
  <c r="U71" i="7"/>
  <c r="V72" i="7"/>
  <c r="X72" i="7"/>
  <c r="T71" i="7"/>
  <c r="P71" i="7"/>
  <c r="V49" i="7"/>
  <c r="T72" i="7"/>
  <c r="S71" i="7"/>
  <c r="Q49" i="7"/>
  <c r="Q71" i="7"/>
  <c r="Q36" i="7"/>
  <c r="O71" i="7"/>
  <c r="Y84" i="7"/>
  <c r="K71" i="7"/>
  <c r="R71" i="7" s="1"/>
  <c r="R49" i="7"/>
  <c r="V39" i="7"/>
  <c r="O49" i="7"/>
  <c r="N71" i="7"/>
  <c r="X71" i="7" s="1"/>
  <c r="Y72" i="7"/>
  <c r="O82" i="7"/>
  <c r="S69" i="7"/>
  <c r="O79" i="7"/>
  <c r="E97" i="7"/>
  <c r="L46" i="7"/>
  <c r="L37" i="7"/>
  <c r="L50" i="7"/>
  <c r="L42" i="7"/>
  <c r="R82" i="7"/>
  <c r="J79" i="7"/>
  <c r="V79" i="7" s="1"/>
  <c r="J70" i="7"/>
  <c r="V70" i="7" s="1"/>
  <c r="J83" i="7"/>
  <c r="V83" i="7" s="1"/>
  <c r="J75" i="7"/>
  <c r="V75" i="7" s="1"/>
  <c r="J71" i="7"/>
  <c r="V71" i="7" s="1"/>
  <c r="CT72" i="7"/>
  <c r="I39" i="7"/>
  <c r="U39" i="7" s="1"/>
  <c r="U35" i="7"/>
  <c r="U68" i="7"/>
  <c r="X82" i="7"/>
  <c r="Q69" i="7"/>
  <c r="G46" i="7"/>
  <c r="G37" i="7"/>
  <c r="G50" i="7"/>
  <c r="G42" i="7"/>
  <c r="X39" i="7"/>
  <c r="CY72" i="7"/>
  <c r="N46" i="7"/>
  <c r="N37" i="7"/>
  <c r="N42" i="7"/>
  <c r="D46" i="7"/>
  <c r="R46" i="7" s="1"/>
  <c r="D37" i="7"/>
  <c r="V37" i="7" s="1"/>
  <c r="D50" i="7"/>
  <c r="D42" i="7"/>
  <c r="Q42" i="7" s="1"/>
  <c r="W68" i="7"/>
  <c r="R35" i="7"/>
  <c r="K64" i="7"/>
  <c r="F79" i="7"/>
  <c r="Q79" i="7" s="1"/>
  <c r="F70" i="7"/>
  <c r="Q70" i="7" s="1"/>
  <c r="F83" i="7"/>
  <c r="F75" i="7"/>
  <c r="Q75" i="7" s="1"/>
  <c r="F74" i="7"/>
  <c r="Q74" i="7" s="1"/>
  <c r="CR147" i="7"/>
  <c r="G79" i="7"/>
  <c r="P79" i="7" s="1"/>
  <c r="G70" i="7"/>
  <c r="P70" i="7" s="1"/>
  <c r="G83" i="7"/>
  <c r="P83" i="7" s="1"/>
  <c r="G75" i="7"/>
  <c r="P75" i="7" s="1"/>
  <c r="Y36" i="7"/>
  <c r="T36" i="7"/>
  <c r="V82" i="7"/>
  <c r="D97" i="7"/>
  <c r="X36" i="7"/>
  <c r="U41" i="7"/>
  <c r="R69" i="7"/>
  <c r="V42" i="7"/>
  <c r="U69" i="7"/>
  <c r="P36" i="7"/>
  <c r="R39" i="7"/>
  <c r="T39" i="7"/>
  <c r="CS147" i="7"/>
  <c r="H79" i="7"/>
  <c r="T79" i="7" s="1"/>
  <c r="H70" i="7"/>
  <c r="T70" i="7" s="1"/>
  <c r="H83" i="7"/>
  <c r="T83" i="7" s="1"/>
  <c r="H75" i="7"/>
  <c r="T75" i="7" s="1"/>
  <c r="I79" i="7"/>
  <c r="U79" i="7" s="1"/>
  <c r="I70" i="7"/>
  <c r="U70" i="7" s="1"/>
  <c r="I75" i="7"/>
  <c r="U75" i="7" s="1"/>
  <c r="I74" i="7"/>
  <c r="U74" i="7" s="1"/>
  <c r="X41" i="7"/>
  <c r="Q41" i="7"/>
  <c r="T68" i="7"/>
  <c r="P69" i="7"/>
  <c r="CR72" i="7"/>
  <c r="G39" i="7"/>
  <c r="P39" i="7" s="1"/>
  <c r="F64" i="7"/>
  <c r="Q39" i="7"/>
  <c r="T35" i="7"/>
  <c r="E46" i="7"/>
  <c r="O46" i="7" s="1"/>
  <c r="E37" i="7"/>
  <c r="O37" i="7" s="1"/>
  <c r="E50" i="7"/>
  <c r="O50" i="7" s="1"/>
  <c r="E42" i="7"/>
  <c r="Q46" i="7"/>
  <c r="Y82" i="7"/>
  <c r="H46" i="7"/>
  <c r="T46" i="7" s="1"/>
  <c r="H37" i="7"/>
  <c r="T37" i="7" s="1"/>
  <c r="H50" i="7"/>
  <c r="T50" i="7" s="1"/>
  <c r="H42" i="7"/>
  <c r="T42" i="7" s="1"/>
  <c r="Y69" i="7"/>
  <c r="S41" i="7"/>
  <c r="Q82" i="7"/>
  <c r="W49" i="7"/>
  <c r="G41" i="7"/>
  <c r="P41" i="7" s="1"/>
  <c r="CX72" i="7"/>
  <c r="M46" i="7"/>
  <c r="W46" i="7" s="1"/>
  <c r="M37" i="7"/>
  <c r="W37" i="7" s="1"/>
  <c r="M42" i="7"/>
  <c r="K79" i="7"/>
  <c r="R79" i="7" s="1"/>
  <c r="K70" i="7"/>
  <c r="K83" i="7"/>
  <c r="R83" i="7" s="1"/>
  <c r="K75" i="7"/>
  <c r="R75" i="7" s="1"/>
  <c r="K74" i="7"/>
  <c r="R74" i="7" s="1"/>
  <c r="L79" i="7"/>
  <c r="S79" i="7" s="1"/>
  <c r="L70" i="7"/>
  <c r="S70" i="7" s="1"/>
  <c r="L83" i="7"/>
  <c r="S83" i="7" s="1"/>
  <c r="L75" i="7"/>
  <c r="S75" i="7" s="1"/>
  <c r="L74" i="7"/>
  <c r="S74" i="7" s="1"/>
  <c r="S49" i="7"/>
  <c r="U49" i="7"/>
  <c r="G74" i="7"/>
  <c r="P74" i="7" s="1"/>
  <c r="R42" i="7"/>
  <c r="T82" i="7"/>
  <c r="D64" i="7"/>
  <c r="F97" i="7"/>
  <c r="Q97" i="7" s="1"/>
  <c r="Q68" i="7"/>
  <c r="V46" i="7"/>
  <c r="U42" i="7"/>
  <c r="N70" i="7"/>
  <c r="X70" i="7" s="1"/>
  <c r="N75" i="7"/>
  <c r="X75" i="7" s="1"/>
  <c r="N74" i="7"/>
  <c r="X74" i="7" s="1"/>
  <c r="R50" i="7"/>
  <c r="P68" i="7"/>
  <c r="V41" i="7"/>
  <c r="W41" i="7"/>
  <c r="V68" i="7"/>
  <c r="E41" i="7"/>
  <c r="O41" i="7" s="1"/>
  <c r="W69" i="7"/>
  <c r="U50" i="7"/>
  <c r="O74" i="7"/>
  <c r="O39" i="7"/>
  <c r="Y39" i="7" s="1"/>
  <c r="Y49" i="7"/>
  <c r="Y35" i="7"/>
  <c r="J64" i="7"/>
  <c r="V35" i="7"/>
  <c r="M79" i="7"/>
  <c r="W79" i="7" s="1"/>
  <c r="M70" i="7"/>
  <c r="W70" i="7" s="1"/>
  <c r="M83" i="7"/>
  <c r="W83" i="7" s="1"/>
  <c r="M75" i="7"/>
  <c r="W75" i="7" s="1"/>
  <c r="M71" i="7"/>
  <c r="W71" i="7" s="1"/>
  <c r="S68" i="7"/>
  <c r="R37" i="7"/>
  <c r="V69" i="7"/>
  <c r="U82" i="7"/>
  <c r="Y68" i="7"/>
  <c r="J74" i="7"/>
  <c r="V74" i="7" s="1"/>
  <c r="H41" i="7"/>
  <c r="S82" i="7"/>
  <c r="U37" i="7"/>
  <c r="CO72" i="7"/>
  <c r="CX147" i="7"/>
  <c r="CY147" i="7"/>
  <c r="CW147" i="7"/>
  <c r="CT147" i="7"/>
  <c r="CU147" i="7"/>
  <c r="CP147" i="7"/>
  <c r="CQ147" i="7"/>
  <c r="CV147" i="7"/>
  <c r="CW72" i="7"/>
  <c r="CP72" i="7"/>
  <c r="CU72" i="7"/>
  <c r="CV72" i="7"/>
  <c r="CS72" i="7"/>
  <c r="CQ72" i="7"/>
  <c r="CO147" i="7"/>
  <c r="V64" i="7" l="1"/>
  <c r="L97" i="7"/>
  <c r="S97" i="7" s="1"/>
  <c r="X46" i="7"/>
  <c r="I64" i="7"/>
  <c r="Y50" i="7"/>
  <c r="Y70" i="7"/>
  <c r="G97" i="7"/>
  <c r="R70" i="7"/>
  <c r="K97" i="7"/>
  <c r="R97" i="7" s="1"/>
  <c r="H97" i="7"/>
  <c r="T97" i="7" s="1"/>
  <c r="M97" i="7"/>
  <c r="W97" i="7" s="1"/>
  <c r="S50" i="7"/>
  <c r="N97" i="7"/>
  <c r="X97" i="7" s="1"/>
  <c r="Q83" i="7"/>
  <c r="Y83" i="7"/>
  <c r="L64" i="7"/>
  <c r="S64" i="7" s="1"/>
  <c r="S37" i="7"/>
  <c r="M64" i="7"/>
  <c r="W64" i="7" s="1"/>
  <c r="W42" i="7"/>
  <c r="Q64" i="7"/>
  <c r="W50" i="7"/>
  <c r="X50" i="7"/>
  <c r="P42" i="7"/>
  <c r="I97" i="7"/>
  <c r="U97" i="7" s="1"/>
  <c r="S46" i="7"/>
  <c r="J97" i="7"/>
  <c r="V97" i="7" s="1"/>
  <c r="E64" i="7"/>
  <c r="O64" i="7" s="1"/>
  <c r="O42" i="7"/>
  <c r="Y42" i="7" s="1"/>
  <c r="Q37" i="7"/>
  <c r="Y37" i="7"/>
  <c r="P50" i="7"/>
  <c r="U64" i="7"/>
  <c r="O97" i="7"/>
  <c r="R64" i="7"/>
  <c r="P37" i="7"/>
  <c r="U46" i="7"/>
  <c r="Y79" i="7"/>
  <c r="Y41" i="7"/>
  <c r="T41" i="7"/>
  <c r="Y71" i="7"/>
  <c r="Q50" i="7"/>
  <c r="X42" i="7"/>
  <c r="P46" i="7"/>
  <c r="Y46" i="7"/>
  <c r="Y75" i="7"/>
  <c r="V50" i="7"/>
  <c r="Y74" i="7"/>
  <c r="X37" i="7"/>
  <c r="N64" i="7"/>
  <c r="X64" i="7" s="1"/>
  <c r="H64" i="7"/>
  <c r="T64" i="7" s="1"/>
  <c r="G64" i="7"/>
  <c r="P64" i="7" s="1"/>
  <c r="S42" i="7"/>
  <c r="Y64" i="7" l="1"/>
  <c r="Y97" i="7"/>
  <c r="P97" i="7"/>
  <c r="T594" i="3" l="1"/>
  <c r="AB595" i="3"/>
  <c r="U595" i="3"/>
  <c r="Y594" i="3"/>
  <c r="V594" i="3"/>
  <c r="AA594" i="3"/>
  <c r="W594" i="3"/>
  <c r="S593" i="3"/>
  <c r="AB593" i="3" s="1"/>
  <c r="V596" i="3"/>
  <c r="X594" i="3"/>
  <c r="AC595" i="3"/>
  <c r="AC593" i="3" l="1"/>
  <c r="Z593" i="3"/>
  <c r="W595" i="3"/>
  <c r="AA595" i="3"/>
  <c r="Z594" i="3"/>
  <c r="W593" i="3"/>
  <c r="X595" i="3"/>
  <c r="AD595" i="3" s="1"/>
  <c r="U593" i="3"/>
  <c r="X593" i="3"/>
  <c r="V593" i="3"/>
  <c r="AA593" i="3"/>
  <c r="Y595" i="3"/>
  <c r="U596" i="3"/>
  <c r="AD596" i="3"/>
  <c r="T596" i="3"/>
  <c r="AC594" i="3"/>
  <c r="AD594" i="3"/>
  <c r="Y596" i="3"/>
  <c r="AB596" i="3"/>
  <c r="U594" i="3"/>
  <c r="Z596" i="3"/>
  <c r="V595" i="3"/>
  <c r="Y593" i="3"/>
  <c r="AD593" i="3"/>
  <c r="Z595" i="3"/>
  <c r="X596" i="3"/>
  <c r="AA596" i="3"/>
  <c r="W596" i="3"/>
  <c r="T593" i="3"/>
  <c r="AC596" i="3"/>
  <c r="T595" i="3"/>
  <c r="AB594" i="3"/>
</calcChain>
</file>

<file path=xl/sharedStrings.xml><?xml version="1.0" encoding="utf-8"?>
<sst xmlns="http://schemas.openxmlformats.org/spreadsheetml/2006/main" count="18559" uniqueCount="6108">
  <si>
    <r>
      <rPr>
        <sz val="7.5"/>
        <rFont val="Times New Roman"/>
        <family val="1"/>
      </rPr>
      <t>j</t>
    </r>
  </si>
  <si>
    <r>
      <rPr>
        <sz val="26"/>
        <rFont val="Times New Roman"/>
        <family val="1"/>
      </rPr>
      <t>STATE OF ALASKA OFFICIAL RETURNS</t>
    </r>
  </si>
  <si>
    <r>
      <rPr>
        <sz val="26"/>
        <rFont val="Times New Roman"/>
        <family val="1"/>
      </rPr>
      <t>NOVEMBER 3, 1992 GENERAL ELECTION</t>
    </r>
  </si>
  <si>
    <r>
      <rPr>
        <sz val="20.5"/>
        <rFont val="Times New Roman"/>
        <family val="1"/>
      </rPr>
      <t>Office  of  the Lieutenant  Governor</t>
    </r>
  </si>
  <si>
    <r>
      <rPr>
        <sz val="20.5"/>
        <rFont val="Times New Roman"/>
        <family val="1"/>
      </rPr>
      <t>John  B. "Jack" Coghill,  Lieutenant  Governor</t>
    </r>
  </si>
  <si>
    <r>
      <rPr>
        <sz val="20.5"/>
        <rFont val="Times New Roman"/>
        <family val="1"/>
      </rPr>
      <t>Division  of  Elections</t>
    </r>
  </si>
  <si>
    <r>
      <rPr>
        <sz val="20.5"/>
        <rFont val="Times New Roman"/>
        <family val="1"/>
      </rPr>
      <t>Charlot  E.  Thickstun,  Director</t>
    </r>
  </si>
  <si>
    <r>
      <rPr>
        <sz val="11.5"/>
        <rFont val="Courier New"/>
        <family val="3"/>
      </rPr>
      <t>STATEWIDE</t>
    </r>
  </si>
  <si>
    <r>
      <rPr>
        <b/>
        <sz val="12"/>
        <rFont val="Courier New"/>
        <family val="3"/>
      </rPr>
      <t>SUMMARY</t>
    </r>
  </si>
  <si>
    <r>
      <rPr>
        <sz val="11.5"/>
        <rFont val="Courier New"/>
        <family val="3"/>
      </rPr>
      <t>DISTRICT</t>
    </r>
  </si>
  <si>
    <r>
      <rPr>
        <sz val="12.5"/>
        <rFont val="Courier New"/>
        <family val="3"/>
      </rPr>
      <t>Page   i</t>
    </r>
  </si>
  <si>
    <r>
      <rPr>
        <sz val="12"/>
        <rFont val="Courier New"/>
        <family val="3"/>
      </rPr>
      <t>DISTRICT</t>
    </r>
  </si>
  <si>
    <r>
      <rPr>
        <sz val="12"/>
        <rFont val="Courier New"/>
        <family val="3"/>
      </rPr>
      <t>•</t>
    </r>
  </si>
  <si>
    <r>
      <rPr>
        <sz val="12"/>
        <rFont val="Courier New"/>
        <family val="3"/>
      </rPr>
      <t>.</t>
    </r>
  </si>
  <si>
    <r>
      <rPr>
        <sz val="10.5"/>
        <rFont val="Times New Roman"/>
        <family val="1"/>
      </rPr>
      <t>•</t>
    </r>
  </si>
  <si>
    <r>
      <rPr>
        <sz val="12"/>
        <rFont val="Courier New"/>
        <family val="3"/>
      </rPr>
      <t>DISTRICT 35 .</t>
    </r>
  </si>
  <si>
    <r>
      <rPr>
        <sz val="12"/>
        <rFont val="Courier New"/>
        <family val="3"/>
      </rPr>
      <t>DISTRICT 36.</t>
    </r>
  </si>
  <si>
    <r>
      <rPr>
        <sz val="12"/>
        <rFont val="Courier New"/>
        <family val="3"/>
      </rPr>
      <t>DISTRICT 37</t>
    </r>
  </si>
  <si>
    <r>
      <rPr>
        <sz val="12"/>
        <rFont val="Courier New"/>
        <family val="3"/>
      </rPr>
      <t xml:space="preserve">DISTRICT </t>
    </r>
    <r>
      <rPr>
        <sz val="10"/>
        <rFont val="Times New Roman"/>
        <family val="1"/>
      </rPr>
      <t>38</t>
    </r>
  </si>
  <si>
    <r>
      <rPr>
        <sz val="12"/>
        <rFont val="Courier New"/>
        <family val="3"/>
      </rPr>
      <t>DISTRICT 39 .</t>
    </r>
  </si>
  <si>
    <r>
      <rPr>
        <sz val="12"/>
        <rFont val="Courier New"/>
        <family val="3"/>
      </rPr>
      <t xml:space="preserve">DISTRICT </t>
    </r>
    <r>
      <rPr>
        <sz val="11"/>
        <rFont val="Courier New"/>
        <family val="3"/>
      </rPr>
      <t>40 .</t>
    </r>
  </si>
  <si>
    <r>
      <rPr>
        <sz val="12"/>
        <rFont val="Courier New"/>
        <family val="3"/>
      </rPr>
      <t xml:space="preserve">FEDERAL </t>
    </r>
    <r>
      <rPr>
        <b/>
        <sz val="11.5"/>
        <rFont val="Courier New"/>
        <family val="3"/>
      </rPr>
      <t>ABSENTEE</t>
    </r>
  </si>
  <si>
    <r>
      <rPr>
        <sz val="12"/>
        <rFont val="Courier New"/>
        <family val="3"/>
      </rPr>
      <t>DISTRICT 01 RECOUNT.</t>
    </r>
  </si>
  <si>
    <r>
      <rPr>
        <sz val="12"/>
        <rFont val="Courier New"/>
        <family val="3"/>
      </rPr>
      <t>DISTRICT 11 RECOUNT.</t>
    </r>
  </si>
  <si>
    <r>
      <rPr>
        <sz val="12"/>
        <rFont val="Courier New"/>
        <family val="3"/>
      </rPr>
      <t>. 97</t>
    </r>
  </si>
  <si>
    <r>
      <rPr>
        <sz val="11.5"/>
        <rFont val="Courier New"/>
        <family val="3"/>
      </rPr>
      <t xml:space="preserve">Page - </t>
    </r>
    <r>
      <rPr>
        <sz val="11.5"/>
        <rFont val="Arial"/>
        <family val="2"/>
      </rPr>
      <t>ii</t>
    </r>
  </si>
  <si>
    <r>
      <rPr>
        <sz val="11.5"/>
        <rFont val="Courier New"/>
        <family val="3"/>
      </rPr>
      <t>•  STATE OF ALASKA GENERAL ELECTION - STATEWIDE NOVEMBER 3, 1992</t>
    </r>
  </si>
  <si>
    <r>
      <rPr>
        <sz val="11.5"/>
        <rFont val="Courier New"/>
        <family val="3"/>
      </rPr>
      <t xml:space="preserve">S U H H </t>
    </r>
    <r>
      <rPr>
        <b/>
        <sz val="11"/>
        <rFont val="Courier New"/>
        <family val="3"/>
      </rPr>
      <t xml:space="preserve">A R </t>
    </r>
    <r>
      <rPr>
        <sz val="11.5"/>
        <rFont val="Courier New"/>
        <family val="3"/>
      </rPr>
      <t xml:space="preserve">V   </t>
    </r>
    <r>
      <rPr>
        <b/>
        <sz val="11"/>
        <rFont val="Courier New"/>
        <family val="3"/>
      </rPr>
      <t xml:space="preserve">R E P </t>
    </r>
    <r>
      <rPr>
        <sz val="11.5"/>
        <rFont val="Courier New"/>
        <family val="3"/>
      </rPr>
      <t>O R T</t>
    </r>
  </si>
  <si>
    <r>
      <rPr>
        <sz val="11.5"/>
        <rFont val="Courier New"/>
        <family val="3"/>
      </rPr>
      <t>PAGE  1 PRINTED ON 12/02/92 AT 01.14 PM</t>
    </r>
  </si>
  <si>
    <r>
      <rPr>
        <sz val="11.5"/>
        <rFont val="Courier New"/>
        <family val="3"/>
      </rPr>
      <t>I----------------------------------------I----------------------------------------I                                 1</t>
    </r>
  </si>
  <si>
    <r>
      <rPr>
        <sz val="11.5"/>
        <rFont val="Courier New"/>
        <family val="3"/>
      </rPr>
      <t>I PRESIDENT/VICE PRESIDENT       100.0 I STATE SENATOR DIST.D           100.0 I STATE SENATOR DIST.J          100.0 I I                          469/469 I CHOUSE DIST. 7,8)             22/22 I (HOUSE DIST. 19,20)           14/14 I</t>
    </r>
  </si>
  <si>
    <r>
      <rPr>
        <sz val="11.5"/>
        <rFont val="Courier New"/>
        <family val="3"/>
      </rPr>
      <t>I                                 I                               I                                 I</t>
    </r>
  </si>
  <si>
    <r>
      <rPr>
        <sz val="11.5"/>
        <rFont val="Courier New"/>
        <family val="3"/>
      </rPr>
      <t>I BUSH/QUAYLE          R 102000  39.4 I BLAZV, THOMAS      IND    403  3.4 I BAKER, LARRV         R   5471  46.6 I</t>
    </r>
  </si>
  <si>
    <r>
      <rPr>
        <sz val="11.5"/>
        <rFont val="Courier New"/>
        <family val="3"/>
      </rPr>
      <t>I CLINTON/GORE        D  78294  30.2 I FISCHER, PAUL        R   4900  41.6 I DONLEY, DAVE        D   5731  48.8 I</t>
    </r>
  </si>
  <si>
    <r>
      <rPr>
        <sz val="11.5"/>
        <rFont val="Courier New"/>
        <family val="3"/>
      </rPr>
      <t xml:space="preserve">I FULANI/MUNOZ        NAP    330  0.1 I LITTLE, SUZANNE       </t>
    </r>
    <r>
      <rPr>
        <sz val="9.5"/>
        <rFont val="Arial"/>
        <family val="2"/>
      </rPr>
      <t xml:space="preserve">D        </t>
    </r>
    <r>
      <rPr>
        <sz val="11.5"/>
        <rFont val="Courier New"/>
        <family val="3"/>
      </rPr>
      <t>5536  47.0 I GIGLER, ROBERT        A    509  4.3 I</t>
    </r>
  </si>
  <si>
    <r>
      <rPr>
        <sz val="11.5"/>
        <rFont val="Courier New"/>
        <family val="3"/>
      </rPr>
      <t>I GRITZ/HINETT        AFP   1379  0.5 I UDELHOVEN, JAMES      A   912  7.7 I  WRITEIN VOTES           19  0.1 I</t>
    </r>
  </si>
  <si>
    <r>
      <rPr>
        <sz val="11.5"/>
        <rFont val="Courier New"/>
        <family val="3"/>
      </rPr>
      <t>I HAGELIN/TOMPKINS    NLP    433  0.1 I  WRITEIN VOTES          6  0.0 I                                 1</t>
    </r>
  </si>
  <si>
    <r>
      <rPr>
        <sz val="11.5"/>
        <rFont val="Courier New"/>
        <family val="3"/>
      </rPr>
      <t>I LAROUCHE/BEVEL    IFER    469  0.1 I----------------------------------------1 STATE SENATOR DIST.K         100.</t>
    </r>
    <r>
      <rPr>
        <sz val="11.5"/>
        <color rgb="FF545454"/>
        <rFont val="Courier New"/>
        <family val="3"/>
      </rPr>
      <t>,</t>
    </r>
    <r>
      <rPr>
        <sz val="11.5"/>
        <rFont val="Courier New"/>
        <family val="3"/>
      </rPr>
      <t>0 I  I HARROU/LORD         LP   1378  0,5 I STATE SENATOR DIST.E          100.0 I CHOUSE DIST. 21,22)           15/15 I I PEROT/STOCKDALE     NPP  73481  28.4 I CHOUSE DIST. 9,10)            20/20 I                                 I</t>
    </r>
  </si>
  <si>
    <r>
      <rPr>
        <sz val="11.5"/>
        <rFont val="Courier New"/>
        <family val="3"/>
      </rPr>
      <t>I PHILLIPS/KNIGHT     ATP    377  0.1 I                               I ESTES, JAMES        D   4938  41.1 I</t>
    </r>
  </si>
  <si>
    <r>
      <rPr>
        <sz val="11.5"/>
        <rFont val="Courier New"/>
        <family val="3"/>
      </rPr>
      <t>I  WRITEIN VOTES           365  0.1 I NELIGH, MIKE     LIBERT    511  4.1 I KELLV, TIM           R   7004  58.3 I I----------------------------------------1 SALO, JUDITH     INDDEH   6014  49.l I  WRITEIN VOTES           52  0.4 I</t>
    </r>
  </si>
  <si>
    <r>
      <rPr>
        <sz val="11.5"/>
        <rFont val="Courier New"/>
        <family val="3"/>
      </rPr>
      <t>I UNITED STATES SENATE           100.0 I ZAWACKI, JIM         R   5041  41.2 I                                 1</t>
    </r>
  </si>
  <si>
    <r>
      <rPr>
        <sz val="11.5"/>
        <rFont val="Courier New"/>
        <family val="3"/>
      </rPr>
      <t>I                          469/469 I  WRITEIN VOTES           668  5.4 I STATE SENATOR DIST.L          100.0 I</t>
    </r>
  </si>
  <si>
    <r>
      <rPr>
        <sz val="11.5"/>
        <rFont val="Courier New"/>
        <family val="3"/>
      </rPr>
      <t xml:space="preserve">I                                 1----------------------------------------I (HOUSE DIST. 23,24)             9/9 I I JORDAN, MARV         </t>
    </r>
    <r>
      <rPr>
        <sz val="9"/>
        <rFont val="Arial"/>
        <family val="2"/>
      </rPr>
      <t xml:space="preserve">8       </t>
    </r>
    <r>
      <rPr>
        <sz val="11.5"/>
        <rFont val="Courier New"/>
        <family val="3"/>
      </rPr>
      <t>20019  8.3 I STATE SENATOR DIST.F          100.0 I                                 I</t>
    </r>
  </si>
  <si>
    <r>
      <rPr>
        <sz val="11.5"/>
        <rFont val="Courier New"/>
        <family val="3"/>
      </rPr>
      <t xml:space="preserve">I HURKOWSKI, FRANK      R 127163  53.0 I CHOUSE DIST. 11,12)           15/15 I PHILLIPS, RANDV       R   7677 97.2 I I SMITH, TONV         D  92065  38.4 I                               I  WRITEIN VOTES           216  2.7 I   I  WRITEIN VOTES           467  0.1 I HARRISON, DAVID       </t>
    </r>
    <r>
      <rPr>
        <sz val="9.5"/>
        <rFont val="Arial"/>
        <family val="2"/>
      </rPr>
      <t xml:space="preserve">D        </t>
    </r>
    <r>
      <rPr>
        <sz val="11.5"/>
        <rFont val="Courier New"/>
        <family val="3"/>
      </rPr>
      <t>3315  28.l 1                                 I</t>
    </r>
  </si>
  <si>
    <r>
      <rPr>
        <sz val="11.5"/>
        <rFont val="Courier New"/>
        <family val="3"/>
      </rPr>
      <t>I----------------------------------------1 PEARCE, DRUE         R   8416  71.5 I STATE SENATOR DIST.M           100.0 I I UNITED STATES REP.            100,0 I  WRITEIN VOTES           32  0.2 I (HOUSE DIST. 25,26)           12/12 I  I                          469/469 1----------------------------------------I                                 I</t>
    </r>
  </si>
  <si>
    <r>
      <rPr>
        <sz val="11.5"/>
        <rFont val="Courier New"/>
        <family val="3"/>
      </rPr>
      <t>I                               I STATE SENATOR DIST.G          100.0 I HALFORD, RICK        R   6747  57.8 I   I DEVENS, JOHN        D  102378  42.8 I (HOUSE DIST. 13,14)           13/13 I LACHER, BARBARA     IND   4878  41.8 I  I MILLIGAN, HIKE       G   9529  3,9 I                                 I  WRITEIN VOTES           32  0.2 I</t>
    </r>
  </si>
  <si>
    <r>
      <rPr>
        <sz val="11.5"/>
        <rFont val="Courier New"/>
        <family val="3"/>
      </rPr>
      <t xml:space="preserve">I STATES, MICHAEL       A  15049  6.2 I LEHAN, LOREN         R   7211 </t>
    </r>
    <r>
      <rPr>
        <b/>
        <sz val="9.5"/>
        <rFont val="Times New Roman"/>
        <family val="1"/>
      </rPr>
      <t xml:space="preserve">59.8  </t>
    </r>
    <r>
      <rPr>
        <sz val="11.5"/>
        <rFont val="Courier New"/>
        <family val="3"/>
      </rPr>
      <t>1                                 I</t>
    </r>
  </si>
  <si>
    <r>
      <rPr>
        <sz val="11.5"/>
        <rFont val="Courier New"/>
        <family val="3"/>
      </rPr>
      <t>I VOLING, DON           R 111849  46.7 I ZOBEL, RON         D   4806  39.9 I STATE SENATOR DIST.N           100.0 I  I  WRITEIN VOTES           311  0.1 I  WRITEIN VOTES            26  0.2 I CHOUSE DIST. 27,28)           15/15 I 1----------------------------------------I----------------------------------------I                                 I</t>
    </r>
  </si>
  <si>
    <r>
      <rPr>
        <sz val="11.5"/>
        <rFont val="Courier New"/>
        <family val="3"/>
      </rPr>
      <t xml:space="preserve">I STATE SENATOR DIST.A          100.0 I STATE SENATOR DIST.H           100.0 I KERTTULA, JAV        D   7316  59.4 I I CHOUSE DIST. 1,2)             31/31 I (HOUSE DIST. 15,16)           15/15 I PORTSCHELLER, EMIL NONPN    334  2.7 I I                               I                                 I SALMON, DARCIE       R   3207  26.0 I  I DAPCEVICH, JOHN      D   5447  41.7 I ELLIS, JOHNNY        D   5167 </t>
    </r>
    <r>
      <rPr>
        <b/>
        <sz val="9.5"/>
        <rFont val="Times New Roman"/>
        <family val="1"/>
      </rPr>
      <t xml:space="preserve">60.9  </t>
    </r>
    <r>
      <rPr>
        <sz val="11.5"/>
        <rFont val="Courier New"/>
        <family val="3"/>
      </rPr>
      <t>I SHUMAKER, ROBERT      A   1429  11.6 I</t>
    </r>
  </si>
  <si>
    <r>
      <rPr>
        <sz val="11.5"/>
        <rFont val="Courier New"/>
        <family val="3"/>
      </rPr>
      <t xml:space="preserve">I TAYLOR, ROBIN        R   6917  53.0 I FELLER, TIMOTHY     </t>
    </r>
    <r>
      <rPr>
        <sz val="9.5"/>
        <rFont val="Courier New"/>
        <family val="3"/>
      </rPr>
      <t xml:space="preserve">G     </t>
    </r>
    <r>
      <rPr>
        <sz val="11.5"/>
        <rFont val="Courier New"/>
        <family val="3"/>
      </rPr>
      <t>593  6.9 I  WRITEIN VOTES           24  0.1 I</t>
    </r>
  </si>
  <si>
    <r>
      <rPr>
        <sz val="11.5"/>
        <rFont val="Courier New"/>
        <family val="3"/>
      </rPr>
      <t xml:space="preserve">I  WRITEIN VOTES          673  5.1 I </t>
    </r>
    <r>
      <rPr>
        <b/>
        <sz val="11"/>
        <rFont val="Courier New"/>
        <family val="3"/>
      </rPr>
      <t xml:space="preserve">WEBB, </t>
    </r>
    <r>
      <rPr>
        <sz val="11.5"/>
        <rFont val="Courier New"/>
        <family val="3"/>
      </rPr>
      <t>WILLIAM        R   2698  31.8 I                                 1</t>
    </r>
  </si>
  <si>
    <r>
      <rPr>
        <sz val="11.5"/>
        <rFont val="Courier New"/>
        <family val="3"/>
      </rPr>
      <t>1----------------------------------------I   WRITEIN VOTES           22  0.2 I STATE SENATOR DIST.O          100.0 I</t>
    </r>
  </si>
  <si>
    <r>
      <rPr>
        <sz val="11.5"/>
        <rFont val="Courier New"/>
        <family val="3"/>
      </rPr>
      <t>I STATE SENATOR DIST.I           100.0 I----------------------------------------I CHOUSE DIST. 29,30)           16/16 I I CHOUSE DIST. 3,4)             21/21 I STATE SENATOR DIST.I           100,0 I                                 I</t>
    </r>
  </si>
  <si>
    <r>
      <rPr>
        <sz val="11.5"/>
        <rFont val="Courier New"/>
        <family val="3"/>
      </rPr>
      <t>I                                 I (HOUSE DIST. 17,18)           16/16 I EUBANK, JOHN         A   643  5.1 I I DUNCAN, JIH          D  11046  95.8 I                                 I FRANK, STEVE         R   7635 60.8 I</t>
    </r>
  </si>
  <si>
    <r>
      <rPr>
        <sz val="11.5"/>
        <rFont val="Courier New"/>
        <family val="3"/>
      </rPr>
      <t>- I  WRITEIN VOTES           475  4.1 I FISCHER, MARGARET     A   3023  23.5 I JACKSON, BARRV       D   3321  26.4 I</t>
    </r>
  </si>
  <si>
    <r>
      <rPr>
        <sz val="11.5"/>
        <rFont val="Courier New"/>
        <family val="3"/>
      </rPr>
      <t xml:space="preserve">1----------------------------------------I 8ARRIGUES, JAMES  INDDEH   2410  18.7 I STANNARD, DAVID      G    930  7.4 I  I STATE SENATOR DIST.C           100,0 I RIEGER, STEVE        R   7387  57.4 I  WRITEIN VOTES           14  0.1 I </t>
    </r>
    <r>
      <rPr>
        <sz val="11"/>
        <rFont val="Courier New"/>
        <family val="3"/>
      </rPr>
      <t xml:space="preserve"> I </t>
    </r>
    <r>
      <rPr>
        <sz val="11.5"/>
        <rFont val="Courier New"/>
        <family val="3"/>
      </rPr>
      <t>CHOUSE DIST. 5,6&gt;            40/40 I   WRITEIN VOTES            36  0,2 I                                 1</t>
    </r>
  </si>
  <si>
    <r>
      <rPr>
        <sz val="11.5"/>
        <rFont val="Courier New"/>
        <family val="3"/>
      </rPr>
      <t>I                                 1                                 I</t>
    </r>
  </si>
  <si>
    <r>
      <rPr>
        <sz val="11.5"/>
        <rFont val="Courier New"/>
        <family val="3"/>
      </rPr>
      <t>I BAKER, LARRV         A   2017  20.6 I I NAUGHTON, EDWARD NOPARTV   1710  17.5 I</t>
    </r>
    <r>
      <rPr>
        <sz val="11.5"/>
        <color rgb="FF3F3F3F"/>
        <rFont val="Courier New"/>
        <family val="3"/>
      </rPr>
      <t xml:space="preserve">· </t>
    </r>
    <r>
      <rPr>
        <sz val="11.5"/>
        <rFont val="Courier New"/>
        <family val="3"/>
      </rPr>
      <t>I ZHAROFF, FRED        D   6019  61.6 I</t>
    </r>
  </si>
  <si>
    <r>
      <rPr>
        <sz val="11.5"/>
        <rFont val="Courier New"/>
        <family val="3"/>
      </rPr>
      <t>- I  WRITEIN VOTES           12  0.1 I</t>
    </r>
  </si>
  <si>
    <r>
      <rPr>
        <sz val="11.5"/>
        <rFont val="Courier New"/>
        <family val="3"/>
      </rPr>
      <t>• 1                                 I</t>
    </r>
  </si>
  <si>
    <r>
      <rPr>
        <sz val="10"/>
        <rFont val="Times New Roman"/>
        <family val="1"/>
      </rPr>
      <t>-  l  -</t>
    </r>
  </si>
  <si>
    <r>
      <rPr>
        <sz val="10.5"/>
        <rFont val="Times New Roman"/>
        <family val="1"/>
      </rPr>
      <t>Ill</t>
    </r>
  </si>
  <si>
    <r>
      <rPr>
        <sz val="7.5"/>
        <color rgb="FF010101"/>
        <rFont val="Times New Roman"/>
        <family val="1"/>
      </rPr>
      <t xml:space="preserve">Iii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30"/>
        <color rgb="FF010101"/>
        <rFont val="Times New Roman"/>
        <family val="1"/>
      </rPr>
      <t>..</t>
    </r>
  </si>
  <si>
    <r>
      <rPr>
        <sz val="11.5"/>
        <color rgb="FF010101"/>
        <rFont val="Courier New"/>
        <family val="3"/>
      </rPr>
      <t>STATE OF ALASKA GENERAL ELECTION - STATEWIDE                                                        PAGE  2</t>
    </r>
  </si>
  <si>
    <r>
      <rPr>
        <sz val="11.5"/>
        <color rgb="FF010101"/>
        <rFont val="Courier New"/>
        <family val="3"/>
      </rPr>
      <t>NOVEMBER 3, 1992                                                              PRINTED ON 12/02/92 AT 01.14 PH</t>
    </r>
  </si>
  <si>
    <r>
      <rPr>
        <sz val="11.5"/>
        <color rgb="FF010101"/>
        <rFont val="Courier New"/>
        <family val="3"/>
      </rPr>
      <t>S U H M A R V  R E P O R T</t>
    </r>
  </si>
  <si>
    <r>
      <rPr>
        <sz val="11.5"/>
        <color rgb="FF010101"/>
        <rFont val="Courier New"/>
        <family val="3"/>
      </rPr>
      <t>1----------------------------------------1----------------------------------------1----------------------------------------1</t>
    </r>
  </si>
  <si>
    <r>
      <rPr>
        <sz val="11.5"/>
        <color rgb="FF010101"/>
        <rFont val="Courier New"/>
        <family val="3"/>
      </rPr>
      <t>I STATE SENATOR DIST.P           100.0 I STATE REP. DIST. 3            100.0 I STATE REP. DIST. 10           100.0 I I CHOUSE DIST. 31,32)          11/111                            13/131                              9/9 I</t>
    </r>
  </si>
  <si>
    <r>
      <rPr>
        <sz val="11.5"/>
        <color rgb="FF010101"/>
        <rFont val="Courier New"/>
        <family val="3"/>
      </rPr>
      <t xml:space="preserve">I                               I                                 I                                 I I DERUSHE, WH. CFRENCHV) A    658  6.6 I ANDERSON, DALE       R   2233  29.9 I GREEN, JOSEPH        R   3607  54.5 I I HELMS, JUANITA      D   3646  36.6 I ULMER, FRAN         D   5210 </t>
    </r>
    <r>
      <rPr>
        <b/>
        <sz val="9.5"/>
        <color rgb="FF010101"/>
        <rFont val="Courier New"/>
        <family val="3"/>
      </rPr>
      <t xml:space="preserve">69,8 </t>
    </r>
    <r>
      <rPr>
        <sz val="11.5"/>
        <color rgb="FF010101"/>
        <rFont val="Courier New"/>
        <family val="3"/>
      </rPr>
      <t>I WAGNON, BERT        D   2092  31.6 I</t>
    </r>
  </si>
  <si>
    <r>
      <rPr>
        <sz val="11.5"/>
        <color rgb="FF010101"/>
        <rFont val="Courier New"/>
        <family val="3"/>
      </rPr>
      <t>I SHARP, BERT          R   5636  56.5 I  WRITEIN VOTES            19  0.2 I WALLACE, MANUEL       A    899  13.5 I</t>
    </r>
  </si>
  <si>
    <r>
      <rPr>
        <sz val="11.5"/>
        <color rgb="FF010101"/>
        <rFont val="Courier New"/>
        <family val="3"/>
      </rPr>
      <t>I  WRITEIN VOTES            19  0.1 I----------------------------------------1   WRITEIN VOTES           15  0.2 I 1----------------------------------------I STATE REP. DIST. 4            100.0 1                                 I</t>
    </r>
  </si>
  <si>
    <r>
      <rPr>
        <sz val="11.5"/>
        <color rgb="FF010101"/>
        <rFont val="Courier New"/>
        <family val="3"/>
      </rPr>
      <t xml:space="preserve">I STATE SENATOR DIST.Q          100.0 I                          </t>
    </r>
    <r>
      <rPr>
        <b/>
        <sz val="9.5"/>
        <color rgb="FF010101"/>
        <rFont val="Courier New"/>
        <family val="3"/>
      </rPr>
      <t xml:space="preserve">8/8 </t>
    </r>
    <r>
      <rPr>
        <sz val="11.5"/>
        <color rgb="FF010101"/>
        <rFont val="Courier New"/>
        <family val="3"/>
      </rPr>
      <t>I STATE REP. DIST. 11           100.0 I</t>
    </r>
  </si>
  <si>
    <r>
      <rPr>
        <sz val="11.5"/>
        <color rgb="FF010101"/>
        <rFont val="Courier New"/>
        <family val="3"/>
      </rPr>
      <t xml:space="preserve">I (HOUSE DIST. 33,34)           19/19 I                                 I                          </t>
    </r>
    <r>
      <rPr>
        <b/>
        <sz val="9.5"/>
        <color rgb="FF010101"/>
        <rFont val="Courier New"/>
        <family val="3"/>
      </rPr>
      <t xml:space="preserve">8/8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</si>
  <si>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>I                               I DUNKER, KEN, II       A    294  4.4 I                                 I</t>
    </r>
  </si>
  <si>
    <r>
      <rPr>
        <sz val="11.5"/>
        <color rgb="FF010101"/>
        <rFont val="Courier New"/>
        <family val="3"/>
      </rPr>
      <t>I CHIZMAR, PAUL        A   1116  8.5 I HUDSON, BILL         R   4538 68.7 I NORDLUND, JIM        D   2831  47.8 I</t>
    </r>
  </si>
  <si>
    <r>
      <rPr>
        <sz val="11.5"/>
        <color rgb="FF010101"/>
        <rFont val="Courier New"/>
        <family val="3"/>
      </rPr>
      <t xml:space="preserve">I HILLER, </t>
    </r>
    <r>
      <rPr>
        <b/>
        <sz val="9.5"/>
        <color rgb="FF010101"/>
        <rFont val="Courier New"/>
        <family val="3"/>
      </rPr>
      <t xml:space="preserve">HIKE           R    </t>
    </r>
    <r>
      <rPr>
        <sz val="11.5"/>
        <color rgb="FF010101"/>
        <rFont val="Courier New"/>
        <family val="3"/>
      </rPr>
      <t xml:space="preserve">7635 </t>
    </r>
    <r>
      <rPr>
        <b/>
        <sz val="9.5"/>
        <color rgb="FF010101"/>
        <rFont val="Courier New"/>
        <family val="3"/>
      </rPr>
      <t xml:space="preserve">58.5 </t>
    </r>
    <r>
      <rPr>
        <sz val="11.5"/>
        <color rgb="FF010101"/>
        <rFont val="Courier New"/>
        <family val="3"/>
      </rPr>
      <t xml:space="preserve">I RAMAGE, CHARLES      D   1754  26.5 I PISTORESI, DAN        </t>
    </r>
    <r>
      <rPr>
        <sz val="9.5"/>
        <color rgb="FF010101"/>
        <rFont val="Arial"/>
        <family val="2"/>
      </rPr>
      <t xml:space="preserve">A          </t>
    </r>
    <r>
      <rPr>
        <sz val="11.5"/>
        <color rgb="FF010101"/>
        <rFont val="Courier New"/>
        <family val="3"/>
      </rPr>
      <t>262  4.4 I</t>
    </r>
  </si>
  <si>
    <r>
      <rPr>
        <sz val="11.5"/>
        <color rgb="FF010101"/>
        <rFont val="Courier New"/>
        <family val="3"/>
      </rPr>
      <t>I PARR, CHARLES        D   4281  32.8 I  WRITEIN VOTES            19  0,2 I ROKEBERG, NORMAN      R   2810  47.5 I</t>
    </r>
  </si>
  <si>
    <r>
      <rPr>
        <sz val="11.5"/>
        <color rgb="FF010101"/>
        <rFont val="Courier New"/>
        <family val="3"/>
      </rPr>
      <t xml:space="preserve">I  WRITEIN VOTES           12  0,0 I----------------------------------------1   WRITEIN VOTES            11  0.1 I 1----------------------------------------I STATE </t>
    </r>
    <r>
      <rPr>
        <b/>
        <sz val="11.5"/>
        <color rgb="FF010101"/>
        <rFont val="Courier New"/>
        <family val="3"/>
      </rPr>
      <t xml:space="preserve">REP. </t>
    </r>
    <r>
      <rPr>
        <sz val="11.5"/>
        <color rgb="FF010101"/>
        <rFont val="Courier New"/>
        <family val="3"/>
      </rPr>
      <t>DIST. 5            100.0 I                                 1</t>
    </r>
  </si>
  <si>
    <r>
      <rPr>
        <sz val="11.5"/>
        <color rgb="FF010101"/>
        <rFont val="Courier New"/>
        <family val="3"/>
      </rPr>
      <t>I STATE SENATOR DIST.R           100.0 I                            26/26 I STATE REP. DIST. 12           100.0 I</t>
    </r>
  </si>
  <si>
    <r>
      <rPr>
        <sz val="11.5"/>
        <color rgb="FF010101"/>
        <rFont val="Courier New"/>
        <family val="3"/>
      </rPr>
      <t xml:space="preserve">I (HOUSE DIST. 35,36)          </t>
    </r>
    <r>
      <rPr>
        <b/>
        <sz val="9.5"/>
        <color rgb="FF010101"/>
        <rFont val="Courier New"/>
        <family val="3"/>
      </rPr>
      <t xml:space="preserve">65/65 </t>
    </r>
    <r>
      <rPr>
        <sz val="11.5"/>
        <color rgb="FF010101"/>
        <rFont val="Courier New"/>
        <family val="3"/>
      </rPr>
      <t>I                                 I                              7/7 I</t>
    </r>
  </si>
  <si>
    <r>
      <rPr>
        <sz val="11.5"/>
        <color rgb="FF010101"/>
        <rFont val="Courier New"/>
        <family val="3"/>
      </rPr>
      <t>I                               I CLIFTON, JERRY        A   1153  22.4 I                                 I</t>
    </r>
  </si>
  <si>
    <r>
      <rPr>
        <sz val="11.5"/>
        <color rgb="FF010101"/>
        <rFont val="Courier New"/>
        <family val="3"/>
      </rPr>
      <t>I HURLBERT, VERN       A   3098 30.1 I MACKIE, JERRY        D   3953 77.1 I EIDEM, GENE        IND   1500  26.1 I</t>
    </r>
  </si>
  <si>
    <r>
      <rPr>
        <sz val="11.5"/>
        <color rgb="FF010101"/>
        <rFont val="Courier New"/>
        <family val="3"/>
      </rPr>
      <t>I LINCOLN, GEORGIANNA   D   5036  48.9 I  WRITEIN VOTES           19  0.3 I HANLEY, HARK         R   4231  73.6 I</t>
    </r>
  </si>
  <si>
    <r>
      <rPr>
        <sz val="11.5"/>
        <color rgb="FF010101"/>
        <rFont val="Courier New"/>
        <family val="3"/>
      </rPr>
      <t>I MILLER, PAUL     INDREP   2095  20.3 1----------------------------------------I   WRITEIN VOTES           13  0.2 I</t>
    </r>
  </si>
  <si>
    <r>
      <rPr>
        <sz val="11.5"/>
        <color rgb="FF010101"/>
        <rFont val="Courier New"/>
        <family val="3"/>
      </rPr>
      <t>I  WRITEIN VOTES           58  0.5 I STATE REP. DIST. 6            100.0 1                                 I</t>
    </r>
  </si>
  <si>
    <r>
      <rPr>
        <sz val="11.5"/>
        <color rgb="FF010101"/>
        <rFont val="Courier New"/>
        <family val="3"/>
      </rPr>
      <t>I----------------------------------------1                            14/14 I STATE REP. DIST. 13           100.0 I</t>
    </r>
  </si>
  <si>
    <r>
      <rPr>
        <sz val="11.5"/>
        <color rgb="FF010101"/>
        <rFont val="Courier New"/>
        <family val="3"/>
      </rPr>
      <t>I STATE SENATOR DIST.S           100.0 I                               I                              9/9 I</t>
    </r>
  </si>
  <si>
    <r>
      <rPr>
        <sz val="11.5"/>
        <color rgb="FF010101"/>
        <rFont val="Courier New"/>
        <family val="3"/>
      </rPr>
      <t>I (HOUSE DIST. 37,38)           55/55 I DAVIDSON, CLIFF      D   3802 96.2 I                                 I</t>
    </r>
  </si>
  <si>
    <r>
      <rPr>
        <sz val="11.5"/>
        <color rgb="FF010101"/>
        <rFont val="Courier New"/>
        <family val="3"/>
      </rPr>
      <t xml:space="preserve">I                               I  WRITEIN VOTES           149  3.7 I PUTMAN, FATE        D   3479  48.9 </t>
    </r>
    <r>
      <rPr>
        <sz val="11"/>
        <color rgb="FF010101"/>
        <rFont val="Times New Roman"/>
        <family val="1"/>
      </rPr>
      <t>I</t>
    </r>
  </si>
  <si>
    <r>
      <rPr>
        <sz val="11.5"/>
        <color rgb="FF010101"/>
        <rFont val="Courier New"/>
        <family val="3"/>
      </rPr>
      <t>I ADAMS, AL         D   7674 99.0 l----------------------------------------1 TOOHEY, CYNTHIA       R   3601  50.6 I</t>
    </r>
  </si>
  <si>
    <r>
      <rPr>
        <sz val="11.5"/>
        <color rgb="FF010101"/>
        <rFont val="Courier New"/>
        <family val="3"/>
      </rPr>
      <t xml:space="preserve">I  WRITEIN VOTES            71  0.9 I STATE REP. DIST. 7            100.0 I  WRITEIN VOTES            23  0.3 </t>
    </r>
    <r>
      <rPr>
        <sz val="12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</si>
  <si>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>l----------------------------------------1                            11/11 1                                 I</t>
    </r>
  </si>
  <si>
    <r>
      <rPr>
        <sz val="11.5"/>
        <color rgb="FF010101"/>
        <rFont val="Courier New"/>
        <family val="3"/>
      </rPr>
      <t xml:space="preserve">I STATE SENATOR DIST.T           100.0 I                                 I STATE </t>
    </r>
    <r>
      <rPr>
        <b/>
        <sz val="11.5"/>
        <color rgb="FF010101"/>
        <rFont val="Courier New"/>
        <family val="3"/>
      </rPr>
      <t xml:space="preserve">REP. </t>
    </r>
    <r>
      <rPr>
        <sz val="11.5"/>
        <color rgb="FF010101"/>
        <rFont val="Courier New"/>
        <family val="3"/>
      </rPr>
      <t>DIST. 14           100.0 I I CHOUSE DIST. 39,40&gt;           45/45 I KERNES, SUSAN        D   2433 40.5 I                              4/4 I</t>
    </r>
  </si>
  <si>
    <r>
      <rPr>
        <sz val="11.5"/>
        <color rgb="FF010101"/>
        <rFont val="Courier New"/>
        <family val="3"/>
      </rPr>
      <t>I                               I LEVINE, BENN         G    482  8.0 I                                 I</t>
    </r>
  </si>
  <si>
    <r>
      <rPr>
        <sz val="11.5"/>
        <color rgb="FF010101"/>
        <rFont val="Courier New"/>
        <family val="3"/>
      </rPr>
      <t xml:space="preserve">I JACKO, GEORGE        D   4128  54,2 I PHILLIPS, GAIL       R   3078 51.2 I MARTIN, TERRY        R   2928 </t>
    </r>
    <r>
      <rPr>
        <b/>
        <sz val="9.5"/>
        <color rgb="FF010101"/>
        <rFont val="Courier New"/>
        <family val="3"/>
      </rPr>
      <t xml:space="preserve">58.9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</si>
  <si>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>I KRISTOVICH, WILLIAM   A   3467 45.5 I  WRITEIN VOTES          9  0.1 I PARMENTER, THERESA    D   2033 40.9 I</t>
    </r>
  </si>
  <si>
    <r>
      <rPr>
        <sz val="11.5"/>
        <color rgb="FF010101"/>
        <rFont val="Courier New"/>
        <family val="3"/>
      </rPr>
      <t>I  WRITEIN VOTES           14  0.1 I----------------------------------------1   WRITEIN VOTES          9  0.1 I 1----------------------------------------I STATE REP. DIST. 8            100.0 1                                 I</t>
    </r>
  </si>
  <si>
    <r>
      <rPr>
        <sz val="11.5"/>
        <color rgb="FF010101"/>
        <rFont val="Courier New"/>
        <family val="3"/>
      </rPr>
      <t>I STATE REP. DIST. 1            100.0 I                            11/11 I STATE REP. DIST. 15           100.0 I</t>
    </r>
  </si>
  <si>
    <r>
      <rPr>
        <sz val="11.5"/>
        <color rgb="FF010101"/>
        <rFont val="Courier New"/>
        <family val="3"/>
      </rPr>
      <t xml:space="preserve">I                            17/17 I                               I                          </t>
    </r>
    <r>
      <rPr>
        <b/>
        <sz val="9.5"/>
        <color rgb="FF010101"/>
        <rFont val="Courier New"/>
        <family val="3"/>
      </rPr>
      <t xml:space="preserve">8/8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</si>
  <si>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>I                                 I DAVIS, GARV          R   2634 47.0 I                                 I</t>
    </r>
  </si>
  <si>
    <r>
      <rPr>
        <sz val="11.5"/>
        <color rgb="FF010101"/>
        <rFont val="Courier New"/>
        <family val="3"/>
      </rPr>
      <t>I FADER, CARROLL       R   3002 49.3 I HACK, ANDREW        D   2426 43.3 I BROWN, KAV         D   3459  74.5 I</t>
    </r>
  </si>
  <si>
    <r>
      <rPr>
        <sz val="11.5"/>
        <color rgb="FF010101"/>
        <rFont val="Courier New"/>
        <family val="3"/>
      </rPr>
      <t xml:space="preserve">I WILLIAMS, WILLIAM    D   3019  49.6 I STUARD, NORM         A    524  9.3 I DOIL, JIM           </t>
    </r>
    <r>
      <rPr>
        <sz val="9.5"/>
        <color rgb="FF010101"/>
        <rFont val="Arial"/>
        <family val="2"/>
      </rPr>
      <t xml:space="preserve">A        </t>
    </r>
    <r>
      <rPr>
        <sz val="11.5"/>
        <color rgb="FF010101"/>
        <rFont val="Courier New"/>
        <family val="3"/>
      </rPr>
      <t>1156  24.9 I</t>
    </r>
  </si>
  <si>
    <r>
      <rPr>
        <sz val="11.5"/>
        <color rgb="FF010101"/>
        <rFont val="Courier New"/>
        <family val="3"/>
      </rPr>
      <t>- I  WRITEIN VOTES           58  0.9 I  WRITEIN VOTES            11  0.1 I  WRITEIN VOTES            26  0.5 I</t>
    </r>
  </si>
  <si>
    <r>
      <rPr>
        <sz val="11.5"/>
        <color rgb="FF010101"/>
        <rFont val="Courier New"/>
        <family val="3"/>
      </rPr>
      <t>I STATE REP. DIST. 2            100.0 I STATE REP. DIST. 9            100.0 I STATE REP. DIST. 16            100.0 I I                            14/14 I                            11/11 I                              7/7 I</t>
    </r>
  </si>
  <si>
    <r>
      <rPr>
        <sz val="11.5"/>
        <color rgb="FF010101"/>
        <rFont val="Courier New"/>
        <family val="3"/>
      </rPr>
      <t>I                                 I                                 I                                 I</t>
    </r>
  </si>
  <si>
    <r>
      <rPr>
        <sz val="11.5"/>
        <color rgb="FF010101"/>
        <rFont val="Courier New"/>
        <family val="3"/>
      </rPr>
      <t>I GRUSSENDORF, BEN     D   4704  68.3 I HODGINS, HARK        R   2343 41.9 I FINKELSTEIN, DAVID    D   2333 64.8 I</t>
    </r>
  </si>
  <si>
    <r>
      <rPr>
        <sz val="11.5"/>
        <color rgb="FF010101"/>
        <rFont val="Courier New"/>
        <family val="3"/>
      </rPr>
      <t xml:space="preserve">I OINES, GARV          R   2169  31.5 </t>
    </r>
    <r>
      <rPr>
        <sz val="12.5"/>
        <color rgb="FF010101"/>
        <rFont val="Courier New"/>
        <family val="3"/>
      </rPr>
      <t xml:space="preserve">I </t>
    </r>
    <r>
      <rPr>
        <sz val="11.5"/>
        <color rgb="FF010101"/>
        <rFont val="Courier New"/>
        <family val="3"/>
      </rPr>
      <t>NAVARRE, HIKE        D   2561  45.9 I YOUNG, EDWARD        R   1248  34.6 I</t>
    </r>
  </si>
  <si>
    <r>
      <rPr>
        <sz val="11.5"/>
        <color rgb="FF010101"/>
        <rFont val="Courier New"/>
        <family val="3"/>
      </rPr>
      <t xml:space="preserve">I  WRITEIN VOTES          9  0.1 I SUPERMAN, GARV  NONPARTY    672 12.0 I  WRITEIN VOTES            </t>
    </r>
    <r>
      <rPr>
        <sz val="9.5"/>
        <color rgb="FF010101"/>
        <rFont val="Arial"/>
        <family val="2"/>
      </rPr>
      <t xml:space="preserve">18       </t>
    </r>
    <r>
      <rPr>
        <sz val="11.5"/>
        <color rgb="FF010101"/>
        <rFont val="Courier New"/>
        <family val="3"/>
      </rPr>
      <t>0.5 I</t>
    </r>
  </si>
  <si>
    <r>
      <rPr>
        <sz val="11.5"/>
        <color rgb="FF010101"/>
        <rFont val="Courier New"/>
        <family val="3"/>
      </rPr>
      <t>-: 1----------------------------------------I   WRITEIN VOTES          3  0.0 I                                 I</t>
    </r>
  </si>
  <si>
    <r>
      <rPr>
        <sz val="11.5"/>
        <color rgb="FF010101"/>
        <rFont val="Courier New"/>
        <family val="3"/>
      </rPr>
      <t>1                                 I</t>
    </r>
  </si>
  <si>
    <r>
      <rPr>
        <sz val="15"/>
        <color rgb="FF010101"/>
        <rFont val="Times New Roman"/>
        <family val="1"/>
      </rPr>
      <t>- a -</t>
    </r>
  </si>
  <si>
    <r>
      <rPr>
        <sz val="11.5"/>
        <color rgb="FF010101"/>
        <rFont val="Courier New"/>
        <family val="3"/>
      </rPr>
      <t>STATE OF ALASKA GENERAL ELECTION - STATEWIDE                                                       PAGE  3</t>
    </r>
  </si>
  <si>
    <r>
      <rPr>
        <sz val="11.5"/>
        <color rgb="FF010101"/>
        <rFont val="Courier New"/>
        <family val="3"/>
      </rPr>
      <t xml:space="preserve">•  NOVEMBER </t>
    </r>
    <r>
      <rPr>
        <sz val="10.5"/>
        <color rgb="FF010101"/>
        <rFont val="Courier New"/>
        <family val="3"/>
      </rPr>
      <t xml:space="preserve">3, 1992                                                                   </t>
    </r>
    <r>
      <rPr>
        <sz val="11.5"/>
        <color rgb="FF010101"/>
        <rFont val="Courier New"/>
        <family val="3"/>
      </rPr>
      <t xml:space="preserve">PRINTED ON </t>
    </r>
    <r>
      <rPr>
        <sz val="10.5"/>
        <color rgb="FF010101"/>
        <rFont val="Courier New"/>
        <family val="3"/>
      </rPr>
      <t xml:space="preserve">12/02/92 </t>
    </r>
    <r>
      <rPr>
        <sz val="11.5"/>
        <color rgb="FF010101"/>
        <rFont val="Courier New"/>
        <family val="3"/>
      </rPr>
      <t xml:space="preserve">AT </t>
    </r>
    <r>
      <rPr>
        <sz val="10.5"/>
        <color rgb="FF010101"/>
        <rFont val="Courier New"/>
        <family val="3"/>
      </rPr>
      <t xml:space="preserve">01.14 </t>
    </r>
    <r>
      <rPr>
        <sz val="11.5"/>
        <color rgb="FF010101"/>
        <rFont val="Courier New"/>
        <family val="3"/>
      </rPr>
      <t>PH</t>
    </r>
  </si>
  <si>
    <r>
      <rPr>
        <sz val="11.5"/>
        <color rgb="FF010101"/>
        <rFont val="Courier New"/>
        <family val="3"/>
      </rPr>
      <t xml:space="preserve">S U H H A R V   </t>
    </r>
    <r>
      <rPr>
        <b/>
        <sz val="11.5"/>
        <color rgb="FF010101"/>
        <rFont val="Courier New"/>
        <family val="3"/>
      </rPr>
      <t xml:space="preserve">R E P </t>
    </r>
    <r>
      <rPr>
        <sz val="11.5"/>
        <color rgb="FF010101"/>
        <rFont val="Courier New"/>
        <family val="3"/>
      </rPr>
      <t>O R T</t>
    </r>
  </si>
  <si>
    <r>
      <rPr>
        <sz val="11.5"/>
        <color rgb="FF010101"/>
        <rFont val="Courier New"/>
        <family val="3"/>
      </rPr>
      <t>I----------------------------------------I----------------------------------------I                                 1</t>
    </r>
  </si>
  <si>
    <r>
      <rPr>
        <sz val="11.5"/>
        <color rgb="FF010101"/>
        <rFont val="Courier New"/>
        <family val="3"/>
      </rPr>
      <t xml:space="preserve">I STATE REP. DIST. </t>
    </r>
    <r>
      <rPr>
        <sz val="10.5"/>
        <color rgb="FF010101"/>
        <rFont val="Courier New"/>
        <family val="3"/>
      </rPr>
      <t xml:space="preserve">17            100.0 </t>
    </r>
    <r>
      <rPr>
        <sz val="11.5"/>
        <color rgb="FF010101"/>
        <rFont val="Courier New"/>
        <family val="3"/>
      </rPr>
      <t xml:space="preserve">I STATE </t>
    </r>
    <r>
      <rPr>
        <b/>
        <sz val="11.5"/>
        <color rgb="FF010101"/>
        <rFont val="Courier New"/>
        <family val="3"/>
      </rPr>
      <t xml:space="preserve">REP. </t>
    </r>
    <r>
      <rPr>
        <sz val="11.5"/>
        <color rgb="FF010101"/>
        <rFont val="Courier New"/>
        <family val="3"/>
      </rPr>
      <t xml:space="preserve">DIST. </t>
    </r>
    <r>
      <rPr>
        <sz val="10.5"/>
        <color rgb="FF010101"/>
        <rFont val="Courier New"/>
        <family val="3"/>
      </rPr>
      <t xml:space="preserve">24            100.0 </t>
    </r>
    <r>
      <rPr>
        <sz val="11.5"/>
        <color rgb="FF010101"/>
        <rFont val="Courier New"/>
        <family val="3"/>
      </rPr>
      <t xml:space="preserve">I STATE REP. DIST. </t>
    </r>
    <r>
      <rPr>
        <sz val="10.5"/>
        <color rgb="FF010101"/>
        <rFont val="Courier New"/>
        <family val="3"/>
      </rPr>
      <t xml:space="preserve">30            100.0 </t>
    </r>
    <r>
      <rPr>
        <sz val="11.5"/>
        <color rgb="FF010101"/>
        <rFont val="Courier New"/>
        <family val="3"/>
      </rPr>
      <t>I</t>
    </r>
  </si>
  <si>
    <r>
      <rPr>
        <sz val="10.5"/>
        <color rgb="FF010101"/>
        <rFont val="Courier New"/>
        <family val="3"/>
      </rPr>
      <t xml:space="preserve">I                                7/7 I                                6/6 I                             </t>
    </r>
    <r>
      <rPr>
        <b/>
        <sz val="9.5"/>
        <color rgb="FF010101"/>
        <rFont val="Courier New"/>
        <family val="3"/>
      </rPr>
      <t xml:space="preserve">8/8 </t>
    </r>
    <r>
      <rPr>
        <sz val="10.5"/>
        <color rgb="FF010101"/>
        <rFont val="Courier New"/>
        <family val="3"/>
      </rPr>
      <t>I</t>
    </r>
  </si>
  <si>
    <r>
      <rPr>
        <sz val="9.5"/>
        <color rgb="FF010101"/>
        <rFont val="Arial"/>
        <family val="2"/>
      </rPr>
      <t>I                                                                                        I                                                                                       I                                                                                       I</t>
    </r>
  </si>
  <si>
    <r>
      <rPr>
        <sz val="11.5"/>
        <color rgb="FF010101"/>
        <rFont val="Courier New"/>
        <family val="3"/>
      </rPr>
      <t xml:space="preserve">I CHOQUETTE, DAVE  INOREP   </t>
    </r>
    <r>
      <rPr>
        <sz val="10.5"/>
        <color rgb="FF010101"/>
        <rFont val="Courier New"/>
        <family val="3"/>
      </rPr>
      <t xml:space="preserve">1535  28.3 </t>
    </r>
    <r>
      <rPr>
        <sz val="11.5"/>
        <color rgb="FF010101"/>
        <rFont val="Courier New"/>
        <family val="3"/>
      </rPr>
      <t xml:space="preserve">I ARLINGTON, JIM       D   </t>
    </r>
    <r>
      <rPr>
        <sz val="10.5"/>
        <color rgb="FF010101"/>
        <rFont val="Courier New"/>
        <family val="3"/>
      </rPr>
      <t xml:space="preserve">2585  40.7 </t>
    </r>
    <r>
      <rPr>
        <sz val="11.5"/>
        <color rgb="FF010101"/>
        <rFont val="Courier New"/>
        <family val="3"/>
      </rPr>
      <t xml:space="preserve">I BOHHS, RUTH          A   </t>
    </r>
    <r>
      <rPr>
        <sz val="10.5"/>
        <color rgb="FF010101"/>
        <rFont val="Courier New"/>
        <family val="3"/>
      </rPr>
      <t xml:space="preserve">591  10.8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</si>
  <si>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MORRISON, ERIC (JERRY&gt; </t>
    </r>
    <r>
      <rPr>
        <sz val="9.5"/>
        <color rgb="FF010101"/>
        <rFont val="Arial"/>
        <family val="2"/>
      </rPr>
      <t xml:space="preserve">0        </t>
    </r>
    <r>
      <rPr>
        <sz val="10.5"/>
        <color rgb="FF010101"/>
        <rFont val="Courier New"/>
        <family val="3"/>
      </rPr>
      <t xml:space="preserve">1617  29.9 </t>
    </r>
    <r>
      <rPr>
        <sz val="11.5"/>
        <color rgb="FF010101"/>
        <rFont val="Courier New"/>
        <family val="3"/>
      </rPr>
      <t xml:space="preserve">I KOTT, PETE           R  </t>
    </r>
    <r>
      <rPr>
        <sz val="10.5"/>
        <color rgb="FF010101"/>
        <rFont val="Courier New"/>
        <family val="3"/>
      </rPr>
      <t xml:space="preserve">3738  58.9 </t>
    </r>
    <r>
      <rPr>
        <sz val="11.5"/>
        <color rgb="FF010101"/>
        <rFont val="Courier New"/>
        <family val="3"/>
      </rPr>
      <t xml:space="preserve">I BRICE, TOH           D   </t>
    </r>
    <r>
      <rPr>
        <sz val="10.5"/>
        <color rgb="FF010101"/>
        <rFont val="Courier New"/>
        <family val="3"/>
      </rPr>
      <t xml:space="preserve">2671  49.1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</si>
  <si>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PARNELL, SEAN        R   </t>
    </r>
    <r>
      <rPr>
        <sz val="10.5"/>
        <color rgb="FF010101"/>
        <rFont val="Courier New"/>
        <family val="3"/>
      </rPr>
      <t xml:space="preserve">2242  41.4 </t>
    </r>
    <r>
      <rPr>
        <sz val="11.5"/>
        <color rgb="FF010101"/>
        <rFont val="Courier New"/>
        <family val="3"/>
      </rPr>
      <t xml:space="preserve">I   WRITEIN VOTES           </t>
    </r>
    <r>
      <rPr>
        <sz val="10.5"/>
        <color rgb="FF010101"/>
        <rFont val="Courier New"/>
        <family val="3"/>
      </rPr>
      <t xml:space="preserve">21   0.3 </t>
    </r>
    <r>
      <rPr>
        <sz val="11.5"/>
        <color rgb="FF010101"/>
        <rFont val="Courier New"/>
        <family val="3"/>
      </rPr>
      <t xml:space="preserve">I CRUTCHFIELD, H.E. CED&gt; R   </t>
    </r>
    <r>
      <rPr>
        <sz val="10.5"/>
        <color rgb="FF010101"/>
        <rFont val="Courier New"/>
        <family val="3"/>
      </rPr>
      <t xml:space="preserve">2169  39.8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</si>
  <si>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 WRITEIN VOTES          </t>
    </r>
    <r>
      <rPr>
        <sz val="10.5"/>
        <color rgb="FF010101"/>
        <rFont val="Courier New"/>
        <family val="3"/>
      </rPr>
      <t xml:space="preserve">13   0.2 </t>
    </r>
    <r>
      <rPr>
        <sz val="11.5"/>
        <color rgb="FF010101"/>
        <rFont val="Courier New"/>
        <family val="3"/>
      </rPr>
      <t xml:space="preserve">I----------------------------------------1   WRITEIN VOTES             </t>
    </r>
    <r>
      <rPr>
        <sz val="10.5"/>
        <color rgb="FF010101"/>
        <rFont val="Courier New"/>
        <family val="3"/>
      </rPr>
      <t xml:space="preserve">7   0.1 </t>
    </r>
    <r>
      <rPr>
        <sz val="11.5"/>
        <color rgb="FF010101"/>
        <rFont val="Courier New"/>
        <family val="3"/>
      </rPr>
      <t xml:space="preserve">I I----------------------------------------1 STATE </t>
    </r>
    <r>
      <rPr>
        <b/>
        <sz val="11.5"/>
        <color rgb="FF010101"/>
        <rFont val="Courier New"/>
        <family val="3"/>
      </rPr>
      <t xml:space="preserve">REP. </t>
    </r>
    <r>
      <rPr>
        <sz val="11.5"/>
        <color rgb="FF010101"/>
        <rFont val="Courier New"/>
        <family val="3"/>
      </rPr>
      <t xml:space="preserve">DIST. </t>
    </r>
    <r>
      <rPr>
        <sz val="10.5"/>
        <color rgb="FF010101"/>
        <rFont val="Courier New"/>
        <family val="3"/>
      </rPr>
      <t xml:space="preserve">25            100.0 </t>
    </r>
    <r>
      <rPr>
        <sz val="11.5"/>
        <color rgb="FF010101"/>
        <rFont val="Courier New"/>
        <family val="3"/>
      </rPr>
      <t>I                                 1</t>
    </r>
  </si>
  <si>
    <r>
      <rPr>
        <sz val="11.5"/>
        <color rgb="FF010101"/>
        <rFont val="Courier New"/>
        <family val="3"/>
      </rPr>
      <t xml:space="preserve">I STATE REP. DIST. </t>
    </r>
    <r>
      <rPr>
        <sz val="10.5"/>
        <color rgb="FF010101"/>
        <rFont val="Courier New"/>
        <family val="3"/>
      </rPr>
      <t xml:space="preserve">18            100.0 </t>
    </r>
    <r>
      <rPr>
        <sz val="11.5"/>
        <color rgb="FF010101"/>
        <rFont val="Courier New"/>
        <family val="3"/>
      </rPr>
      <t xml:space="preserve">I                             </t>
    </r>
    <r>
      <rPr>
        <sz val="10.5"/>
        <color rgb="FF010101"/>
        <rFont val="Courier New"/>
        <family val="3"/>
      </rPr>
      <t xml:space="preserve">7/7 </t>
    </r>
    <r>
      <rPr>
        <sz val="11.5"/>
        <color rgb="FF010101"/>
        <rFont val="Courier New"/>
        <family val="3"/>
      </rPr>
      <t xml:space="preserve">I STATE REP. DIST. </t>
    </r>
    <r>
      <rPr>
        <sz val="10.5"/>
        <color rgb="FF010101"/>
        <rFont val="Courier New"/>
        <family val="3"/>
      </rPr>
      <t xml:space="preserve">31             100.0 </t>
    </r>
    <r>
      <rPr>
        <sz val="11.5"/>
        <color rgb="FF010101"/>
        <rFont val="Courier New"/>
        <family val="3"/>
      </rPr>
      <t>I</t>
    </r>
  </si>
  <si>
    <r>
      <rPr>
        <sz val="9.5"/>
        <color rgb="FF010101"/>
        <rFont val="Arial"/>
        <family val="2"/>
      </rPr>
      <t xml:space="preserve">I                                                                         </t>
    </r>
    <r>
      <rPr>
        <sz val="10.5"/>
        <color rgb="FF010101"/>
        <rFont val="Courier New"/>
        <family val="3"/>
      </rPr>
      <t xml:space="preserve">9/9 </t>
    </r>
    <r>
      <rPr>
        <sz val="9.5"/>
        <color rgb="FF010101"/>
        <rFont val="Arial"/>
        <family val="2"/>
      </rPr>
      <t xml:space="preserve">I                                                                                       I                                                                              </t>
    </r>
    <r>
      <rPr>
        <sz val="10.5"/>
        <color rgb="FF010101"/>
        <rFont val="Courier New"/>
        <family val="3"/>
      </rPr>
      <t xml:space="preserve">7/7 </t>
    </r>
    <r>
      <rPr>
        <sz val="9.5"/>
        <color rgb="FF010101"/>
        <rFont val="Arial"/>
        <family val="2"/>
      </rPr>
      <t>I</t>
    </r>
  </si>
  <si>
    <r>
      <rPr>
        <sz val="11.5"/>
        <color rgb="FF010101"/>
        <rFont val="Courier New"/>
        <family val="3"/>
      </rPr>
      <t xml:space="preserve">I                               I DAFERHD, HIKE        A   </t>
    </r>
    <r>
      <rPr>
        <sz val="10.5"/>
        <color rgb="FF010101"/>
        <rFont val="Courier New"/>
        <family val="3"/>
      </rPr>
      <t xml:space="preserve">307   5.1 </t>
    </r>
    <r>
      <rPr>
        <sz val="11.5"/>
        <color rgb="FF010101"/>
        <rFont val="Courier New"/>
        <family val="3"/>
      </rPr>
      <t>I                                 I</t>
    </r>
  </si>
  <si>
    <r>
      <rPr>
        <sz val="11.5"/>
        <color rgb="FF010101"/>
        <rFont val="Courier New"/>
        <family val="3"/>
      </rPr>
      <t xml:space="preserve">I BRUCKMAN, BETTY      D   </t>
    </r>
    <r>
      <rPr>
        <sz val="10.5"/>
        <color rgb="FF010101"/>
        <rFont val="Courier New"/>
        <family val="3"/>
      </rPr>
      <t xml:space="preserve">2811  36.8 </t>
    </r>
    <r>
      <rPr>
        <sz val="11.5"/>
        <color rgb="FF010101"/>
        <rFont val="Courier New"/>
        <family val="3"/>
      </rPr>
      <t xml:space="preserve">I NICOLAI, GLEN        R   </t>
    </r>
    <r>
      <rPr>
        <sz val="10.5"/>
        <color rgb="FF010101"/>
        <rFont val="Courier New"/>
        <family val="3"/>
      </rPr>
      <t xml:space="preserve">2790  47.0 </t>
    </r>
    <r>
      <rPr>
        <sz val="11.5"/>
        <color rgb="FF010101"/>
        <rFont val="Courier New"/>
        <family val="3"/>
      </rPr>
      <t xml:space="preserve">I JOHNSON, WALT        R  </t>
    </r>
    <r>
      <rPr>
        <sz val="10.5"/>
        <color rgb="FF010101"/>
        <rFont val="Courier New"/>
        <family val="3"/>
      </rPr>
      <t xml:space="preserve">2630  48.6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</si>
  <si>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BUNDE, CON           R   </t>
    </r>
    <r>
      <rPr>
        <sz val="10.5"/>
        <color rgb="FF010101"/>
        <rFont val="Courier New"/>
        <family val="3"/>
      </rPr>
      <t xml:space="preserve">3933  51.5 </t>
    </r>
    <r>
      <rPr>
        <sz val="11.5"/>
        <color rgb="FF010101"/>
        <rFont val="Courier New"/>
        <family val="3"/>
      </rPr>
      <t xml:space="preserve">I WILLIS, ED         IND   </t>
    </r>
    <r>
      <rPr>
        <sz val="10.5"/>
        <color rgb="FF010101"/>
        <rFont val="Courier New"/>
        <family val="3"/>
      </rPr>
      <t xml:space="preserve">2829  47.6 </t>
    </r>
    <r>
      <rPr>
        <sz val="11.5"/>
        <color rgb="FF010101"/>
        <rFont val="Courier New"/>
        <family val="3"/>
      </rPr>
      <t xml:space="preserve">I SITTON, JOE          D   </t>
    </r>
    <r>
      <rPr>
        <sz val="10.5"/>
        <color rgb="FF010101"/>
        <rFont val="Courier New"/>
        <family val="3"/>
      </rPr>
      <t xml:space="preserve">2752  50.9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</si>
  <si>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HOFFMAN, H. A.       A   </t>
    </r>
    <r>
      <rPr>
        <sz val="10.5"/>
        <color rgb="FF010101"/>
        <rFont val="Courier New"/>
        <family val="3"/>
      </rPr>
      <t xml:space="preserve">862  11.3 </t>
    </r>
    <r>
      <rPr>
        <sz val="11.5"/>
        <color rgb="FF010101"/>
        <rFont val="Courier New"/>
        <family val="3"/>
      </rPr>
      <t xml:space="preserve">I  WRITEIN VOTES          </t>
    </r>
    <r>
      <rPr>
        <sz val="10.5"/>
        <color rgb="FF010101"/>
        <rFont val="Courier New"/>
        <family val="3"/>
      </rPr>
      <t xml:space="preserve">10   0.1 </t>
    </r>
    <r>
      <rPr>
        <sz val="11.5"/>
        <color rgb="FF010101"/>
        <rFont val="Courier New"/>
        <family val="3"/>
      </rPr>
      <t xml:space="preserve">I  WRITEIN VOTES          </t>
    </r>
    <r>
      <rPr>
        <sz val="10.5"/>
        <color rgb="FF010101"/>
        <rFont val="Courier New"/>
        <family val="3"/>
      </rPr>
      <t xml:space="preserve">19   0.3 </t>
    </r>
    <r>
      <rPr>
        <sz val="11.5"/>
        <color rgb="FF010101"/>
        <rFont val="Courier New"/>
        <family val="3"/>
      </rPr>
      <t xml:space="preserve">I     I  WRITEIN VOTES           </t>
    </r>
    <r>
      <rPr>
        <sz val="10.5"/>
        <color rgb="FF010101"/>
        <rFont val="Courier New"/>
        <family val="3"/>
      </rPr>
      <t xml:space="preserve">20   0.2 </t>
    </r>
    <r>
      <rPr>
        <sz val="11.5"/>
        <color rgb="FF010101"/>
        <rFont val="Courier New"/>
        <family val="3"/>
      </rPr>
      <t>I------------------ ---------------------I                                 I</t>
    </r>
  </si>
  <si>
    <r>
      <rPr>
        <sz val="11.5"/>
        <color rgb="FF010101"/>
        <rFont val="Courier New"/>
        <family val="3"/>
      </rPr>
      <t xml:space="preserve">I----------------------------------------1 STATE REP. DIST. </t>
    </r>
    <r>
      <rPr>
        <sz val="10.5"/>
        <color rgb="FF010101"/>
        <rFont val="Courier New"/>
        <family val="3"/>
      </rPr>
      <t xml:space="preserve">26            100.0 </t>
    </r>
    <r>
      <rPr>
        <sz val="11.5"/>
        <color rgb="FF010101"/>
        <rFont val="Courier New"/>
        <family val="3"/>
      </rPr>
      <t xml:space="preserve">I STATE REP. DIST. </t>
    </r>
    <r>
      <rPr>
        <sz val="10.5"/>
        <color rgb="FF010101"/>
        <rFont val="Courier New"/>
        <family val="3"/>
      </rPr>
      <t xml:space="preserve">32            100.0 </t>
    </r>
    <r>
      <rPr>
        <sz val="11.5"/>
        <color rgb="FF010101"/>
        <rFont val="Courier New"/>
        <family val="3"/>
      </rPr>
      <t xml:space="preserve">I I STATE REP. DIST. </t>
    </r>
    <r>
      <rPr>
        <sz val="10.5"/>
        <color rgb="FF010101"/>
        <rFont val="Courier New"/>
        <family val="3"/>
      </rPr>
      <t xml:space="preserve">19            100.0 </t>
    </r>
    <r>
      <rPr>
        <sz val="11.5"/>
        <color rgb="FF010101"/>
        <rFont val="Courier New"/>
        <family val="3"/>
      </rPr>
      <t xml:space="preserve">I                           </t>
    </r>
    <r>
      <rPr>
        <sz val="10.5"/>
        <color rgb="FF010101"/>
        <rFont val="Courier New"/>
        <family val="3"/>
      </rPr>
      <t xml:space="preserve">5/5 </t>
    </r>
    <r>
      <rPr>
        <sz val="11.5"/>
        <color rgb="FF010101"/>
        <rFont val="Courier New"/>
        <family val="3"/>
      </rPr>
      <t xml:space="preserve">I                          </t>
    </r>
    <r>
      <rPr>
        <sz val="10.5"/>
        <color rgb="FF010101"/>
        <rFont val="Courier New"/>
        <family val="3"/>
      </rPr>
      <t xml:space="preserve">4/4 </t>
    </r>
    <r>
      <rPr>
        <sz val="11.5"/>
        <color rgb="FF010101"/>
        <rFont val="Courier New"/>
        <family val="3"/>
      </rPr>
      <t>I</t>
    </r>
  </si>
  <si>
    <r>
      <rPr>
        <sz val="9.5"/>
        <color rgb="FF010101"/>
        <rFont val="Arial"/>
        <family val="2"/>
      </rPr>
      <t xml:space="preserve">I                                                                              </t>
    </r>
    <r>
      <rPr>
        <sz val="10.5"/>
        <color rgb="FF010101"/>
        <rFont val="Courier New"/>
        <family val="3"/>
      </rPr>
      <t xml:space="preserve">7/7 </t>
    </r>
    <r>
      <rPr>
        <sz val="9.5"/>
        <color rgb="FF010101"/>
        <rFont val="Arial"/>
        <family val="2"/>
      </rPr>
      <t>I                                                                                       I                                                                                       I</t>
    </r>
  </si>
  <si>
    <r>
      <rPr>
        <sz val="11.5"/>
        <color rgb="FF010101"/>
        <rFont val="Courier New"/>
        <family val="3"/>
      </rPr>
      <t xml:space="preserve">I                                 I CARNEY, PAT          D   </t>
    </r>
    <r>
      <rPr>
        <sz val="10.5"/>
        <color rgb="FF010101"/>
        <rFont val="Courier New"/>
        <family val="3"/>
      </rPr>
      <t xml:space="preserve">2877  49.9 </t>
    </r>
    <r>
      <rPr>
        <sz val="11.5"/>
        <color rgb="FF010101"/>
        <rFont val="Courier New"/>
        <family val="3"/>
      </rPr>
      <t xml:space="preserve">I GRAV, DON           D   </t>
    </r>
    <r>
      <rPr>
        <sz val="10.5"/>
        <color rgb="FF010101"/>
        <rFont val="Courier New"/>
        <family val="3"/>
      </rPr>
      <t xml:space="preserve">1608  37.1 </t>
    </r>
    <r>
      <rPr>
        <sz val="11.5"/>
        <color rgb="FF010101"/>
        <rFont val="Courier New"/>
        <family val="3"/>
      </rPr>
      <t xml:space="preserve">I I FRENCH, DUANE        O   </t>
    </r>
    <r>
      <rPr>
        <sz val="10.5"/>
        <color rgb="FF010101"/>
        <rFont val="Courier New"/>
        <family val="3"/>
      </rPr>
      <t xml:space="preserve">2513  46.7 </t>
    </r>
    <r>
      <rPr>
        <sz val="11.5"/>
        <color rgb="FF010101"/>
        <rFont val="Courier New"/>
        <family val="3"/>
      </rPr>
      <t xml:space="preserve">I CARSON, MIKE         A   </t>
    </r>
    <r>
      <rPr>
        <sz val="10.5"/>
        <color rgb="FF010101"/>
        <rFont val="Courier New"/>
        <family val="3"/>
      </rPr>
      <t xml:space="preserve">552  9.5 </t>
    </r>
    <r>
      <rPr>
        <sz val="11.5"/>
        <color rgb="FF010101"/>
        <rFont val="Courier New"/>
        <family val="3"/>
      </rPr>
      <t xml:space="preserve">I GRISWOLD, ARTHUR      A    </t>
    </r>
    <r>
      <rPr>
        <sz val="10.5"/>
        <color rgb="FF010101"/>
        <rFont val="Courier New"/>
        <family val="3"/>
      </rPr>
      <t xml:space="preserve">389   8.9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</si>
  <si>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SANDERS, JERRY       R   </t>
    </r>
    <r>
      <rPr>
        <sz val="10.5"/>
        <color rgb="FF010101"/>
        <rFont val="Courier New"/>
        <family val="3"/>
      </rPr>
      <t xml:space="preserve">2847  53.0 </t>
    </r>
    <r>
      <rPr>
        <sz val="11.5"/>
        <color rgb="FF010101"/>
        <rFont val="Courier New"/>
        <family val="3"/>
      </rPr>
      <t xml:space="preserve">I TANNER, DON          R   </t>
    </r>
    <r>
      <rPr>
        <sz val="10.5"/>
        <color rgb="FF010101"/>
        <rFont val="Courier New"/>
        <family val="3"/>
      </rPr>
      <t xml:space="preserve">2316  40.2 </t>
    </r>
    <r>
      <rPr>
        <sz val="11.5"/>
        <color rgb="FF010101"/>
        <rFont val="Courier New"/>
        <family val="3"/>
      </rPr>
      <t xml:space="preserve">I VEZEY, AL            R   </t>
    </r>
    <r>
      <rPr>
        <sz val="10.5"/>
        <color rgb="FF010101"/>
        <rFont val="Courier New"/>
        <family val="3"/>
      </rPr>
      <t xml:space="preserve">2317  53.5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</si>
  <si>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 WRITEIN VOTES            </t>
    </r>
    <r>
      <rPr>
        <sz val="9.5"/>
        <color rgb="FF010101"/>
        <rFont val="Arial"/>
        <family val="2"/>
      </rPr>
      <t xml:space="preserve">11      </t>
    </r>
    <r>
      <rPr>
        <sz val="10.5"/>
        <color rgb="FF010101"/>
        <rFont val="Courier New"/>
        <family val="3"/>
      </rPr>
      <t xml:space="preserve">0.2 </t>
    </r>
    <r>
      <rPr>
        <sz val="11.5"/>
        <color rgb="FF010101"/>
        <rFont val="Courier New"/>
        <family val="3"/>
      </rPr>
      <t>I  WRITE</t>
    </r>
    <r>
      <rPr>
        <sz val="9.5"/>
        <color rgb="FF010101"/>
        <rFont val="Arial"/>
        <family val="2"/>
      </rPr>
      <t xml:space="preserve">IN    </t>
    </r>
    <r>
      <rPr>
        <sz val="11.5"/>
        <color rgb="FF010101"/>
        <rFont val="Courier New"/>
        <family val="3"/>
      </rPr>
      <t xml:space="preserve">VOTES           </t>
    </r>
    <r>
      <rPr>
        <sz val="10.5"/>
        <color rgb="FF010101"/>
        <rFont val="Courier New"/>
        <family val="3"/>
      </rPr>
      <t xml:space="preserve">15   0.2 </t>
    </r>
    <r>
      <rPr>
        <sz val="11.5"/>
        <color rgb="FF010101"/>
        <rFont val="Courier New"/>
        <family val="3"/>
      </rPr>
      <t xml:space="preserve">I  WRITEIN VOTES            </t>
    </r>
    <r>
      <rPr>
        <sz val="9.5"/>
        <color rgb="FF010101"/>
        <rFont val="Arial"/>
        <family val="2"/>
      </rPr>
      <t xml:space="preserve">11       </t>
    </r>
    <r>
      <rPr>
        <sz val="10.5"/>
        <color rgb="FF010101"/>
        <rFont val="Courier New"/>
        <family val="3"/>
      </rPr>
      <t xml:space="preserve">0.2 </t>
    </r>
    <r>
      <rPr>
        <sz val="11.5"/>
        <color rgb="FF010101"/>
        <rFont val="Courier New"/>
        <family val="3"/>
      </rPr>
      <t>I 1----------------------------------------I----------------------------------------I                                 I</t>
    </r>
  </si>
  <si>
    <r>
      <rPr>
        <sz val="11.5"/>
        <color rgb="FF010101"/>
        <rFont val="Courier New"/>
        <family val="3"/>
      </rPr>
      <t xml:space="preserve">I STATE REP. DIST. </t>
    </r>
    <r>
      <rPr>
        <sz val="10.5"/>
        <color rgb="FF010101"/>
        <rFont val="Courier New"/>
        <family val="3"/>
      </rPr>
      <t xml:space="preserve">20            100.0 </t>
    </r>
    <r>
      <rPr>
        <sz val="11.5"/>
        <color rgb="FF010101"/>
        <rFont val="Courier New"/>
        <family val="3"/>
      </rPr>
      <t xml:space="preserve">I STATE REP. DIST. </t>
    </r>
    <r>
      <rPr>
        <sz val="10.5"/>
        <color rgb="FF010101"/>
        <rFont val="Courier New"/>
        <family val="3"/>
      </rPr>
      <t xml:space="preserve">27            100.0 </t>
    </r>
    <r>
      <rPr>
        <sz val="11.5"/>
        <color rgb="FF010101"/>
        <rFont val="Courier New"/>
        <family val="3"/>
      </rPr>
      <t>I STATE REP</t>
    </r>
    <r>
      <rPr>
        <sz val="11.5"/>
        <color rgb="FF1F1F1F"/>
        <rFont val="Courier New"/>
        <family val="3"/>
      </rPr>
      <t xml:space="preserve">. </t>
    </r>
    <r>
      <rPr>
        <sz val="11.5"/>
        <color rgb="FF010101"/>
        <rFont val="Courier New"/>
        <family val="3"/>
      </rPr>
      <t xml:space="preserve">DIST. </t>
    </r>
    <r>
      <rPr>
        <sz val="10.5"/>
        <color rgb="FF010101"/>
        <rFont val="Courier New"/>
        <family val="3"/>
      </rPr>
      <t xml:space="preserve">33            100.0 </t>
    </r>
    <r>
      <rPr>
        <sz val="11.5"/>
        <color rgb="FF010101"/>
        <rFont val="Courier New"/>
        <family val="3"/>
      </rPr>
      <t xml:space="preserve">I I                           </t>
    </r>
    <r>
      <rPr>
        <sz val="10.5"/>
        <color rgb="FF010101"/>
        <rFont val="Courier New"/>
        <family val="3"/>
      </rPr>
      <t xml:space="preserve">7/7 </t>
    </r>
    <r>
      <rPr>
        <sz val="11.5"/>
        <color rgb="FF010101"/>
        <rFont val="Courier New"/>
        <family val="3"/>
      </rPr>
      <t xml:space="preserve">I                             </t>
    </r>
    <r>
      <rPr>
        <sz val="10.5"/>
        <color rgb="FF010101"/>
        <rFont val="Courier New"/>
        <family val="3"/>
      </rPr>
      <t xml:space="preserve">6/6 </t>
    </r>
    <r>
      <rPr>
        <sz val="11.5"/>
        <color rgb="FF010101"/>
        <rFont val="Courier New"/>
        <family val="3"/>
      </rPr>
      <t xml:space="preserve">I                          </t>
    </r>
    <r>
      <rPr>
        <b/>
        <sz val="9.5"/>
        <color rgb="FF010101"/>
        <rFont val="Courier New"/>
        <family val="3"/>
      </rPr>
      <t xml:space="preserve">8/8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</si>
  <si>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PARNELL, PAT         D   </t>
    </r>
    <r>
      <rPr>
        <sz val="10.5"/>
        <color rgb="FF010101"/>
        <rFont val="Courier New"/>
        <family val="3"/>
      </rPr>
      <t xml:space="preserve">2806  45.5 </t>
    </r>
    <r>
      <rPr>
        <sz val="11.5"/>
        <color rgb="FF010101"/>
        <rFont val="Courier New"/>
        <family val="3"/>
      </rPr>
      <t xml:space="preserve">I CARR, BARBARA        R   </t>
    </r>
    <r>
      <rPr>
        <sz val="10.5"/>
        <color rgb="FF010101"/>
        <rFont val="Courier New"/>
        <family val="3"/>
      </rPr>
      <t xml:space="preserve">2225  35.5 </t>
    </r>
    <r>
      <rPr>
        <sz val="11.5"/>
        <color rgb="FF010101"/>
        <rFont val="Courier New"/>
        <family val="3"/>
      </rPr>
      <t xml:space="preserve">I ANDERS, ED          D   </t>
    </r>
    <r>
      <rPr>
        <sz val="10.5"/>
        <color rgb="FF010101"/>
        <rFont val="Courier New"/>
        <family val="3"/>
      </rPr>
      <t xml:space="preserve">2452  37.3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</si>
  <si>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PORTER, BRIAN        R  </t>
    </r>
    <r>
      <rPr>
        <sz val="10.5"/>
        <color rgb="FF010101"/>
        <rFont val="Courier New"/>
        <family val="3"/>
      </rPr>
      <t xml:space="preserve">3332  54.0 </t>
    </r>
    <r>
      <rPr>
        <sz val="11.5"/>
        <color rgb="FF010101"/>
        <rFont val="Courier New"/>
        <family val="3"/>
      </rPr>
      <t xml:space="preserve">I LARSON, RONALD       D   </t>
    </r>
    <r>
      <rPr>
        <sz val="10.5"/>
        <color rgb="FF010101"/>
        <rFont val="Courier New"/>
        <family val="3"/>
      </rPr>
      <t xml:space="preserve">3219  51.4 </t>
    </r>
    <r>
      <rPr>
        <sz val="11.5"/>
        <color rgb="FF010101"/>
        <rFont val="Courier New"/>
        <family val="3"/>
      </rPr>
      <t xml:space="preserve">I THERRIAULT, GENE      R  </t>
    </r>
    <r>
      <rPr>
        <sz val="10.5"/>
        <color rgb="FF010101"/>
        <rFont val="Courier New"/>
        <family val="3"/>
      </rPr>
      <t xml:space="preserve">3550  54.1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</si>
  <si>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 WRITEIN VOTES           </t>
    </r>
    <r>
      <rPr>
        <sz val="10.5"/>
        <color rgb="FF010101"/>
        <rFont val="Courier New"/>
        <family val="3"/>
      </rPr>
      <t xml:space="preserve">29   0.4 </t>
    </r>
    <r>
      <rPr>
        <sz val="11.5"/>
        <color rgb="FF010101"/>
        <rFont val="Courier New"/>
        <family val="3"/>
      </rPr>
      <t xml:space="preserve">I PEARSON, GARV        </t>
    </r>
    <r>
      <rPr>
        <sz val="8.5"/>
        <color rgb="FF010101"/>
        <rFont val="Arial"/>
        <family val="2"/>
      </rPr>
      <t xml:space="preserve">8           </t>
    </r>
    <r>
      <rPr>
        <sz val="10.5"/>
        <color rgb="FF010101"/>
        <rFont val="Courier New"/>
        <family val="3"/>
      </rPr>
      <t xml:space="preserve">328   5.2 </t>
    </r>
    <r>
      <rPr>
        <sz val="11.5"/>
        <color rgb="FF010101"/>
        <rFont val="Courier New"/>
        <family val="3"/>
      </rPr>
      <t xml:space="preserve">I WELTON, DOUG         A    </t>
    </r>
    <r>
      <rPr>
        <sz val="10.5"/>
        <color rgb="FF010101"/>
        <rFont val="Courier New"/>
        <family val="3"/>
      </rPr>
      <t xml:space="preserve">543  8.2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</si>
  <si>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I----------------------------------------I SPEARS, ANNETTE       A   </t>
    </r>
    <r>
      <rPr>
        <sz val="10.5"/>
        <color rgb="FF010101"/>
        <rFont val="Courier New"/>
        <family val="3"/>
      </rPr>
      <t xml:space="preserve">344   5.4 </t>
    </r>
    <r>
      <rPr>
        <sz val="11.5"/>
        <color rgb="FF010101"/>
        <rFont val="Courier New"/>
        <family val="3"/>
      </rPr>
      <t xml:space="preserve">I  WRITEIN VOTES          </t>
    </r>
    <r>
      <rPr>
        <sz val="10.5"/>
        <color rgb="FF010101"/>
        <rFont val="Courier New"/>
        <family val="3"/>
      </rPr>
      <t xml:space="preserve">12   0.1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</si>
  <si>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STATE REP. DIST. </t>
    </r>
    <r>
      <rPr>
        <sz val="10.5"/>
        <color rgb="FF010101"/>
        <rFont val="Courier New"/>
        <family val="3"/>
      </rPr>
      <t xml:space="preserve">21             100.0 </t>
    </r>
    <r>
      <rPr>
        <sz val="11.5"/>
        <color rgb="FF010101"/>
        <rFont val="Courier New"/>
        <family val="3"/>
      </rPr>
      <t xml:space="preserve">I  WRITEIN VOTES          </t>
    </r>
    <r>
      <rPr>
        <sz val="10.5"/>
        <color rgb="FF010101"/>
        <rFont val="Courier New"/>
        <family val="3"/>
      </rPr>
      <t xml:space="preserve">142   2.2 </t>
    </r>
    <r>
      <rPr>
        <sz val="11.5"/>
        <color rgb="FF010101"/>
        <rFont val="Courier New"/>
        <family val="3"/>
      </rPr>
      <t>I                                 I</t>
    </r>
  </si>
  <si>
    <r>
      <rPr>
        <sz val="11.5"/>
        <color rgb="FF010101"/>
        <rFont val="Courier New"/>
        <family val="3"/>
      </rPr>
      <t xml:space="preserve">I                          </t>
    </r>
    <r>
      <rPr>
        <b/>
        <sz val="9.5"/>
        <color rgb="FF010101"/>
        <rFont val="Courier New"/>
        <family val="3"/>
      </rPr>
      <t xml:space="preserve">8/8 </t>
    </r>
    <r>
      <rPr>
        <sz val="11.5"/>
        <color rgb="FF010101"/>
        <rFont val="Courier New"/>
        <family val="3"/>
      </rPr>
      <t xml:space="preserve">I----------------------------------------I STATE REP. DIST. </t>
    </r>
    <r>
      <rPr>
        <sz val="10.5"/>
        <color rgb="FF010101"/>
        <rFont val="Courier New"/>
        <family val="3"/>
      </rPr>
      <t xml:space="preserve">34            100.0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</si>
  <si>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                            I STATE </t>
    </r>
    <r>
      <rPr>
        <b/>
        <sz val="11.5"/>
        <color rgb="FF010101"/>
        <rFont val="Courier New"/>
        <family val="3"/>
      </rPr>
      <t xml:space="preserve">REP. </t>
    </r>
    <r>
      <rPr>
        <sz val="11.5"/>
        <color rgb="FF010101"/>
        <rFont val="Courier New"/>
        <family val="3"/>
      </rPr>
      <t xml:space="preserve">DIST. </t>
    </r>
    <r>
      <rPr>
        <sz val="10.5"/>
        <color rgb="FF010101"/>
        <rFont val="Courier New"/>
        <family val="3"/>
      </rPr>
      <t xml:space="preserve">28            100.0 </t>
    </r>
    <r>
      <rPr>
        <sz val="11.5"/>
        <color rgb="FF010101"/>
        <rFont val="Courier New"/>
        <family val="3"/>
      </rPr>
      <t xml:space="preserve">I                            </t>
    </r>
    <r>
      <rPr>
        <sz val="10.5"/>
        <color rgb="FF010101"/>
        <rFont val="Courier New"/>
        <family val="3"/>
      </rPr>
      <t xml:space="preserve">11/11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</si>
  <si>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BURT, RICHARD        R   </t>
    </r>
    <r>
      <rPr>
        <sz val="10.5"/>
        <color rgb="FF010101"/>
        <rFont val="Courier New"/>
        <family val="3"/>
      </rPr>
      <t xml:space="preserve">2148  38.4 </t>
    </r>
    <r>
      <rPr>
        <sz val="11.5"/>
        <color rgb="FF010101"/>
        <rFont val="Courier New"/>
        <family val="3"/>
      </rPr>
      <t xml:space="preserve">I                             </t>
    </r>
    <r>
      <rPr>
        <sz val="10.5"/>
        <color rgb="FF010101"/>
        <rFont val="Courier New"/>
        <family val="3"/>
      </rPr>
      <t xml:space="preserve">9/9 </t>
    </r>
    <r>
      <rPr>
        <sz val="11.5"/>
        <color rgb="FF010101"/>
        <rFont val="Courier New"/>
        <family val="3"/>
      </rPr>
      <t>I                                 I</t>
    </r>
  </si>
  <si>
    <r>
      <rPr>
        <sz val="11.5"/>
        <color rgb="FF010101"/>
        <rFont val="Courier New"/>
        <family val="3"/>
      </rPr>
      <t xml:space="preserve">I DAVIS, BETTYE       D   </t>
    </r>
    <r>
      <rPr>
        <sz val="10.5"/>
        <color rgb="FF010101"/>
        <rFont val="Courier New"/>
        <family val="3"/>
      </rPr>
      <t xml:space="preserve">3427  61.3 </t>
    </r>
    <r>
      <rPr>
        <sz val="11.5"/>
        <color rgb="FF010101"/>
        <rFont val="Courier New"/>
        <family val="3"/>
      </rPr>
      <t xml:space="preserve">I                                 I JAMES, JEANNETTE      R   </t>
    </r>
    <r>
      <rPr>
        <sz val="10.5"/>
        <color rgb="FF010101"/>
        <rFont val="Courier New"/>
        <family val="3"/>
      </rPr>
      <t xml:space="preserve">4010  64.1 </t>
    </r>
    <r>
      <rPr>
        <sz val="11.5"/>
        <color rgb="FF010101"/>
        <rFont val="Courier New"/>
        <family val="3"/>
      </rPr>
      <t xml:space="preserve">I  I  WRITEIN VOTES          </t>
    </r>
    <r>
      <rPr>
        <sz val="10.5"/>
        <color rgb="FF010101"/>
        <rFont val="Courier New"/>
        <family val="3"/>
      </rPr>
      <t xml:space="preserve">12  0.2 </t>
    </r>
    <r>
      <rPr>
        <sz val="11.5"/>
        <color rgb="FF010101"/>
        <rFont val="Courier New"/>
        <family val="3"/>
      </rPr>
      <t xml:space="preserve">I </t>
    </r>
    <r>
      <rPr>
        <b/>
        <sz val="11.5"/>
        <color rgb="FF010101"/>
        <rFont val="Courier New"/>
        <family val="3"/>
      </rPr>
      <t xml:space="preserve">BAIRD, </t>
    </r>
    <r>
      <rPr>
        <sz val="11.5"/>
        <color rgb="FF010101"/>
        <rFont val="Courier New"/>
        <family val="3"/>
      </rPr>
      <t xml:space="preserve">THOMAS        R   </t>
    </r>
    <r>
      <rPr>
        <sz val="10.5"/>
        <color rgb="FF010101"/>
        <rFont val="Courier New"/>
        <family val="3"/>
      </rPr>
      <t xml:space="preserve">2098  34.6 </t>
    </r>
    <r>
      <rPr>
        <sz val="11.5"/>
        <color rgb="FF010101"/>
        <rFont val="Courier New"/>
        <family val="3"/>
      </rPr>
      <t xml:space="preserve">I JOHN, RUBY         D   </t>
    </r>
    <r>
      <rPr>
        <sz val="10.5"/>
        <color rgb="FF010101"/>
        <rFont val="Courier New"/>
        <family val="3"/>
      </rPr>
      <t xml:space="preserve">2215  35.4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</si>
  <si>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I----------------------------------------I HOLMES, DOYLE        A   </t>
    </r>
    <r>
      <rPr>
        <sz val="10.5"/>
        <color rgb="FF010101"/>
        <rFont val="Courier New"/>
        <family val="3"/>
      </rPr>
      <t>1077  17</t>
    </r>
    <r>
      <rPr>
        <sz val="10.5"/>
        <color rgb="FF1F1F1F"/>
        <rFont val="Courier New"/>
        <family val="3"/>
      </rPr>
      <t>.</t>
    </r>
    <r>
      <rPr>
        <sz val="10.5"/>
        <color rgb="FF010101"/>
        <rFont val="Courier New"/>
        <family val="3"/>
      </rPr>
      <t xml:space="preserve">7 </t>
    </r>
    <r>
      <rPr>
        <sz val="11.5"/>
        <color rgb="FF010101"/>
        <rFont val="Courier New"/>
        <family val="3"/>
      </rPr>
      <t xml:space="preserve">I  WRITEIN VOTES           </t>
    </r>
    <r>
      <rPr>
        <sz val="10.5"/>
        <color rgb="FF010101"/>
        <rFont val="Courier New"/>
        <family val="3"/>
      </rPr>
      <t xml:space="preserve">29   0.4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</si>
  <si>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STATE REP. DIST. </t>
    </r>
    <r>
      <rPr>
        <sz val="10.5"/>
        <color rgb="FF010101"/>
        <rFont val="Courier New"/>
        <family val="3"/>
      </rPr>
      <t xml:space="preserve">22            100.0 </t>
    </r>
    <r>
      <rPr>
        <sz val="11.5"/>
        <color rgb="FF010101"/>
        <rFont val="Courier New"/>
        <family val="3"/>
      </rPr>
      <t xml:space="preserve">I HENARD, CURT        D   </t>
    </r>
    <r>
      <rPr>
        <sz val="10.5"/>
        <color rgb="FF010101"/>
        <rFont val="Courier New"/>
        <family val="3"/>
      </rPr>
      <t xml:space="preserve">2875  47.4 </t>
    </r>
    <r>
      <rPr>
        <sz val="11.5"/>
        <color rgb="FF010101"/>
        <rFont val="Courier New"/>
        <family val="3"/>
      </rPr>
      <t>I                                 1</t>
    </r>
  </si>
  <si>
    <r>
      <rPr>
        <sz val="11.5"/>
        <color rgb="FF010101"/>
        <rFont val="Courier New"/>
        <family val="3"/>
      </rPr>
      <t xml:space="preserve">I                             </t>
    </r>
    <r>
      <rPr>
        <sz val="10.5"/>
        <color rgb="FF010101"/>
        <rFont val="Courier New"/>
        <family val="3"/>
      </rPr>
      <t xml:space="preserve">7/7 </t>
    </r>
    <r>
      <rPr>
        <sz val="11.5"/>
        <color rgb="FF010101"/>
        <rFont val="Courier New"/>
        <family val="3"/>
      </rPr>
      <t xml:space="preserve">I  WRITEIN VOTES          </t>
    </r>
    <r>
      <rPr>
        <sz val="10.5"/>
        <color rgb="FF010101"/>
        <rFont val="Courier New"/>
        <family val="3"/>
      </rPr>
      <t xml:space="preserve">10   0.1 </t>
    </r>
    <r>
      <rPr>
        <sz val="11.5"/>
        <color rgb="FF010101"/>
        <rFont val="Courier New"/>
        <family val="3"/>
      </rPr>
      <t xml:space="preserve">I STATE REP. DIST. </t>
    </r>
    <r>
      <rPr>
        <sz val="10.5"/>
        <color rgb="FF010101"/>
        <rFont val="Courier New"/>
        <family val="3"/>
      </rPr>
      <t xml:space="preserve">35             100.0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</si>
  <si>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                                I----------------------------------------1                         </t>
    </r>
    <r>
      <rPr>
        <sz val="10.5"/>
        <color rgb="FF010101"/>
        <rFont val="Courier New"/>
        <family val="3"/>
      </rPr>
      <t xml:space="preserve">12/12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</si>
  <si>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BARNES, RAMONA       R   </t>
    </r>
    <r>
      <rPr>
        <sz val="10.5"/>
        <color rgb="FF010101"/>
        <rFont val="Courier New"/>
        <family val="3"/>
      </rPr>
      <t xml:space="preserve">4287  67.1 </t>
    </r>
    <r>
      <rPr>
        <sz val="11.5"/>
        <color rgb="FF010101"/>
        <rFont val="Courier New"/>
        <family val="3"/>
      </rPr>
      <t xml:space="preserve">I STATE REP. DIST. </t>
    </r>
    <r>
      <rPr>
        <sz val="10.5"/>
        <color rgb="FF010101"/>
        <rFont val="Courier New"/>
        <family val="3"/>
      </rPr>
      <t xml:space="preserve">29             100.0 </t>
    </r>
    <r>
      <rPr>
        <sz val="11.5"/>
        <color rgb="FF010101"/>
        <rFont val="Courier New"/>
        <family val="3"/>
      </rPr>
      <t>I                                 I</t>
    </r>
  </si>
  <si>
    <r>
      <rPr>
        <sz val="11.5"/>
        <color rgb="FF010101"/>
        <rFont val="Courier New"/>
        <family val="3"/>
      </rPr>
      <t xml:space="preserve">I TERRY, KENNETH      D   </t>
    </r>
    <r>
      <rPr>
        <sz val="10.5"/>
        <color rgb="FF010101"/>
        <rFont val="Courier New"/>
        <family val="3"/>
      </rPr>
      <t xml:space="preserve">2082  32.6 </t>
    </r>
    <r>
      <rPr>
        <sz val="11.5"/>
        <color rgb="FF010101"/>
        <rFont val="Courier New"/>
        <family val="3"/>
      </rPr>
      <t xml:space="preserve">I                            </t>
    </r>
    <r>
      <rPr>
        <b/>
        <sz val="9.5"/>
        <color rgb="FF010101"/>
        <rFont val="Courier New"/>
        <family val="3"/>
      </rPr>
      <t xml:space="preserve">8/8 </t>
    </r>
    <r>
      <rPr>
        <sz val="11.5"/>
        <color rgb="FF010101"/>
        <rFont val="Courier New"/>
        <family val="3"/>
      </rPr>
      <t xml:space="preserve">I KELLAR, ROBERT      D   </t>
    </r>
    <r>
      <rPr>
        <sz val="10.5"/>
        <color rgb="FF010101"/>
        <rFont val="Courier New"/>
        <family val="3"/>
      </rPr>
      <t xml:space="preserve">1651  28.7 </t>
    </r>
    <r>
      <rPr>
        <sz val="11.5"/>
        <color rgb="FF010101"/>
        <rFont val="Courier New"/>
        <family val="3"/>
      </rPr>
      <t>I</t>
    </r>
  </si>
  <si>
    <r>
      <rPr>
        <sz val="11.5"/>
        <color rgb="FF363636"/>
        <rFont val="Courier New"/>
        <family val="3"/>
      </rPr>
      <t>·</t>
    </r>
    <r>
      <rPr>
        <sz val="11.5"/>
        <color rgb="FF010101"/>
        <rFont val="Courier New"/>
        <family val="3"/>
      </rPr>
      <t xml:space="preserve">- I  WRITEIN VOTES            </t>
    </r>
    <r>
      <rPr>
        <sz val="9.5"/>
        <color rgb="FF010101"/>
        <rFont val="Arial"/>
        <family val="2"/>
      </rPr>
      <t xml:space="preserve">13      </t>
    </r>
    <r>
      <rPr>
        <sz val="10.5"/>
        <color rgb="FF010101"/>
        <rFont val="Courier New"/>
        <family val="3"/>
      </rPr>
      <t xml:space="preserve">0.2 </t>
    </r>
    <r>
      <rPr>
        <sz val="11.5"/>
        <color rgb="FF010101"/>
        <rFont val="Courier New"/>
        <family val="3"/>
      </rPr>
      <t xml:space="preserve">I                               I OLBERG, HARLEY        R   </t>
    </r>
    <r>
      <rPr>
        <sz val="10.5"/>
        <color rgb="FF010101"/>
        <rFont val="Courier New"/>
        <family val="3"/>
      </rPr>
      <t xml:space="preserve">2167  37.7 </t>
    </r>
    <r>
      <rPr>
        <sz val="11.5"/>
        <color rgb="FF010101"/>
        <rFont val="Courier New"/>
        <family val="3"/>
      </rPr>
      <t xml:space="preserve">I I----------------------------------------I DAVIES, JOHN         </t>
    </r>
    <r>
      <rPr>
        <sz val="10"/>
        <color rgb="FF010101"/>
        <rFont val="Arial"/>
        <family val="2"/>
      </rPr>
      <t xml:space="preserve">D       </t>
    </r>
    <r>
      <rPr>
        <sz val="10.5"/>
        <color rgb="FF010101"/>
        <rFont val="Courier New"/>
        <family val="3"/>
      </rPr>
      <t xml:space="preserve">3803  56.0 </t>
    </r>
    <r>
      <rPr>
        <sz val="11.5"/>
        <color rgb="FF010101"/>
        <rFont val="Courier New"/>
        <family val="3"/>
      </rPr>
      <t xml:space="preserve">I SAWYER, DEAN         A   </t>
    </r>
    <r>
      <rPr>
        <sz val="10.5"/>
        <color rgb="FF010101"/>
        <rFont val="Courier New"/>
        <family val="3"/>
      </rPr>
      <t xml:space="preserve">622  10.8 </t>
    </r>
    <r>
      <rPr>
        <sz val="11.5"/>
        <color rgb="FF010101"/>
        <rFont val="Courier New"/>
        <family val="3"/>
      </rPr>
      <t xml:space="preserve">I  I STATE REP. DIST. </t>
    </r>
    <r>
      <rPr>
        <sz val="10.5"/>
        <color rgb="FF010101"/>
        <rFont val="Courier New"/>
        <family val="3"/>
      </rPr>
      <t xml:space="preserve">23            100.0 </t>
    </r>
    <r>
      <rPr>
        <sz val="11.5"/>
        <color rgb="FF010101"/>
        <rFont val="Courier New"/>
        <family val="3"/>
      </rPr>
      <t xml:space="preserve">I HUNSUCKER, PHYLLIS    R   </t>
    </r>
    <r>
      <rPr>
        <sz val="10.5"/>
        <color rgb="FF010101"/>
        <rFont val="Courier New"/>
        <family val="3"/>
      </rPr>
      <t xml:space="preserve">2469  36.4 </t>
    </r>
    <r>
      <rPr>
        <sz val="11.5"/>
        <color rgb="FF010101"/>
        <rFont val="Courier New"/>
        <family val="3"/>
      </rPr>
      <t xml:space="preserve">I WEAVERLING, CHARLES   G   </t>
    </r>
    <r>
      <rPr>
        <sz val="10.5"/>
        <color rgb="FF010101"/>
        <rFont val="Courier New"/>
        <family val="3"/>
      </rPr>
      <t xml:space="preserve">1300  22.6 </t>
    </r>
    <r>
      <rPr>
        <sz val="11.5"/>
        <color rgb="FF010101"/>
        <rFont val="Courier New"/>
        <family val="3"/>
      </rPr>
      <t xml:space="preserve">I  I                             </t>
    </r>
    <r>
      <rPr>
        <sz val="10.5"/>
        <color rgb="FF010101"/>
        <rFont val="Courier New"/>
        <family val="3"/>
      </rPr>
      <t xml:space="preserve">3/3 </t>
    </r>
    <r>
      <rPr>
        <sz val="11.5"/>
        <color rgb="FF010101"/>
        <rFont val="Courier New"/>
        <family val="3"/>
      </rPr>
      <t xml:space="preserve">I WRIGHT, DON          A    </t>
    </r>
    <r>
      <rPr>
        <sz val="10.5"/>
        <color rgb="FF010101"/>
        <rFont val="Courier New"/>
        <family val="3"/>
      </rPr>
      <t xml:space="preserve">501  7.3 </t>
    </r>
    <r>
      <rPr>
        <sz val="11.5"/>
        <color rgb="FF010101"/>
        <rFont val="Courier New"/>
        <family val="3"/>
      </rPr>
      <t xml:space="preserve">I  WRITEIN VOTES           </t>
    </r>
    <r>
      <rPr>
        <sz val="10.5"/>
        <color rgb="FF010101"/>
        <rFont val="Courier New"/>
        <family val="3"/>
      </rPr>
      <t xml:space="preserve">1   0.0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</si>
  <si>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 xml:space="preserve">I                               I  WRITEIN VOTES             </t>
    </r>
    <r>
      <rPr>
        <sz val="9"/>
        <color rgb="FF010101"/>
        <rFont val="Arial"/>
        <family val="2"/>
      </rPr>
      <t xml:space="preserve">8       </t>
    </r>
    <r>
      <rPr>
        <sz val="10.5"/>
        <color rgb="FF010101"/>
        <rFont val="Courier New"/>
        <family val="3"/>
      </rPr>
      <t xml:space="preserve">0.1 </t>
    </r>
    <r>
      <rPr>
        <sz val="11.5"/>
        <color rgb="FF010101"/>
        <rFont val="Courier New"/>
        <family val="3"/>
      </rPr>
      <t>I                                 I</t>
    </r>
  </si>
  <si>
    <r>
      <rPr>
        <sz val="11.5"/>
        <color rgb="FF010101"/>
        <rFont val="Courier New"/>
        <family val="3"/>
      </rPr>
      <t xml:space="preserve">I COX, DOROTHY        D   </t>
    </r>
    <r>
      <rPr>
        <sz val="10.5"/>
        <color rgb="FF010101"/>
        <rFont val="Courier New"/>
        <family val="3"/>
      </rPr>
      <t xml:space="preserve">1076  31.3 </t>
    </r>
    <r>
      <rPr>
        <sz val="11.5"/>
        <color rgb="FF010101"/>
        <rFont val="Courier New"/>
        <family val="3"/>
      </rPr>
      <t>I                                 I</t>
    </r>
  </si>
  <si>
    <r>
      <rPr>
        <sz val="11.5"/>
        <color rgb="FF010101"/>
        <rFont val="Courier New"/>
        <family val="3"/>
      </rPr>
      <t xml:space="preserve">I MULDER, ELDON        </t>
    </r>
    <r>
      <rPr>
        <sz val="10.5"/>
        <color rgb="FF010101"/>
        <rFont val="Courier New"/>
        <family val="3"/>
      </rPr>
      <t xml:space="preserve">R   1870  54.4 </t>
    </r>
    <r>
      <rPr>
        <sz val="11.5"/>
        <color rgb="FF010101"/>
        <rFont val="Courier New"/>
        <family val="3"/>
      </rPr>
      <t>I</t>
    </r>
    <r>
      <rPr>
        <sz val="11.5"/>
        <color rgb="FF363636"/>
        <rFont val="Courier New"/>
        <family val="3"/>
      </rPr>
      <t xml:space="preserve">. </t>
    </r>
    <r>
      <rPr>
        <sz val="11.5"/>
        <color rgb="FF010101"/>
        <rFont val="Courier New"/>
        <family val="3"/>
      </rPr>
      <t xml:space="preserve">I  WRITEIN VOTES          </t>
    </r>
    <r>
      <rPr>
        <sz val="10.5"/>
        <color rgb="FF010101"/>
        <rFont val="Courier New"/>
        <family val="3"/>
      </rPr>
      <t xml:space="preserve">489  14.2 </t>
    </r>
    <r>
      <rPr>
        <sz val="11.5"/>
        <color rgb="FF010101"/>
        <rFont val="Courier New"/>
        <family val="3"/>
      </rPr>
      <t>I</t>
    </r>
  </si>
  <si>
    <r>
      <rPr>
        <sz val="11.5"/>
        <color rgb="FF010101"/>
        <rFont val="Courier New"/>
        <family val="3"/>
      </rPr>
      <t>-</t>
    </r>
    <r>
      <rPr>
        <vertAlign val="subscript"/>
        <sz val="11.5"/>
        <color rgb="FF010101"/>
        <rFont val="Times New Roman"/>
        <family val="1"/>
      </rPr>
      <t xml:space="preserve">•  </t>
    </r>
    <r>
      <rPr>
        <sz val="11.5"/>
        <color rgb="FF010101"/>
        <rFont val="Courier New"/>
        <family val="3"/>
      </rPr>
      <t>I                                 I</t>
    </r>
  </si>
  <si>
    <r>
      <rPr>
        <sz val="9.5"/>
        <color rgb="FF010101"/>
        <rFont val="Arial"/>
        <family val="2"/>
      </rPr>
      <t>- 3 -</t>
    </r>
  </si>
  <si>
    <r>
      <rPr>
        <sz val="7.5"/>
        <color rgb="FF010101"/>
        <rFont val="Arial"/>
        <family val="2"/>
      </rPr>
      <t>I·</t>
    </r>
  </si>
  <si>
    <r>
      <rPr>
        <sz val="20"/>
        <rFont val="Times New Roman"/>
        <family val="1"/>
      </rPr>
      <t>•</t>
    </r>
  </si>
  <si>
    <r>
      <rPr>
        <sz val="12"/>
        <rFont val="Courier New"/>
        <family val="3"/>
      </rPr>
      <t>STATE OF ALASKA GENERAL ELECTION - STATEWIDE                                                     PAGE  4</t>
    </r>
  </si>
  <si>
    <r>
      <rPr>
        <sz val="12"/>
        <rFont val="Courier New"/>
        <family val="3"/>
      </rPr>
      <t>NOVEMBER 3, 1992                                                           PRINTED ON 12/02/92 AT 01.14 PH</t>
    </r>
  </si>
  <si>
    <r>
      <rPr>
        <sz val="12"/>
        <rFont val="Courier New"/>
        <family val="3"/>
      </rPr>
      <t xml:space="preserve">S U </t>
    </r>
    <r>
      <rPr>
        <b/>
        <sz val="9"/>
        <rFont val="Arial"/>
        <family val="2"/>
      </rPr>
      <t xml:space="preserve">H  H  </t>
    </r>
    <r>
      <rPr>
        <sz val="12"/>
        <rFont val="Courier New"/>
        <family val="3"/>
      </rPr>
      <t>A R Y  R E P O R T</t>
    </r>
  </si>
  <si>
    <r>
      <rPr>
        <sz val="12"/>
        <rFont val="Courier New"/>
        <family val="3"/>
      </rPr>
      <t>I----------------------------------------I----------------------------------------I                                I</t>
    </r>
  </si>
  <si>
    <r>
      <rPr>
        <sz val="12"/>
        <rFont val="Courier New"/>
        <family val="3"/>
      </rPr>
      <t>I STATE REP. DIST. 36           100.0 I JD2S - H. JEFFERY             100.0 I JD3D - J. MASON              100.0 I I                           53/53 I                           50/50 I                         225/225 I</t>
    </r>
  </si>
  <si>
    <r>
      <rPr>
        <sz val="10"/>
        <rFont val="Arial"/>
        <family val="2"/>
      </rPr>
      <t>I                                                                                   I                                                                                   I                                                                                    I</t>
    </r>
  </si>
  <si>
    <r>
      <rPr>
        <sz val="12"/>
        <rFont val="Courier New"/>
        <family val="3"/>
      </rPr>
      <t>I CARNAHAN, ROBERT      R   2012 42.l I YES                    5799  73.1 I YES                   75818 60.4 I</t>
    </r>
  </si>
  <si>
    <r>
      <rPr>
        <sz val="12"/>
        <rFont val="Courier New"/>
        <family val="3"/>
      </rPr>
      <t>I NICHOLIA, IRENE      D   2756 57.7 I NO                   2126 26.8 I NO                   49708  39.5 I</t>
    </r>
  </si>
  <si>
    <r>
      <rPr>
        <sz val="12"/>
        <rFont val="Courier New"/>
        <family val="3"/>
      </rPr>
      <t>I  WRITEIN VOTES            8  0.1 1----------------------------------------I                                I</t>
    </r>
  </si>
  <si>
    <r>
      <rPr>
        <sz val="12"/>
        <rFont val="Courier New"/>
        <family val="3"/>
      </rPr>
      <t xml:space="preserve">I----------------------------------------1 JD3S - </t>
    </r>
    <r>
      <rPr>
        <sz val="10"/>
        <rFont val="Courier New"/>
        <family val="3"/>
      </rPr>
      <t xml:space="preserve">8. </t>
    </r>
    <r>
      <rPr>
        <sz val="12"/>
        <rFont val="Courier New"/>
        <family val="3"/>
      </rPr>
      <t>CUTLER           100</t>
    </r>
    <r>
      <rPr>
        <sz val="12"/>
        <color rgb="FF181818"/>
        <rFont val="Courier New"/>
        <family val="3"/>
      </rPr>
      <t>.</t>
    </r>
    <r>
      <rPr>
        <sz val="12"/>
        <rFont val="Courier New"/>
        <family val="3"/>
      </rPr>
      <t>0 I JD4S - J. HODGES             100.0 I   I STATE REP. DIST. 37           100.0 I                         225/225 I                         116/116 I</t>
    </r>
  </si>
  <si>
    <r>
      <rPr>
        <sz val="12"/>
        <rFont val="Courier New"/>
        <family val="3"/>
      </rPr>
      <t xml:space="preserve">I                           25/25 I                           </t>
    </r>
    <r>
      <rPr>
        <sz val="12"/>
        <color rgb="FF363636"/>
        <rFont val="Courier New"/>
        <family val="3"/>
      </rPr>
      <t xml:space="preserve">.  </t>
    </r>
    <r>
      <rPr>
        <sz val="12"/>
        <rFont val="Courier New"/>
        <family val="3"/>
      </rPr>
      <t>I                                I</t>
    </r>
  </si>
  <si>
    <r>
      <rPr>
        <sz val="12"/>
        <rFont val="Courier New"/>
        <family val="3"/>
      </rPr>
      <t>I                               I YES                   80659 62.7 I YES                   28106 67.4 I</t>
    </r>
  </si>
  <si>
    <r>
      <rPr>
        <sz val="12"/>
        <rFont val="Courier New"/>
        <family val="3"/>
      </rPr>
      <t>I MACLEAN, EILEEN     D   3738 99.1 I NO                   47809 37</t>
    </r>
    <r>
      <rPr>
        <sz val="12"/>
        <color rgb="FF181818"/>
        <rFont val="Courier New"/>
        <family val="3"/>
      </rPr>
      <t>.</t>
    </r>
    <r>
      <rPr>
        <sz val="12"/>
        <rFont val="Courier New"/>
        <family val="3"/>
      </rPr>
      <t>2 I NO                   13555  32.5 I</t>
    </r>
  </si>
  <si>
    <r>
      <rPr>
        <sz val="12"/>
        <rFont val="Courier New"/>
        <family val="3"/>
      </rPr>
      <t>I  WRITEIN VOTES           31  0.8 1----------------------------------------I                                I</t>
    </r>
  </si>
  <si>
    <r>
      <rPr>
        <sz val="12"/>
        <rFont val="Courier New"/>
        <family val="3"/>
      </rPr>
      <t xml:space="preserve">I----------------------------------------1 JD3S - D. </t>
    </r>
    <r>
      <rPr>
        <b/>
        <sz val="11.5"/>
        <rFont val="Courier New"/>
        <family val="3"/>
      </rPr>
      <t xml:space="preserve">FABE                </t>
    </r>
    <r>
      <rPr>
        <sz val="12"/>
        <rFont val="Courier New"/>
        <family val="3"/>
      </rPr>
      <t>100.0 I JD4S - N. STEINKRUGER         100.0 I I STATE REP. DIST. 38           100.0 I                         225/225 I                         116/116 I</t>
    </r>
  </si>
  <si>
    <r>
      <rPr>
        <sz val="12"/>
        <rFont val="Courier New"/>
        <family val="3"/>
      </rPr>
      <t>I                           30/30 I                                I                                I</t>
    </r>
  </si>
  <si>
    <r>
      <rPr>
        <sz val="12"/>
        <rFont val="Courier New"/>
        <family val="3"/>
      </rPr>
      <t xml:space="preserve">I                              I YES                   79369 </t>
    </r>
    <r>
      <rPr>
        <b/>
        <sz val="10.5"/>
        <rFont val="Courier New"/>
        <family val="3"/>
      </rPr>
      <t xml:space="preserve">62.8 </t>
    </r>
    <r>
      <rPr>
        <sz val="12"/>
        <rFont val="Courier New"/>
        <family val="3"/>
      </rPr>
      <t>I YES                   26017 64.2 I</t>
    </r>
  </si>
  <si>
    <r>
      <rPr>
        <sz val="12"/>
        <rFont val="Courier New"/>
        <family val="3"/>
      </rPr>
      <t xml:space="preserve">I FOSTER, RICHARD      D   4045 99.2 I NO        .         </t>
    </r>
    <r>
      <rPr>
        <b/>
        <sz val="10.5"/>
        <rFont val="Courier New"/>
        <family val="3"/>
      </rPr>
      <t xml:space="preserve">46976  </t>
    </r>
    <r>
      <rPr>
        <sz val="12"/>
        <rFont val="Courier New"/>
        <family val="3"/>
      </rPr>
      <t>37.1 I NO                   14478 35.7 I</t>
    </r>
  </si>
  <si>
    <r>
      <rPr>
        <sz val="12"/>
        <rFont val="Courier New"/>
        <family val="3"/>
      </rPr>
      <t>I  WRITEIN VOTES           32  0.7 l----------------------------------------1                                I</t>
    </r>
  </si>
  <si>
    <r>
      <rPr>
        <sz val="12"/>
        <rFont val="Courier New"/>
        <family val="3"/>
      </rPr>
      <t>I----------------------------------------I JD3S - J. REESE              100.0 I JD4D - C. PENGILLY            100.0 I I STATE REP. DIST</t>
    </r>
    <r>
      <rPr>
        <sz val="12"/>
        <color rgb="FF181818"/>
        <rFont val="Courier New"/>
        <family val="3"/>
      </rPr>
      <t xml:space="preserve">. </t>
    </r>
    <r>
      <rPr>
        <sz val="12"/>
        <rFont val="Courier New"/>
        <family val="3"/>
      </rPr>
      <t>39           100.0 I                         225/225 I                         116/116 I</t>
    </r>
  </si>
  <si>
    <r>
      <rPr>
        <sz val="12"/>
        <rFont val="Courier New"/>
        <family val="3"/>
      </rPr>
      <t>I                           24/24 I                                I                                I</t>
    </r>
  </si>
  <si>
    <r>
      <rPr>
        <sz val="12"/>
        <rFont val="Courier New"/>
        <family val="3"/>
      </rPr>
      <t>I                               I YES                   77855 61.9 I YES                   27660 68.1 I</t>
    </r>
  </si>
  <si>
    <r>
      <rPr>
        <sz val="12"/>
        <rFont val="Courier New"/>
        <family val="3"/>
      </rPr>
      <t>I HOFFMAN, LYMAN       D   3579 96.6 I NO                   47733 38.0 I NO                   12923  31.8 I</t>
    </r>
  </si>
  <si>
    <r>
      <rPr>
        <sz val="12"/>
        <rFont val="Courier New"/>
        <family val="3"/>
      </rPr>
      <t>I  WRITEIN VOTES          124  3.3 1----------------------------------------I                                I</t>
    </r>
  </si>
  <si>
    <r>
      <rPr>
        <sz val="12"/>
        <rFont val="Courier New"/>
        <family val="3"/>
      </rPr>
      <t>I----------------------------------------I JD3S - H. ROWLAND            100.0 I CONSTITUTIONAL CONV.          100.0 I I STATE REP. DIST. 40           100.0 I                         225/225 I                         469/469 I</t>
    </r>
  </si>
  <si>
    <r>
      <rPr>
        <sz val="12"/>
        <rFont val="Courier New"/>
        <family val="3"/>
      </rPr>
      <t>I                           21/21 I                                I                                I</t>
    </r>
  </si>
  <si>
    <r>
      <rPr>
        <sz val="12"/>
        <rFont val="Courier New"/>
        <family val="3"/>
      </rPr>
      <t>I                               I YES                   78917 62.4 I YES                   84929  37.3 I</t>
    </r>
  </si>
  <si>
    <r>
      <rPr>
        <sz val="12"/>
        <rFont val="Courier New"/>
        <family val="3"/>
      </rPr>
      <t>I MOSES, CARL          A   1829 53.1 I NO                   47500 37.5 I NO                  142735 62.6 I  I ROBINSON, DENNIS     D   1600 46.5 l----------------------------------------1                                I</t>
    </r>
  </si>
  <si>
    <r>
      <rPr>
        <sz val="12"/>
        <rFont val="Courier New"/>
        <family val="3"/>
      </rPr>
      <t xml:space="preserve">I  WRITEIN VOTES          9  0.2 I JD3D - P. ASHMAN             100.0 I HERITAGE </t>
    </r>
    <r>
      <rPr>
        <b/>
        <sz val="11.5"/>
        <rFont val="Courier New"/>
        <family val="3"/>
      </rPr>
      <t xml:space="preserve">PARK </t>
    </r>
    <r>
      <rPr>
        <sz val="12"/>
        <rFont val="Courier New"/>
        <family val="3"/>
      </rPr>
      <t>CANCH)          100.0 I I----------------------------------------I                         225/225 I                         116/116 I</t>
    </r>
  </si>
  <si>
    <r>
      <rPr>
        <sz val="12"/>
        <rFont val="Courier New"/>
        <family val="3"/>
      </rPr>
      <t>I APPEALS - A</t>
    </r>
    <r>
      <rPr>
        <sz val="12"/>
        <color rgb="FF181818"/>
        <rFont val="Courier New"/>
        <family val="3"/>
      </rPr>
      <t xml:space="preserve">. </t>
    </r>
    <r>
      <rPr>
        <sz val="12"/>
        <rFont val="Courier New"/>
        <family val="3"/>
      </rPr>
      <t>BRYNER           100.0 I                                I                                I</t>
    </r>
  </si>
  <si>
    <r>
      <rPr>
        <sz val="12"/>
        <rFont val="Courier New"/>
        <family val="3"/>
      </rPr>
      <t>I                         469/469 I YES                   78766 63.2 I YES                   49497  50.4 I</t>
    </r>
  </si>
  <si>
    <r>
      <rPr>
        <sz val="12"/>
        <rFont val="Courier New"/>
        <family val="3"/>
      </rPr>
      <t>I                               I NO                   45844 36.7 I NO                   48558 49.5 I</t>
    </r>
  </si>
  <si>
    <r>
      <rPr>
        <sz val="12"/>
        <rFont val="Courier New"/>
        <family val="3"/>
      </rPr>
      <t>I YES                  128241 62.4 1----------------------------------------I                                I</t>
    </r>
  </si>
  <si>
    <r>
      <rPr>
        <sz val="12"/>
        <rFont val="Courier New"/>
        <family val="3"/>
      </rPr>
      <t>I NO                  77114 37.5 I JD3D - N. FINN               100.0 I PRECINCTS REPORTING                I</t>
    </r>
  </si>
  <si>
    <r>
      <rPr>
        <sz val="12"/>
        <rFont val="Courier New"/>
        <family val="3"/>
      </rPr>
      <t>I----------------------------------------I                         225/225 I                                I</t>
    </r>
  </si>
  <si>
    <r>
      <rPr>
        <sz val="12"/>
        <rFont val="Courier New"/>
        <family val="3"/>
      </rPr>
      <t>I APPEALS - R. COATS            100.0 I                               I TOTAL PRECINCTS          469      I</t>
    </r>
  </si>
  <si>
    <r>
      <rPr>
        <sz val="12"/>
        <rFont val="Courier New"/>
        <family val="3"/>
      </rPr>
      <t>I                         469/469 I YES                   8210a 65.2 I PRECINCTS REPORTED        469 100.0 I</t>
    </r>
  </si>
  <si>
    <r>
      <rPr>
        <sz val="12"/>
        <rFont val="Courier New"/>
        <family val="3"/>
      </rPr>
      <t>I                               I NO                   43637 34.7 1                                I</t>
    </r>
  </si>
  <si>
    <r>
      <rPr>
        <sz val="12"/>
        <rFont val="Courier New"/>
        <family val="3"/>
      </rPr>
      <t>I YES                  123788 60.7 I----------------------------------------1 VOTER TURNOUT                     I</t>
    </r>
  </si>
  <si>
    <r>
      <rPr>
        <sz val="12"/>
        <rFont val="Courier New"/>
        <family val="3"/>
      </rPr>
      <t>-INO                    79871 39.2IJD3D-W.FULD               100.0I                                I</t>
    </r>
  </si>
  <si>
    <r>
      <rPr>
        <sz val="12"/>
        <rFont val="Courier New"/>
        <family val="3"/>
      </rPr>
      <t>I----------------------------------------1                         225/225 I REGISTERED VOTERS       315058      I</t>
    </r>
  </si>
  <si>
    <r>
      <rPr>
        <sz val="12"/>
        <rFont val="Courier New"/>
        <family val="3"/>
      </rPr>
      <t>I JDlD - G. GUCKER             100,0 I                                I BALLOTS CAST           261427 82.9 I I                           78/78 I YES                   75703 60.7 1                                I</t>
    </r>
  </si>
  <si>
    <r>
      <rPr>
        <sz val="12"/>
        <rFont val="Courier New"/>
        <family val="3"/>
      </rPr>
      <t>I                               I NO                   48949  39.2 I</t>
    </r>
  </si>
  <si>
    <r>
      <rPr>
        <sz val="12"/>
        <rFont val="Courier New"/>
        <family val="3"/>
      </rPr>
      <t xml:space="preserve">I YES              </t>
    </r>
    <r>
      <rPr>
        <sz val="12"/>
        <color rgb="FF181818"/>
        <rFont val="Courier New"/>
        <family val="3"/>
      </rPr>
      <t xml:space="preserve">· </t>
    </r>
    <r>
      <rPr>
        <sz val="12"/>
        <rFont val="Courier New"/>
        <family val="3"/>
      </rPr>
      <t>20224 68.8 I                                I</t>
    </r>
  </si>
  <si>
    <r>
      <rPr>
        <sz val="12"/>
        <rFont val="Courier New"/>
        <family val="3"/>
      </rPr>
      <t>I NO                  9154 31.l I</t>
    </r>
  </si>
  <si>
    <r>
      <rPr>
        <vertAlign val="subscript"/>
        <sz val="31"/>
        <rFont val="Arial"/>
        <family val="2"/>
      </rPr>
      <t>-</t>
    </r>
    <r>
      <rPr>
        <sz val="12"/>
        <rFont val="Courier New"/>
        <family val="3"/>
      </rPr>
      <t>I----------------------------------------1</t>
    </r>
    <r>
      <rPr>
        <sz val="12"/>
        <color rgb="FF757575"/>
        <rFont val="Courier New"/>
        <family val="3"/>
      </rPr>
      <t>·</t>
    </r>
  </si>
  <si>
    <r>
      <rPr>
        <sz val="10"/>
        <rFont val="Arial"/>
        <family val="2"/>
      </rPr>
      <t>- 4 -</t>
    </r>
  </si>
  <si>
    <r>
      <rPr>
        <sz val="5"/>
        <rFont val="Arial"/>
        <family val="2"/>
      </rPr>
      <t>Ill</t>
    </r>
  </si>
  <si>
    <r>
      <rPr>
        <vertAlign val="superscript"/>
        <sz val="6.5"/>
        <rFont val="Arial"/>
        <family val="2"/>
      </rPr>
      <t xml:space="preserve">9  </t>
    </r>
    <r>
      <rPr>
        <vertAlign val="subscript"/>
        <sz val="10.5"/>
        <rFont val="Courier New"/>
        <family val="3"/>
      </rPr>
      <t xml:space="preserve">DATE: 12/02/92                                     </t>
    </r>
    <r>
      <rPr>
        <sz val="10.5"/>
        <rFont val="Courier New"/>
        <family val="3"/>
      </rPr>
      <t>1992 GENERAL ELECTION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</si>
  <si>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01</t>
    </r>
  </si>
  <si>
    <r>
      <rPr>
        <sz val="10.5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 xml:space="preserve">1 OF  </t>
    </r>
    <r>
      <rPr>
        <sz val="10.5"/>
        <rFont val="Courier New"/>
        <family val="3"/>
      </rPr>
      <t>4</t>
    </r>
  </si>
  <si>
    <r>
      <rPr>
        <sz val="10.5"/>
        <rFont val="Courier New"/>
        <family val="3"/>
      </rPr>
      <t xml:space="preserve">CLOVER   HYDER   </t>
    </r>
    <r>
      <rPr>
        <vertAlign val="superscript"/>
        <sz val="10.5"/>
        <rFont val="Courier New"/>
        <family val="3"/>
      </rPr>
      <t>KTCHN   KTCHN   KTCHN   KTCHN   KTCHN   KTCHN   KTCHN   KTCHN  MEVERS    MT. HUD BAY</t>
    </r>
  </si>
  <si>
    <r>
      <rPr>
        <vertAlign val="subscript"/>
        <sz val="10.5"/>
        <rFont val="Courier New"/>
        <family val="3"/>
      </rPr>
      <t xml:space="preserve">PASS           </t>
    </r>
    <r>
      <rPr>
        <vertAlign val="subscript"/>
        <sz val="9"/>
        <rFont val="Arial"/>
        <family val="2"/>
      </rPr>
      <t xml:space="preserve">I   </t>
    </r>
    <r>
      <rPr>
        <vertAlign val="subscript"/>
        <sz val="10.5"/>
        <rFont val="Courier New"/>
        <family val="3"/>
      </rPr>
      <t xml:space="preserve">1    </t>
    </r>
    <r>
      <rPr>
        <vertAlign val="subscript"/>
        <sz val="9"/>
        <rFont val="Arial"/>
        <family val="2"/>
      </rPr>
      <t xml:space="preserve">I    </t>
    </r>
    <r>
      <rPr>
        <vertAlign val="subscript"/>
        <sz val="10.5"/>
        <rFont val="Courier New"/>
        <family val="3"/>
      </rPr>
      <t xml:space="preserve">2    </t>
    </r>
    <r>
      <rPr>
        <vertAlign val="subscript"/>
        <sz val="9"/>
        <rFont val="Arial"/>
        <family val="2"/>
      </rPr>
      <t xml:space="preserve">I    </t>
    </r>
    <r>
      <rPr>
        <vertAlign val="subscript"/>
        <sz val="10.5"/>
        <rFont val="Courier New"/>
        <family val="3"/>
      </rPr>
      <t xml:space="preserve">3    </t>
    </r>
    <r>
      <rPr>
        <vertAlign val="subscript"/>
        <sz val="9"/>
        <rFont val="Arial"/>
        <family val="2"/>
      </rPr>
      <t xml:space="preserve">I   </t>
    </r>
    <r>
      <rPr>
        <vertAlign val="subscript"/>
        <sz val="10.5"/>
        <rFont val="Courier New"/>
        <family val="3"/>
      </rPr>
      <t xml:space="preserve">4    </t>
    </r>
    <r>
      <rPr>
        <vertAlign val="subscript"/>
        <sz val="9"/>
        <rFont val="Arial"/>
        <family val="2"/>
      </rPr>
      <t xml:space="preserve">I    </t>
    </r>
    <r>
      <rPr>
        <vertAlign val="subscript"/>
        <sz val="10.5"/>
        <rFont val="Courier New"/>
        <family val="3"/>
      </rPr>
      <t xml:space="preserve">5    </t>
    </r>
    <r>
      <rPr>
        <vertAlign val="subscript"/>
        <sz val="9"/>
        <rFont val="Arial"/>
        <family val="2"/>
      </rPr>
      <t xml:space="preserve">I   </t>
    </r>
    <r>
      <rPr>
        <vertAlign val="subscript"/>
        <sz val="10.5"/>
        <rFont val="Courier New"/>
        <family val="3"/>
      </rPr>
      <t xml:space="preserve">6    </t>
    </r>
    <r>
      <rPr>
        <sz val="9"/>
        <rFont val="Arial"/>
        <family val="2"/>
      </rPr>
      <t xml:space="preserve">I   </t>
    </r>
    <r>
      <rPr>
        <sz val="10.5"/>
        <rFont val="Courier New"/>
        <family val="3"/>
      </rPr>
      <t xml:space="preserve">7    </t>
    </r>
    <r>
      <rPr>
        <sz val="9"/>
        <rFont val="Arial"/>
        <family val="2"/>
      </rPr>
      <t xml:space="preserve">I   </t>
    </r>
    <r>
      <rPr>
        <sz val="10.5"/>
        <rFont val="Courier New"/>
        <family val="3"/>
      </rPr>
      <t xml:space="preserve">8  </t>
    </r>
    <r>
      <rPr>
        <vertAlign val="superscript"/>
        <sz val="10.5"/>
        <rFont val="Courier New"/>
        <family val="3"/>
      </rPr>
      <t>CHUCK   POINT</t>
    </r>
  </si>
  <si>
    <r>
      <rPr>
        <vertAlign val="subscript"/>
        <sz val="10.5"/>
        <rFont val="Courier New"/>
        <family val="3"/>
      </rPr>
      <t xml:space="preserve">01-005  01-010  01-015  01-020  01-025  01-030  01-035  </t>
    </r>
    <r>
      <rPr>
        <sz val="10.5"/>
        <rFont val="Courier New"/>
        <family val="3"/>
      </rPr>
      <t xml:space="preserve">01-040  </t>
    </r>
    <r>
      <rPr>
        <vertAlign val="superscript"/>
        <sz val="10.5"/>
        <rFont val="Courier New"/>
        <family val="3"/>
      </rPr>
      <t>01-045  01-050  01-065  01-070</t>
    </r>
  </si>
  <si>
    <r>
      <rPr>
        <sz val="10.5"/>
        <rFont val="Courier New"/>
        <family val="3"/>
      </rPr>
      <t>01-075</t>
    </r>
  </si>
  <si>
    <r>
      <rPr>
        <sz val="10.5"/>
        <rFont val="Courier New"/>
        <family val="3"/>
      </rPr>
      <t xml:space="preserve">VOTER TURNOUT </t>
    </r>
    <r>
      <rPr>
        <sz val="7.5"/>
        <rFont val="Times New Roman"/>
        <family val="1"/>
      </rPr>
      <t xml:space="preserve">,C                               </t>
    </r>
    <r>
      <rPr>
        <sz val="10.5"/>
        <rFont val="Courier New"/>
        <family val="3"/>
      </rPr>
      <t xml:space="preserve">57.67   54.79   </t>
    </r>
    <r>
      <rPr>
        <vertAlign val="superscript"/>
        <sz val="10.5"/>
        <rFont val="Courier New"/>
        <family val="3"/>
      </rPr>
      <t xml:space="preserve">58.72   55.23   57.55   </t>
    </r>
    <r>
      <rPr>
        <b/>
        <vertAlign val="superscript"/>
        <sz val="10"/>
        <rFont val="Courier New"/>
        <family val="3"/>
      </rPr>
      <t>58.48   61.46   63.24   62.35   62.68   62.85   60.95   62.88</t>
    </r>
  </si>
  <si>
    <r>
      <rPr>
        <sz val="10.5"/>
        <rFont val="Courier New"/>
        <family val="3"/>
      </rPr>
      <t xml:space="preserve">REGISTERED </t>
    </r>
    <r>
      <rPr>
        <b/>
        <sz val="10.5"/>
        <rFont val="Courier New"/>
        <family val="3"/>
      </rPr>
      <t xml:space="preserve">VOTERS          </t>
    </r>
    <r>
      <rPr>
        <b/>
        <vertAlign val="superscript"/>
        <sz val="10"/>
        <rFont val="Courier New"/>
        <family val="3"/>
      </rPr>
      <t xml:space="preserve">567     </t>
    </r>
    <r>
      <rPr>
        <vertAlign val="superscript"/>
        <sz val="10.5"/>
        <rFont val="Courier New"/>
        <family val="3"/>
      </rPr>
      <t xml:space="preserve">73    </t>
    </r>
    <r>
      <rPr>
        <b/>
        <vertAlign val="superscript"/>
        <sz val="10"/>
        <rFont val="Courier New"/>
        <family val="3"/>
      </rPr>
      <t>424    840     483     330     449    555     781    1155     35     438    908</t>
    </r>
  </si>
  <si>
    <r>
      <rPr>
        <b/>
        <sz val="10.5"/>
        <rFont val="Courier New"/>
        <family val="3"/>
      </rPr>
      <t xml:space="preserve">BALLOTS </t>
    </r>
    <r>
      <rPr>
        <sz val="10.5"/>
        <rFont val="Courier New"/>
        <family val="3"/>
      </rPr>
      <t xml:space="preserve">CAST               </t>
    </r>
    <r>
      <rPr>
        <vertAlign val="superscript"/>
        <sz val="10.5"/>
        <rFont val="Courier New"/>
        <family val="3"/>
      </rPr>
      <t xml:space="preserve">327     </t>
    </r>
    <r>
      <rPr>
        <b/>
        <vertAlign val="superscript"/>
        <sz val="10"/>
        <rFont val="Courier New"/>
        <family val="3"/>
      </rPr>
      <t xml:space="preserve">40     249    ,64     278     </t>
    </r>
    <r>
      <rPr>
        <vertAlign val="superscript"/>
        <sz val="10.5"/>
        <rFont val="Courier New"/>
        <family val="3"/>
      </rPr>
      <t xml:space="preserve">193    </t>
    </r>
    <r>
      <rPr>
        <b/>
        <vertAlign val="superscript"/>
        <sz val="10"/>
        <rFont val="Courier New"/>
        <family val="3"/>
      </rPr>
      <t xml:space="preserve">276    351     487     </t>
    </r>
    <r>
      <rPr>
        <vertAlign val="superscript"/>
        <sz val="10.5"/>
        <rFont val="Courier New"/>
        <family val="3"/>
      </rPr>
      <t xml:space="preserve">724     22    </t>
    </r>
    <r>
      <rPr>
        <b/>
        <vertAlign val="superscript"/>
        <sz val="10"/>
        <rFont val="Courier New"/>
        <family val="3"/>
      </rPr>
      <t>267     571</t>
    </r>
  </si>
  <si>
    <r>
      <rPr>
        <sz val="10.5"/>
        <rFont val="Courier New"/>
        <family val="3"/>
      </rPr>
      <t xml:space="preserve">PRESIDENT/VICE </t>
    </r>
    <r>
      <rPr>
        <b/>
        <sz val="10.5"/>
        <rFont val="Courier New"/>
        <family val="3"/>
      </rPr>
      <t>PRESIDENT</t>
    </r>
  </si>
  <si>
    <r>
      <rPr>
        <b/>
        <vertAlign val="subscript"/>
        <sz val="10"/>
        <rFont val="Courier New"/>
        <family val="3"/>
      </rPr>
      <t xml:space="preserve">114     </t>
    </r>
    <r>
      <rPr>
        <vertAlign val="subscript"/>
        <sz val="10.5"/>
        <rFont val="Courier New"/>
        <family val="3"/>
      </rPr>
      <t xml:space="preserve">21     74    </t>
    </r>
    <r>
      <rPr>
        <b/>
        <sz val="10"/>
        <rFont val="Courier New"/>
        <family val="3"/>
      </rPr>
      <t xml:space="preserve">143     76      52    </t>
    </r>
    <r>
      <rPr>
        <vertAlign val="superscript"/>
        <sz val="10.5"/>
        <rFont val="Courier New"/>
        <family val="3"/>
      </rPr>
      <t xml:space="preserve">117    </t>
    </r>
    <r>
      <rPr>
        <b/>
        <vertAlign val="superscript"/>
        <sz val="10"/>
        <rFont val="Courier New"/>
        <family val="3"/>
      </rPr>
      <t xml:space="preserve">153     204     309      </t>
    </r>
    <r>
      <rPr>
        <vertAlign val="superscript"/>
        <sz val="10.5"/>
        <rFont val="Courier New"/>
        <family val="3"/>
      </rPr>
      <t xml:space="preserve">1     </t>
    </r>
    <r>
      <rPr>
        <b/>
        <vertAlign val="superscript"/>
        <sz val="10"/>
        <rFont val="Courier New"/>
        <family val="3"/>
      </rPr>
      <t xml:space="preserve">90     </t>
    </r>
    <r>
      <rPr>
        <vertAlign val="superscript"/>
        <sz val="10.5"/>
        <rFont val="Courier New"/>
        <family val="3"/>
      </rPr>
      <t>232</t>
    </r>
  </si>
  <si>
    <r>
      <rPr>
        <sz val="10.5"/>
        <rFont val="Courier New"/>
        <family val="3"/>
      </rPr>
      <t xml:space="preserve">BUSH/QUAYLE           </t>
    </r>
    <r>
      <rPr>
        <b/>
        <sz val="9"/>
        <rFont val="Arial"/>
        <family val="2"/>
      </rPr>
      <t>R</t>
    </r>
  </si>
  <si>
    <r>
      <rPr>
        <sz val="10.5"/>
        <rFont val="Courier New"/>
        <family val="3"/>
      </rPr>
      <t xml:space="preserve">CLINTON/GORE          </t>
    </r>
    <r>
      <rPr>
        <b/>
        <sz val="10.5"/>
        <rFont val="Courier New"/>
        <family val="3"/>
      </rPr>
      <t>D</t>
    </r>
    <r>
      <rPr>
        <b/>
        <sz val="10"/>
        <rFont val="Courier New"/>
        <family val="3"/>
      </rPr>
      <t xml:space="preserve">     91</t>
    </r>
  </si>
  <si>
    <r>
      <rPr>
        <sz val="10.5"/>
        <rFont val="Courier New"/>
        <family val="3"/>
      </rPr>
      <t xml:space="preserve">4     </t>
    </r>
    <r>
      <rPr>
        <b/>
        <sz val="10"/>
        <rFont val="Courier New"/>
        <family val="3"/>
      </rPr>
      <t xml:space="preserve">95     </t>
    </r>
    <r>
      <rPr>
        <b/>
        <vertAlign val="superscript"/>
        <sz val="10"/>
        <rFont val="Courier New"/>
        <family val="3"/>
      </rPr>
      <t>186     133</t>
    </r>
  </si>
  <si>
    <r>
      <rPr>
        <b/>
        <vertAlign val="subscript"/>
        <sz val="10"/>
        <rFont val="Courier New"/>
        <family val="3"/>
      </rPr>
      <t xml:space="preserve">80     88     98     </t>
    </r>
    <r>
      <rPr>
        <sz val="10.5"/>
        <rFont val="Courier New"/>
        <family val="3"/>
      </rPr>
      <t xml:space="preserve">121    </t>
    </r>
    <r>
      <rPr>
        <b/>
        <vertAlign val="superscript"/>
        <sz val="10"/>
        <rFont val="Courier New"/>
        <family val="3"/>
      </rPr>
      <t xml:space="preserve">196     8     91     </t>
    </r>
    <r>
      <rPr>
        <vertAlign val="superscript"/>
        <sz val="10.5"/>
        <rFont val="Courier New"/>
        <family val="3"/>
      </rPr>
      <t>133</t>
    </r>
  </si>
  <si>
    <r>
      <rPr>
        <vertAlign val="subscript"/>
        <sz val="10.5"/>
        <rFont val="Courier New"/>
        <family val="3"/>
      </rPr>
      <t xml:space="preserve">2      0      0      </t>
    </r>
    <r>
      <rPr>
        <sz val="10.5"/>
        <rFont val="Courier New"/>
        <family val="3"/>
      </rPr>
      <t xml:space="preserve">2      </t>
    </r>
    <r>
      <rPr>
        <vertAlign val="superscript"/>
        <sz val="10.5"/>
        <rFont val="Courier New"/>
        <family val="3"/>
      </rPr>
      <t>0      0      0      0</t>
    </r>
  </si>
  <si>
    <r>
      <rPr>
        <sz val="10.5"/>
        <rFont val="Courier New"/>
        <family val="3"/>
      </rPr>
      <t xml:space="preserve">FULANI/MUNOZ        </t>
    </r>
    <r>
      <rPr>
        <b/>
        <vertAlign val="superscript"/>
        <sz val="10.5"/>
        <rFont val="Courier New"/>
        <family val="3"/>
      </rPr>
      <t xml:space="preserve">NAP     </t>
    </r>
    <r>
      <rPr>
        <vertAlign val="superscript"/>
        <sz val="10.5"/>
        <rFont val="Courier New"/>
        <family val="3"/>
      </rPr>
      <t xml:space="preserve">1     0      1      1      0      </t>
    </r>
    <r>
      <rPr>
        <vertAlign val="subscript"/>
        <sz val="10.5"/>
        <rFont val="Courier New"/>
        <family val="3"/>
      </rPr>
      <t>1      0      0      1      2      0      0      0</t>
    </r>
  </si>
  <si>
    <r>
      <rPr>
        <sz val="10.5"/>
        <rFont val="Courier New"/>
        <family val="3"/>
      </rPr>
      <t xml:space="preserve">GRITZ/HI NETT        </t>
    </r>
    <r>
      <rPr>
        <vertAlign val="superscript"/>
        <sz val="10.5"/>
        <rFont val="Courier New"/>
        <family val="3"/>
      </rPr>
      <t>AFP      1</t>
    </r>
  </si>
  <si>
    <r>
      <rPr>
        <sz val="10.5"/>
        <rFont val="Courier New"/>
        <family val="3"/>
      </rPr>
      <t>HAGELIN/TOMPKINS     NLP      1</t>
    </r>
  </si>
  <si>
    <r>
      <rPr>
        <sz val="10.5"/>
        <rFont val="Courier New"/>
        <family val="3"/>
      </rPr>
      <t>LAROUCHE/BEVEL    IFER      1</t>
    </r>
  </si>
  <si>
    <r>
      <rPr>
        <b/>
        <sz val="10.5"/>
        <rFont val="Courier New"/>
        <family val="3"/>
      </rPr>
      <t xml:space="preserve">HARR OU/LORD          </t>
    </r>
    <r>
      <rPr>
        <sz val="10.5"/>
        <rFont val="Courier New"/>
        <family val="3"/>
      </rPr>
      <t>LP      0</t>
    </r>
  </si>
  <si>
    <r>
      <rPr>
        <sz val="10.5"/>
        <rFont val="Courier New"/>
        <family val="3"/>
      </rPr>
      <t xml:space="preserve">PEROT/STOCKDALE     </t>
    </r>
    <r>
      <rPr>
        <b/>
        <sz val="10.5"/>
        <rFont val="Courier New"/>
        <family val="3"/>
      </rPr>
      <t>NPP</t>
    </r>
    <r>
      <rPr>
        <b/>
        <sz val="10"/>
        <rFont val="Courier New"/>
        <family val="3"/>
      </rPr>
      <t xml:space="preserve">     114</t>
    </r>
  </si>
  <si>
    <r>
      <rPr>
        <sz val="10.5"/>
        <rFont val="Courier New"/>
        <family val="3"/>
      </rPr>
      <t xml:space="preserve">PHILLIPS/KNIGHT     </t>
    </r>
    <r>
      <rPr>
        <vertAlign val="superscript"/>
        <sz val="10.5"/>
        <rFont val="Courier New"/>
        <family val="3"/>
      </rPr>
      <t>ATP      0</t>
    </r>
  </si>
  <si>
    <r>
      <rPr>
        <sz val="10.5"/>
        <rFont val="Courier New"/>
        <family val="3"/>
      </rPr>
      <t xml:space="preserve">2     </t>
    </r>
    <r>
      <rPr>
        <vertAlign val="superscript"/>
        <sz val="10.5"/>
        <rFont val="Courier New"/>
        <family val="3"/>
      </rPr>
      <t>0      1     0      0      0      2      0      0      0      0      1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</si>
  <si>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0      0      1     0      1     0      1     0      0      1</t>
    </r>
  </si>
  <si>
    <r>
      <rPr>
        <vertAlign val="subscript"/>
        <sz val="10.5"/>
        <rFont val="Courier New"/>
        <family val="3"/>
      </rPr>
      <t xml:space="preserve">0      4      1     </t>
    </r>
    <r>
      <rPr>
        <sz val="10.5"/>
        <rFont val="Courier New"/>
        <family val="3"/>
      </rPr>
      <t xml:space="preserve">0      1      </t>
    </r>
    <r>
      <rPr>
        <vertAlign val="superscript"/>
        <sz val="10.5"/>
        <rFont val="Courier New"/>
        <family val="3"/>
      </rPr>
      <t>0      0      1      5      0      3      3</t>
    </r>
  </si>
  <si>
    <r>
      <rPr>
        <vertAlign val="subscript"/>
        <sz val="10.5"/>
        <rFont val="Courier New"/>
        <family val="3"/>
      </rPr>
      <t xml:space="preserve">12     </t>
    </r>
    <r>
      <rPr>
        <b/>
        <vertAlign val="subscript"/>
        <sz val="10"/>
        <rFont val="Courier New"/>
        <family val="3"/>
      </rPr>
      <t xml:space="preserve">67     </t>
    </r>
    <r>
      <rPr>
        <vertAlign val="subscript"/>
        <sz val="10.5"/>
        <rFont val="Courier New"/>
        <family val="3"/>
      </rPr>
      <t xml:space="preserve">120     </t>
    </r>
    <r>
      <rPr>
        <b/>
        <vertAlign val="subscript"/>
        <sz val="10"/>
        <rFont val="Courier New"/>
        <family val="3"/>
      </rPr>
      <t xml:space="preserve">65     </t>
    </r>
    <r>
      <rPr>
        <vertAlign val="subscript"/>
        <sz val="10.5"/>
        <rFont val="Courier New"/>
        <family val="3"/>
      </rPr>
      <t xml:space="preserve">53     67     </t>
    </r>
    <r>
      <rPr>
        <b/>
        <vertAlign val="subscript"/>
        <sz val="10"/>
        <rFont val="Courier New"/>
        <family val="3"/>
      </rPr>
      <t xml:space="preserve">91     </t>
    </r>
    <r>
      <rPr>
        <sz val="10.5"/>
        <rFont val="Courier New"/>
        <family val="3"/>
      </rPr>
      <t xml:space="preserve">148    193     </t>
    </r>
    <r>
      <rPr>
        <vertAlign val="superscript"/>
        <sz val="10.5"/>
        <rFont val="Courier New"/>
        <family val="3"/>
      </rPr>
      <t xml:space="preserve">12     </t>
    </r>
    <r>
      <rPr>
        <b/>
        <vertAlign val="superscript"/>
        <sz val="10"/>
        <rFont val="Courier New"/>
        <family val="3"/>
      </rPr>
      <t xml:space="preserve">82    </t>
    </r>
    <r>
      <rPr>
        <vertAlign val="superscript"/>
        <sz val="10.5"/>
        <rFont val="Courier New"/>
        <family val="3"/>
      </rPr>
      <t>195</t>
    </r>
  </si>
  <si>
    <r>
      <rPr>
        <vertAlign val="subscript"/>
        <sz val="10.5"/>
        <rFont val="Courier New"/>
        <family val="3"/>
      </rPr>
      <t xml:space="preserve">0      2      3      0      1      0      2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0      0      1</t>
    </r>
  </si>
  <si>
    <r>
      <rPr>
        <sz val="10.5"/>
        <rFont val="Courier New"/>
        <family val="3"/>
      </rPr>
      <t xml:space="preserve">WRITE-IN                </t>
    </r>
    <r>
      <rPr>
        <vertAlign val="superscript"/>
        <sz val="10.5"/>
        <rFont val="Courier New"/>
        <family val="3"/>
      </rPr>
      <t>0      0      0      0      0      1      1      1      1      1      0</t>
    </r>
  </si>
  <si>
    <r>
      <rPr>
        <sz val="10.5"/>
        <rFont val="Courier New"/>
        <family val="3"/>
      </rPr>
      <t>UNITED STATES SENATE JORDAN, HARV HURKOWSKI, FRANK SMITH, TONY</t>
    </r>
  </si>
  <si>
    <r>
      <rPr>
        <sz val="10.5"/>
        <rFont val="Courier New"/>
        <family val="3"/>
      </rPr>
      <t>WRITE-IN</t>
    </r>
  </si>
  <si>
    <r>
      <rPr>
        <sz val="10.5"/>
        <rFont val="Courier New"/>
        <family val="3"/>
      </rPr>
      <t>UNITED STATES REP.</t>
    </r>
  </si>
  <si>
    <r>
      <rPr>
        <sz val="10.5"/>
        <rFont val="Courier New"/>
        <family val="3"/>
      </rPr>
      <t xml:space="preserve">G     17      </t>
    </r>
    <r>
      <rPr>
        <vertAlign val="superscript"/>
        <sz val="10.5"/>
        <rFont val="Courier New"/>
        <family val="3"/>
      </rPr>
      <t xml:space="preserve">3     19     </t>
    </r>
    <r>
      <rPr>
        <b/>
        <vertAlign val="superscript"/>
        <sz val="10"/>
        <rFont val="Courier New"/>
        <family val="3"/>
      </rPr>
      <t xml:space="preserve">45     </t>
    </r>
    <r>
      <rPr>
        <vertAlign val="superscript"/>
        <sz val="10.5"/>
        <rFont val="Courier New"/>
        <family val="3"/>
      </rPr>
      <t>18     15     9     23     34     32      3     21     36</t>
    </r>
  </si>
  <si>
    <r>
      <rPr>
        <b/>
        <vertAlign val="subscript"/>
        <sz val="10.5"/>
        <rFont val="Courier New"/>
        <family val="3"/>
      </rPr>
      <t xml:space="preserve">R   </t>
    </r>
    <r>
      <rPr>
        <vertAlign val="subscript"/>
        <sz val="10.5"/>
        <rFont val="Courier New"/>
        <family val="3"/>
      </rPr>
      <t xml:space="preserve">195     31    </t>
    </r>
    <r>
      <rPr>
        <sz val="10.5"/>
        <rFont val="Courier New"/>
        <family val="3"/>
      </rPr>
      <t xml:space="preserve">119    214    129     </t>
    </r>
    <r>
      <rPr>
        <b/>
        <vertAlign val="superscript"/>
        <sz val="10"/>
        <rFont val="Courier New"/>
        <family val="3"/>
      </rPr>
      <t xml:space="preserve">84    163     </t>
    </r>
    <r>
      <rPr>
        <vertAlign val="superscript"/>
        <sz val="10.5"/>
        <rFont val="Courier New"/>
        <family val="3"/>
      </rPr>
      <t>214    282    445     12    145    350</t>
    </r>
  </si>
  <si>
    <r>
      <rPr>
        <vertAlign val="subscript"/>
        <sz val="9"/>
        <rFont val="Arial"/>
        <family val="2"/>
      </rPr>
      <t xml:space="preserve">D           </t>
    </r>
    <r>
      <rPr>
        <b/>
        <vertAlign val="subscript"/>
        <sz val="10"/>
        <rFont val="Courier New"/>
        <family val="3"/>
      </rPr>
      <t xml:space="preserve">109      </t>
    </r>
    <r>
      <rPr>
        <vertAlign val="subscript"/>
        <sz val="10.5"/>
        <rFont val="Courier New"/>
        <family val="3"/>
      </rPr>
      <t xml:space="preserve">5    109    </t>
    </r>
    <r>
      <rPr>
        <b/>
        <sz val="10"/>
        <rFont val="Courier New"/>
        <family val="3"/>
      </rPr>
      <t xml:space="preserve">189     </t>
    </r>
    <r>
      <rPr>
        <vertAlign val="superscript"/>
        <sz val="10.5"/>
        <rFont val="Courier New"/>
        <family val="3"/>
      </rPr>
      <t xml:space="preserve">124     </t>
    </r>
    <r>
      <rPr>
        <b/>
        <vertAlign val="superscript"/>
        <sz val="10"/>
        <rFont val="Courier New"/>
        <family val="3"/>
      </rPr>
      <t>90     95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</si>
  <si>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0      0      1      1     0      1</t>
    </r>
  </si>
  <si>
    <r>
      <rPr>
        <vertAlign val="subscript"/>
        <sz val="10.5"/>
        <rFont val="Courier New"/>
        <family val="3"/>
      </rPr>
      <t xml:space="preserve">114     1    110    </t>
    </r>
    <r>
      <rPr>
        <b/>
        <vertAlign val="subscript"/>
        <sz val="10"/>
        <rFont val="Courier New"/>
        <family val="3"/>
      </rPr>
      <t xml:space="preserve">188     </t>
    </r>
    <r>
      <rPr>
        <vertAlign val="subscript"/>
        <sz val="10.5"/>
        <rFont val="Courier New"/>
        <family val="3"/>
      </rPr>
      <t xml:space="preserve">137     </t>
    </r>
    <r>
      <rPr>
        <b/>
        <vertAlign val="subscript"/>
        <sz val="10"/>
        <rFont val="Courier New"/>
        <family val="3"/>
      </rPr>
      <t xml:space="preserve">99     </t>
    </r>
    <r>
      <rPr>
        <vertAlign val="subscript"/>
        <sz val="10.5"/>
        <rFont val="Courier New"/>
        <family val="3"/>
      </rPr>
      <t xml:space="preserve">104    128    </t>
    </r>
    <r>
      <rPr>
        <b/>
        <sz val="10"/>
        <rFont val="Courier New"/>
        <family val="3"/>
      </rPr>
      <t xml:space="preserve">168     </t>
    </r>
    <r>
      <rPr>
        <sz val="10.5"/>
        <rFont val="Courier New"/>
        <family val="3"/>
      </rPr>
      <t xml:space="preserve">252     12    </t>
    </r>
    <r>
      <rPr>
        <vertAlign val="superscript"/>
        <sz val="10.5"/>
        <rFont val="Courier New"/>
        <family val="3"/>
      </rPr>
      <t>103    194</t>
    </r>
  </si>
  <si>
    <r>
      <rPr>
        <sz val="10.5"/>
        <rFont val="Courier New"/>
        <family val="3"/>
      </rPr>
      <t xml:space="preserve">DEVENS, JOHN         </t>
    </r>
    <r>
      <rPr>
        <sz val="9"/>
        <rFont val="Arial"/>
        <family val="2"/>
      </rPr>
      <t>D</t>
    </r>
  </si>
  <si>
    <r>
      <rPr>
        <sz val="10.5"/>
        <rFont val="Courier New"/>
        <family val="3"/>
      </rPr>
      <t xml:space="preserve">11      4      </t>
    </r>
    <r>
      <rPr>
        <vertAlign val="superscript"/>
        <sz val="10.5"/>
        <rFont val="Courier New"/>
        <family val="3"/>
      </rPr>
      <t>8     16     14     7      5     13     16     17      3     13     21</t>
    </r>
  </si>
  <si>
    <r>
      <rPr>
        <sz val="10.5"/>
        <rFont val="Courier New"/>
        <family val="3"/>
      </rPr>
      <t>MILLIGAN, MIKE       G</t>
    </r>
  </si>
  <si>
    <r>
      <rPr>
        <sz val="10.5"/>
        <rFont val="Courier New"/>
        <family val="3"/>
      </rPr>
      <t>STATES, MICHAEL       A</t>
    </r>
  </si>
  <si>
    <r>
      <rPr>
        <sz val="10.5"/>
        <rFont val="Courier New"/>
        <family val="3"/>
      </rPr>
      <t>YOUNG, DON            R</t>
    </r>
  </si>
  <si>
    <r>
      <rPr>
        <sz val="10.5"/>
        <rFont val="Courier New"/>
        <family val="3"/>
      </rPr>
      <t>2     20</t>
    </r>
  </si>
  <si>
    <r>
      <rPr>
        <sz val="10.5"/>
        <rFont val="Courier New"/>
        <family val="3"/>
      </rPr>
      <t>32    107</t>
    </r>
  </si>
  <si>
    <r>
      <rPr>
        <vertAlign val="subscript"/>
        <sz val="10.5"/>
        <rFont val="Courier New"/>
        <family val="3"/>
      </rPr>
      <t xml:space="preserve">36      9     7     10     </t>
    </r>
    <r>
      <rPr>
        <sz val="10.5"/>
        <rFont val="Courier New"/>
        <family val="3"/>
      </rPr>
      <t xml:space="preserve">16     20     </t>
    </r>
    <r>
      <rPr>
        <vertAlign val="superscript"/>
        <sz val="10.5"/>
        <rFont val="Courier New"/>
        <family val="3"/>
      </rPr>
      <t>30      3     21     24</t>
    </r>
  </si>
  <si>
    <r>
      <rPr>
        <sz val="10.5"/>
        <rFont val="Courier New"/>
        <family val="3"/>
      </rPr>
      <t xml:space="preserve">207    </t>
    </r>
    <r>
      <rPr>
        <b/>
        <sz val="10"/>
        <rFont val="Courier New"/>
        <family val="3"/>
      </rPr>
      <t xml:space="preserve">108     </t>
    </r>
    <r>
      <rPr>
        <vertAlign val="superscript"/>
        <sz val="10.5"/>
        <rFont val="Courier New"/>
        <family val="3"/>
      </rPr>
      <t xml:space="preserve">76    143    </t>
    </r>
    <r>
      <rPr>
        <b/>
        <vertAlign val="superscript"/>
        <sz val="10"/>
        <rFont val="Courier New"/>
        <family val="3"/>
      </rPr>
      <t xml:space="preserve">181    </t>
    </r>
    <r>
      <rPr>
        <vertAlign val="superscript"/>
        <sz val="10.5"/>
        <rFont val="Courier New"/>
        <family val="3"/>
      </rPr>
      <t>267    405      4    124    317</t>
    </r>
  </si>
  <si>
    <r>
      <rPr>
        <sz val="10.5"/>
        <rFont val="Courier New"/>
        <family val="3"/>
      </rPr>
      <t>STATE SENATOR DIST.A</t>
    </r>
  </si>
  <si>
    <r>
      <rPr>
        <sz val="10.5"/>
        <rFont val="Courier New"/>
        <family val="3"/>
      </rPr>
      <t>D    101</t>
    </r>
  </si>
  <si>
    <r>
      <rPr>
        <vertAlign val="subscript"/>
        <sz val="10.5"/>
        <rFont val="Courier New"/>
        <family val="3"/>
      </rPr>
      <t xml:space="preserve">0      2      0      0      </t>
    </r>
    <r>
      <rPr>
        <sz val="10.5"/>
        <rFont val="Courier New"/>
        <family val="3"/>
      </rPr>
      <t xml:space="preserve">0      1     </t>
    </r>
    <r>
      <rPr>
        <vertAlign val="superscript"/>
        <sz val="10.5"/>
        <rFont val="Courier New"/>
        <family val="3"/>
      </rPr>
      <t>0      0      1     0</t>
    </r>
  </si>
  <si>
    <r>
      <rPr>
        <sz val="10.5"/>
        <rFont val="Courier New"/>
        <family val="3"/>
      </rPr>
      <t xml:space="preserve">120    194    </t>
    </r>
    <r>
      <rPr>
        <vertAlign val="superscript"/>
        <sz val="10.5"/>
        <rFont val="Courier New"/>
        <family val="3"/>
      </rPr>
      <t xml:space="preserve">109     </t>
    </r>
    <r>
      <rPr>
        <b/>
        <vertAlign val="superscript"/>
        <sz val="10"/>
        <rFont val="Courier New"/>
        <family val="3"/>
      </rPr>
      <t xml:space="preserve">69      </t>
    </r>
    <r>
      <rPr>
        <vertAlign val="superscript"/>
        <sz val="10"/>
        <rFont val="Times New Roman"/>
        <family val="1"/>
      </rPr>
      <t xml:space="preserve">91           </t>
    </r>
    <r>
      <rPr>
        <vertAlign val="superscript"/>
        <sz val="10.5"/>
        <rFont val="Courier New"/>
        <family val="3"/>
      </rPr>
      <t>112    172    219      8     84    172</t>
    </r>
  </si>
  <si>
    <r>
      <rPr>
        <sz val="10.5"/>
        <rFont val="Courier New"/>
        <family val="3"/>
      </rPr>
      <t>DAPCEVICH, JOHN TAYLOR, ROBIN</t>
    </r>
  </si>
  <si>
    <r>
      <rPr>
        <b/>
        <sz val="9"/>
        <rFont val="Arial"/>
        <family val="2"/>
      </rPr>
      <t>R</t>
    </r>
    <r>
      <rPr>
        <sz val="10.5"/>
        <rFont val="Courier New"/>
        <family val="3"/>
      </rPr>
      <t xml:space="preserve">    200</t>
    </r>
  </si>
  <si>
    <r>
      <rPr>
        <sz val="10.5"/>
        <rFont val="Courier New"/>
        <family val="3"/>
      </rPr>
      <t>35    115</t>
    </r>
  </si>
  <si>
    <r>
      <rPr>
        <vertAlign val="subscript"/>
        <sz val="10.5"/>
        <rFont val="Courier New"/>
        <family val="3"/>
      </rPr>
      <t xml:space="preserve">226    122     93    </t>
    </r>
    <r>
      <rPr>
        <sz val="10.5"/>
        <rFont val="Courier New"/>
        <family val="3"/>
      </rPr>
      <t xml:space="preserve">161    206    276    </t>
    </r>
    <r>
      <rPr>
        <vertAlign val="superscript"/>
        <sz val="10.5"/>
        <rFont val="Courier New"/>
        <family val="3"/>
      </rPr>
      <t>448     11    144    341</t>
    </r>
  </si>
  <si>
    <r>
      <rPr>
        <sz val="10.5"/>
        <rFont val="Courier New"/>
        <family val="3"/>
      </rPr>
      <t xml:space="preserve">2     30     </t>
    </r>
    <r>
      <rPr>
        <vertAlign val="superscript"/>
        <sz val="10.5"/>
        <rFont val="Courier New"/>
        <family val="3"/>
      </rPr>
      <t>35</t>
    </r>
  </si>
  <si>
    <r>
      <rPr>
        <sz val="10.5"/>
        <rFont val="Courier New"/>
        <family val="3"/>
      </rPr>
      <t>STATE REP. DIST. 1</t>
    </r>
  </si>
  <si>
    <r>
      <rPr>
        <b/>
        <sz val="9"/>
        <rFont val="Arial"/>
        <family val="2"/>
      </rPr>
      <t>R</t>
    </r>
    <r>
      <rPr>
        <sz val="10.5"/>
        <rFont val="Courier New"/>
        <family val="3"/>
      </rPr>
      <t xml:space="preserve">    167</t>
    </r>
  </si>
  <si>
    <r>
      <rPr>
        <sz val="10.5"/>
        <rFont val="Courier New"/>
        <family val="3"/>
      </rPr>
      <t xml:space="preserve">0     11     </t>
    </r>
    <r>
      <rPr>
        <vertAlign val="superscript"/>
        <sz val="10.5"/>
        <rFont val="Courier New"/>
        <family val="3"/>
      </rPr>
      <t>23     33     21     11     21     22     38</t>
    </r>
  </si>
  <si>
    <r>
      <rPr>
        <vertAlign val="subscript"/>
        <sz val="10.5"/>
        <rFont val="Courier New"/>
        <family val="3"/>
      </rPr>
      <t xml:space="preserve">84    179    106     67    </t>
    </r>
    <r>
      <rPr>
        <sz val="10.5"/>
        <rFont val="Courier New"/>
        <family val="3"/>
      </rPr>
      <t xml:space="preserve">145    178    </t>
    </r>
    <r>
      <rPr>
        <vertAlign val="superscript"/>
        <sz val="10.5"/>
        <rFont val="Courier New"/>
        <family val="3"/>
      </rPr>
      <t>244    379      6     133    316</t>
    </r>
  </si>
  <si>
    <r>
      <rPr>
        <sz val="10.5"/>
        <rFont val="Courier New"/>
        <family val="3"/>
      </rPr>
      <t>FADER, CARROLL WILLIAMS, WILLIAM</t>
    </r>
  </si>
  <si>
    <r>
      <rPr>
        <sz val="10.5"/>
        <rFont val="Courier New"/>
        <family val="3"/>
      </rPr>
      <t>D    144</t>
    </r>
  </si>
  <si>
    <r>
      <rPr>
        <vertAlign val="superscript"/>
        <sz val="10.5"/>
        <rFont val="Courier New"/>
        <family val="3"/>
      </rPr>
      <t xml:space="preserve">25    </t>
    </r>
    <r>
      <rPr>
        <sz val="10.5"/>
        <rFont val="Courier New"/>
        <family val="3"/>
      </rPr>
      <t xml:space="preserve">165    258    </t>
    </r>
    <r>
      <rPr>
        <vertAlign val="superscript"/>
        <sz val="10.5"/>
        <rFont val="Courier New"/>
        <family val="3"/>
      </rPr>
      <t>163    120    114    162    221    316     14    123    235</t>
    </r>
  </si>
  <si>
    <r>
      <rPr>
        <sz val="10.5"/>
        <rFont val="Courier New"/>
        <family val="3"/>
      </rPr>
      <t>6      0      1</t>
    </r>
  </si>
  <si>
    <r>
      <rPr>
        <sz val="10.5"/>
        <rFont val="Courier New"/>
        <family val="3"/>
      </rPr>
      <t xml:space="preserve">APPEALS - A. </t>
    </r>
    <r>
      <rPr>
        <vertAlign val="superscript"/>
        <sz val="10.5"/>
        <rFont val="Courier New"/>
        <family val="3"/>
      </rPr>
      <t xml:space="preserve">BRYNER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</si>
  <si>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>NO</t>
    </r>
  </si>
  <si>
    <r>
      <rPr>
        <sz val="10.5"/>
        <rFont val="Courier New"/>
        <family val="3"/>
      </rPr>
      <t xml:space="preserve">APPEALS - R, </t>
    </r>
    <r>
      <rPr>
        <vertAlign val="superscript"/>
        <sz val="10.5"/>
        <rFont val="Courier New"/>
        <family val="3"/>
      </rPr>
      <t xml:space="preserve">COATS </t>
    </r>
    <r>
      <rPr>
        <sz val="10.5"/>
        <rFont val="Courier New"/>
        <family val="3"/>
      </rPr>
      <t>YES</t>
    </r>
  </si>
  <si>
    <r>
      <rPr>
        <vertAlign val="subscript"/>
        <sz val="32"/>
        <rFont val="Times New Roman"/>
        <family val="1"/>
      </rPr>
      <t>-</t>
    </r>
    <r>
      <rPr>
        <sz val="10.5"/>
        <rFont val="Courier New"/>
        <family val="3"/>
      </rPr>
      <t xml:space="preserve">JDlD - </t>
    </r>
    <r>
      <rPr>
        <vertAlign val="superscript"/>
        <sz val="10.5"/>
        <rFont val="Courier New"/>
        <family val="3"/>
      </rPr>
      <t>G. GUCKER</t>
    </r>
  </si>
  <si>
    <r>
      <rPr>
        <vertAlign val="subscript"/>
        <sz val="10.5"/>
        <rFont val="Courier New"/>
        <family val="3"/>
      </rPr>
      <t xml:space="preserve">0      0      9      2      </t>
    </r>
    <r>
      <rPr>
        <sz val="10.5"/>
        <rFont val="Courier New"/>
        <family val="3"/>
      </rPr>
      <t xml:space="preserve">3      </t>
    </r>
    <r>
      <rPr>
        <vertAlign val="superscript"/>
        <sz val="10.5"/>
        <rFont val="Courier New"/>
        <family val="3"/>
      </rPr>
      <t>0      3      4</t>
    </r>
  </si>
  <si>
    <r>
      <rPr>
        <vertAlign val="subscript"/>
        <sz val="10.5"/>
        <rFont val="Courier New"/>
        <family val="3"/>
      </rPr>
      <t xml:space="preserve">199     20    149    252    168    106    156    216    </t>
    </r>
    <r>
      <rPr>
        <sz val="10.5"/>
        <rFont val="Courier New"/>
        <family val="3"/>
      </rPr>
      <t xml:space="preserve">274    433     </t>
    </r>
    <r>
      <rPr>
        <vertAlign val="superscript"/>
        <sz val="10.5"/>
        <rFont val="Courier New"/>
        <family val="3"/>
      </rPr>
      <t>12    145    333</t>
    </r>
  </si>
  <si>
    <r>
      <rPr>
        <sz val="10.5"/>
        <rFont val="Courier New"/>
        <family val="3"/>
      </rPr>
      <t xml:space="preserve">76     12     </t>
    </r>
    <r>
      <rPr>
        <vertAlign val="superscript"/>
        <sz val="10.5"/>
        <rFont val="Courier New"/>
        <family val="3"/>
      </rPr>
      <t>71    134     53     49     64     79    130    190     6     80    140</t>
    </r>
  </si>
  <si>
    <r>
      <rPr>
        <vertAlign val="subscript"/>
        <sz val="10.5"/>
        <rFont val="Courier New"/>
        <family val="3"/>
      </rPr>
      <t xml:space="preserve">197     21    149    248    177    110    149    210    </t>
    </r>
    <r>
      <rPr>
        <sz val="10.5"/>
        <rFont val="Courier New"/>
        <family val="3"/>
      </rPr>
      <t xml:space="preserve">274    422     </t>
    </r>
    <r>
      <rPr>
        <vertAlign val="superscript"/>
        <sz val="10.5"/>
        <rFont val="Courier New"/>
        <family val="3"/>
      </rPr>
      <t>12    145    336</t>
    </r>
  </si>
  <si>
    <r>
      <rPr>
        <vertAlign val="subscript"/>
        <sz val="10.5"/>
        <rFont val="Courier New"/>
        <family val="3"/>
      </rPr>
      <t xml:space="preserve">75     12     </t>
    </r>
    <r>
      <rPr>
        <b/>
        <vertAlign val="subscript"/>
        <sz val="10"/>
        <rFont val="Courier New"/>
        <family val="3"/>
      </rPr>
      <t xml:space="preserve">69     </t>
    </r>
    <r>
      <rPr>
        <vertAlign val="subscript"/>
        <sz val="10.5"/>
        <rFont val="Courier New"/>
        <family val="3"/>
      </rPr>
      <t xml:space="preserve">141     </t>
    </r>
    <r>
      <rPr>
        <b/>
        <vertAlign val="subscript"/>
        <sz val="10"/>
        <rFont val="Courier New"/>
        <family val="3"/>
      </rPr>
      <t xml:space="preserve">45     </t>
    </r>
    <r>
      <rPr>
        <vertAlign val="subscript"/>
        <sz val="10.5"/>
        <rFont val="Courier New"/>
        <family val="3"/>
      </rPr>
      <t xml:space="preserve">44     </t>
    </r>
    <r>
      <rPr>
        <b/>
        <vertAlign val="subscript"/>
        <sz val="10"/>
        <rFont val="Courier New"/>
        <family val="3"/>
      </rPr>
      <t xml:space="preserve">68     </t>
    </r>
    <r>
      <rPr>
        <b/>
        <sz val="9.5"/>
        <rFont val="Times New Roman"/>
        <family val="1"/>
      </rPr>
      <t xml:space="preserve">83            </t>
    </r>
    <r>
      <rPr>
        <sz val="10.5"/>
        <rFont val="Courier New"/>
        <family val="3"/>
      </rPr>
      <t xml:space="preserve">130    194      </t>
    </r>
    <r>
      <rPr>
        <vertAlign val="superscript"/>
        <sz val="10.5"/>
        <rFont val="Courier New"/>
        <family val="3"/>
      </rPr>
      <t xml:space="preserve">5     </t>
    </r>
    <r>
      <rPr>
        <b/>
        <vertAlign val="superscript"/>
        <sz val="10"/>
        <rFont val="Courier New"/>
        <family val="3"/>
      </rPr>
      <t xml:space="preserve">80     </t>
    </r>
    <r>
      <rPr>
        <vertAlign val="superscript"/>
        <sz val="10.5"/>
        <rFont val="Courier New"/>
        <family val="3"/>
      </rPr>
      <t>137</t>
    </r>
  </si>
  <si>
    <r>
      <rPr>
        <vertAlign val="subscript"/>
        <sz val="10.5"/>
        <rFont val="Courier New"/>
        <family val="3"/>
      </rPr>
      <t xml:space="preserve">223     25    166    277    204    125    175    240    </t>
    </r>
    <r>
      <rPr>
        <sz val="10.5"/>
        <rFont val="Courier New"/>
        <family val="3"/>
      </rPr>
      <t xml:space="preserve">310    444     11    174    </t>
    </r>
    <r>
      <rPr>
        <vertAlign val="superscript"/>
        <sz val="10.5"/>
        <rFont val="Courier New"/>
        <family val="3"/>
      </rPr>
      <t>383</t>
    </r>
  </si>
  <si>
    <r>
      <rPr>
        <sz val="10"/>
        <rFont val="Arial"/>
        <family val="2"/>
      </rPr>
      <t>- B -</t>
    </r>
  </si>
  <si>
    <r>
      <rPr>
        <sz val="10"/>
        <rFont val="Times New Roman"/>
        <family val="1"/>
      </rPr>
      <t>II</t>
    </r>
  </si>
  <si>
    <r>
      <rPr>
        <sz val="8"/>
        <rFont val="Times New Roman"/>
        <family val="1"/>
      </rPr>
      <t>II</t>
    </r>
  </si>
  <si>
    <r>
      <rPr>
        <sz val="17.5"/>
        <rFont val="Times New Roman"/>
        <family val="1"/>
      </rPr>
      <t>,,</t>
    </r>
  </si>
  <si>
    <r>
      <rPr>
        <vertAlign val="superscript"/>
        <sz val="12"/>
        <rFont val="Courier New"/>
        <family val="3"/>
      </rPr>
      <t xml:space="preserve">DATE, </t>
    </r>
    <r>
      <rPr>
        <vertAlign val="superscript"/>
        <sz val="11"/>
        <rFont val="Courier New"/>
        <family val="3"/>
      </rPr>
      <t xml:space="preserve">12/02/92                                   </t>
    </r>
    <r>
      <rPr>
        <sz val="11"/>
        <rFont val="Courier New"/>
        <family val="3"/>
      </rPr>
      <t xml:space="preserve">1992 </t>
    </r>
    <r>
      <rPr>
        <sz val="12"/>
        <rFont val="Courier New"/>
        <family val="3"/>
      </rPr>
      <t xml:space="preserve">GENERAL ELECTION                         </t>
    </r>
    <r>
      <rPr>
        <vertAlign val="superscript"/>
        <sz val="12"/>
        <rFont val="Courier New"/>
        <family val="3"/>
      </rPr>
      <t xml:space="preserve">PAGE  </t>
    </r>
    <r>
      <rPr>
        <vertAlign val="superscript"/>
        <sz val="11"/>
        <rFont val="Courier New"/>
        <family val="3"/>
      </rPr>
      <t xml:space="preserve">2 </t>
    </r>
    <r>
      <rPr>
        <vertAlign val="superscript"/>
        <sz val="12"/>
        <rFont val="Courier New"/>
        <family val="3"/>
      </rPr>
      <t xml:space="preserve">OF </t>
    </r>
    <r>
      <rPr>
        <vertAlign val="superscript"/>
        <sz val="11"/>
        <rFont val="Courier New"/>
        <family val="3"/>
      </rPr>
      <t>4</t>
    </r>
  </si>
  <si>
    <r>
      <rPr>
        <vertAlign val="superscript"/>
        <sz val="12"/>
        <rFont val="Courier New"/>
        <family val="3"/>
      </rPr>
      <t xml:space="preserve">TIHE1 </t>
    </r>
    <r>
      <rPr>
        <vertAlign val="superscript"/>
        <sz val="11"/>
        <rFont val="Courier New"/>
        <family val="3"/>
      </rPr>
      <t xml:space="preserve">13,17                                    </t>
    </r>
    <r>
      <rPr>
        <sz val="12"/>
        <rFont val="Courier New"/>
        <family val="3"/>
      </rPr>
      <t xml:space="preserve">STATEMENT OF VOTE FDR DISTRICT </t>
    </r>
    <r>
      <rPr>
        <sz val="11"/>
        <rFont val="Courier New"/>
        <family val="3"/>
      </rPr>
      <t>01</t>
    </r>
  </si>
  <si>
    <r>
      <rPr>
        <sz val="12"/>
        <rFont val="Courier New"/>
        <family val="3"/>
      </rPr>
      <t xml:space="preserve">CLOVER  HYDER  </t>
    </r>
    <r>
      <rPr>
        <vertAlign val="superscript"/>
        <sz val="12"/>
        <rFont val="Courier New"/>
        <family val="3"/>
      </rPr>
      <t xml:space="preserve">KTCHN  </t>
    </r>
    <r>
      <rPr>
        <sz val="12"/>
        <rFont val="Courier New"/>
        <family val="3"/>
      </rPr>
      <t xml:space="preserve">KTCHN  KTCHN  KTCHN  KTCHN  KTCHN  KTCHN  </t>
    </r>
    <r>
      <rPr>
        <vertAlign val="superscript"/>
        <sz val="12"/>
        <rFont val="Courier New"/>
        <family val="3"/>
      </rPr>
      <t xml:space="preserve">KTCHN  </t>
    </r>
    <r>
      <rPr>
        <sz val="12"/>
        <rFont val="Courier New"/>
        <family val="3"/>
      </rPr>
      <t xml:space="preserve">MEVERS    </t>
    </r>
    <r>
      <rPr>
        <vertAlign val="superscript"/>
        <sz val="12"/>
        <rFont val="Courier New"/>
        <family val="3"/>
      </rPr>
      <t>MT. MUD BAY</t>
    </r>
  </si>
  <si>
    <r>
      <rPr>
        <sz val="12"/>
        <rFont val="Courier New"/>
        <family val="3"/>
      </rPr>
      <t>CONSTITUTIONAL CONV.</t>
    </r>
  </si>
  <si>
    <r>
      <rPr>
        <sz val="12"/>
        <rFont val="Courier New"/>
        <family val="3"/>
      </rPr>
      <t xml:space="preserve">PASS          </t>
    </r>
    <r>
      <rPr>
        <sz val="11"/>
        <rFont val="Courier New"/>
        <family val="3"/>
      </rPr>
      <t xml:space="preserve">I 1    I 2    I 3    I 4    I 5    I 6    </t>
    </r>
    <r>
      <rPr>
        <vertAlign val="superscript"/>
        <sz val="11"/>
        <rFont val="Courier New"/>
        <family val="3"/>
      </rPr>
      <t xml:space="preserve">I.7    I 8   </t>
    </r>
    <r>
      <rPr>
        <sz val="12"/>
        <rFont val="Courier New"/>
        <family val="3"/>
      </rPr>
      <t xml:space="preserve">CHUCK  </t>
    </r>
    <r>
      <rPr>
        <vertAlign val="superscript"/>
        <sz val="12"/>
        <rFont val="Courier New"/>
        <family val="3"/>
      </rPr>
      <t>POINT</t>
    </r>
  </si>
  <si>
    <r>
      <rPr>
        <sz val="11"/>
        <rFont val="Courier New"/>
        <family val="3"/>
      </rPr>
      <t>01-005  01-010  01-015  01-020  01-025  01-03</t>
    </r>
    <r>
      <rPr>
        <vertAlign val="subscript"/>
        <sz val="18.5"/>
        <rFont val="Arial"/>
        <family val="2"/>
      </rPr>
      <t>.</t>
    </r>
    <r>
      <rPr>
        <sz val="11"/>
        <rFont val="Courier New"/>
        <family val="3"/>
      </rPr>
      <t>0  01-03"5 01-040  01-045  01-050  01-065  01-070</t>
    </r>
  </si>
  <si>
    <r>
      <rPr>
        <sz val="11"/>
        <rFont val="Courier New"/>
        <family val="3"/>
      </rPr>
      <t>01-075</t>
    </r>
  </si>
  <si>
    <r>
      <rPr>
        <vertAlign val="superscript"/>
        <sz val="12"/>
        <rFont val="Courier New"/>
        <family val="3"/>
      </rPr>
      <t xml:space="preserve">YES               </t>
    </r>
    <r>
      <rPr>
        <b/>
        <vertAlign val="superscript"/>
        <sz val="9.5"/>
        <rFont val="Courier New"/>
        <family val="3"/>
      </rPr>
      <t xml:space="preserve">68      </t>
    </r>
    <r>
      <rPr>
        <vertAlign val="superscript"/>
        <sz val="11"/>
        <rFont val="Courier New"/>
        <family val="3"/>
      </rPr>
      <t xml:space="preserve">14     87    164    </t>
    </r>
    <r>
      <rPr>
        <vertAlign val="superscript"/>
        <sz val="9"/>
        <rFont val="Arial"/>
        <family val="2"/>
      </rPr>
      <t xml:space="preserve">66             </t>
    </r>
    <r>
      <rPr>
        <sz val="11"/>
        <rFont val="Courier New"/>
        <family val="3"/>
      </rPr>
      <t xml:space="preserve">35    </t>
    </r>
    <r>
      <rPr>
        <b/>
        <sz val="9.5"/>
        <rFont val="Courier New"/>
        <family val="3"/>
      </rPr>
      <t xml:space="preserve">48      </t>
    </r>
    <r>
      <rPr>
        <vertAlign val="superscript"/>
        <sz val="11"/>
        <rFont val="Courier New"/>
        <family val="3"/>
      </rPr>
      <t>90    134    180      8     46    122</t>
    </r>
  </si>
  <si>
    <r>
      <rPr>
        <vertAlign val="superscript"/>
        <sz val="12"/>
        <rFont val="Courier New"/>
        <family val="3"/>
      </rPr>
      <t xml:space="preserve">NO                  </t>
    </r>
    <r>
      <rPr>
        <sz val="11"/>
        <rFont val="Courier New"/>
        <family val="3"/>
      </rPr>
      <t xml:space="preserve">237     </t>
    </r>
    <r>
      <rPr>
        <sz val="9.5"/>
        <rFont val="Arial"/>
        <family val="2"/>
      </rPr>
      <t xml:space="preserve">19           </t>
    </r>
    <r>
      <rPr>
        <sz val="11"/>
        <rFont val="Courier New"/>
        <family val="3"/>
      </rPr>
      <t xml:space="preserve">151    </t>
    </r>
    <r>
      <rPr>
        <b/>
        <sz val="9.5"/>
        <rFont val="Courier New"/>
        <family val="3"/>
      </rPr>
      <t xml:space="preserve">268     </t>
    </r>
    <r>
      <rPr>
        <sz val="11"/>
        <rFont val="Courier New"/>
        <family val="3"/>
      </rPr>
      <t xml:space="preserve">187    147    201    244   </t>
    </r>
    <r>
      <rPr>
        <b/>
        <sz val="10"/>
        <rFont val="Times New Roman"/>
        <family val="1"/>
      </rPr>
      <t xml:space="preserve">330           </t>
    </r>
    <r>
      <rPr>
        <vertAlign val="superscript"/>
        <sz val="11"/>
        <rFont val="Courier New"/>
        <family val="3"/>
      </rPr>
      <t xml:space="preserve">500     </t>
    </r>
    <r>
      <rPr>
        <sz val="9"/>
        <rFont val="Arial"/>
        <family val="2"/>
      </rPr>
      <t xml:space="preserve">13            </t>
    </r>
    <r>
      <rPr>
        <vertAlign val="superscript"/>
        <sz val="11"/>
        <rFont val="Courier New"/>
        <family val="3"/>
      </rPr>
      <t>211</t>
    </r>
    <r>
      <rPr>
        <sz val="11"/>
        <rFont val="Courier New"/>
        <family val="3"/>
      </rPr>
      <t xml:space="preserve">    409</t>
    </r>
  </si>
  <si>
    <r>
      <rPr>
        <sz val="33.5"/>
        <rFont val="Arial"/>
        <family val="2"/>
      </rPr>
      <t>-</t>
    </r>
  </si>
  <si>
    <r>
      <rPr>
        <vertAlign val="superscript"/>
        <sz val="33.5"/>
        <rFont val="Arial"/>
        <family val="2"/>
      </rPr>
      <t>-</t>
    </r>
    <r>
      <rPr>
        <sz val="12"/>
        <rFont val="Arial"/>
        <family val="2"/>
      </rPr>
      <t>•</t>
    </r>
  </si>
  <si>
    <r>
      <rPr>
        <sz val="9.5"/>
        <rFont val="Arial"/>
        <family val="2"/>
      </rPr>
      <t>- 8  -</t>
    </r>
  </si>
  <si>
    <r>
      <rPr>
        <sz val="8.5"/>
        <rFont val="Times New Roman"/>
        <family val="1"/>
      </rPr>
      <t>II</t>
    </r>
  </si>
  <si>
    <r>
      <rPr>
        <sz val="7.5"/>
        <rFont val="Times New Roman"/>
        <family val="1"/>
      </rPr>
      <t>II</t>
    </r>
  </si>
  <si>
    <r>
      <rPr>
        <sz val="10.5"/>
        <rFont val="Courier New"/>
        <family val="3"/>
      </rPr>
      <t xml:space="preserve">1992 </t>
    </r>
    <r>
      <rPr>
        <sz val="11.5"/>
        <rFont val="Courier New"/>
        <family val="3"/>
      </rPr>
      <t>GENERAL ELECTION</t>
    </r>
  </si>
  <si>
    <r>
      <rPr>
        <vertAlign val="subscript"/>
        <sz val="11.5"/>
        <rFont val="Courier New"/>
        <family val="3"/>
      </rPr>
      <t xml:space="preserve">TIME: </t>
    </r>
    <r>
      <rPr>
        <vertAlign val="subscript"/>
        <sz val="10.5"/>
        <rFont val="Courier New"/>
        <family val="3"/>
      </rPr>
      <t xml:space="preserve">13:17                                      </t>
    </r>
    <r>
      <rPr>
        <sz val="11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01</t>
    </r>
  </si>
  <si>
    <r>
      <rPr>
        <sz val="11.5"/>
        <rFont val="Courier New"/>
        <family val="3"/>
      </rPr>
      <t xml:space="preserve">PAGE </t>
    </r>
    <r>
      <rPr>
        <vertAlign val="superscript"/>
        <sz val="10.5"/>
        <rFont val="Courier New"/>
        <family val="3"/>
      </rPr>
      <t xml:space="preserve">3 </t>
    </r>
    <r>
      <rPr>
        <vertAlign val="superscript"/>
        <sz val="11.5"/>
        <rFont val="Courier New"/>
        <family val="3"/>
      </rPr>
      <t xml:space="preserve">OF  </t>
    </r>
    <r>
      <rPr>
        <sz val="10.5"/>
        <rFont val="Courier New"/>
        <family val="3"/>
      </rPr>
      <t>4</t>
    </r>
  </si>
  <si>
    <r>
      <rPr>
        <sz val="11.5"/>
        <rFont val="Courier New"/>
        <family val="3"/>
      </rPr>
      <t xml:space="preserve">PENNOCK  SAXMAN  </t>
    </r>
    <r>
      <rPr>
        <b/>
        <vertAlign val="superscript"/>
        <sz val="10.5"/>
        <rFont val="Courier New"/>
        <family val="3"/>
      </rPr>
      <t xml:space="preserve">WACKER    </t>
    </r>
    <r>
      <rPr>
        <vertAlign val="superscript"/>
        <sz val="11.5"/>
        <rFont val="Courier New"/>
        <family val="3"/>
      </rPr>
      <t>WARD ABSENTE QUESTON</t>
    </r>
  </si>
  <si>
    <r>
      <rPr>
        <sz val="11.5"/>
        <rFont val="Courier New"/>
        <family val="3"/>
      </rPr>
      <t>TOTAL</t>
    </r>
  </si>
  <si>
    <r>
      <rPr>
        <sz val="11.5"/>
        <rFont val="Courier New"/>
        <family val="3"/>
      </rPr>
      <t>GRAVINA</t>
    </r>
  </si>
  <si>
    <r>
      <rPr>
        <b/>
        <sz val="9"/>
        <rFont val="Courier New"/>
        <family val="3"/>
      </rPr>
      <t>01-080</t>
    </r>
  </si>
  <si>
    <r>
      <rPr>
        <b/>
        <sz val="9"/>
        <rFont val="Courier New"/>
        <family val="3"/>
      </rPr>
      <t xml:space="preserve">01-095  </t>
    </r>
    <r>
      <rPr>
        <vertAlign val="superscript"/>
        <sz val="10.5"/>
        <rFont val="Courier New"/>
        <family val="3"/>
      </rPr>
      <t>01-105</t>
    </r>
  </si>
  <si>
    <r>
      <rPr>
        <sz val="11.5"/>
        <rFont val="Courier New"/>
        <family val="3"/>
      </rPr>
      <t>COVE</t>
    </r>
  </si>
  <si>
    <r>
      <rPr>
        <sz val="10.5"/>
        <rFont val="Courier New"/>
        <family val="3"/>
      </rPr>
      <t>01-110</t>
    </r>
  </si>
  <si>
    <r>
      <rPr>
        <sz val="10.5"/>
        <rFont val="Courier New"/>
        <family val="3"/>
      </rPr>
      <t>01-991  01-995</t>
    </r>
  </si>
  <si>
    <r>
      <rPr>
        <sz val="11.5"/>
        <rFont val="Courier New"/>
        <family val="3"/>
      </rPr>
      <t xml:space="preserve">VOTER TURNOUT%          </t>
    </r>
    <r>
      <rPr>
        <vertAlign val="superscript"/>
        <sz val="10.5"/>
        <rFont val="Courier New"/>
        <family val="3"/>
      </rPr>
      <t xml:space="preserve">44.59  </t>
    </r>
    <r>
      <rPr>
        <b/>
        <vertAlign val="superscript"/>
        <sz val="9"/>
        <rFont val="Courier New"/>
        <family val="3"/>
      </rPr>
      <t xml:space="preserve">64.02   </t>
    </r>
    <r>
      <rPr>
        <vertAlign val="superscript"/>
        <sz val="10.5"/>
        <rFont val="Courier New"/>
        <family val="3"/>
      </rPr>
      <t>56.81   55.91                 81.01</t>
    </r>
  </si>
  <si>
    <r>
      <rPr>
        <sz val="11.5"/>
        <rFont val="Courier New"/>
        <family val="3"/>
      </rPr>
      <t xml:space="preserve">REGISTERED VOTERS        </t>
    </r>
    <r>
      <rPr>
        <vertAlign val="superscript"/>
        <sz val="10.5"/>
        <rFont val="Courier New"/>
        <family val="3"/>
      </rPr>
      <t xml:space="preserve">74    </t>
    </r>
    <r>
      <rPr>
        <b/>
        <vertAlign val="superscript"/>
        <sz val="9"/>
        <rFont val="Courier New"/>
        <family val="3"/>
      </rPr>
      <t xml:space="preserve">809     </t>
    </r>
    <r>
      <rPr>
        <vertAlign val="superscript"/>
        <sz val="10.5"/>
        <rFont val="Courier New"/>
        <family val="3"/>
      </rPr>
      <t xml:space="preserve">220    313     0      0   </t>
    </r>
    <r>
      <rPr>
        <b/>
        <vertAlign val="superscript"/>
        <sz val="9"/>
        <rFont val="Courier New"/>
        <family val="3"/>
      </rPr>
      <t>8454</t>
    </r>
  </si>
  <si>
    <r>
      <rPr>
        <sz val="11.5"/>
        <rFont val="Courier New"/>
        <family val="3"/>
      </rPr>
      <t xml:space="preserve">BALLOTS CAST            </t>
    </r>
    <r>
      <rPr>
        <vertAlign val="superscript"/>
        <sz val="10.5"/>
        <rFont val="Courier New"/>
        <family val="3"/>
      </rPr>
      <t xml:space="preserve">33    </t>
    </r>
    <r>
      <rPr>
        <b/>
        <vertAlign val="superscript"/>
        <sz val="9"/>
        <rFont val="Courier New"/>
        <family val="3"/>
      </rPr>
      <t xml:space="preserve">518     </t>
    </r>
    <r>
      <rPr>
        <vertAlign val="superscript"/>
        <sz val="10.5"/>
        <rFont val="Courier New"/>
        <family val="3"/>
      </rPr>
      <t xml:space="preserve">125    175   </t>
    </r>
    <r>
      <rPr>
        <b/>
        <vertAlign val="superscript"/>
        <sz val="9"/>
        <rFont val="Courier New"/>
        <family val="3"/>
      </rPr>
      <t xml:space="preserve">1038     </t>
    </r>
    <r>
      <rPr>
        <vertAlign val="superscript"/>
        <sz val="10.5"/>
        <rFont val="Courier New"/>
        <family val="3"/>
      </rPr>
      <t xml:space="preserve">711   </t>
    </r>
    <r>
      <rPr>
        <b/>
        <vertAlign val="superscript"/>
        <sz val="9"/>
        <rFont val="Courier New"/>
        <family val="3"/>
      </rPr>
      <t>6849</t>
    </r>
  </si>
  <si>
    <r>
      <rPr>
        <sz val="11.5"/>
        <rFont val="Courier New"/>
        <family val="3"/>
      </rPr>
      <t>PRESIDENT/VICE PRESIDENT BUSH/QUAYLE CLINTON/GORE FULANI/MUNOZ GRITZ/HINETT</t>
    </r>
  </si>
  <si>
    <r>
      <rPr>
        <b/>
        <vertAlign val="subscript"/>
        <sz val="9.5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12    211     51    </t>
    </r>
    <r>
      <rPr>
        <b/>
        <sz val="9"/>
        <rFont val="Courier New"/>
        <family val="3"/>
      </rPr>
      <t xml:space="preserve">69     365     </t>
    </r>
    <r>
      <rPr>
        <sz val="10.5"/>
        <rFont val="Courier New"/>
        <family val="3"/>
      </rPr>
      <t xml:space="preserve">201   </t>
    </r>
    <r>
      <rPr>
        <vertAlign val="superscript"/>
        <sz val="10.5"/>
        <rFont val="Courier New"/>
        <family val="3"/>
      </rPr>
      <t>2495</t>
    </r>
  </si>
  <si>
    <r>
      <rPr>
        <vertAlign val="subscript"/>
        <sz val="11.5"/>
        <rFont val="Courier New"/>
        <family val="3"/>
      </rPr>
      <t xml:space="preserve">D     </t>
    </r>
    <r>
      <rPr>
        <vertAlign val="subscript"/>
        <sz val="10.5"/>
        <rFont val="Courier New"/>
        <family val="3"/>
      </rPr>
      <t xml:space="preserve">11    141     </t>
    </r>
    <r>
      <rPr>
        <sz val="10.5"/>
        <rFont val="Courier New"/>
        <family val="3"/>
      </rPr>
      <t xml:space="preserve">28     34    326    191   </t>
    </r>
    <r>
      <rPr>
        <vertAlign val="superscript"/>
        <sz val="10.5"/>
        <rFont val="Courier New"/>
        <family val="3"/>
      </rPr>
      <t>2055</t>
    </r>
  </si>
  <si>
    <r>
      <rPr>
        <sz val="11.5"/>
        <rFont val="Courier New"/>
        <family val="3"/>
      </rPr>
      <t xml:space="preserve">NAP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0      0      1      1</t>
    </r>
    <r>
      <rPr>
        <vertAlign val="superscript"/>
        <sz val="8.5"/>
        <rFont val="Arial"/>
        <family val="2"/>
      </rPr>
      <t xml:space="preserve">                9</t>
    </r>
  </si>
  <si>
    <r>
      <rPr>
        <sz val="11.5"/>
        <rFont val="Courier New"/>
        <family val="3"/>
      </rPr>
      <t xml:space="preserve">AFP    </t>
    </r>
    <r>
      <rPr>
        <sz val="10.5"/>
        <rFont val="Courier New"/>
        <family val="3"/>
      </rPr>
      <t xml:space="preserve">0      1     </t>
    </r>
    <r>
      <rPr>
        <vertAlign val="superscript"/>
        <sz val="10.5"/>
        <rFont val="Courier New"/>
        <family val="3"/>
      </rPr>
      <t>0      1      1      0     11</t>
    </r>
  </si>
  <si>
    <r>
      <rPr>
        <sz val="11.5"/>
        <rFont val="Courier New"/>
        <family val="3"/>
      </rPr>
      <t xml:space="preserve">NLP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0      0      0      1      2     10</t>
    </r>
  </si>
  <si>
    <r>
      <rPr>
        <sz val="11.5"/>
        <rFont val="Courier New"/>
        <family val="3"/>
      </rPr>
      <t>HAGELIN/TOHPKINS LAROUCHE/BEVEL MARROU/LORD PEROT/STOCKDALE PHILLIPS/KNIGHT WRITE-IN</t>
    </r>
  </si>
  <si>
    <r>
      <rPr>
        <sz val="11.5"/>
        <rFont val="Courier New"/>
        <family val="3"/>
      </rPr>
      <t>UNITED STATES SENATE JORDAN, MARY MURKOWSKI, FRANK SMITH, TONY</t>
    </r>
  </si>
  <si>
    <r>
      <rPr>
        <sz val="11.5"/>
        <rFont val="Courier New"/>
        <family val="3"/>
      </rPr>
      <t>WRITE-IN</t>
    </r>
  </si>
  <si>
    <r>
      <rPr>
        <sz val="11.5"/>
        <rFont val="Courier New"/>
        <family val="3"/>
      </rPr>
      <t>UNITED STATES REP. DEVENS, JOHN MILLIGAN, HIKE STATES, MICHAEL YOUNG, DON WRITE-IN</t>
    </r>
  </si>
  <si>
    <r>
      <rPr>
        <sz val="11.5"/>
        <rFont val="Courier New"/>
        <family val="3"/>
      </rPr>
      <t xml:space="preserve">STATE SENATOR </t>
    </r>
    <r>
      <rPr>
        <vertAlign val="superscript"/>
        <sz val="11.5"/>
        <rFont val="Courier New"/>
        <family val="3"/>
      </rPr>
      <t xml:space="preserve">DIST.A </t>
    </r>
    <r>
      <rPr>
        <sz val="11.5"/>
        <rFont val="Courier New"/>
        <family val="3"/>
      </rPr>
      <t>DAPCEVICH, JOHN TAYLOR, ROBIN</t>
    </r>
  </si>
  <si>
    <r>
      <rPr>
        <sz val="11.5"/>
        <rFont val="Courier New"/>
        <family val="3"/>
      </rPr>
      <t xml:space="preserve">IFER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0      0      1     0      1</t>
    </r>
    <r>
      <rPr>
        <vertAlign val="superscript"/>
        <sz val="8.5"/>
        <rFont val="Arial"/>
        <family val="2"/>
      </rPr>
      <t xml:space="preserve">                7</t>
    </r>
  </si>
  <si>
    <r>
      <rPr>
        <sz val="11.5"/>
        <rFont val="Courier New"/>
        <family val="3"/>
      </rPr>
      <t xml:space="preserve">LP    </t>
    </r>
    <r>
      <rPr>
        <sz val="10.5"/>
        <rFont val="Courier New"/>
        <family val="3"/>
      </rPr>
      <t xml:space="preserve">0      2      </t>
    </r>
    <r>
      <rPr>
        <vertAlign val="superscript"/>
        <sz val="10.5"/>
        <rFont val="Courier New"/>
        <family val="3"/>
      </rPr>
      <t>0      2      5      3     30</t>
    </r>
  </si>
  <si>
    <r>
      <rPr>
        <vertAlign val="subscript"/>
        <sz val="11.5"/>
        <rFont val="Courier New"/>
        <family val="3"/>
      </rPr>
      <t xml:space="preserve">NPP    </t>
    </r>
    <r>
      <rPr>
        <vertAlign val="subscript"/>
        <sz val="10.5"/>
        <rFont val="Courier New"/>
        <family val="3"/>
      </rPr>
      <t xml:space="preserve">10    159     45     </t>
    </r>
    <r>
      <rPr>
        <b/>
        <sz val="9"/>
        <rFont val="Courier New"/>
        <family val="3"/>
      </rPr>
      <t xml:space="preserve">66     </t>
    </r>
    <r>
      <rPr>
        <sz val="10.5"/>
        <rFont val="Courier New"/>
        <family val="3"/>
      </rPr>
      <t xml:space="preserve">316    305   </t>
    </r>
    <r>
      <rPr>
        <vertAlign val="superscript"/>
        <sz val="10.5"/>
        <rFont val="Courier New"/>
        <family val="3"/>
      </rPr>
      <t>2120</t>
    </r>
  </si>
  <si>
    <r>
      <rPr>
        <sz val="11.5"/>
        <rFont val="Courier New"/>
        <family val="3"/>
      </rPr>
      <t xml:space="preserve">ATP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0      0      2      1     12</t>
    </r>
  </si>
  <si>
    <r>
      <rPr>
        <vertAlign val="subscript"/>
        <sz val="10.5"/>
        <rFont val="Courier New"/>
        <family val="3"/>
      </rPr>
      <t xml:space="preserve">0      0      0      </t>
    </r>
    <r>
      <rPr>
        <sz val="10.5"/>
        <rFont val="Courier New"/>
        <family val="3"/>
      </rPr>
      <t xml:space="preserve">0      3      </t>
    </r>
    <r>
      <rPr>
        <vertAlign val="superscript"/>
        <sz val="10.5"/>
        <rFont val="Courier New"/>
        <family val="3"/>
      </rPr>
      <t xml:space="preserve">0     </t>
    </r>
    <r>
      <rPr>
        <vertAlign val="superscript"/>
        <sz val="9"/>
        <rFont val="Arial"/>
        <family val="2"/>
      </rPr>
      <t>11</t>
    </r>
  </si>
  <si>
    <r>
      <rPr>
        <vertAlign val="subscript"/>
        <sz val="9"/>
        <rFont val="Times New Roman"/>
        <family val="1"/>
      </rPr>
      <t xml:space="preserve">G                 </t>
    </r>
    <r>
      <rPr>
        <vertAlign val="subscript"/>
        <sz val="8.5"/>
        <rFont val="Arial"/>
        <family val="2"/>
      </rPr>
      <t xml:space="preserve">2             </t>
    </r>
    <r>
      <rPr>
        <vertAlign val="subscript"/>
        <sz val="10.5"/>
        <rFont val="Courier New"/>
        <family val="3"/>
      </rPr>
      <t xml:space="preserve">23      4      </t>
    </r>
    <r>
      <rPr>
        <b/>
        <sz val="9"/>
        <rFont val="Courier New"/>
        <family val="3"/>
      </rPr>
      <t xml:space="preserve">8      </t>
    </r>
    <r>
      <rPr>
        <sz val="10.5"/>
        <rFont val="Courier New"/>
        <family val="3"/>
      </rPr>
      <t xml:space="preserve">54     </t>
    </r>
    <r>
      <rPr>
        <vertAlign val="superscript"/>
        <sz val="10.5"/>
        <rFont val="Courier New"/>
        <family val="3"/>
      </rPr>
      <t>36    402</t>
    </r>
  </si>
  <si>
    <r>
      <rPr>
        <sz val="11.5"/>
        <rFont val="Courier New"/>
        <family val="3"/>
      </rPr>
      <t xml:space="preserve">R    </t>
    </r>
    <r>
      <rPr>
        <sz val="10.5"/>
        <rFont val="Courier New"/>
        <family val="3"/>
      </rPr>
      <t xml:space="preserve">18    </t>
    </r>
    <r>
      <rPr>
        <b/>
        <vertAlign val="superscript"/>
        <sz val="9"/>
        <rFont val="Courier New"/>
        <family val="3"/>
      </rPr>
      <t xml:space="preserve">298      80     </t>
    </r>
    <r>
      <rPr>
        <vertAlign val="superscript"/>
        <sz val="10.5"/>
        <rFont val="Courier New"/>
        <family val="3"/>
      </rPr>
      <t>111    509    177   3576</t>
    </r>
  </si>
  <si>
    <r>
      <rPr>
        <vertAlign val="subscript"/>
        <sz val="11.5"/>
        <rFont val="Courier New"/>
        <family val="3"/>
      </rPr>
      <t xml:space="preserve">D     </t>
    </r>
    <r>
      <rPr>
        <vertAlign val="subscript"/>
        <sz val="10.5"/>
        <rFont val="Courier New"/>
        <family val="3"/>
      </rPr>
      <t xml:space="preserve">13    </t>
    </r>
    <r>
      <rPr>
        <b/>
        <vertAlign val="subscript"/>
        <sz val="9"/>
        <rFont val="Courier New"/>
        <family val="3"/>
      </rPr>
      <t xml:space="preserve">188      </t>
    </r>
    <r>
      <rPr>
        <sz val="10.5"/>
        <rFont val="Courier New"/>
        <family val="3"/>
      </rPr>
      <t xml:space="preserve">39     50    336    </t>
    </r>
    <r>
      <rPr>
        <vertAlign val="superscript"/>
        <sz val="10.5"/>
        <rFont val="Courier New"/>
        <family val="3"/>
      </rPr>
      <t>124   2233</t>
    </r>
  </si>
  <si>
    <r>
      <rPr>
        <vertAlign val="subscript"/>
        <sz val="10.5"/>
        <rFont val="Courier New"/>
        <family val="3"/>
      </rPr>
      <t xml:space="preserve">0      3      </t>
    </r>
    <r>
      <rPr>
        <sz val="10.5"/>
        <rFont val="Courier New"/>
        <family val="3"/>
      </rPr>
      <t xml:space="preserve">0      0      0      </t>
    </r>
    <r>
      <rPr>
        <vertAlign val="superscript"/>
        <sz val="10.5"/>
        <rFont val="Courier New"/>
        <family val="3"/>
      </rPr>
      <t>0     16</t>
    </r>
  </si>
  <si>
    <r>
      <rPr>
        <vertAlign val="subscript"/>
        <sz val="11.5"/>
        <rFont val="Courier New"/>
        <family val="3"/>
      </rPr>
      <t xml:space="preserve">D    </t>
    </r>
    <r>
      <rPr>
        <vertAlign val="subscript"/>
        <sz val="10.5"/>
        <rFont val="Courier New"/>
        <family val="3"/>
      </rPr>
      <t xml:space="preserve">15    193     39    </t>
    </r>
    <r>
      <rPr>
        <b/>
        <sz val="9"/>
        <rFont val="Courier New"/>
        <family val="3"/>
      </rPr>
      <t xml:space="preserve">46     </t>
    </r>
    <r>
      <rPr>
        <sz val="10.5"/>
        <rFont val="Courier New"/>
        <family val="3"/>
      </rPr>
      <t xml:space="preserve">359    </t>
    </r>
    <r>
      <rPr>
        <vertAlign val="superscript"/>
        <sz val="10.5"/>
        <rFont val="Courier New"/>
        <family val="3"/>
      </rPr>
      <t>105   2367</t>
    </r>
  </si>
  <si>
    <r>
      <rPr>
        <vertAlign val="subscript"/>
        <sz val="9"/>
        <rFont val="Times New Roman"/>
        <family val="1"/>
      </rPr>
      <t xml:space="preserve">G              </t>
    </r>
    <r>
      <rPr>
        <vertAlign val="subscript"/>
        <sz val="10.5"/>
        <rFont val="Courier New"/>
        <family val="3"/>
      </rPr>
      <t xml:space="preserve">0     11      1      </t>
    </r>
    <r>
      <rPr>
        <sz val="10.5"/>
        <rFont val="Courier New"/>
        <family val="3"/>
      </rPr>
      <t xml:space="preserve">5     36     </t>
    </r>
    <r>
      <rPr>
        <vertAlign val="superscript"/>
        <sz val="9.5"/>
        <rFont val="Arial"/>
        <family val="2"/>
      </rPr>
      <t>11</t>
    </r>
    <r>
      <rPr>
        <vertAlign val="superscript"/>
        <sz val="10.5"/>
        <rFont val="Courier New"/>
        <family val="3"/>
      </rPr>
      <t xml:space="preserve">     212</t>
    </r>
  </si>
  <si>
    <r>
      <rPr>
        <vertAlign val="subscript"/>
        <sz val="11.5"/>
        <rFont val="Courier New"/>
        <family val="3"/>
      </rPr>
      <t xml:space="preserve">A     </t>
    </r>
    <r>
      <rPr>
        <vertAlign val="subscript"/>
        <sz val="10.5"/>
        <rFont val="Courier New"/>
        <family val="3"/>
      </rPr>
      <t xml:space="preserve">1     24      7     11     </t>
    </r>
    <r>
      <rPr>
        <sz val="10.5"/>
        <rFont val="Courier New"/>
        <family val="3"/>
      </rPr>
      <t xml:space="preserve">52     </t>
    </r>
    <r>
      <rPr>
        <vertAlign val="superscript"/>
        <sz val="10.5"/>
        <rFont val="Courier New"/>
        <family val="3"/>
      </rPr>
      <t>34    341</t>
    </r>
  </si>
  <si>
    <r>
      <rPr>
        <vertAlign val="subscript"/>
        <sz val="11.5"/>
        <rFont val="Courier New"/>
        <family val="3"/>
      </rPr>
      <t xml:space="preserve">R    </t>
    </r>
    <r>
      <rPr>
        <vertAlign val="subscript"/>
        <sz val="10.5"/>
        <rFont val="Courier New"/>
        <family val="3"/>
      </rPr>
      <t xml:space="preserve">17    281     </t>
    </r>
    <r>
      <rPr>
        <sz val="10.5"/>
        <rFont val="Courier New"/>
        <family val="3"/>
      </rPr>
      <t xml:space="preserve">76    106    450    </t>
    </r>
    <r>
      <rPr>
        <vertAlign val="superscript"/>
        <sz val="10.5"/>
        <rFont val="Courier New"/>
        <family val="3"/>
      </rPr>
      <t>185   3265</t>
    </r>
  </si>
  <si>
    <r>
      <rPr>
        <vertAlign val="subscript"/>
        <sz val="10.5"/>
        <rFont val="Courier New"/>
        <family val="3"/>
      </rPr>
      <t xml:space="preserve">0      2      </t>
    </r>
    <r>
      <rPr>
        <sz val="8.5"/>
        <rFont val="Arial"/>
        <family val="2"/>
      </rPr>
      <t xml:space="preserve">0                </t>
    </r>
    <r>
      <rPr>
        <sz val="10.5"/>
        <rFont val="Courier New"/>
        <family val="3"/>
      </rPr>
      <t xml:space="preserve">0      4      </t>
    </r>
    <r>
      <rPr>
        <vertAlign val="superscript"/>
        <sz val="10.5"/>
        <rFont val="Courier New"/>
        <family val="3"/>
      </rPr>
      <t>1     12</t>
    </r>
  </si>
  <si>
    <r>
      <rPr>
        <vertAlign val="subscript"/>
        <sz val="11.5"/>
        <rFont val="Courier New"/>
        <family val="3"/>
      </rPr>
      <t xml:space="preserve">D     </t>
    </r>
    <r>
      <rPr>
        <vertAlign val="subscript"/>
        <sz val="10.5"/>
        <rFont val="Courier New"/>
        <family val="3"/>
      </rPr>
      <t xml:space="preserve">13    199     </t>
    </r>
    <r>
      <rPr>
        <sz val="10.5"/>
        <rFont val="Courier New"/>
        <family val="3"/>
      </rPr>
      <t xml:space="preserve">34     55    357     </t>
    </r>
    <r>
      <rPr>
        <vertAlign val="superscript"/>
        <sz val="10.5"/>
        <rFont val="Courier New"/>
        <family val="3"/>
      </rPr>
      <t>95   2207</t>
    </r>
  </si>
  <si>
    <r>
      <rPr>
        <b/>
        <sz val="9"/>
        <rFont val="Arial"/>
        <family val="2"/>
      </rPr>
      <t xml:space="preserve">R            </t>
    </r>
    <r>
      <rPr>
        <sz val="10.5"/>
        <rFont val="Courier New"/>
        <family val="3"/>
      </rPr>
      <t xml:space="preserve">16    </t>
    </r>
    <r>
      <rPr>
        <vertAlign val="superscript"/>
        <sz val="10.5"/>
        <rFont val="Courier New"/>
        <family val="3"/>
      </rPr>
      <t xml:space="preserve">276     78    105    </t>
    </r>
    <r>
      <rPr>
        <b/>
        <vertAlign val="superscript"/>
        <sz val="9"/>
        <rFont val="Courier New"/>
        <family val="3"/>
      </rPr>
      <t xml:space="preserve">486     </t>
    </r>
    <r>
      <rPr>
        <vertAlign val="superscript"/>
        <sz val="10.5"/>
        <rFont val="Courier New"/>
        <family val="3"/>
      </rPr>
      <t>160   3499</t>
    </r>
  </si>
  <si>
    <r>
      <rPr>
        <sz val="11.5"/>
        <rFont val="Courier New"/>
        <family val="3"/>
      </rPr>
      <t xml:space="preserve">WRITE-IN              </t>
    </r>
    <r>
      <rPr>
        <vertAlign val="superscript"/>
        <sz val="10.5"/>
        <rFont val="Courier New"/>
        <family val="3"/>
      </rPr>
      <t xml:space="preserve">3     29      8      7  </t>
    </r>
    <r>
      <rPr>
        <vertAlign val="superscript"/>
        <sz val="3"/>
        <rFont val="Times New Roman"/>
        <family val="1"/>
      </rPr>
      <t xml:space="preserve">I                          </t>
    </r>
    <r>
      <rPr>
        <vertAlign val="superscript"/>
        <sz val="10.5"/>
        <rFont val="Courier New"/>
        <family val="3"/>
      </rPr>
      <t>28     15    350</t>
    </r>
  </si>
  <si>
    <r>
      <rPr>
        <sz val="11.5"/>
        <rFont val="Courier New"/>
        <family val="3"/>
      </rPr>
      <t xml:space="preserve">STATE REP. DIST. </t>
    </r>
    <r>
      <rPr>
        <sz val="10.5"/>
        <rFont val="Courier New"/>
        <family val="3"/>
      </rPr>
      <t xml:space="preserve">1 </t>
    </r>
    <r>
      <rPr>
        <sz val="11.5"/>
        <rFont val="Courier New"/>
        <family val="3"/>
      </rPr>
      <t>FADER, CARROLL WILLIAMS, WILLIAM WRITE-IN</t>
    </r>
  </si>
  <si>
    <r>
      <rPr>
        <sz val="11.5"/>
        <rFont val="Courier New"/>
        <family val="3"/>
      </rPr>
      <t xml:space="preserve">APPEALS - A. </t>
    </r>
    <r>
      <rPr>
        <vertAlign val="superscript"/>
        <sz val="11.5"/>
        <rFont val="Courier New"/>
        <family val="3"/>
      </rPr>
      <t xml:space="preserve">BRYNER </t>
    </r>
    <r>
      <rPr>
        <sz val="11.5"/>
        <rFont val="Courier New"/>
        <family val="3"/>
      </rPr>
      <t>YES</t>
    </r>
  </si>
  <si>
    <r>
      <rPr>
        <sz val="11.5"/>
        <rFont val="Courier New"/>
        <family val="3"/>
      </rPr>
      <t>HO</t>
    </r>
  </si>
  <si>
    <r>
      <rPr>
        <sz val="11.5"/>
        <rFont val="Courier New"/>
        <family val="3"/>
      </rPr>
      <t>APPEALS - R. COATS YES</t>
    </r>
  </si>
  <si>
    <r>
      <rPr>
        <sz val="11.5"/>
        <rFont val="Courier New"/>
        <family val="3"/>
      </rPr>
      <t>NO</t>
    </r>
  </si>
  <si>
    <r>
      <rPr>
        <vertAlign val="subscript"/>
        <sz val="29"/>
        <rFont val="Arial"/>
        <family val="2"/>
      </rPr>
      <t>-</t>
    </r>
    <r>
      <rPr>
        <sz val="11.5"/>
        <rFont val="Courier New"/>
        <family val="3"/>
      </rPr>
      <t xml:space="preserve">JDlD - G. </t>
    </r>
    <r>
      <rPr>
        <vertAlign val="superscript"/>
        <sz val="11.5"/>
        <rFont val="Courier New"/>
        <family val="3"/>
      </rPr>
      <t>GUCKER</t>
    </r>
  </si>
  <si>
    <r>
      <rPr>
        <b/>
        <vertAlign val="subscript"/>
        <sz val="9"/>
        <rFont val="Arial"/>
        <family val="2"/>
      </rPr>
      <t xml:space="preserve">R            </t>
    </r>
    <r>
      <rPr>
        <vertAlign val="subscript"/>
        <sz val="10.5"/>
        <rFont val="Courier New"/>
        <family val="3"/>
      </rPr>
      <t xml:space="preserve">13    210     72    </t>
    </r>
    <r>
      <rPr>
        <sz val="10.5"/>
        <rFont val="Courier New"/>
        <family val="3"/>
      </rPr>
      <t xml:space="preserve">103    447    </t>
    </r>
    <r>
      <rPr>
        <vertAlign val="superscript"/>
        <sz val="10.5"/>
        <rFont val="Courier New"/>
        <family val="3"/>
      </rPr>
      <t>128   3002</t>
    </r>
  </si>
  <si>
    <r>
      <rPr>
        <vertAlign val="subscript"/>
        <sz val="11.5"/>
        <rFont val="Courier New"/>
        <family val="3"/>
      </rPr>
      <t xml:space="preserve">D     </t>
    </r>
    <r>
      <rPr>
        <vertAlign val="subscript"/>
        <sz val="10.5"/>
        <rFont val="Courier New"/>
        <family val="3"/>
      </rPr>
      <t xml:space="preserve">19    295     49     </t>
    </r>
    <r>
      <rPr>
        <sz val="9.5"/>
        <rFont val="Arial"/>
        <family val="2"/>
      </rPr>
      <t xml:space="preserve">61           </t>
    </r>
    <r>
      <rPr>
        <sz val="10.5"/>
        <rFont val="Courier New"/>
        <family val="3"/>
      </rPr>
      <t xml:space="preserve">417    </t>
    </r>
    <r>
      <rPr>
        <vertAlign val="superscript"/>
        <sz val="10.5"/>
        <rFont val="Courier New"/>
        <family val="3"/>
      </rPr>
      <t>131   3019</t>
    </r>
  </si>
  <si>
    <r>
      <rPr>
        <sz val="10.5"/>
        <rFont val="Courier New"/>
        <family val="3"/>
      </rPr>
      <t xml:space="preserve">1      2      </t>
    </r>
    <r>
      <rPr>
        <vertAlign val="superscript"/>
        <sz val="10.5"/>
        <rFont val="Courier New"/>
        <family val="3"/>
      </rPr>
      <t>1      4      5      2     58</t>
    </r>
  </si>
  <si>
    <r>
      <rPr>
        <sz val="10.5"/>
        <rFont val="Courier New"/>
        <family val="3"/>
      </rPr>
      <t xml:space="preserve">20    299     </t>
    </r>
    <r>
      <rPr>
        <vertAlign val="superscript"/>
        <sz val="9.5"/>
        <rFont val="Arial"/>
        <family val="2"/>
      </rPr>
      <t xml:space="preserve">71           </t>
    </r>
    <r>
      <rPr>
        <vertAlign val="superscript"/>
        <sz val="10.5"/>
        <rFont val="Courier New"/>
        <family val="3"/>
      </rPr>
      <t>109    516    194   3672</t>
    </r>
  </si>
  <si>
    <r>
      <rPr>
        <sz val="10.5"/>
        <rFont val="Courier New"/>
        <family val="3"/>
      </rPr>
      <t xml:space="preserve">7    148     </t>
    </r>
    <r>
      <rPr>
        <vertAlign val="superscript"/>
        <sz val="10.5"/>
        <rFont val="Courier New"/>
        <family val="3"/>
      </rPr>
      <t xml:space="preserve">28     40    246     </t>
    </r>
    <r>
      <rPr>
        <b/>
        <vertAlign val="superscript"/>
        <sz val="9"/>
        <rFont val="Courier New"/>
        <family val="3"/>
      </rPr>
      <t xml:space="preserve">98    </t>
    </r>
    <r>
      <rPr>
        <vertAlign val="superscript"/>
        <sz val="10.5"/>
        <rFont val="Courier New"/>
        <family val="3"/>
      </rPr>
      <t>1651</t>
    </r>
  </si>
  <si>
    <r>
      <rPr>
        <vertAlign val="subscript"/>
        <sz val="10.5"/>
        <rFont val="Courier New"/>
        <family val="3"/>
      </rPr>
      <t xml:space="preserve">18    287     </t>
    </r>
    <r>
      <rPr>
        <i/>
        <vertAlign val="superscript"/>
        <sz val="14.5"/>
        <rFont val="Courier New"/>
        <family val="3"/>
      </rPr>
      <t xml:space="preserve">,1   </t>
    </r>
    <r>
      <rPr>
        <sz val="10.5"/>
        <rFont val="Courier New"/>
        <family val="3"/>
      </rPr>
      <t xml:space="preserve">106    512    189   </t>
    </r>
    <r>
      <rPr>
        <vertAlign val="superscript"/>
        <sz val="10.5"/>
        <rFont val="Courier New"/>
        <family val="3"/>
      </rPr>
      <t>3629</t>
    </r>
  </si>
  <si>
    <r>
      <rPr>
        <b/>
        <vertAlign val="subscript"/>
        <sz val="9"/>
        <rFont val="Courier New"/>
        <family val="3"/>
      </rPr>
      <t xml:space="preserve">8     </t>
    </r>
    <r>
      <rPr>
        <vertAlign val="subscript"/>
        <sz val="10.5"/>
        <rFont val="Courier New"/>
        <family val="3"/>
      </rPr>
      <t xml:space="preserve">156     33     </t>
    </r>
    <r>
      <rPr>
        <sz val="10.5"/>
        <rFont val="Courier New"/>
        <family val="3"/>
      </rPr>
      <t xml:space="preserve">44    245    </t>
    </r>
    <r>
      <rPr>
        <vertAlign val="superscript"/>
        <sz val="10.5"/>
        <rFont val="Courier New"/>
        <family val="3"/>
      </rPr>
      <t>101   1670</t>
    </r>
  </si>
  <si>
    <r>
      <rPr>
        <sz val="10.5"/>
        <rFont val="Courier New"/>
        <family val="3"/>
      </rPr>
      <t xml:space="preserve">23    </t>
    </r>
    <r>
      <rPr>
        <vertAlign val="superscript"/>
        <sz val="10.5"/>
        <rFont val="Courier New"/>
        <family val="3"/>
      </rPr>
      <t>306     ,5    122    577    156   4006</t>
    </r>
  </si>
  <si>
    <r>
      <rPr>
        <sz val="11.5"/>
        <rFont val="Courier New"/>
        <family val="3"/>
      </rPr>
      <t>YES NO</t>
    </r>
  </si>
  <si>
    <r>
      <rPr>
        <sz val="10.5"/>
        <rFont val="Courier New"/>
        <family val="3"/>
      </rPr>
      <t xml:space="preserve">7    170     </t>
    </r>
    <r>
      <rPr>
        <vertAlign val="superscript"/>
        <sz val="10.5"/>
        <rFont val="Courier New"/>
        <family val="3"/>
      </rPr>
      <t>46     43    265    100   1820</t>
    </r>
  </si>
  <si>
    <r>
      <rPr>
        <sz val="10"/>
        <rFont val="Arial"/>
        <family val="2"/>
      </rPr>
      <t>- 7 -</t>
    </r>
  </si>
  <si>
    <r>
      <rPr>
        <sz val="12"/>
        <rFont val="Courier New"/>
        <family val="3"/>
      </rPr>
      <t xml:space="preserve">DATE1 </t>
    </r>
    <r>
      <rPr>
        <sz val="10.5"/>
        <rFont val="Courier New"/>
        <family val="3"/>
      </rPr>
      <t>12/02/92</t>
    </r>
  </si>
  <si>
    <r>
      <rPr>
        <sz val="12"/>
        <rFont val="Courier New"/>
        <family val="3"/>
      </rPr>
      <t xml:space="preserve">TIME: </t>
    </r>
    <r>
      <rPr>
        <sz val="10"/>
        <rFont val="Times New Roman"/>
        <family val="1"/>
      </rPr>
      <t>13:17</t>
    </r>
  </si>
  <si>
    <r>
      <rPr>
        <sz val="12"/>
        <rFont val="Courier New"/>
        <family val="3"/>
      </rPr>
      <t>PENNOCK  SAXMAN  WACKER GRAVINA</t>
    </r>
  </si>
  <si>
    <r>
      <rPr>
        <sz val="10.5"/>
        <rFont val="Courier New"/>
        <family val="3"/>
      </rPr>
      <t>01-080  01-095  01-105</t>
    </r>
  </si>
  <si>
    <r>
      <rPr>
        <sz val="10.5"/>
        <rFont val="Courier New"/>
        <family val="3"/>
      </rPr>
      <t xml:space="preserve">1992 </t>
    </r>
    <r>
      <rPr>
        <sz val="12"/>
        <rFont val="Courier New"/>
        <family val="3"/>
      </rPr>
      <t xml:space="preserve">GENERAL ELECTION STATEMENT OF VOTE FOR DISTRICT </t>
    </r>
    <r>
      <rPr>
        <sz val="10.5"/>
        <rFont val="Courier New"/>
        <family val="3"/>
      </rPr>
      <t>01</t>
    </r>
  </si>
  <si>
    <r>
      <rPr>
        <b/>
        <sz val="11.5"/>
        <rFont val="Courier New"/>
        <family val="3"/>
      </rPr>
      <t xml:space="preserve">WARD </t>
    </r>
    <r>
      <rPr>
        <sz val="12"/>
        <rFont val="Courier New"/>
        <family val="3"/>
      </rPr>
      <t>ABSENTE QUESTON</t>
    </r>
  </si>
  <si>
    <r>
      <rPr>
        <sz val="12"/>
        <rFont val="Courier New"/>
        <family val="3"/>
      </rPr>
      <t>COVE               TOTAL</t>
    </r>
  </si>
  <si>
    <r>
      <rPr>
        <sz val="10.5"/>
        <rFont val="Courier New"/>
        <family val="3"/>
      </rPr>
      <t>01-110  01-991  01-995</t>
    </r>
  </si>
  <si>
    <r>
      <rPr>
        <sz val="12"/>
        <rFont val="Courier New"/>
        <family val="3"/>
      </rPr>
      <t>PAGE 4 OF 4</t>
    </r>
  </si>
  <si>
    <r>
      <rPr>
        <sz val="12"/>
        <rFont val="Courier New"/>
        <family val="3"/>
      </rPr>
      <t>YES NO</t>
    </r>
  </si>
  <si>
    <r>
      <rPr>
        <sz val="9"/>
        <rFont val="Arial"/>
        <family val="2"/>
      </rPr>
      <t xml:space="preserve">4           </t>
    </r>
    <r>
      <rPr>
        <sz val="10.5"/>
        <rFont val="Courier New"/>
        <family val="3"/>
      </rPr>
      <t>129</t>
    </r>
  </si>
  <si>
    <r>
      <rPr>
        <sz val="10.5"/>
        <rFont val="Courier New"/>
        <family val="3"/>
      </rPr>
      <t xml:space="preserve">27    </t>
    </r>
    <r>
      <rPr>
        <b/>
        <sz val="10"/>
        <rFont val="Times New Roman"/>
        <family val="1"/>
      </rPr>
      <t>359</t>
    </r>
  </si>
  <si>
    <r>
      <rPr>
        <sz val="10.5"/>
        <rFont val="Courier New"/>
        <family val="3"/>
      </rPr>
      <t>24     42</t>
    </r>
  </si>
  <si>
    <r>
      <rPr>
        <sz val="10.5"/>
        <rFont val="Courier New"/>
        <family val="3"/>
      </rPr>
      <t>95    124</t>
    </r>
  </si>
  <si>
    <r>
      <rPr>
        <sz val="28.5"/>
        <rFont val="Arial"/>
        <family val="2"/>
      </rPr>
      <t>-</t>
    </r>
    <r>
      <rPr>
        <vertAlign val="subscript"/>
        <sz val="31"/>
        <rFont val="Arial"/>
        <family val="2"/>
      </rPr>
      <t>-</t>
    </r>
  </si>
  <si>
    <r>
      <rPr>
        <sz val="9.5"/>
        <rFont val="Arial"/>
        <family val="2"/>
      </rPr>
      <t>-  8  -</t>
    </r>
  </si>
  <si>
    <r>
      <rPr>
        <vertAlign val="subscript"/>
        <sz val="10.5"/>
        <rFont val="Courier New"/>
        <family val="3"/>
      </rPr>
      <t xml:space="preserve">12/02/92                                      </t>
    </r>
    <r>
      <rPr>
        <sz val="10.5"/>
        <rFont val="Courier New"/>
        <family val="3"/>
      </rPr>
      <t>1992 GENERAL ELECTION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</si>
  <si>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02</t>
    </r>
  </si>
  <si>
    <r>
      <rPr>
        <sz val="10.5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>1 OF 4</t>
    </r>
  </si>
  <si>
    <r>
      <rPr>
        <sz val="10.5"/>
        <rFont val="Courier New"/>
        <family val="3"/>
      </rPr>
      <t xml:space="preserve">KUPRONF PETERS- </t>
    </r>
    <r>
      <rPr>
        <vertAlign val="superscript"/>
        <sz val="10.5"/>
        <rFont val="Courier New"/>
        <family val="3"/>
      </rPr>
      <t xml:space="preserve">PETERS-    SCOW WRNGELL WRNGELL HALIBUT JAHSTWN    HT.   SITKA   SITKA   SITKA   SITKA </t>
    </r>
    <r>
      <rPr>
        <sz val="10.5"/>
        <rFont val="Courier New"/>
        <family val="3"/>
      </rPr>
      <t xml:space="preserve">BURG 11 </t>
    </r>
    <r>
      <rPr>
        <vertAlign val="superscript"/>
        <sz val="10.5"/>
        <rFont val="Courier New"/>
        <family val="3"/>
      </rPr>
      <t xml:space="preserve">BURG 12    BAY 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1 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2   POINT    BAY EDGECMB 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1    I 2 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>3    I 4</t>
    </r>
  </si>
  <si>
    <r>
      <rPr>
        <sz val="10.5"/>
        <rFont val="Courier New"/>
        <family val="3"/>
      </rPr>
      <t xml:space="preserve">·02-055  02-085  02-090  </t>
    </r>
    <r>
      <rPr>
        <vertAlign val="superscript"/>
        <sz val="10.5"/>
        <rFont val="Courier New"/>
        <family val="3"/>
      </rPr>
      <t>02-100  02-115  02-120  02-270  02-275  02-280  02-295  02-300  02-305  02-310</t>
    </r>
  </si>
  <si>
    <r>
      <rPr>
        <sz val="10.5"/>
        <rFont val="Courier New"/>
        <family val="3"/>
      </rPr>
      <t xml:space="preserve">VOTER TURNOUT </t>
    </r>
    <r>
      <rPr>
        <sz val="7.5"/>
        <rFont val="Times New Roman"/>
        <family val="1"/>
      </rPr>
      <t xml:space="preserve">,C                                 </t>
    </r>
    <r>
      <rPr>
        <sz val="10.5"/>
        <rFont val="Courier New"/>
        <family val="3"/>
      </rPr>
      <t xml:space="preserve">17.85  </t>
    </r>
    <r>
      <rPr>
        <vertAlign val="superscript"/>
        <sz val="10.5"/>
        <rFont val="Courier New"/>
        <family val="3"/>
      </rPr>
      <t xml:space="preserve">62.13  </t>
    </r>
    <r>
      <rPr>
        <b/>
        <vertAlign val="superscript"/>
        <sz val="9"/>
        <rFont val="Courier New"/>
        <family val="3"/>
      </rPr>
      <t xml:space="preserve">65.86   </t>
    </r>
    <r>
      <rPr>
        <vertAlign val="superscript"/>
        <sz val="10.5"/>
        <rFont val="Courier New"/>
        <family val="3"/>
      </rPr>
      <t>66.34   70.90  65.68  64.85   62.98   47.19   54.52  68.36   64.97  62.68</t>
    </r>
  </si>
  <si>
    <r>
      <rPr>
        <sz val="10.5"/>
        <rFont val="Courier New"/>
        <family val="3"/>
      </rPr>
      <t xml:space="preserve">REGISTERED VOTERS          112    </t>
    </r>
    <r>
      <rPr>
        <vertAlign val="superscript"/>
        <sz val="10.5"/>
        <rFont val="Courier New"/>
        <family val="3"/>
      </rPr>
      <t xml:space="preserve">816    794    419    519   1020    865    851    339    365    </t>
    </r>
    <r>
      <rPr>
        <b/>
        <vertAlign val="superscript"/>
        <sz val="9"/>
        <rFont val="Courier New"/>
        <family val="3"/>
      </rPr>
      <t>885     968</t>
    </r>
    <r>
      <rPr>
        <vertAlign val="superscript"/>
        <sz val="10.5"/>
        <rFont val="Courier New"/>
        <family val="3"/>
      </rPr>
      <t xml:space="preserve">    678</t>
    </r>
  </si>
  <si>
    <r>
      <rPr>
        <sz val="10.5"/>
        <rFont val="Courier New"/>
        <family val="3"/>
      </rPr>
      <t xml:space="preserve">BALLOTS CAST               20    </t>
    </r>
    <r>
      <rPr>
        <vertAlign val="superscript"/>
        <sz val="10.5"/>
        <rFont val="Courier New"/>
        <family val="3"/>
      </rPr>
      <t xml:space="preserve">507    523    278    </t>
    </r>
    <r>
      <rPr>
        <b/>
        <vertAlign val="superscript"/>
        <sz val="9"/>
        <rFont val="Courier New"/>
        <family val="3"/>
      </rPr>
      <t xml:space="preserve">368     </t>
    </r>
    <r>
      <rPr>
        <vertAlign val="superscript"/>
        <sz val="10.5"/>
        <rFont val="Courier New"/>
        <family val="3"/>
      </rPr>
      <t xml:space="preserve">670    561    536    160    </t>
    </r>
    <r>
      <rPr>
        <b/>
        <vertAlign val="superscript"/>
        <sz val="9"/>
        <rFont val="Courier New"/>
        <family val="3"/>
      </rPr>
      <t xml:space="preserve">199     605     </t>
    </r>
    <r>
      <rPr>
        <vertAlign val="superscript"/>
        <sz val="10.5"/>
        <rFont val="Courier New"/>
        <family val="3"/>
      </rPr>
      <t>629    425</t>
    </r>
  </si>
  <si>
    <r>
      <rPr>
        <sz val="10.5"/>
        <rFont val="Courier New"/>
        <family val="3"/>
      </rPr>
      <t xml:space="preserve">PRESIDENT/VICE PRESIDENT BUSH/QUAYLE           </t>
    </r>
    <r>
      <rPr>
        <b/>
        <sz val="9"/>
        <rFont val="Arial"/>
        <family val="2"/>
      </rPr>
      <t>R</t>
    </r>
  </si>
  <si>
    <r>
      <rPr>
        <sz val="10.5"/>
        <rFont val="Courier New"/>
        <family val="3"/>
      </rPr>
      <t xml:space="preserve">CLINTON/GORE          </t>
    </r>
    <r>
      <rPr>
        <b/>
        <sz val="9.5"/>
        <rFont val="Arial"/>
        <family val="2"/>
      </rPr>
      <t>D</t>
    </r>
  </si>
  <si>
    <r>
      <rPr>
        <sz val="10.5"/>
        <rFont val="Courier New"/>
        <family val="3"/>
      </rPr>
      <t>FULANI/MUNOZ        NAP</t>
    </r>
  </si>
  <si>
    <r>
      <rPr>
        <sz val="10.5"/>
        <rFont val="Courier New"/>
        <family val="3"/>
      </rPr>
      <t>GRITZ/HI NETT        AFP</t>
    </r>
  </si>
  <si>
    <r>
      <rPr>
        <sz val="10.5"/>
        <rFont val="Courier New"/>
        <family val="3"/>
      </rPr>
      <t xml:space="preserve">4    179    </t>
    </r>
    <r>
      <rPr>
        <b/>
        <vertAlign val="superscript"/>
        <sz val="9"/>
        <rFont val="Courier New"/>
        <family val="3"/>
      </rPr>
      <t xml:space="preserve">168     </t>
    </r>
    <r>
      <rPr>
        <vertAlign val="superscript"/>
        <sz val="10.5"/>
        <rFont val="Courier New"/>
        <family val="3"/>
      </rPr>
      <t>100    164    291    232    205     74     57    212    240    179</t>
    </r>
  </si>
  <si>
    <r>
      <rPr>
        <sz val="10.5"/>
        <rFont val="Courier New"/>
        <family val="3"/>
      </rPr>
      <t xml:space="preserve">14    </t>
    </r>
    <r>
      <rPr>
        <b/>
        <sz val="9"/>
        <rFont val="Courier New"/>
        <family val="3"/>
      </rPr>
      <t xml:space="preserve">184     </t>
    </r>
    <r>
      <rPr>
        <vertAlign val="superscript"/>
        <sz val="10.5"/>
        <rFont val="Courier New"/>
        <family val="3"/>
      </rPr>
      <t xml:space="preserve">161     76     78    139    </t>
    </r>
    <r>
      <rPr>
        <b/>
        <vertAlign val="superscript"/>
        <sz val="9"/>
        <rFont val="Courier New"/>
        <family val="3"/>
      </rPr>
      <t xml:space="preserve">185     185      </t>
    </r>
    <r>
      <rPr>
        <vertAlign val="superscript"/>
        <sz val="10.5"/>
        <rFont val="Courier New"/>
        <family val="3"/>
      </rPr>
      <t>36     87    259    236    153</t>
    </r>
  </si>
  <si>
    <r>
      <rPr>
        <vertAlign val="subscript"/>
        <sz val="10.5"/>
        <rFont val="Courier New"/>
        <family val="3"/>
      </rPr>
      <t xml:space="preserve">0      0      0      0      </t>
    </r>
    <r>
      <rPr>
        <sz val="10.5"/>
        <rFont val="Courier New"/>
        <family val="3"/>
      </rPr>
      <t xml:space="preserve">0      1     0      </t>
    </r>
    <r>
      <rPr>
        <vertAlign val="superscript"/>
        <sz val="10.5"/>
        <rFont val="Courier New"/>
        <family val="3"/>
      </rPr>
      <t>0      0      0      0      1      0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</si>
  <si>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0      0      2      3      2      1      0      0      6      3      0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</si>
  <si>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1     0      0      0      0      1      0      0      1      2      0</t>
    </r>
  </si>
  <si>
    <r>
      <rPr>
        <sz val="10.5"/>
        <rFont val="Courier New"/>
        <family val="3"/>
      </rPr>
      <t>HAGELIN/TOMPKINS    NLP      0</t>
    </r>
  </si>
  <si>
    <r>
      <rPr>
        <sz val="10.5"/>
        <rFont val="Courier New"/>
        <family val="3"/>
      </rPr>
      <t>LAROUCHE/BEVEL    IFER      0</t>
    </r>
  </si>
  <si>
    <r>
      <rPr>
        <sz val="10.5"/>
        <rFont val="Courier New"/>
        <family val="3"/>
      </rPr>
      <t>HARROU/LORD          LP      0</t>
    </r>
  </si>
  <si>
    <r>
      <rPr>
        <sz val="10.5"/>
        <rFont val="Courier New"/>
        <family val="3"/>
      </rPr>
      <t>PEROT/STOCKDALE     NPP      2</t>
    </r>
  </si>
  <si>
    <r>
      <rPr>
        <sz val="10.5"/>
        <rFont val="Courier New"/>
        <family val="3"/>
      </rPr>
      <t>PHIL LIPS/KNIGHT     ATP      0</t>
    </r>
  </si>
  <si>
    <r>
      <rPr>
        <sz val="10.5"/>
        <rFont val="Courier New"/>
        <family val="3"/>
      </rPr>
      <t>WRITE-IN</t>
    </r>
    <r>
      <rPr>
        <vertAlign val="superscript"/>
        <sz val="10.5"/>
        <rFont val="Courier New"/>
        <family val="3"/>
      </rPr>
      <t xml:space="preserve">                     0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</si>
  <si>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 xml:space="preserve">0      0      1      0      1      </t>
    </r>
    <r>
      <rPr>
        <vertAlign val="superscript"/>
        <sz val="9"/>
        <rFont val="Times New Roman"/>
        <family val="1"/>
      </rPr>
      <t xml:space="preserve">0                 </t>
    </r>
    <r>
      <rPr>
        <vertAlign val="superscript"/>
        <sz val="10.5"/>
        <rFont val="Courier New"/>
        <family val="3"/>
      </rPr>
      <t>0      1      0      0</t>
    </r>
  </si>
  <si>
    <r>
      <rPr>
        <sz val="10.5"/>
        <rFont val="Courier New"/>
        <family val="3"/>
      </rPr>
      <t xml:space="preserve">2      4      </t>
    </r>
    <r>
      <rPr>
        <vertAlign val="superscript"/>
        <sz val="10.5"/>
        <rFont val="Courier New"/>
        <family val="3"/>
      </rPr>
      <t>4      1      4     3      4      2      1      4      0      3</t>
    </r>
  </si>
  <si>
    <r>
      <rPr>
        <sz val="10.5"/>
        <rFont val="Courier New"/>
        <family val="3"/>
      </rPr>
      <t xml:space="preserve">139    </t>
    </r>
    <r>
      <rPr>
        <b/>
        <sz val="9"/>
        <rFont val="Courier New"/>
        <family val="3"/>
      </rPr>
      <t xml:space="preserve">182      </t>
    </r>
    <r>
      <rPr>
        <b/>
        <vertAlign val="superscript"/>
        <sz val="9"/>
        <rFont val="Courier New"/>
        <family val="3"/>
      </rPr>
      <t xml:space="preserve">96     118     </t>
    </r>
    <r>
      <rPr>
        <vertAlign val="superscript"/>
        <sz val="10.5"/>
        <rFont val="Courier New"/>
        <family val="3"/>
      </rPr>
      <t>224    130    136     47     51    112    135     84</t>
    </r>
  </si>
  <si>
    <r>
      <rPr>
        <vertAlign val="subscript"/>
        <sz val="10.5"/>
        <rFont val="Courier New"/>
        <family val="3"/>
      </rPr>
      <t xml:space="preserve">0      0      0      2      0      </t>
    </r>
    <r>
      <rPr>
        <sz val="10.5"/>
        <rFont val="Courier New"/>
        <family val="3"/>
      </rPr>
      <t xml:space="preserve">0      1      0      </t>
    </r>
    <r>
      <rPr>
        <vertAlign val="superscript"/>
        <sz val="10.5"/>
        <rFont val="Courier New"/>
        <family val="3"/>
      </rPr>
      <t>0      1      2      0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</si>
  <si>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0      0      0      2      0      0      0      5      0      0</t>
    </r>
  </si>
  <si>
    <r>
      <rPr>
        <sz val="10.5"/>
        <rFont val="Courier New"/>
        <family val="3"/>
      </rPr>
      <t>UNITED STATES SENATE JORDAN, HARV</t>
    </r>
  </si>
  <si>
    <r>
      <rPr>
        <vertAlign val="subscript"/>
        <sz val="10.5"/>
        <rFont val="Courier New"/>
        <family val="3"/>
      </rPr>
      <t xml:space="preserve">G      4     25     31     16     12     34     36     52     </t>
    </r>
    <r>
      <rPr>
        <sz val="10.5"/>
        <rFont val="Courier New"/>
        <family val="3"/>
      </rPr>
      <t xml:space="preserve">12     16     </t>
    </r>
    <r>
      <rPr>
        <vertAlign val="superscript"/>
        <sz val="10.5"/>
        <rFont val="Courier New"/>
        <family val="3"/>
      </rPr>
      <t>72     36     19</t>
    </r>
  </si>
  <si>
    <r>
      <rPr>
        <vertAlign val="subscript"/>
        <sz val="10.5"/>
        <rFont val="Courier New"/>
        <family val="3"/>
      </rPr>
      <t xml:space="preserve">3    258    241    125    </t>
    </r>
    <r>
      <rPr>
        <sz val="10.5"/>
        <rFont val="Courier New"/>
        <family val="3"/>
      </rPr>
      <t xml:space="preserve">200    426    </t>
    </r>
    <r>
      <rPr>
        <vertAlign val="superscript"/>
        <sz val="10.5"/>
        <rFont val="Courier New"/>
        <family val="3"/>
      </rPr>
      <t xml:space="preserve">323    284    101     </t>
    </r>
    <r>
      <rPr>
        <b/>
        <vertAlign val="superscript"/>
        <sz val="9"/>
        <rFont val="Courier New"/>
        <family val="3"/>
      </rPr>
      <t xml:space="preserve">98     </t>
    </r>
    <r>
      <rPr>
        <vertAlign val="superscript"/>
        <sz val="10.5"/>
        <rFont val="Courier New"/>
        <family val="3"/>
      </rPr>
      <t>302    366    246</t>
    </r>
  </si>
  <si>
    <r>
      <rPr>
        <sz val="10.5"/>
        <rFont val="Courier New"/>
        <family val="3"/>
      </rPr>
      <t xml:space="preserve">HURKOWSKI, FRANK      </t>
    </r>
    <r>
      <rPr>
        <b/>
        <sz val="9"/>
        <rFont val="Arial"/>
        <family val="2"/>
      </rPr>
      <t>R</t>
    </r>
  </si>
  <si>
    <r>
      <rPr>
        <sz val="10.5"/>
        <rFont val="Courier New"/>
        <family val="3"/>
      </rPr>
      <t>SMITH, TONY          D WRITE-IN</t>
    </r>
  </si>
  <si>
    <r>
      <rPr>
        <sz val="10.5"/>
        <rFont val="Courier New"/>
        <family val="3"/>
      </rPr>
      <t>DEVENS, JOHN         D</t>
    </r>
  </si>
  <si>
    <r>
      <rPr>
        <sz val="10.5"/>
        <rFont val="Courier New"/>
        <family val="3"/>
      </rPr>
      <t xml:space="preserve">13    214    </t>
    </r>
    <r>
      <rPr>
        <vertAlign val="superscript"/>
        <sz val="10.5"/>
        <rFont val="Courier New"/>
        <family val="3"/>
      </rPr>
      <t xml:space="preserve">239    126    </t>
    </r>
    <r>
      <rPr>
        <vertAlign val="superscript"/>
        <sz val="9"/>
        <rFont val="Arial"/>
        <family val="2"/>
      </rPr>
      <t xml:space="preserve">72           </t>
    </r>
    <r>
      <rPr>
        <vertAlign val="superscript"/>
        <sz val="10.5"/>
        <rFont val="Courier New"/>
        <family val="3"/>
      </rPr>
      <t xml:space="preserve">200    193    190     43     </t>
    </r>
    <r>
      <rPr>
        <vertAlign val="superscript"/>
        <sz val="9"/>
        <rFont val="Arial"/>
        <family val="2"/>
      </rPr>
      <t xml:space="preserve">77           </t>
    </r>
    <r>
      <rPr>
        <vertAlign val="superscript"/>
        <sz val="10.5"/>
        <rFont val="Courier New"/>
        <family val="3"/>
      </rPr>
      <t>209    218    145</t>
    </r>
  </si>
  <si>
    <r>
      <rPr>
        <vertAlign val="subscript"/>
        <sz val="10.5"/>
        <rFont val="Courier New"/>
        <family val="3"/>
      </rPr>
      <t xml:space="preserve">0     0      0      0      0      0      1      1      </t>
    </r>
    <r>
      <rPr>
        <sz val="10.5"/>
        <rFont val="Courier New"/>
        <family val="3"/>
      </rPr>
      <t xml:space="preserve">0      2      </t>
    </r>
    <r>
      <rPr>
        <vertAlign val="superscript"/>
        <sz val="10.5"/>
        <rFont val="Courier New"/>
        <family val="3"/>
      </rPr>
      <t xml:space="preserve">3      0      </t>
    </r>
    <r>
      <rPr>
        <vertAlign val="superscript"/>
        <sz val="9"/>
        <rFont val="Times New Roman"/>
        <family val="1"/>
      </rPr>
      <t>l</t>
    </r>
  </si>
  <si>
    <r>
      <rPr>
        <vertAlign val="subscript"/>
        <sz val="10.5"/>
        <rFont val="Courier New"/>
        <family val="3"/>
      </rPr>
      <t xml:space="preserve">11    216    228    111     73    195    202    210     </t>
    </r>
    <r>
      <rPr>
        <sz val="10.5"/>
        <rFont val="Courier New"/>
        <family val="3"/>
      </rPr>
      <t xml:space="preserve">43     75    223    </t>
    </r>
    <r>
      <rPr>
        <vertAlign val="superscript"/>
        <sz val="10.5"/>
        <rFont val="Courier New"/>
        <family val="3"/>
      </rPr>
      <t>236    158</t>
    </r>
  </si>
  <si>
    <r>
      <rPr>
        <vertAlign val="subscript"/>
        <sz val="10.5"/>
        <rFont val="Courier New"/>
        <family val="3"/>
      </rPr>
      <t xml:space="preserve">4     23     22      8      8     21     13     30      </t>
    </r>
    <r>
      <rPr>
        <sz val="10.5"/>
        <rFont val="Courier New"/>
        <family val="3"/>
      </rPr>
      <t xml:space="preserve">9     10     51     </t>
    </r>
    <r>
      <rPr>
        <vertAlign val="superscript"/>
        <sz val="10.5"/>
        <rFont val="Courier New"/>
        <family val="3"/>
      </rPr>
      <t>19     10</t>
    </r>
  </si>
  <si>
    <r>
      <rPr>
        <sz val="10.5"/>
        <rFont val="Courier New"/>
        <family val="3"/>
      </rPr>
      <t xml:space="preserve">1     29     </t>
    </r>
    <r>
      <rPr>
        <vertAlign val="superscript"/>
        <sz val="10.5"/>
        <rFont val="Courier New"/>
        <family val="3"/>
      </rPr>
      <t>29     18     21     71     23     18      6     10     28     20     7</t>
    </r>
  </si>
  <si>
    <r>
      <rPr>
        <sz val="10.5"/>
        <rFont val="Courier New"/>
        <family val="3"/>
      </rPr>
      <t xml:space="preserve">222    225    </t>
    </r>
    <r>
      <rPr>
        <vertAlign val="superscript"/>
        <sz val="10.5"/>
        <rFont val="Courier New"/>
        <family val="3"/>
      </rPr>
      <t>133    179    367    313    270     97     98    283    340    236</t>
    </r>
  </si>
  <si>
    <r>
      <rPr>
        <sz val="10.5"/>
        <rFont val="Courier New"/>
        <family val="3"/>
      </rPr>
      <t xml:space="preserve">YOUNG, DON           </t>
    </r>
    <r>
      <rPr>
        <b/>
        <vertAlign val="superscript"/>
        <sz val="9"/>
        <rFont val="Arial"/>
        <family val="2"/>
      </rPr>
      <t>R</t>
    </r>
    <r>
      <rPr>
        <vertAlign val="superscript"/>
        <sz val="10.5"/>
        <rFont val="Courier New"/>
        <family val="3"/>
      </rPr>
      <t xml:space="preserve">      4</t>
    </r>
  </si>
  <si>
    <r>
      <rPr>
        <vertAlign val="subscript"/>
        <sz val="10.5"/>
        <rFont val="Courier New"/>
        <family val="3"/>
      </rPr>
      <t xml:space="preserve">0      0      0      0      </t>
    </r>
    <r>
      <rPr>
        <sz val="10.5"/>
        <rFont val="Courier New"/>
        <family val="3"/>
      </rPr>
      <t xml:space="preserve">0      1      </t>
    </r>
    <r>
      <rPr>
        <vertAlign val="superscript"/>
        <sz val="10.5"/>
        <rFont val="Courier New"/>
        <family val="3"/>
      </rPr>
      <t>0      0      0      1      2      0</t>
    </r>
  </si>
  <si>
    <r>
      <rPr>
        <sz val="10.5"/>
        <rFont val="Courier New"/>
        <family val="3"/>
      </rPr>
      <t>STATE SENATOR DIST.A DAPCEVICH, JOHN TAYLOR, ROBIN WRITE-IN</t>
    </r>
  </si>
  <si>
    <r>
      <rPr>
        <sz val="10.5"/>
        <rFont val="Courier New"/>
        <family val="3"/>
      </rPr>
      <t>STATE REP. DIST. 2 GRUSSENDORF, BEN OINES, GARV WRITE-IN</t>
    </r>
  </si>
  <si>
    <r>
      <rPr>
        <sz val="10.5"/>
        <rFont val="Courier New"/>
        <family val="3"/>
      </rPr>
      <t>APPEALS - A. BRYNER YES</t>
    </r>
  </si>
  <si>
    <r>
      <rPr>
        <sz val="10.5"/>
        <rFont val="Courier New"/>
        <family val="3"/>
      </rPr>
      <t>APPEALS - R. COATS YES</t>
    </r>
  </si>
  <si>
    <r>
      <rPr>
        <vertAlign val="subscript"/>
        <sz val="32"/>
        <rFont val="Times New Roman"/>
        <family val="1"/>
      </rPr>
      <t>-</t>
    </r>
    <r>
      <rPr>
        <sz val="10.5"/>
        <rFont val="Courier New"/>
        <family val="3"/>
      </rPr>
      <t xml:space="preserve">JDlD - G. </t>
    </r>
    <r>
      <rPr>
        <vertAlign val="superscript"/>
        <sz val="10.5"/>
        <rFont val="Courier New"/>
        <family val="3"/>
      </rPr>
      <t>GUCKER</t>
    </r>
  </si>
  <si>
    <r>
      <rPr>
        <vertAlign val="subscript"/>
        <sz val="10.5"/>
        <rFont val="Courier New"/>
        <family val="3"/>
      </rPr>
      <t xml:space="preserve">D     10    181    182     87     87    199    271    276     </t>
    </r>
    <r>
      <rPr>
        <sz val="10.5"/>
        <rFont val="Courier New"/>
        <family val="3"/>
      </rPr>
      <t xml:space="preserve">75    120    </t>
    </r>
    <r>
      <rPr>
        <vertAlign val="superscript"/>
        <sz val="10.5"/>
        <rFont val="Courier New"/>
        <family val="3"/>
      </rPr>
      <t>333    338    209</t>
    </r>
  </si>
  <si>
    <r>
      <rPr>
        <vertAlign val="subscript"/>
        <sz val="10.5"/>
        <rFont val="Courier New"/>
        <family val="3"/>
      </rPr>
      <t xml:space="preserve">R     5    259    281    </t>
    </r>
    <r>
      <rPr>
        <sz val="10.5"/>
        <rFont val="Courier New"/>
        <family val="3"/>
      </rPr>
      <t xml:space="preserve">160    193    464    </t>
    </r>
    <r>
      <rPr>
        <vertAlign val="superscript"/>
        <sz val="10.5"/>
        <rFont val="Courier New"/>
        <family val="3"/>
      </rPr>
      <t xml:space="preserve">245    212     </t>
    </r>
    <r>
      <rPr>
        <vertAlign val="superscript"/>
        <sz val="9"/>
        <rFont val="Arial"/>
        <family val="2"/>
      </rPr>
      <t xml:space="preserve">77             </t>
    </r>
    <r>
      <rPr>
        <vertAlign val="superscript"/>
        <sz val="10.5"/>
        <rFont val="Courier New"/>
        <family val="3"/>
      </rPr>
      <t>65    221    244</t>
    </r>
    <r>
      <rPr>
        <vertAlign val="superscript"/>
        <sz val="9"/>
        <rFont val="Times New Roman"/>
        <family val="1"/>
      </rPr>
      <t xml:space="preserve">            177</t>
    </r>
  </si>
  <si>
    <r>
      <rPr>
        <sz val="10.5"/>
        <rFont val="Courier New"/>
        <family val="3"/>
      </rPr>
      <t xml:space="preserve">5     </t>
    </r>
    <r>
      <rPr>
        <vertAlign val="superscript"/>
        <sz val="10.5"/>
        <rFont val="Courier New"/>
        <family val="3"/>
      </rPr>
      <t>47     41     20      0      4     26</t>
    </r>
  </si>
  <si>
    <r>
      <rPr>
        <vertAlign val="subscript"/>
        <sz val="10.5"/>
        <rFont val="Courier New"/>
        <family val="3"/>
      </rPr>
      <t xml:space="preserve">D     15    300    318    </t>
    </r>
    <r>
      <rPr>
        <sz val="10.5"/>
        <rFont val="Courier New"/>
        <family val="3"/>
      </rPr>
      <t xml:space="preserve">149    161    408    </t>
    </r>
    <r>
      <rPr>
        <vertAlign val="superscript"/>
        <sz val="10.5"/>
        <rFont val="Courier New"/>
        <family val="3"/>
      </rPr>
      <t>394    381     92    148    420    470    292</t>
    </r>
  </si>
  <si>
    <r>
      <rPr>
        <b/>
        <vertAlign val="subscript"/>
        <sz val="9"/>
        <rFont val="Arial"/>
        <family val="2"/>
      </rPr>
      <t xml:space="preserve">R             </t>
    </r>
    <r>
      <rPr>
        <vertAlign val="subscript"/>
        <sz val="10.5"/>
        <rFont val="Courier New"/>
        <family val="3"/>
      </rPr>
      <t xml:space="preserve">5    176    171    112    106    228    152    140     </t>
    </r>
    <r>
      <rPr>
        <sz val="10.5"/>
        <rFont val="Courier New"/>
        <family val="3"/>
      </rPr>
      <t xml:space="preserve">60     41    </t>
    </r>
    <r>
      <rPr>
        <vertAlign val="superscript"/>
        <sz val="10.5"/>
        <rFont val="Courier New"/>
        <family val="3"/>
      </rPr>
      <t>160    147    110</t>
    </r>
  </si>
  <si>
    <r>
      <rPr>
        <sz val="10.5"/>
        <rFont val="Courier New"/>
        <family val="3"/>
      </rPr>
      <t xml:space="preserve">0      1     </t>
    </r>
    <r>
      <rPr>
        <vertAlign val="superscript"/>
        <sz val="10.5"/>
        <rFont val="Courier New"/>
        <family val="3"/>
      </rPr>
      <t xml:space="preserve">0      0      0      0      2      0      0      0      0      0      </t>
    </r>
    <r>
      <rPr>
        <vertAlign val="superscript"/>
        <sz val="9"/>
        <rFont val="Times New Roman"/>
        <family val="1"/>
      </rPr>
      <t>1</t>
    </r>
  </si>
  <si>
    <r>
      <rPr>
        <sz val="10.5"/>
        <rFont val="Courier New"/>
        <family val="3"/>
      </rPr>
      <t xml:space="preserve">10    263    </t>
    </r>
    <r>
      <rPr>
        <vertAlign val="superscript"/>
        <sz val="10.5"/>
        <rFont val="Courier New"/>
        <family val="3"/>
      </rPr>
      <t>268    137    190    341    310    314     95    115    354    365    230</t>
    </r>
  </si>
  <si>
    <r>
      <rPr>
        <vertAlign val="subscript"/>
        <sz val="10.5"/>
        <rFont val="Courier New"/>
        <family val="3"/>
      </rPr>
      <t xml:space="preserve">5    135    153     </t>
    </r>
    <r>
      <rPr>
        <sz val="10.5"/>
        <rFont val="Courier New"/>
        <family val="3"/>
      </rPr>
      <t xml:space="preserve">90    124    250    </t>
    </r>
    <r>
      <rPr>
        <vertAlign val="superscript"/>
        <sz val="10.5"/>
        <rFont val="Courier New"/>
        <family val="3"/>
      </rPr>
      <t>164    155     39     55    153    186    119</t>
    </r>
  </si>
  <si>
    <r>
      <rPr>
        <vertAlign val="subscript"/>
        <sz val="10.5"/>
        <rFont val="Courier New"/>
        <family val="3"/>
      </rPr>
      <t xml:space="preserve">10    258    262    </t>
    </r>
    <r>
      <rPr>
        <sz val="10.5"/>
        <rFont val="Courier New"/>
        <family val="3"/>
      </rPr>
      <t xml:space="preserve">125    189    323    297    </t>
    </r>
    <r>
      <rPr>
        <vertAlign val="superscript"/>
        <sz val="10.5"/>
        <rFont val="Courier New"/>
        <family val="3"/>
      </rPr>
      <t>303     92    105    342    360    222</t>
    </r>
  </si>
  <si>
    <r>
      <rPr>
        <vertAlign val="subscript"/>
        <sz val="10.5"/>
        <rFont val="Courier New"/>
        <family val="3"/>
      </rPr>
      <t xml:space="preserve">5    137    157     </t>
    </r>
    <r>
      <rPr>
        <b/>
        <sz val="9"/>
        <rFont val="Courier New"/>
        <family val="3"/>
      </rPr>
      <t xml:space="preserve">98     </t>
    </r>
    <r>
      <rPr>
        <sz val="10.5"/>
        <rFont val="Courier New"/>
        <family val="3"/>
      </rPr>
      <t xml:space="preserve">123    263    </t>
    </r>
    <r>
      <rPr>
        <vertAlign val="superscript"/>
        <sz val="10.5"/>
        <rFont val="Courier New"/>
        <family val="3"/>
      </rPr>
      <t>174    161     41     60    157    190    129</t>
    </r>
  </si>
  <si>
    <r>
      <rPr>
        <vertAlign val="subscript"/>
        <sz val="10.5"/>
        <rFont val="Courier New"/>
        <family val="3"/>
      </rPr>
      <t xml:space="preserve">10    266    283    </t>
    </r>
    <r>
      <rPr>
        <sz val="10.5"/>
        <rFont val="Courier New"/>
        <family val="3"/>
      </rPr>
      <t xml:space="preserve">143    208    385    327    </t>
    </r>
    <r>
      <rPr>
        <vertAlign val="superscript"/>
        <sz val="10.5"/>
        <rFont val="Courier New"/>
        <family val="3"/>
      </rPr>
      <t xml:space="preserve">329    </t>
    </r>
    <r>
      <rPr>
        <b/>
        <vertAlign val="superscript"/>
        <sz val="9"/>
        <rFont val="Courier New"/>
        <family val="3"/>
      </rPr>
      <t xml:space="preserve">99     </t>
    </r>
    <r>
      <rPr>
        <vertAlign val="superscript"/>
        <sz val="10.5"/>
        <rFont val="Courier New"/>
        <family val="3"/>
      </rPr>
      <t>120    353    385    243</t>
    </r>
  </si>
  <si>
    <r>
      <rPr>
        <sz val="10.5"/>
        <rFont val="Courier New"/>
        <family val="3"/>
      </rPr>
      <t>YES NO</t>
    </r>
  </si>
  <si>
    <r>
      <rPr>
        <sz val="10.5"/>
        <rFont val="Courier New"/>
        <family val="3"/>
      </rPr>
      <t xml:space="preserve">5    138    </t>
    </r>
    <r>
      <rPr>
        <vertAlign val="superscript"/>
        <sz val="10.5"/>
        <rFont val="Courier New"/>
        <family val="3"/>
      </rPr>
      <t xml:space="preserve">140     </t>
    </r>
    <r>
      <rPr>
        <b/>
        <vertAlign val="superscript"/>
        <sz val="9"/>
        <rFont val="Courier New"/>
        <family val="3"/>
      </rPr>
      <t xml:space="preserve">85     </t>
    </r>
    <r>
      <rPr>
        <vertAlign val="superscript"/>
        <sz val="10.5"/>
        <rFont val="Courier New"/>
        <family val="3"/>
      </rPr>
      <t>119    223    151    146     33     50    151     171    114</t>
    </r>
  </si>
  <si>
    <r>
      <rPr>
        <sz val="9.5"/>
        <rFont val="Arial"/>
        <family val="2"/>
      </rPr>
      <t>-  9  -</t>
    </r>
  </si>
  <si>
    <r>
      <rPr>
        <sz val="28"/>
        <rFont val="Times New Roman"/>
        <family val="1"/>
      </rPr>
      <t>..</t>
    </r>
  </si>
  <si>
    <r>
      <rPr>
        <vertAlign val="superscript"/>
        <sz val="11.5"/>
        <rFont val="Courier New"/>
        <family val="3"/>
      </rPr>
      <t>DATE</t>
    </r>
    <r>
      <rPr>
        <vertAlign val="superscript"/>
        <sz val="11.5"/>
        <color rgb="FF1A1A1A"/>
        <rFont val="Courier New"/>
        <family val="3"/>
      </rPr>
      <t xml:space="preserve">: </t>
    </r>
    <r>
      <rPr>
        <vertAlign val="superscript"/>
        <sz val="10.5"/>
        <rFont val="Courier New"/>
        <family val="3"/>
      </rPr>
      <t xml:space="preserve">12/02/92                                      </t>
    </r>
    <r>
      <rPr>
        <sz val="10.5"/>
        <rFont val="Courier New"/>
        <family val="3"/>
      </rPr>
      <t xml:space="preserve">1992 </t>
    </r>
    <r>
      <rPr>
        <sz val="11.5"/>
        <rFont val="Courier New"/>
        <family val="3"/>
      </rPr>
      <t xml:space="preserve">GENERAL ELECTION                          </t>
    </r>
    <r>
      <rPr>
        <vertAlign val="superscript"/>
        <sz val="11.5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 xml:space="preserve">2 </t>
    </r>
    <r>
      <rPr>
        <vertAlign val="superscript"/>
        <sz val="11.5"/>
        <rFont val="Courier New"/>
        <family val="3"/>
      </rPr>
      <t xml:space="preserve">OF  </t>
    </r>
    <r>
      <rPr>
        <vertAlign val="superscript"/>
        <sz val="10.5"/>
        <rFont val="Courier New"/>
        <family val="3"/>
      </rPr>
      <t>4</t>
    </r>
  </si>
  <si>
    <r>
      <rPr>
        <vertAlign val="superscript"/>
        <sz val="11.5"/>
        <rFont val="Courier New"/>
        <family val="3"/>
      </rPr>
      <t>TIHE</t>
    </r>
    <r>
      <rPr>
        <vertAlign val="superscript"/>
        <sz val="11.5"/>
        <color rgb="FF1A1A1A"/>
        <rFont val="Courier New"/>
        <family val="3"/>
      </rPr>
      <t xml:space="preserve">1 </t>
    </r>
    <r>
      <rPr>
        <vertAlign val="superscript"/>
        <sz val="10.5"/>
        <rFont val="Courier New"/>
        <family val="3"/>
      </rPr>
      <t xml:space="preserve">13:17                                      </t>
    </r>
    <r>
      <rPr>
        <sz val="11.5"/>
        <rFont val="Courier New"/>
        <family val="3"/>
      </rPr>
      <t xml:space="preserve">STATEMENT OF VOTE FOR DISTRICT </t>
    </r>
    <r>
      <rPr>
        <sz val="10.5"/>
        <rFont val="Courier New"/>
        <family val="3"/>
      </rPr>
      <t>02</t>
    </r>
  </si>
  <si>
    <r>
      <rPr>
        <sz val="11.5"/>
        <rFont val="Courier New"/>
        <family val="3"/>
      </rPr>
      <t>CONSTITUTIONAL CDNV.</t>
    </r>
  </si>
  <si>
    <r>
      <rPr>
        <vertAlign val="superscript"/>
        <sz val="11.5"/>
        <rFont val="Courier New"/>
        <family val="3"/>
      </rPr>
      <t xml:space="preserve">KUPRDNF PETERS- PETERS-   </t>
    </r>
    <r>
      <rPr>
        <sz val="11.5"/>
        <rFont val="Courier New"/>
        <family val="3"/>
      </rPr>
      <t xml:space="preserve">SCOW WRNGELL WRNGELL HALIBUT JAMSTWN    HT.  </t>
    </r>
    <r>
      <rPr>
        <vertAlign val="superscript"/>
        <sz val="11.5"/>
        <rFont val="Courier New"/>
        <family val="3"/>
      </rPr>
      <t xml:space="preserve">SITKA  SITKA  SITKA  SITKA </t>
    </r>
    <r>
      <rPr>
        <sz val="11.5"/>
        <rFont val="Courier New"/>
        <family val="3"/>
      </rPr>
      <t xml:space="preserve">BURG </t>
    </r>
    <r>
      <rPr>
        <sz val="10.5"/>
        <rFont val="Courier New"/>
        <family val="3"/>
      </rPr>
      <t xml:space="preserve">11 </t>
    </r>
    <r>
      <rPr>
        <sz val="11.5"/>
        <rFont val="Courier New"/>
        <family val="3"/>
      </rPr>
      <t xml:space="preserve">BURG </t>
    </r>
    <r>
      <rPr>
        <sz val="10.5"/>
        <rFont val="Courier New"/>
        <family val="3"/>
      </rPr>
      <t xml:space="preserve">12    </t>
    </r>
    <r>
      <rPr>
        <sz val="11.5"/>
        <rFont val="Courier New"/>
        <family val="3"/>
      </rPr>
      <t xml:space="preserve">BAY    </t>
    </r>
    <r>
      <rPr>
        <sz val="10.5"/>
        <rFont val="Courier New"/>
        <family val="3"/>
      </rPr>
      <t xml:space="preserve">I 1    I 2  </t>
    </r>
    <r>
      <rPr>
        <sz val="11.5"/>
        <rFont val="Courier New"/>
        <family val="3"/>
      </rPr>
      <t xml:space="preserve">POINT    BAY EDGECHB    </t>
    </r>
    <r>
      <rPr>
        <sz val="10.5"/>
        <rFont val="Courier New"/>
        <family val="3"/>
      </rPr>
      <t xml:space="preserve">I 1    I 2    </t>
    </r>
    <r>
      <rPr>
        <vertAlign val="superscript"/>
        <sz val="10.5"/>
        <rFont val="Courier New"/>
        <family val="3"/>
      </rPr>
      <t>I 3    I 4</t>
    </r>
  </si>
  <si>
    <r>
      <rPr>
        <vertAlign val="superscript"/>
        <sz val="10.5"/>
        <rFont val="Courier New"/>
        <family val="3"/>
      </rPr>
      <t xml:space="preserve">02-055  02-085  </t>
    </r>
    <r>
      <rPr>
        <sz val="10.5"/>
        <rFont val="Courier New"/>
        <family val="3"/>
      </rPr>
      <t xml:space="preserve">02-090  02-100  02-115  02-120  02-270  02-275  02-280  </t>
    </r>
    <r>
      <rPr>
        <vertAlign val="superscript"/>
        <sz val="10.5"/>
        <rFont val="Courier New"/>
        <family val="3"/>
      </rPr>
      <t>02-295  02-300  02-305  02-310</t>
    </r>
  </si>
  <si>
    <r>
      <rPr>
        <vertAlign val="superscript"/>
        <sz val="11.5"/>
        <rFont val="Courier New"/>
        <family val="3"/>
      </rPr>
      <t xml:space="preserve">YES                      </t>
    </r>
    <r>
      <rPr>
        <vertAlign val="superscript"/>
        <sz val="10.5"/>
        <rFont val="Courier New"/>
        <family val="3"/>
      </rPr>
      <t xml:space="preserve">5    127    175     </t>
    </r>
    <r>
      <rPr>
        <sz val="10.5"/>
        <rFont val="Courier New"/>
        <family val="3"/>
      </rPr>
      <t xml:space="preserve">67    122    242    127    122     </t>
    </r>
    <r>
      <rPr>
        <b/>
        <sz val="10"/>
        <rFont val="Courier New"/>
        <family val="3"/>
      </rPr>
      <t xml:space="preserve">48     </t>
    </r>
    <r>
      <rPr>
        <b/>
        <vertAlign val="superscript"/>
        <sz val="10"/>
        <rFont val="Courier New"/>
        <family val="3"/>
      </rPr>
      <t xml:space="preserve">49     </t>
    </r>
    <r>
      <rPr>
        <vertAlign val="superscript"/>
        <sz val="10.5"/>
        <rFont val="Courier New"/>
        <family val="3"/>
      </rPr>
      <t>145    149     92</t>
    </r>
  </si>
  <si>
    <r>
      <rPr>
        <vertAlign val="superscript"/>
        <sz val="11.5"/>
        <rFont val="Courier New"/>
        <family val="3"/>
      </rPr>
      <t xml:space="preserve">NO                  </t>
    </r>
    <r>
      <rPr>
        <vertAlign val="superscript"/>
        <sz val="10.5"/>
        <rFont val="Courier New"/>
        <family val="3"/>
      </rPr>
      <t xml:space="preserve">12    348    294    </t>
    </r>
    <r>
      <rPr>
        <b/>
        <vertAlign val="superscript"/>
        <sz val="10"/>
        <rFont val="Courier New"/>
        <family val="3"/>
      </rPr>
      <t xml:space="preserve">185     </t>
    </r>
    <r>
      <rPr>
        <vertAlign val="superscript"/>
        <sz val="10.5"/>
        <rFont val="Courier New"/>
        <family val="3"/>
      </rPr>
      <t xml:space="preserve">212    </t>
    </r>
    <r>
      <rPr>
        <sz val="10.5"/>
        <rFont val="Courier New"/>
        <family val="3"/>
      </rPr>
      <t xml:space="preserve">382    </t>
    </r>
    <r>
      <rPr>
        <sz val="9.5"/>
        <rFont val="Arial"/>
        <family val="2"/>
      </rPr>
      <t xml:space="preserve">595          </t>
    </r>
    <r>
      <rPr>
        <sz val="10.5"/>
        <rFont val="Courier New"/>
        <family val="3"/>
      </rPr>
      <t xml:space="preserve">393     </t>
    </r>
    <r>
      <rPr>
        <b/>
        <sz val="10"/>
        <rFont val="Courier New"/>
        <family val="3"/>
      </rPr>
      <t xml:space="preserve">96     </t>
    </r>
    <r>
      <rPr>
        <vertAlign val="superscript"/>
        <sz val="10.5"/>
        <rFont val="Courier New"/>
        <family val="3"/>
      </rPr>
      <t>139    434    458    305</t>
    </r>
  </si>
  <si>
    <r>
      <rPr>
        <sz val="29"/>
        <rFont val="Arial"/>
        <family val="2"/>
      </rPr>
      <t>-</t>
    </r>
  </si>
  <si>
    <r>
      <rPr>
        <sz val="29"/>
        <rFont val="Arial"/>
        <family val="2"/>
      </rPr>
      <t>-</t>
    </r>
    <r>
      <rPr>
        <vertAlign val="subscript"/>
        <sz val="12"/>
        <rFont val="Arial"/>
        <family val="2"/>
      </rPr>
      <t>•</t>
    </r>
  </si>
  <si>
    <r>
      <rPr>
        <sz val="11"/>
        <rFont val="Times New Roman"/>
        <family val="1"/>
      </rPr>
      <t>- 10 -</t>
    </r>
  </si>
  <si>
    <r>
      <rPr>
        <sz val="11"/>
        <rFont val="Times New Roman"/>
        <family val="1"/>
      </rPr>
      <t>II</t>
    </r>
  </si>
  <si>
    <r>
      <rPr>
        <vertAlign val="subscript"/>
        <sz val="11.5"/>
        <rFont val="Courier New"/>
        <family val="3"/>
      </rPr>
      <t xml:space="preserve">DATE1 </t>
    </r>
    <r>
      <rPr>
        <vertAlign val="subscript"/>
        <sz val="10.5"/>
        <rFont val="Courier New"/>
        <family val="3"/>
      </rPr>
      <t xml:space="preserve">12/02/92                                      </t>
    </r>
    <r>
      <rPr>
        <sz val="10.5"/>
        <rFont val="Courier New"/>
        <family val="3"/>
      </rPr>
      <t xml:space="preserve">1992 </t>
    </r>
    <r>
      <rPr>
        <sz val="11.5"/>
        <rFont val="Courier New"/>
        <family val="3"/>
      </rPr>
      <t>GENERAL ELECTION</t>
    </r>
  </si>
  <si>
    <r>
      <rPr>
        <vertAlign val="subscript"/>
        <sz val="11.5"/>
        <rFont val="Courier New"/>
        <family val="3"/>
      </rPr>
      <t xml:space="preserve">TIME: </t>
    </r>
    <r>
      <rPr>
        <vertAlign val="subscript"/>
        <sz val="10.5"/>
        <rFont val="Courier New"/>
        <family val="3"/>
      </rPr>
      <t xml:space="preserve">13:17                                      </t>
    </r>
    <r>
      <rPr>
        <sz val="11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02</t>
    </r>
  </si>
  <si>
    <r>
      <rPr>
        <sz val="11.5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 xml:space="preserve">3 </t>
    </r>
    <r>
      <rPr>
        <vertAlign val="superscript"/>
        <sz val="11.5"/>
        <rFont val="Courier New"/>
        <family val="3"/>
      </rPr>
      <t xml:space="preserve">OF  </t>
    </r>
    <r>
      <rPr>
        <vertAlign val="superscript"/>
        <sz val="10.5"/>
        <rFont val="Courier New"/>
        <family val="3"/>
      </rPr>
      <t>4</t>
    </r>
  </si>
  <si>
    <r>
      <rPr>
        <sz val="11.5"/>
        <rFont val="Courier New"/>
        <family val="3"/>
      </rPr>
      <t>GRANITE ABSENTE QUESTON</t>
    </r>
  </si>
  <si>
    <r>
      <rPr>
        <sz val="11.5"/>
        <rFont val="Courier New"/>
        <family val="3"/>
      </rPr>
      <t>CREEK</t>
    </r>
  </si>
  <si>
    <r>
      <rPr>
        <sz val="10.5"/>
        <rFont val="Courier New"/>
        <family val="3"/>
      </rPr>
      <t>02-320</t>
    </r>
  </si>
  <si>
    <r>
      <rPr>
        <sz val="10.5"/>
        <rFont val="Courier New"/>
        <family val="3"/>
      </rPr>
      <t xml:space="preserve">02-991  </t>
    </r>
    <r>
      <rPr>
        <vertAlign val="superscript"/>
        <sz val="10.5"/>
        <rFont val="Courier New"/>
        <family val="3"/>
      </rPr>
      <t>02-995</t>
    </r>
  </si>
  <si>
    <r>
      <rPr>
        <sz val="11.5"/>
        <rFont val="Courier New"/>
        <family val="3"/>
      </rPr>
      <t xml:space="preserve">VOTER TURNOUT X         </t>
    </r>
    <r>
      <rPr>
        <vertAlign val="superscript"/>
        <sz val="10.5"/>
        <rFont val="Courier New"/>
        <family val="3"/>
      </rPr>
      <t>58.92</t>
    </r>
    <r>
      <rPr>
        <b/>
        <vertAlign val="superscript"/>
        <sz val="9"/>
        <rFont val="Courier New"/>
        <family val="3"/>
      </rPr>
      <t xml:space="preserve">                   83.88</t>
    </r>
  </si>
  <si>
    <r>
      <rPr>
        <sz val="11.5"/>
        <rFont val="Courier New"/>
        <family val="3"/>
      </rPr>
      <t xml:space="preserve">REGISTERED VOTERS        </t>
    </r>
    <r>
      <rPr>
        <vertAlign val="superscript"/>
        <sz val="10.5"/>
        <rFont val="Courier New"/>
        <family val="3"/>
      </rPr>
      <t>667      0     0   9298</t>
    </r>
  </si>
  <si>
    <r>
      <rPr>
        <sz val="11.5"/>
        <rFont val="Courier New"/>
        <family val="3"/>
      </rPr>
      <t xml:space="preserve">BALLOTS CAST            </t>
    </r>
    <r>
      <rPr>
        <vertAlign val="superscript"/>
        <sz val="10.5"/>
        <rFont val="Courier New"/>
        <family val="3"/>
      </rPr>
      <t>393   1355    571   7800</t>
    </r>
  </si>
  <si>
    <r>
      <rPr>
        <sz val="11.5"/>
        <rFont val="Courier New"/>
        <family val="3"/>
      </rPr>
      <t>PRESIDENT/VICE PRESIDENT</t>
    </r>
  </si>
  <si>
    <r>
      <rPr>
        <sz val="11.5"/>
        <rFont val="Courier New"/>
        <family val="3"/>
      </rPr>
      <t xml:space="preserve">BUSH/QUAYLE          </t>
    </r>
    <r>
      <rPr>
        <b/>
        <sz val="10"/>
        <rFont val="Times New Roman"/>
        <family val="1"/>
      </rPr>
      <t xml:space="preserve">R        </t>
    </r>
    <r>
      <rPr>
        <vertAlign val="superscript"/>
        <sz val="10.5"/>
        <rFont val="Courier New"/>
        <family val="3"/>
      </rPr>
      <t xml:space="preserve">143    </t>
    </r>
    <r>
      <rPr>
        <b/>
        <vertAlign val="superscript"/>
        <sz val="9"/>
        <rFont val="Courier New"/>
        <family val="3"/>
      </rPr>
      <t xml:space="preserve">496     </t>
    </r>
    <r>
      <rPr>
        <vertAlign val="superscript"/>
        <sz val="10.5"/>
        <rFont val="Courier New"/>
        <family val="3"/>
      </rPr>
      <t xml:space="preserve">172   </t>
    </r>
    <r>
      <rPr>
        <b/>
        <vertAlign val="superscript"/>
        <sz val="9"/>
        <rFont val="Courier New"/>
        <family val="3"/>
      </rPr>
      <t>2916</t>
    </r>
  </si>
  <si>
    <r>
      <rPr>
        <sz val="11.5"/>
        <rFont val="Courier New"/>
        <family val="3"/>
      </rPr>
      <t xml:space="preserve">CLINTON/GORE        </t>
    </r>
    <r>
      <rPr>
        <b/>
        <sz val="9"/>
        <rFont val="Arial"/>
        <family val="2"/>
      </rPr>
      <t xml:space="preserve">D           </t>
    </r>
    <r>
      <rPr>
        <vertAlign val="superscript"/>
        <sz val="10.5"/>
        <rFont val="Courier New"/>
        <family val="3"/>
      </rPr>
      <t>135    470    167   2565</t>
    </r>
  </si>
  <si>
    <r>
      <rPr>
        <sz val="11.5"/>
        <rFont val="Courier New"/>
        <family val="3"/>
      </rPr>
      <t xml:space="preserve">FULANI/MUNOZ       </t>
    </r>
    <r>
      <rPr>
        <b/>
        <sz val="10"/>
        <rFont val="Times New Roman"/>
        <family val="1"/>
      </rPr>
      <t xml:space="preserve">NAP                </t>
    </r>
    <r>
      <rPr>
        <vertAlign val="superscript"/>
        <sz val="10.5"/>
        <rFont val="Courier New"/>
        <family val="3"/>
      </rPr>
      <t>0      3      2      7</t>
    </r>
  </si>
  <si>
    <r>
      <rPr>
        <sz val="11.5"/>
        <rFont val="Courier New"/>
        <family val="3"/>
      </rPr>
      <t xml:space="preserve">GRITZ/HI NETT       AFP      </t>
    </r>
    <r>
      <rPr>
        <vertAlign val="superscript"/>
        <sz val="10.5"/>
        <rFont val="Courier New"/>
        <family val="3"/>
      </rPr>
      <t>4      2     0     23</t>
    </r>
  </si>
  <si>
    <r>
      <rPr>
        <sz val="11.5"/>
        <rFont val="Courier New"/>
        <family val="3"/>
      </rPr>
      <t xml:space="preserve">HAGELIN/TOHPKINS    NLP    </t>
    </r>
    <r>
      <rPr>
        <vertAlign val="superscript"/>
        <sz val="10.5"/>
        <rFont val="Courier New"/>
        <family val="3"/>
      </rPr>
      <t>1      0      1      7</t>
    </r>
  </si>
  <si>
    <r>
      <rPr>
        <sz val="11.5"/>
        <rFont val="Courier New"/>
        <family val="3"/>
      </rPr>
      <t xml:space="preserve">LAROUCHE/BEVEL    IFER     </t>
    </r>
    <r>
      <rPr>
        <vertAlign val="superscript"/>
        <sz val="10.5"/>
        <rFont val="Courier New"/>
        <family val="3"/>
      </rPr>
      <t>1      1      1      6</t>
    </r>
  </si>
  <si>
    <r>
      <rPr>
        <sz val="11.5"/>
        <rFont val="Courier New"/>
        <family val="3"/>
      </rPr>
      <t xml:space="preserve">MARROU/LORD         LP     </t>
    </r>
    <r>
      <rPr>
        <vertAlign val="superscript"/>
        <sz val="10.5"/>
        <rFont val="Courier New"/>
        <family val="3"/>
      </rPr>
      <t>1      7      1     41</t>
    </r>
  </si>
  <si>
    <r>
      <rPr>
        <sz val="11.5"/>
        <rFont val="Courier New"/>
        <family val="3"/>
      </rPr>
      <t xml:space="preserve">PEROT/STOCKDALE     </t>
    </r>
    <r>
      <rPr>
        <b/>
        <sz val="10"/>
        <rFont val="Times New Roman"/>
        <family val="1"/>
      </rPr>
      <t>NPP</t>
    </r>
  </si>
  <si>
    <r>
      <rPr>
        <sz val="11.5"/>
        <rFont val="Courier New"/>
        <family val="3"/>
      </rPr>
      <t>PHILLIPS/KNIGHT     ATP</t>
    </r>
  </si>
  <si>
    <r>
      <rPr>
        <sz val="10.5"/>
        <rFont val="Courier New"/>
        <family val="3"/>
      </rPr>
      <t xml:space="preserve">102    </t>
    </r>
    <r>
      <rPr>
        <b/>
        <vertAlign val="superscript"/>
        <sz val="9"/>
        <rFont val="Courier New"/>
        <family val="3"/>
      </rPr>
      <t xml:space="preserve">360     </t>
    </r>
    <r>
      <rPr>
        <vertAlign val="superscript"/>
        <sz val="10.5"/>
        <rFont val="Courier New"/>
        <family val="3"/>
      </rPr>
      <t>219   2137</t>
    </r>
  </si>
  <si>
    <r>
      <rPr>
        <sz val="10.5"/>
        <rFont val="Courier New"/>
        <family val="3"/>
      </rPr>
      <t xml:space="preserve">0     </t>
    </r>
    <r>
      <rPr>
        <vertAlign val="superscript"/>
        <sz val="10.5"/>
        <rFont val="Courier New"/>
        <family val="3"/>
      </rPr>
      <t xml:space="preserve">1      1      </t>
    </r>
    <r>
      <rPr>
        <b/>
        <vertAlign val="superscript"/>
        <sz val="9"/>
        <rFont val="Courier New"/>
        <family val="3"/>
      </rPr>
      <t>8</t>
    </r>
  </si>
  <si>
    <r>
      <rPr>
        <b/>
        <sz val="10"/>
        <rFont val="Times New Roman"/>
        <family val="1"/>
      </rPr>
      <t xml:space="preserve">WRITE-IN                                             </t>
    </r>
    <r>
      <rPr>
        <vertAlign val="superscript"/>
        <sz val="10.5"/>
        <rFont val="Courier New"/>
        <family val="3"/>
      </rPr>
      <t>1      0      1      9</t>
    </r>
  </si>
  <si>
    <r>
      <rPr>
        <sz val="11.5"/>
        <rFont val="Courier New"/>
        <family val="3"/>
      </rPr>
      <t xml:space="preserve">UNITED STATES SENATE    </t>
    </r>
    <r>
      <rPr>
        <vertAlign val="subscript"/>
        <sz val="11.5"/>
        <rFont val="Courier New"/>
        <family val="3"/>
      </rPr>
      <t xml:space="preserve">G     </t>
    </r>
    <r>
      <rPr>
        <vertAlign val="subscript"/>
        <sz val="10.5"/>
        <rFont val="Courier New"/>
        <family val="3"/>
      </rPr>
      <t xml:space="preserve">31     91     </t>
    </r>
    <r>
      <rPr>
        <b/>
        <vertAlign val="subscript"/>
        <sz val="9"/>
        <rFont val="Courier New"/>
        <family val="3"/>
      </rPr>
      <t>38</t>
    </r>
    <r>
      <rPr>
        <vertAlign val="subscript"/>
        <sz val="10.5"/>
        <rFont val="Courier New"/>
        <family val="3"/>
      </rPr>
      <t xml:space="preserve">    525</t>
    </r>
  </si>
  <si>
    <r>
      <rPr>
        <sz val="11.5"/>
        <rFont val="Courier New"/>
        <family val="3"/>
      </rPr>
      <t xml:space="preserve">MURKOWSKI, FRANK     </t>
    </r>
    <r>
      <rPr>
        <b/>
        <vertAlign val="subscript"/>
        <sz val="9.5"/>
        <rFont val="Arial"/>
        <family val="2"/>
      </rPr>
      <t xml:space="preserve">D          </t>
    </r>
    <r>
      <rPr>
        <vertAlign val="subscript"/>
        <sz val="10.5"/>
        <rFont val="Courier New"/>
        <family val="3"/>
      </rPr>
      <t xml:space="preserve">144    </t>
    </r>
    <r>
      <rPr>
        <b/>
        <vertAlign val="subscript"/>
        <sz val="9"/>
        <rFont val="Courier New"/>
        <family val="3"/>
      </rPr>
      <t xml:space="preserve">460      99    </t>
    </r>
    <r>
      <rPr>
        <vertAlign val="subscript"/>
        <sz val="10.5"/>
        <rFont val="Courier New"/>
        <family val="3"/>
      </rPr>
      <t>2642</t>
    </r>
  </si>
  <si>
    <r>
      <rPr>
        <sz val="11.5"/>
        <rFont val="Courier New"/>
        <family val="3"/>
      </rPr>
      <t xml:space="preserve">UNITED STATES </t>
    </r>
    <r>
      <rPr>
        <b/>
        <sz val="10"/>
        <rFont val="Times New Roman"/>
        <family val="1"/>
      </rPr>
      <t xml:space="preserve">REP.                  </t>
    </r>
    <r>
      <rPr>
        <vertAlign val="subscript"/>
        <sz val="11.5"/>
        <rFont val="Courier New"/>
        <family val="3"/>
      </rPr>
      <t xml:space="preserve">D    </t>
    </r>
    <r>
      <rPr>
        <vertAlign val="subscript"/>
        <sz val="10.5"/>
        <rFont val="Courier New"/>
        <family val="3"/>
      </rPr>
      <t xml:space="preserve">148    467    102   </t>
    </r>
    <r>
      <rPr>
        <b/>
        <vertAlign val="subscript"/>
        <sz val="9"/>
        <rFont val="Courier New"/>
        <family val="3"/>
      </rPr>
      <t>2698</t>
    </r>
  </si>
  <si>
    <r>
      <rPr>
        <sz val="11.5"/>
        <rFont val="Courier New"/>
        <family val="3"/>
      </rPr>
      <t>MILLIGAN, HIKE</t>
    </r>
  </si>
  <si>
    <r>
      <rPr>
        <sz val="11.5"/>
        <rFont val="Courier New"/>
        <family val="3"/>
      </rPr>
      <t xml:space="preserve">STATES, MICHAEL       </t>
    </r>
    <r>
      <rPr>
        <b/>
        <vertAlign val="subscript"/>
        <sz val="10"/>
        <rFont val="Times New Roman"/>
        <family val="1"/>
      </rPr>
      <t xml:space="preserve">R        </t>
    </r>
    <r>
      <rPr>
        <vertAlign val="subscript"/>
        <sz val="10.5"/>
        <rFont val="Courier New"/>
        <family val="3"/>
      </rPr>
      <t>204    574    158   3703</t>
    </r>
  </si>
  <si>
    <r>
      <rPr>
        <sz val="11.5"/>
        <rFont val="Courier New"/>
        <family val="3"/>
      </rPr>
      <t xml:space="preserve">STATE SENATOR DIST.A         </t>
    </r>
    <r>
      <rPr>
        <vertAlign val="subscript"/>
        <sz val="10.5"/>
        <rFont val="Courier New"/>
        <family val="3"/>
      </rPr>
      <t>195    560    117   3240</t>
    </r>
  </si>
  <si>
    <r>
      <rPr>
        <sz val="11.5"/>
        <rFont val="Courier New"/>
        <family val="3"/>
      </rPr>
      <t xml:space="preserve">TAYLOR, ROBIN        </t>
    </r>
    <r>
      <rPr>
        <vertAlign val="superscript"/>
        <sz val="11.5"/>
        <rFont val="Courier New"/>
        <family val="3"/>
      </rPr>
      <t>R</t>
    </r>
  </si>
  <si>
    <r>
      <rPr>
        <b/>
        <sz val="10"/>
        <rFont val="Times New Roman"/>
        <family val="1"/>
      </rPr>
      <t>WRITE-IN</t>
    </r>
  </si>
  <si>
    <r>
      <rPr>
        <sz val="11.5"/>
        <rFont val="Courier New"/>
        <family val="3"/>
      </rPr>
      <t xml:space="preserve">STATE REP. DIST. </t>
    </r>
    <r>
      <rPr>
        <sz val="10.5"/>
        <rFont val="Courier New"/>
        <family val="3"/>
      </rPr>
      <t>2</t>
    </r>
  </si>
  <si>
    <r>
      <rPr>
        <sz val="10.5"/>
        <rFont val="Courier New"/>
        <family val="3"/>
      </rPr>
      <t>22     19</t>
    </r>
  </si>
  <si>
    <r>
      <rPr>
        <b/>
        <sz val="9.5"/>
        <rFont val="Arial"/>
        <family val="2"/>
      </rPr>
      <t xml:space="preserve">D          </t>
    </r>
    <r>
      <rPr>
        <sz val="10.5"/>
        <rFont val="Courier New"/>
        <family val="3"/>
      </rPr>
      <t>280</t>
    </r>
    <r>
      <rPr>
        <vertAlign val="superscript"/>
        <sz val="10.5"/>
        <rFont val="Courier New"/>
        <family val="3"/>
      </rPr>
      <t xml:space="preserve">    726</t>
    </r>
  </si>
  <si>
    <r>
      <rPr>
        <sz val="11.5"/>
        <rFont val="Courier New"/>
        <family val="3"/>
      </rPr>
      <t>GRUSSENDORF, BEN OINES, GARV WRITE-IN</t>
    </r>
  </si>
  <si>
    <r>
      <rPr>
        <sz val="11.5"/>
        <rFont val="Courier New"/>
        <family val="3"/>
      </rPr>
      <t>APPEALS - A. BRYNER YES</t>
    </r>
  </si>
  <si>
    <r>
      <rPr>
        <sz val="11.5"/>
        <rFont val="Courier New"/>
        <family val="3"/>
      </rPr>
      <t xml:space="preserve">APPEALS </t>
    </r>
    <r>
      <rPr>
        <vertAlign val="superscript"/>
        <sz val="11.5"/>
        <rFont val="Courier New"/>
        <family val="3"/>
      </rPr>
      <t xml:space="preserve">- R. COATS </t>
    </r>
    <r>
      <rPr>
        <sz val="11.5"/>
        <rFont val="Courier New"/>
        <family val="3"/>
      </rPr>
      <t>YES</t>
    </r>
  </si>
  <si>
    <r>
      <rPr>
        <vertAlign val="subscript"/>
        <sz val="31"/>
        <rFont val="Times New Roman"/>
        <family val="1"/>
      </rPr>
      <t>-</t>
    </r>
    <r>
      <rPr>
        <sz val="11.5"/>
        <rFont val="Courier New"/>
        <family val="3"/>
      </rPr>
      <t xml:space="preserve">JDlD - G. </t>
    </r>
    <r>
      <rPr>
        <vertAlign val="superscript"/>
        <sz val="11.5"/>
        <rFont val="Courier New"/>
        <family val="3"/>
      </rPr>
      <t>GUCKER</t>
    </r>
  </si>
  <si>
    <r>
      <rPr>
        <b/>
        <sz val="9.5"/>
        <rFont val="Arial"/>
        <family val="2"/>
      </rPr>
      <t xml:space="preserve">R         </t>
    </r>
    <r>
      <rPr>
        <vertAlign val="superscript"/>
        <sz val="10.5"/>
        <rFont val="Courier New"/>
        <family val="3"/>
      </rPr>
      <t xml:space="preserve">110    385    </t>
    </r>
    <r>
      <rPr>
        <b/>
        <vertAlign val="superscript"/>
        <sz val="9"/>
        <rFont val="Courier New"/>
        <family val="3"/>
      </rPr>
      <t xml:space="preserve">66    </t>
    </r>
    <r>
      <rPr>
        <vertAlign val="superscript"/>
        <sz val="10.5"/>
        <rFont val="Courier New"/>
        <family val="3"/>
      </rPr>
      <t>2169</t>
    </r>
  </si>
  <si>
    <r>
      <rPr>
        <sz val="10.5"/>
        <rFont val="Courier New"/>
        <family val="3"/>
      </rPr>
      <t xml:space="preserve">1      </t>
    </r>
    <r>
      <rPr>
        <sz val="9"/>
        <rFont val="Arial"/>
        <family val="2"/>
      </rPr>
      <t xml:space="preserve">4                </t>
    </r>
    <r>
      <rPr>
        <vertAlign val="superscript"/>
        <sz val="10.5"/>
        <rFont val="Courier New"/>
        <family val="3"/>
      </rPr>
      <t>0      9</t>
    </r>
  </si>
  <si>
    <r>
      <rPr>
        <sz val="10.5"/>
        <rFont val="Courier New"/>
        <family val="3"/>
      </rPr>
      <t xml:space="preserve">214    622    </t>
    </r>
    <r>
      <rPr>
        <vertAlign val="superscript"/>
        <sz val="10.5"/>
        <rFont val="Courier New"/>
        <family val="3"/>
      </rPr>
      <t xml:space="preserve">157   </t>
    </r>
    <r>
      <rPr>
        <b/>
        <vertAlign val="superscript"/>
        <sz val="9"/>
        <rFont val="Courier New"/>
        <family val="3"/>
      </rPr>
      <t>3985</t>
    </r>
  </si>
  <si>
    <r>
      <rPr>
        <sz val="10.5"/>
        <rFont val="Courier New"/>
        <family val="3"/>
      </rPr>
      <t xml:space="preserve">125    377     </t>
    </r>
    <r>
      <rPr>
        <vertAlign val="superscript"/>
        <sz val="10.5"/>
        <rFont val="Courier New"/>
        <family val="3"/>
      </rPr>
      <t>95   2225</t>
    </r>
  </si>
  <si>
    <r>
      <rPr>
        <sz val="10.5"/>
        <rFont val="Courier New"/>
        <family val="3"/>
      </rPr>
      <t xml:space="preserve">212    609    </t>
    </r>
    <r>
      <rPr>
        <vertAlign val="superscript"/>
        <sz val="10.5"/>
        <rFont val="Courier New"/>
        <family val="3"/>
      </rPr>
      <t>144   3853</t>
    </r>
  </si>
  <si>
    <r>
      <rPr>
        <sz val="10.5"/>
        <rFont val="Courier New"/>
        <family val="3"/>
      </rPr>
      <t xml:space="preserve">125    </t>
    </r>
    <r>
      <rPr>
        <b/>
        <sz val="9"/>
        <rFont val="Courier New"/>
        <family val="3"/>
      </rPr>
      <t xml:space="preserve">385     </t>
    </r>
    <r>
      <rPr>
        <vertAlign val="superscript"/>
        <sz val="10.5"/>
        <rFont val="Courier New"/>
        <family val="3"/>
      </rPr>
      <t>104   2309</t>
    </r>
  </si>
  <si>
    <r>
      <rPr>
        <sz val="10.5"/>
        <rFont val="Courier New"/>
        <family val="3"/>
      </rPr>
      <t xml:space="preserve">213    </t>
    </r>
    <r>
      <rPr>
        <vertAlign val="superscript"/>
        <sz val="10.5"/>
        <rFont val="Courier New"/>
        <family val="3"/>
      </rPr>
      <t>643    152   4159</t>
    </r>
  </si>
  <si>
    <r>
      <rPr>
        <sz val="10.5"/>
        <rFont val="Courier New"/>
        <family val="3"/>
      </rPr>
      <t xml:space="preserve">129    341     </t>
    </r>
    <r>
      <rPr>
        <vertAlign val="superscript"/>
        <sz val="10.5"/>
        <rFont val="Courier New"/>
        <family val="3"/>
      </rPr>
      <t>73   2069</t>
    </r>
  </si>
  <si>
    <r>
      <rPr>
        <sz val="10.5"/>
        <rFont val="Times New Roman"/>
        <family val="1"/>
      </rPr>
      <t>- 11 -</t>
    </r>
  </si>
  <si>
    <r>
      <rPr>
        <sz val="13"/>
        <rFont val="Times New Roman"/>
        <family val="1"/>
      </rPr>
      <t>••</t>
    </r>
  </si>
  <si>
    <r>
      <rPr>
        <sz val="11"/>
        <color rgb="FF010101"/>
        <rFont val="Courier New"/>
        <family val="3"/>
      </rPr>
      <t xml:space="preserve">DATE: </t>
    </r>
    <r>
      <rPr>
        <sz val="10.5"/>
        <color rgb="FF010101"/>
        <rFont val="Courier New"/>
        <family val="3"/>
      </rPr>
      <t>12/02/92</t>
    </r>
  </si>
  <si>
    <r>
      <rPr>
        <sz val="11"/>
        <color rgb="FF010101"/>
        <rFont val="Courier New"/>
        <family val="3"/>
      </rPr>
      <t>TIME: 13:17</t>
    </r>
  </si>
  <si>
    <r>
      <rPr>
        <sz val="11"/>
        <color rgb="FF010101"/>
        <rFont val="Courier New"/>
        <family val="3"/>
      </rPr>
      <t>GRANITE ABSENTE QUESTON</t>
    </r>
  </si>
  <si>
    <r>
      <rPr>
        <sz val="10.5"/>
        <color rgb="FF010101"/>
        <rFont val="Courier New"/>
        <family val="3"/>
      </rPr>
      <t xml:space="preserve">1992 </t>
    </r>
    <r>
      <rPr>
        <sz val="11"/>
        <color rgb="FF010101"/>
        <rFont val="Courier New"/>
        <family val="3"/>
      </rPr>
      <t xml:space="preserve">GENERAL ELECTION STATEMENT OF VOTE FOR DISTRICT </t>
    </r>
    <r>
      <rPr>
        <sz val="10.5"/>
        <color rgb="FF010101"/>
        <rFont val="Courier New"/>
        <family val="3"/>
      </rPr>
      <t>02</t>
    </r>
  </si>
  <si>
    <r>
      <rPr>
        <sz val="11"/>
        <color rgb="FF010101"/>
        <rFont val="Courier New"/>
        <family val="3"/>
      </rPr>
      <t xml:space="preserve">PAGE  </t>
    </r>
    <r>
      <rPr>
        <sz val="10"/>
        <color rgb="FF010101"/>
        <rFont val="Courier New"/>
        <family val="3"/>
      </rPr>
      <t xml:space="preserve">4 </t>
    </r>
    <r>
      <rPr>
        <sz val="11"/>
        <color rgb="FF010101"/>
        <rFont val="Courier New"/>
        <family val="3"/>
      </rPr>
      <t xml:space="preserve">OF  </t>
    </r>
    <r>
      <rPr>
        <sz val="10"/>
        <color rgb="FF010101"/>
        <rFont val="Courier New"/>
        <family val="3"/>
      </rPr>
      <t>4</t>
    </r>
  </si>
  <si>
    <r>
      <rPr>
        <sz val="11"/>
        <color rgb="FF010101"/>
        <rFont val="Courier New"/>
        <family val="3"/>
      </rPr>
      <t>CONSTITUTIONAL CDNV.</t>
    </r>
  </si>
  <si>
    <r>
      <rPr>
        <sz val="11"/>
        <color rgb="FF010101"/>
        <rFont val="Courier New"/>
        <family val="3"/>
      </rPr>
      <t>CREEK                TOTAL</t>
    </r>
  </si>
  <si>
    <r>
      <rPr>
        <sz val="10.5"/>
        <color rgb="FF010101"/>
        <rFont val="Courier New"/>
        <family val="3"/>
      </rPr>
      <t>02-320  02-991  02-995</t>
    </r>
  </si>
  <si>
    <r>
      <rPr>
        <sz val="11"/>
        <color rgb="FF010101"/>
        <rFont val="Courier New"/>
        <family val="3"/>
      </rPr>
      <t>YES NO</t>
    </r>
  </si>
  <si>
    <r>
      <rPr>
        <sz val="32"/>
        <color rgb="FF010101"/>
        <rFont val="Times New Roman"/>
        <family val="1"/>
      </rPr>
      <t>-</t>
    </r>
    <r>
      <rPr>
        <vertAlign val="subscript"/>
        <sz val="31"/>
        <color rgb="FF010101"/>
        <rFont val="Arial"/>
        <family val="2"/>
      </rPr>
      <t>-</t>
    </r>
  </si>
  <si>
    <r>
      <rPr>
        <sz val="11"/>
        <color rgb="FF010101"/>
        <rFont val="Arial"/>
        <family val="2"/>
      </rPr>
      <t>- 1a -</t>
    </r>
  </si>
  <si>
    <r>
      <rPr>
        <sz val="11.5"/>
        <color rgb="FF010101"/>
        <rFont val="Times New Roman"/>
        <family val="1"/>
      </rPr>
      <t>II</t>
    </r>
  </si>
  <si>
    <r>
      <rPr>
        <vertAlign val="subscript"/>
        <sz val="11"/>
        <rFont val="Courier New"/>
        <family val="3"/>
      </rPr>
      <t xml:space="preserve">-DATE1 </t>
    </r>
    <r>
      <rPr>
        <vertAlign val="subscript"/>
        <sz val="10.5"/>
        <rFont val="Courier New"/>
        <family val="3"/>
      </rPr>
      <t xml:space="preserve">12/02/92                                     </t>
    </r>
    <r>
      <rPr>
        <b/>
        <sz val="10"/>
        <rFont val="Courier New"/>
        <family val="3"/>
      </rPr>
      <t xml:space="preserve">1992 </t>
    </r>
    <r>
      <rPr>
        <sz val="11"/>
        <rFont val="Courier New"/>
        <family val="3"/>
      </rPr>
      <t>GENERAL ELECTION</t>
    </r>
  </si>
  <si>
    <r>
      <rPr>
        <vertAlign val="subscript"/>
        <sz val="11"/>
        <rFont val="Courier New"/>
        <family val="3"/>
      </rPr>
      <t xml:space="preserve">TIME: </t>
    </r>
    <r>
      <rPr>
        <vertAlign val="subscript"/>
        <sz val="10.5"/>
        <rFont val="Courier New"/>
        <family val="3"/>
      </rPr>
      <t xml:space="preserve">13:17                                      </t>
    </r>
    <r>
      <rPr>
        <sz val="11"/>
        <rFont val="Courier New"/>
        <family val="3"/>
      </rPr>
      <t xml:space="preserve">STATEMENT OF VOTE FOR DISTRICT </t>
    </r>
    <r>
      <rPr>
        <b/>
        <vertAlign val="superscript"/>
        <sz val="10"/>
        <rFont val="Courier New"/>
        <family val="3"/>
      </rPr>
      <t>03</t>
    </r>
  </si>
  <si>
    <r>
      <rPr>
        <sz val="11"/>
        <rFont val="Courier New"/>
        <family val="3"/>
      </rPr>
      <t xml:space="preserve">PAGE  </t>
    </r>
    <r>
      <rPr>
        <sz val="10.5"/>
        <rFont val="Courier New"/>
        <family val="3"/>
      </rPr>
      <t xml:space="preserve">1 </t>
    </r>
    <r>
      <rPr>
        <sz val="11"/>
        <rFont val="Courier New"/>
        <family val="3"/>
      </rPr>
      <t xml:space="preserve">OF  </t>
    </r>
    <r>
      <rPr>
        <vertAlign val="superscript"/>
        <sz val="10.5"/>
        <rFont val="Courier New"/>
        <family val="3"/>
      </rPr>
      <t>4</t>
    </r>
  </si>
  <si>
    <r>
      <rPr>
        <vertAlign val="subscript"/>
        <sz val="11"/>
        <rFont val="Courier New"/>
        <family val="3"/>
      </rPr>
      <t xml:space="preserve">DOUGLAS DOUGLAS  JUNEAU  </t>
    </r>
    <r>
      <rPr>
        <sz val="11"/>
        <rFont val="Courier New"/>
        <family val="3"/>
      </rPr>
      <t xml:space="preserve">JUNEAU  JUNEAU  </t>
    </r>
    <r>
      <rPr>
        <vertAlign val="superscript"/>
        <sz val="11"/>
        <rFont val="Courier New"/>
        <family val="3"/>
      </rPr>
      <t>JUNEAU  JUNEAU  JUNEAU  JUNEAU   LEMON   NORTH  SALMON SWITZER</t>
    </r>
  </si>
  <si>
    <r>
      <rPr>
        <b/>
        <vertAlign val="subscript"/>
        <sz val="10"/>
        <rFont val="Courier New"/>
        <family val="3"/>
      </rPr>
      <t xml:space="preserve">03-330  03-335  </t>
    </r>
    <r>
      <rPr>
        <vertAlign val="subscript"/>
        <sz val="10.5"/>
        <rFont val="Courier New"/>
        <family val="3"/>
      </rPr>
      <t xml:space="preserve">03-345  </t>
    </r>
    <r>
      <rPr>
        <b/>
        <vertAlign val="subscript"/>
        <sz val="10"/>
        <rFont val="Courier New"/>
        <family val="3"/>
      </rPr>
      <t xml:space="preserve">03-350  03-360  </t>
    </r>
    <r>
      <rPr>
        <vertAlign val="subscript"/>
        <sz val="10.5"/>
        <rFont val="Courier New"/>
        <family val="3"/>
      </rPr>
      <t xml:space="preserve">03-370  03-375  </t>
    </r>
    <r>
      <rPr>
        <b/>
        <vertAlign val="subscript"/>
        <sz val="10"/>
        <rFont val="Courier New"/>
        <family val="3"/>
      </rPr>
      <t xml:space="preserve">03-380  </t>
    </r>
    <r>
      <rPr>
        <b/>
        <sz val="10"/>
        <rFont val="Courier New"/>
        <family val="3"/>
      </rPr>
      <t xml:space="preserve">03-385  </t>
    </r>
    <r>
      <rPr>
        <sz val="10.5"/>
        <rFont val="Courier New"/>
        <family val="3"/>
      </rPr>
      <t xml:space="preserve">03-390  </t>
    </r>
    <r>
      <rPr>
        <vertAlign val="superscript"/>
        <sz val="10.5"/>
        <rFont val="Courier New"/>
        <family val="3"/>
      </rPr>
      <t>03-410  03-415  03-425</t>
    </r>
  </si>
  <si>
    <r>
      <rPr>
        <vertAlign val="subscript"/>
        <sz val="11"/>
        <rFont val="Courier New"/>
        <family val="3"/>
      </rPr>
      <t xml:space="preserve">VOTER TURNOUT%          </t>
    </r>
    <r>
      <rPr>
        <b/>
        <vertAlign val="subscript"/>
        <sz val="10"/>
        <rFont val="Courier New"/>
        <family val="3"/>
      </rPr>
      <t xml:space="preserve">64.27   </t>
    </r>
    <r>
      <rPr>
        <b/>
        <sz val="10"/>
        <rFont val="Courier New"/>
        <family val="3"/>
      </rPr>
      <t xml:space="preserve">64.04   60.58   </t>
    </r>
    <r>
      <rPr>
        <sz val="10.5"/>
        <rFont val="Courier New"/>
        <family val="3"/>
      </rPr>
      <t xml:space="preserve">59.95  </t>
    </r>
    <r>
      <rPr>
        <b/>
        <vertAlign val="superscript"/>
        <sz val="10"/>
        <rFont val="Courier New"/>
        <family val="3"/>
      </rPr>
      <t xml:space="preserve">68.12   </t>
    </r>
    <r>
      <rPr>
        <vertAlign val="superscript"/>
        <sz val="10.5"/>
        <rFont val="Courier New"/>
        <family val="3"/>
      </rPr>
      <t xml:space="preserve">61.35  66.97  </t>
    </r>
    <r>
      <rPr>
        <b/>
        <vertAlign val="superscript"/>
        <sz val="10"/>
        <rFont val="Courier New"/>
        <family val="3"/>
      </rPr>
      <t xml:space="preserve">62.06   </t>
    </r>
    <r>
      <rPr>
        <vertAlign val="superscript"/>
        <sz val="10.5"/>
        <rFont val="Courier New"/>
        <family val="3"/>
      </rPr>
      <t xml:space="preserve">67.97  65.53   </t>
    </r>
    <r>
      <rPr>
        <b/>
        <vertAlign val="superscript"/>
        <sz val="10"/>
        <rFont val="Courier New"/>
        <family val="3"/>
      </rPr>
      <t xml:space="preserve">58.82   </t>
    </r>
    <r>
      <rPr>
        <vertAlign val="superscript"/>
        <sz val="10.5"/>
        <rFont val="Courier New"/>
        <family val="3"/>
      </rPr>
      <t>71.52  63.72</t>
    </r>
  </si>
  <si>
    <r>
      <rPr>
        <sz val="11"/>
        <rFont val="Courier New"/>
        <family val="3"/>
      </rPr>
      <t xml:space="preserve">REGISTERED VOTERS         </t>
    </r>
    <r>
      <rPr>
        <vertAlign val="superscript"/>
        <sz val="10.5"/>
        <rFont val="Courier New"/>
        <family val="3"/>
      </rPr>
      <t>837    484    713    442    411</t>
    </r>
    <r>
      <rPr>
        <b/>
        <vertAlign val="superscript"/>
        <sz val="10"/>
        <rFont val="Courier New"/>
        <family val="3"/>
      </rPr>
      <t xml:space="preserve">     696</t>
    </r>
  </si>
  <si>
    <r>
      <rPr>
        <sz val="11"/>
        <rFont val="Courier New"/>
        <family val="3"/>
      </rPr>
      <t xml:space="preserve">BALLOTS CAST             </t>
    </r>
    <r>
      <rPr>
        <vertAlign val="superscript"/>
        <sz val="10.5"/>
        <rFont val="Courier New"/>
        <family val="3"/>
      </rPr>
      <t>538    310    432    265    280    427    505</t>
    </r>
  </si>
  <si>
    <r>
      <rPr>
        <sz val="11"/>
        <rFont val="Courier New"/>
        <family val="3"/>
      </rPr>
      <t>PRESIDENT/VICE PRESIDENT BUSH/QUAYLE CLINTON/GORE FULANI/MUNOZ</t>
    </r>
  </si>
  <si>
    <r>
      <rPr>
        <b/>
        <sz val="10"/>
        <rFont val="Courier New"/>
        <family val="3"/>
      </rPr>
      <t xml:space="preserve">R    </t>
    </r>
    <r>
      <rPr>
        <sz val="10.5"/>
        <rFont val="Courier New"/>
        <family val="3"/>
      </rPr>
      <t xml:space="preserve">145    </t>
    </r>
    <r>
      <rPr>
        <vertAlign val="superscript"/>
        <sz val="10.5"/>
        <rFont val="Courier New"/>
        <family val="3"/>
      </rPr>
      <t xml:space="preserve">106    111     47     47    122    146    </t>
    </r>
    <r>
      <rPr>
        <b/>
        <vertAlign val="superscript"/>
        <sz val="10"/>
        <rFont val="Courier New"/>
        <family val="3"/>
      </rPr>
      <t xml:space="preserve">168     </t>
    </r>
    <r>
      <rPr>
        <vertAlign val="superscript"/>
        <sz val="10.5"/>
        <rFont val="Courier New"/>
        <family val="3"/>
      </rPr>
      <t>260    264    136    153    152</t>
    </r>
  </si>
  <si>
    <r>
      <rPr>
        <b/>
        <sz val="10"/>
        <rFont val="Courier New"/>
        <family val="3"/>
      </rPr>
      <t xml:space="preserve">D     </t>
    </r>
    <r>
      <rPr>
        <sz val="10.5"/>
        <rFont val="Courier New"/>
        <family val="3"/>
      </rPr>
      <t xml:space="preserve">299    </t>
    </r>
    <r>
      <rPr>
        <vertAlign val="superscript"/>
        <sz val="10.5"/>
        <rFont val="Courier New"/>
        <family val="3"/>
      </rPr>
      <t xml:space="preserve">151    234    </t>
    </r>
    <r>
      <rPr>
        <b/>
        <vertAlign val="superscript"/>
        <sz val="10"/>
        <rFont val="Courier New"/>
        <family val="3"/>
      </rPr>
      <t xml:space="preserve">185     198     </t>
    </r>
    <r>
      <rPr>
        <vertAlign val="superscript"/>
        <sz val="10.5"/>
        <rFont val="Courier New"/>
        <family val="3"/>
      </rPr>
      <t xml:space="preserve">222    273    </t>
    </r>
    <r>
      <rPr>
        <b/>
        <vertAlign val="superscript"/>
        <sz val="10"/>
        <rFont val="Courier New"/>
        <family val="3"/>
      </rPr>
      <t xml:space="preserve">282     </t>
    </r>
    <r>
      <rPr>
        <vertAlign val="superscript"/>
        <sz val="10.5"/>
        <rFont val="Courier New"/>
        <family val="3"/>
      </rPr>
      <t>236    254    336    202    194</t>
    </r>
  </si>
  <si>
    <r>
      <rPr>
        <b/>
        <sz val="10"/>
        <rFont val="Courier New"/>
        <family val="3"/>
      </rPr>
      <t xml:space="preserve">NAP      </t>
    </r>
    <r>
      <rPr>
        <sz val="10.5"/>
        <rFont val="Courier New"/>
        <family val="3"/>
      </rPr>
      <t xml:space="preserve">1      1      </t>
    </r>
    <r>
      <rPr>
        <vertAlign val="superscript"/>
        <sz val="10.5"/>
        <rFont val="Courier New"/>
        <family val="3"/>
      </rPr>
      <t>0      0      0      0      0      0      0      0      0      1      0</t>
    </r>
  </si>
  <si>
    <r>
      <rPr>
        <vertAlign val="subscript"/>
        <sz val="10.5"/>
        <rFont val="Courier New"/>
        <family val="3"/>
      </rPr>
      <t xml:space="preserve">2     0      2      0      0      0      0      0      </t>
    </r>
    <r>
      <rPr>
        <sz val="10.5"/>
        <rFont val="Courier New"/>
        <family val="3"/>
      </rPr>
      <t xml:space="preserve">2      2      </t>
    </r>
    <r>
      <rPr>
        <vertAlign val="superscript"/>
        <sz val="10.5"/>
        <rFont val="Courier New"/>
        <family val="3"/>
      </rPr>
      <t>1     0      2</t>
    </r>
  </si>
  <si>
    <r>
      <rPr>
        <sz val="11"/>
        <rFont val="Courier New"/>
        <family val="3"/>
      </rPr>
      <t>GRITZ/HINETT        AFP</t>
    </r>
  </si>
  <si>
    <r>
      <rPr>
        <sz val="11"/>
        <rFont val="Courier New"/>
        <family val="3"/>
      </rPr>
      <t>HAGELIN/TOHPKINS    NLP</t>
    </r>
  </si>
  <si>
    <r>
      <rPr>
        <vertAlign val="subscript"/>
        <sz val="10.5"/>
        <rFont val="Courier New"/>
        <family val="3"/>
      </rPr>
      <t xml:space="preserve">1      1      2     0      0      1      1      1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1      1      1</t>
    </r>
  </si>
  <si>
    <r>
      <rPr>
        <vertAlign val="subscript"/>
        <sz val="10.5"/>
        <rFont val="Courier New"/>
        <family val="3"/>
      </rPr>
      <t xml:space="preserve">0      0      0      0      0      </t>
    </r>
    <r>
      <rPr>
        <vertAlign val="subscript"/>
        <sz val="9"/>
        <rFont val="Arial"/>
        <family val="2"/>
      </rPr>
      <t xml:space="preserve">2               </t>
    </r>
    <r>
      <rPr>
        <vertAlign val="subscript"/>
        <sz val="10.5"/>
        <rFont val="Courier New"/>
        <family val="3"/>
      </rPr>
      <t xml:space="preserve">0      </t>
    </r>
    <r>
      <rPr>
        <sz val="10.5"/>
        <rFont val="Courier New"/>
        <family val="3"/>
      </rPr>
      <t xml:space="preserve">1      2      </t>
    </r>
    <r>
      <rPr>
        <vertAlign val="superscript"/>
        <sz val="10.5"/>
        <rFont val="Courier New"/>
        <family val="3"/>
      </rPr>
      <t>1      1      1</t>
    </r>
  </si>
  <si>
    <r>
      <rPr>
        <sz val="11"/>
        <rFont val="Courier New"/>
        <family val="3"/>
      </rPr>
      <t>LAROUCHE/BEVEL    IFER</t>
    </r>
    <r>
      <rPr>
        <sz val="10.5"/>
        <rFont val="Courier New"/>
        <family val="3"/>
      </rPr>
      <t xml:space="preserve">      2</t>
    </r>
  </si>
  <si>
    <r>
      <rPr>
        <b/>
        <sz val="10"/>
        <rFont val="Courier New"/>
        <family val="3"/>
      </rPr>
      <t xml:space="preserve">HARROU/LORD          </t>
    </r>
    <r>
      <rPr>
        <sz val="11.5"/>
        <rFont val="Courier New"/>
        <family val="3"/>
      </rPr>
      <t>LF</t>
    </r>
    <r>
      <rPr>
        <sz val="10.5"/>
        <rFont val="Courier New"/>
        <family val="3"/>
      </rPr>
      <t xml:space="preserve">      4</t>
    </r>
  </si>
  <si>
    <r>
      <rPr>
        <sz val="11"/>
        <rFont val="Courier New"/>
        <family val="3"/>
      </rPr>
      <t>PEROT/STOCKDALE     NPP</t>
    </r>
    <r>
      <rPr>
        <b/>
        <vertAlign val="superscript"/>
        <sz val="10"/>
        <rFont val="Courier New"/>
        <family val="3"/>
      </rPr>
      <t xml:space="preserve">     80</t>
    </r>
  </si>
  <si>
    <r>
      <rPr>
        <vertAlign val="subscript"/>
        <sz val="10.5"/>
        <rFont val="Courier New"/>
        <family val="3"/>
      </rPr>
      <t xml:space="preserve">2      2     0      1      1      2      3     </t>
    </r>
    <r>
      <rPr>
        <sz val="10.5"/>
        <rFont val="Courier New"/>
        <family val="3"/>
      </rPr>
      <t xml:space="preserve">2      4      </t>
    </r>
    <r>
      <rPr>
        <vertAlign val="superscript"/>
        <sz val="10.5"/>
        <rFont val="Courier New"/>
        <family val="3"/>
      </rPr>
      <t>2      0      4</t>
    </r>
  </si>
  <si>
    <r>
      <rPr>
        <b/>
        <vertAlign val="subscript"/>
        <sz val="10"/>
        <rFont val="Courier New"/>
        <family val="3"/>
      </rPr>
      <t xml:space="preserve">49     62     </t>
    </r>
    <r>
      <rPr>
        <vertAlign val="subscript"/>
        <sz val="10.5"/>
        <rFont val="Courier New"/>
        <family val="3"/>
      </rPr>
      <t xml:space="preserve">31     31     73     72     </t>
    </r>
    <r>
      <rPr>
        <b/>
        <vertAlign val="subscript"/>
        <sz val="10"/>
        <rFont val="Courier New"/>
        <family val="3"/>
      </rPr>
      <t xml:space="preserve">89     </t>
    </r>
    <r>
      <rPr>
        <sz val="10.5"/>
        <rFont val="Courier New"/>
        <family val="3"/>
      </rPr>
      <t xml:space="preserve">135    144    </t>
    </r>
    <r>
      <rPr>
        <vertAlign val="superscript"/>
        <sz val="10.5"/>
        <rFont val="Courier New"/>
        <family val="3"/>
      </rPr>
      <t xml:space="preserve">101     </t>
    </r>
    <r>
      <rPr>
        <b/>
        <vertAlign val="superscript"/>
        <sz val="10"/>
        <rFont val="Courier New"/>
        <family val="3"/>
      </rPr>
      <t xml:space="preserve">65     </t>
    </r>
    <r>
      <rPr>
        <vertAlign val="superscript"/>
        <sz val="10.5"/>
        <rFont val="Courier New"/>
        <family val="3"/>
      </rPr>
      <t>92</t>
    </r>
  </si>
  <si>
    <r>
      <rPr>
        <vertAlign val="subscript"/>
        <sz val="10.5"/>
        <rFont val="Courier New"/>
        <family val="3"/>
      </rPr>
      <t xml:space="preserve">3      0      0      0      </t>
    </r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>2      0      0      1      0      0</t>
    </r>
  </si>
  <si>
    <r>
      <rPr>
        <sz val="11"/>
        <rFont val="Courier New"/>
        <family val="3"/>
      </rPr>
      <t xml:space="preserve">PHILLIPS/KNIGHT     ATP     </t>
    </r>
    <r>
      <rPr>
        <vertAlign val="superscript"/>
        <sz val="10.5"/>
        <rFont val="Courier New"/>
        <family val="3"/>
      </rPr>
      <t>0      0</t>
    </r>
  </si>
  <si>
    <r>
      <rPr>
        <sz val="11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1      0</t>
    </r>
  </si>
  <si>
    <r>
      <rPr>
        <sz val="11"/>
        <rFont val="Courier New"/>
        <family val="3"/>
      </rPr>
      <t>UNITED STATES SENATE</t>
    </r>
  </si>
  <si>
    <r>
      <rPr>
        <vertAlign val="subscript"/>
        <sz val="11"/>
        <rFont val="Courier New"/>
        <family val="3"/>
      </rPr>
      <t xml:space="preserve">G     </t>
    </r>
    <r>
      <rPr>
        <vertAlign val="subscript"/>
        <sz val="10.5"/>
        <rFont val="Courier New"/>
        <family val="3"/>
      </rPr>
      <t xml:space="preserve">45     14     </t>
    </r>
    <r>
      <rPr>
        <b/>
        <vertAlign val="subscript"/>
        <sz val="10"/>
        <rFont val="Courier New"/>
        <family val="3"/>
      </rPr>
      <t xml:space="preserve">64     </t>
    </r>
    <r>
      <rPr>
        <vertAlign val="subscript"/>
        <sz val="10.5"/>
        <rFont val="Courier New"/>
        <family val="3"/>
      </rPr>
      <t xml:space="preserve">44     </t>
    </r>
    <r>
      <rPr>
        <b/>
        <vertAlign val="subscript"/>
        <sz val="10"/>
        <rFont val="Courier New"/>
        <family val="3"/>
      </rPr>
      <t xml:space="preserve">46     </t>
    </r>
    <r>
      <rPr>
        <vertAlign val="subscript"/>
        <sz val="10.5"/>
        <rFont val="Courier New"/>
        <family val="3"/>
      </rPr>
      <t xml:space="preserve">35     54     </t>
    </r>
    <r>
      <rPr>
        <sz val="10.5"/>
        <rFont val="Courier New"/>
        <family val="3"/>
      </rPr>
      <t xml:space="preserve">52     49     </t>
    </r>
    <r>
      <rPr>
        <vertAlign val="superscript"/>
        <sz val="10.5"/>
        <rFont val="Courier New"/>
        <family val="3"/>
      </rPr>
      <t>52     65     33     21</t>
    </r>
  </si>
  <si>
    <r>
      <rPr>
        <sz val="11"/>
        <rFont val="Courier New"/>
        <family val="3"/>
      </rPr>
      <t>JORDAN, MARV HURKOWSKI, FRANK SMITH, TONY</t>
    </r>
  </si>
  <si>
    <r>
      <rPr>
        <sz val="11"/>
        <rFont val="Courier New"/>
        <family val="3"/>
      </rPr>
      <t>R</t>
    </r>
    <r>
      <rPr>
        <sz val="10.5"/>
        <rFont val="Courier New"/>
        <family val="3"/>
      </rPr>
      <t xml:space="preserve">    199</t>
    </r>
  </si>
  <si>
    <r>
      <rPr>
        <sz val="9"/>
        <rFont val="Arial"/>
        <family val="2"/>
      </rPr>
      <t>D</t>
    </r>
    <r>
      <rPr>
        <sz val="10.5"/>
        <rFont val="Courier New"/>
        <family val="3"/>
      </rPr>
      <t xml:space="preserve">    286</t>
    </r>
  </si>
  <si>
    <r>
      <rPr>
        <sz val="10.5"/>
        <rFont val="Courier New"/>
        <family val="3"/>
      </rPr>
      <t xml:space="preserve">139    </t>
    </r>
    <r>
      <rPr>
        <vertAlign val="superscript"/>
        <sz val="10.5"/>
        <rFont val="Courier New"/>
        <family val="3"/>
      </rPr>
      <t>139</t>
    </r>
  </si>
  <si>
    <r>
      <rPr>
        <sz val="10.5"/>
        <rFont val="Courier New"/>
        <family val="3"/>
      </rPr>
      <t>153    215</t>
    </r>
  </si>
  <si>
    <r>
      <rPr>
        <vertAlign val="subscript"/>
        <sz val="10.5"/>
        <rFont val="Courier New"/>
        <family val="3"/>
      </rPr>
      <t xml:space="preserve">60     67    167    191    </t>
    </r>
    <r>
      <rPr>
        <sz val="10.5"/>
        <rFont val="Courier New"/>
        <family val="3"/>
      </rPr>
      <t xml:space="preserve">235    329    </t>
    </r>
    <r>
      <rPr>
        <vertAlign val="superscript"/>
        <sz val="10.5"/>
        <rFont val="Courier New"/>
        <family val="3"/>
      </rPr>
      <t>335    187    193    213</t>
    </r>
  </si>
  <si>
    <r>
      <rPr>
        <vertAlign val="subscript"/>
        <sz val="10.5"/>
        <rFont val="Courier New"/>
        <family val="3"/>
      </rPr>
      <t xml:space="preserve">157    165    213    </t>
    </r>
    <r>
      <rPr>
        <sz val="10.5"/>
        <rFont val="Courier New"/>
        <family val="3"/>
      </rPr>
      <t xml:space="preserve">251    </t>
    </r>
    <r>
      <rPr>
        <vertAlign val="superscript"/>
        <sz val="10.5"/>
        <rFont val="Courier New"/>
        <family val="3"/>
      </rPr>
      <t>255    255    276    318    197    205</t>
    </r>
  </si>
  <si>
    <r>
      <rPr>
        <sz val="11"/>
        <rFont val="Courier New"/>
        <family val="3"/>
      </rPr>
      <t>WRITE-IN</t>
    </r>
  </si>
  <si>
    <r>
      <rPr>
        <sz val="11"/>
        <rFont val="Courier New"/>
        <family val="3"/>
      </rPr>
      <t xml:space="preserve">UNITED STATES REP. DEVENS, JOHN MILLIGAN, HIKE STATES, MICHAEL YOUNG, DON </t>
    </r>
    <r>
      <rPr>
        <b/>
        <sz val="10"/>
        <rFont val="Courier New"/>
        <family val="3"/>
      </rPr>
      <t>WRITE-IN</t>
    </r>
  </si>
  <si>
    <r>
      <rPr>
        <sz val="11"/>
        <rFont val="Courier New"/>
        <family val="3"/>
      </rPr>
      <t>STATE SENATOR DIST.B DUNCAN, JIM</t>
    </r>
  </si>
  <si>
    <r>
      <rPr>
        <sz val="11"/>
        <rFont val="Courier New"/>
        <family val="3"/>
      </rPr>
      <t xml:space="preserve">STATE </t>
    </r>
    <r>
      <rPr>
        <b/>
        <sz val="10"/>
        <rFont val="Courier New"/>
        <family val="3"/>
      </rPr>
      <t xml:space="preserve">REP. </t>
    </r>
    <r>
      <rPr>
        <sz val="11"/>
        <rFont val="Courier New"/>
        <family val="3"/>
      </rPr>
      <t xml:space="preserve">DIST. </t>
    </r>
    <r>
      <rPr>
        <sz val="10.5"/>
        <rFont val="Courier New"/>
        <family val="3"/>
      </rPr>
      <t>3</t>
    </r>
  </si>
  <si>
    <r>
      <rPr>
        <sz val="11"/>
        <rFont val="Courier New"/>
        <family val="3"/>
      </rPr>
      <t>ANDERSON, DALE</t>
    </r>
  </si>
  <si>
    <r>
      <rPr>
        <vertAlign val="subscript"/>
        <sz val="10.5"/>
        <rFont val="Courier New"/>
        <family val="3"/>
      </rPr>
      <t xml:space="preserve">1      2      0      </t>
    </r>
    <r>
      <rPr>
        <sz val="10.5"/>
        <rFont val="Courier New"/>
        <family val="3"/>
      </rPr>
      <t xml:space="preserve">1      1      </t>
    </r>
    <r>
      <rPr>
        <vertAlign val="superscript"/>
        <sz val="10.5"/>
        <rFont val="Courier New"/>
        <family val="3"/>
      </rPr>
      <t>0      4      1     2      1</t>
    </r>
  </si>
  <si>
    <r>
      <rPr>
        <vertAlign val="subscript"/>
        <sz val="11"/>
        <rFont val="Courier New"/>
        <family val="3"/>
      </rPr>
      <t xml:space="preserve">D    </t>
    </r>
    <r>
      <rPr>
        <vertAlign val="subscript"/>
        <sz val="10.5"/>
        <rFont val="Courier New"/>
        <family val="3"/>
      </rPr>
      <t xml:space="preserve">344    </t>
    </r>
    <r>
      <rPr>
        <b/>
        <vertAlign val="subscript"/>
        <sz val="10"/>
        <rFont val="Courier New"/>
        <family val="3"/>
      </rPr>
      <t xml:space="preserve">186    </t>
    </r>
    <r>
      <rPr>
        <vertAlign val="subscript"/>
        <sz val="10.5"/>
        <rFont val="Courier New"/>
        <family val="3"/>
      </rPr>
      <t xml:space="preserve">244    195    216    269    </t>
    </r>
    <r>
      <rPr>
        <sz val="10.5"/>
        <rFont val="Courier New"/>
        <family val="3"/>
      </rPr>
      <t xml:space="preserve">310    316    </t>
    </r>
    <r>
      <rPr>
        <vertAlign val="superscript"/>
        <sz val="10.5"/>
        <rFont val="Courier New"/>
        <family val="3"/>
      </rPr>
      <t>302    310    372    257    201</t>
    </r>
  </si>
  <si>
    <r>
      <rPr>
        <vertAlign val="subscript"/>
        <sz val="11"/>
        <rFont val="Courier New"/>
        <family val="3"/>
      </rPr>
      <t xml:space="preserve">G     </t>
    </r>
    <r>
      <rPr>
        <vertAlign val="subscript"/>
        <sz val="10.5"/>
        <rFont val="Courier New"/>
        <family val="3"/>
      </rPr>
      <t xml:space="preserve">21      8     33     18      9     11     </t>
    </r>
    <r>
      <rPr>
        <sz val="10.5"/>
        <rFont val="Courier New"/>
        <family val="3"/>
      </rPr>
      <t xml:space="preserve">30     20     21     25     </t>
    </r>
    <r>
      <rPr>
        <vertAlign val="superscript"/>
        <sz val="10.5"/>
        <rFont val="Courier New"/>
        <family val="3"/>
      </rPr>
      <t>31     14     11</t>
    </r>
  </si>
  <si>
    <r>
      <rPr>
        <vertAlign val="subscript"/>
        <sz val="11"/>
        <rFont val="Courier New"/>
        <family val="3"/>
      </rPr>
      <t xml:space="preserve">A    </t>
    </r>
    <r>
      <rPr>
        <vertAlign val="subscript"/>
        <sz val="10.5"/>
        <rFont val="Courier New"/>
        <family val="3"/>
      </rPr>
      <t xml:space="preserve">6      4     16      3      4     11     </t>
    </r>
    <r>
      <rPr>
        <sz val="10.5"/>
        <rFont val="Courier New"/>
        <family val="3"/>
      </rPr>
      <t xml:space="preserve">12     18     </t>
    </r>
    <r>
      <rPr>
        <vertAlign val="superscript"/>
        <sz val="10.5"/>
        <rFont val="Courier New"/>
        <family val="3"/>
      </rPr>
      <t>35     43     9      7     28</t>
    </r>
  </si>
  <si>
    <r>
      <rPr>
        <b/>
        <vertAlign val="subscript"/>
        <sz val="10"/>
        <rFont val="Courier New"/>
        <family val="3"/>
      </rPr>
      <t xml:space="preserve">R    </t>
    </r>
    <r>
      <rPr>
        <vertAlign val="subscript"/>
        <sz val="10.5"/>
        <rFont val="Courier New"/>
        <family val="3"/>
      </rPr>
      <t xml:space="preserve">154    107    128     </t>
    </r>
    <r>
      <rPr>
        <sz val="10.5"/>
        <rFont val="Courier New"/>
        <family val="3"/>
      </rPr>
      <t xml:space="preserve">42     49    128    </t>
    </r>
    <r>
      <rPr>
        <vertAlign val="superscript"/>
        <sz val="10.5"/>
        <rFont val="Courier New"/>
        <family val="3"/>
      </rPr>
      <t>142    191    274    282    158    140    197</t>
    </r>
  </si>
  <si>
    <r>
      <rPr>
        <vertAlign val="subscript"/>
        <sz val="10.5"/>
        <rFont val="Courier New"/>
        <family val="3"/>
      </rPr>
      <t xml:space="preserve">1      0      0      0      0      1      0      1      </t>
    </r>
    <r>
      <rPr>
        <sz val="10.5"/>
        <rFont val="Courier New"/>
        <family val="3"/>
      </rPr>
      <t xml:space="preserve">1      2      </t>
    </r>
    <r>
      <rPr>
        <vertAlign val="superscript"/>
        <sz val="10.5"/>
        <rFont val="Courier New"/>
        <family val="3"/>
      </rPr>
      <t>0      0      0</t>
    </r>
  </si>
  <si>
    <r>
      <rPr>
        <vertAlign val="subscript"/>
        <sz val="11"/>
        <rFont val="Courier New"/>
        <family val="3"/>
      </rPr>
      <t xml:space="preserve">D    </t>
    </r>
    <r>
      <rPr>
        <vertAlign val="subscript"/>
        <sz val="10.5"/>
        <rFont val="Courier New"/>
        <family val="3"/>
      </rPr>
      <t xml:space="preserve">410    243    308    205    210    348    </t>
    </r>
    <r>
      <rPr>
        <sz val="10.5"/>
        <rFont val="Courier New"/>
        <family val="3"/>
      </rPr>
      <t xml:space="preserve">385    407    </t>
    </r>
    <r>
      <rPr>
        <vertAlign val="superscript"/>
        <sz val="10.5"/>
        <rFont val="Courier New"/>
        <family val="3"/>
      </rPr>
      <t>468    525    450    321    353</t>
    </r>
  </si>
  <si>
    <r>
      <rPr>
        <vertAlign val="subscript"/>
        <sz val="10.5"/>
        <rFont val="Courier New"/>
        <family val="3"/>
      </rPr>
      <t xml:space="preserve">11     12     14     7      5     </t>
    </r>
    <r>
      <rPr>
        <sz val="10.5"/>
        <rFont val="Courier New"/>
        <family val="3"/>
      </rPr>
      <t xml:space="preserve">10     12     </t>
    </r>
    <r>
      <rPr>
        <vertAlign val="superscript"/>
        <sz val="10.5"/>
        <rFont val="Courier New"/>
        <family val="3"/>
      </rPr>
      <t>24     29     22     10      8     12</t>
    </r>
  </si>
  <si>
    <r>
      <rPr>
        <b/>
        <vertAlign val="subscript"/>
        <sz val="10"/>
        <rFont val="Courier New"/>
        <family val="3"/>
      </rPr>
      <t xml:space="preserve">R    </t>
    </r>
    <r>
      <rPr>
        <vertAlign val="subscript"/>
        <sz val="10.5"/>
        <rFont val="Courier New"/>
        <family val="3"/>
      </rPr>
      <t xml:space="preserve">153     </t>
    </r>
    <r>
      <rPr>
        <b/>
        <vertAlign val="subscript"/>
        <sz val="10"/>
        <rFont val="Courier New"/>
        <family val="3"/>
      </rPr>
      <t xml:space="preserve">98     </t>
    </r>
    <r>
      <rPr>
        <vertAlign val="subscript"/>
        <sz val="10.5"/>
        <rFont val="Courier New"/>
        <family val="3"/>
      </rPr>
      <t xml:space="preserve">99     49     42    115    134    </t>
    </r>
    <r>
      <rPr>
        <sz val="10.5"/>
        <rFont val="Courier New"/>
        <family val="3"/>
      </rPr>
      <t xml:space="preserve">182    256    </t>
    </r>
    <r>
      <rPr>
        <vertAlign val="superscript"/>
        <sz val="10.5"/>
        <rFont val="Courier New"/>
        <family val="3"/>
      </rPr>
      <t>244    141    141    146</t>
    </r>
  </si>
  <si>
    <r>
      <rPr>
        <vertAlign val="subscript"/>
        <sz val="10.5"/>
        <rFont val="Courier New"/>
        <family val="3"/>
      </rPr>
      <t xml:space="preserve">377    201    318    209    229    307    356    </t>
    </r>
    <r>
      <rPr>
        <sz val="10.5"/>
        <rFont val="Courier New"/>
        <family val="3"/>
      </rPr>
      <t xml:space="preserve">360    375    </t>
    </r>
    <r>
      <rPr>
        <vertAlign val="superscript"/>
        <sz val="10.5"/>
        <rFont val="Courier New"/>
        <family val="3"/>
      </rPr>
      <t>417    437    280    292</t>
    </r>
  </si>
  <si>
    <r>
      <rPr>
        <sz val="11"/>
        <rFont val="Courier New"/>
        <family val="3"/>
      </rPr>
      <t>ULMER, FRAN         D WRITE-IN</t>
    </r>
  </si>
  <si>
    <r>
      <rPr>
        <sz val="11"/>
        <rFont val="Courier New"/>
        <family val="3"/>
      </rPr>
      <t>APPEALS - A. BRYNER YES</t>
    </r>
  </si>
  <si>
    <r>
      <rPr>
        <sz val="11"/>
        <rFont val="Courier New"/>
        <family val="3"/>
      </rPr>
      <t>NO</t>
    </r>
  </si>
  <si>
    <r>
      <rPr>
        <sz val="11"/>
        <rFont val="Courier New"/>
        <family val="3"/>
      </rPr>
      <t>APPEALS - R. COATS YES</t>
    </r>
  </si>
  <si>
    <r>
      <rPr>
        <sz val="11"/>
        <rFont val="Courier New"/>
        <family val="3"/>
      </rPr>
      <t xml:space="preserve">JDlD - </t>
    </r>
    <r>
      <rPr>
        <vertAlign val="superscript"/>
        <sz val="11"/>
        <rFont val="Courier New"/>
        <family val="3"/>
      </rPr>
      <t xml:space="preserve">8. GUCKER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</si>
  <si>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>ND</t>
    </r>
  </si>
  <si>
    <r>
      <rPr>
        <vertAlign val="subscript"/>
        <sz val="10.5"/>
        <rFont val="Courier New"/>
        <family val="3"/>
      </rPr>
      <t xml:space="preserve">0      4      1      1      2      0      1      </t>
    </r>
    <r>
      <rPr>
        <sz val="10.5"/>
        <rFont val="Courier New"/>
        <family val="3"/>
      </rPr>
      <t xml:space="preserve">1      1      </t>
    </r>
    <r>
      <rPr>
        <vertAlign val="superscript"/>
        <sz val="10.5"/>
        <rFont val="Courier New"/>
        <family val="3"/>
      </rPr>
      <t>1      0      0      1</t>
    </r>
  </si>
  <si>
    <r>
      <rPr>
        <vertAlign val="subscript"/>
        <sz val="10.5"/>
        <rFont val="Courier New"/>
        <family val="3"/>
      </rPr>
      <t xml:space="preserve">319    200    223    181    </t>
    </r>
    <r>
      <rPr>
        <sz val="10.5"/>
        <rFont val="Courier New"/>
        <family val="3"/>
      </rPr>
      <t xml:space="preserve">177    250    299    </t>
    </r>
    <r>
      <rPr>
        <vertAlign val="superscript"/>
        <sz val="10.5"/>
        <rFont val="Courier New"/>
        <family val="3"/>
      </rPr>
      <t>320    369    390    350    266    275</t>
    </r>
  </si>
  <si>
    <r>
      <rPr>
        <vertAlign val="subscript"/>
        <sz val="10.5"/>
        <rFont val="Courier New"/>
        <family val="3"/>
      </rPr>
      <t xml:space="preserve">134     57    114     38     41    109    109    156    </t>
    </r>
    <r>
      <rPr>
        <sz val="10.5"/>
        <rFont val="Courier New"/>
        <family val="3"/>
      </rPr>
      <t xml:space="preserve">190    212    </t>
    </r>
    <r>
      <rPr>
        <vertAlign val="superscript"/>
        <sz val="10.5"/>
        <rFont val="Courier New"/>
        <family val="3"/>
      </rPr>
      <t>126     89    124</t>
    </r>
  </si>
  <si>
    <r>
      <rPr>
        <vertAlign val="subscript"/>
        <sz val="10.5"/>
        <rFont val="Courier New"/>
        <family val="3"/>
      </rPr>
      <t xml:space="preserve">320    198    215    174    169    250    299    319    </t>
    </r>
    <r>
      <rPr>
        <sz val="10.5"/>
        <rFont val="Courier New"/>
        <family val="3"/>
      </rPr>
      <t xml:space="preserve">358    374    </t>
    </r>
    <r>
      <rPr>
        <vertAlign val="superscript"/>
        <sz val="10.5"/>
        <rFont val="Courier New"/>
        <family val="3"/>
      </rPr>
      <t>343    265    264</t>
    </r>
  </si>
  <si>
    <r>
      <rPr>
        <vertAlign val="subscript"/>
        <sz val="10.5"/>
        <rFont val="Courier New"/>
        <family val="3"/>
      </rPr>
      <t xml:space="preserve">135     58    117     46     46    108    107    159    </t>
    </r>
    <r>
      <rPr>
        <sz val="10.5"/>
        <rFont val="Courier New"/>
        <family val="3"/>
      </rPr>
      <t xml:space="preserve">200    221    </t>
    </r>
    <r>
      <rPr>
        <vertAlign val="superscript"/>
        <sz val="10.5"/>
        <rFont val="Courier New"/>
        <family val="3"/>
      </rPr>
      <t>129     90    129</t>
    </r>
  </si>
  <si>
    <r>
      <rPr>
        <vertAlign val="subscript"/>
        <sz val="10.5"/>
        <rFont val="Courier New"/>
        <family val="3"/>
      </rPr>
      <t xml:space="preserve">326    206    223    176    169    </t>
    </r>
    <r>
      <rPr>
        <sz val="10.5"/>
        <rFont val="Courier New"/>
        <family val="3"/>
      </rPr>
      <t xml:space="preserve">256    302    </t>
    </r>
    <r>
      <rPr>
        <vertAlign val="superscript"/>
        <sz val="10.5"/>
        <rFont val="Courier New"/>
        <family val="3"/>
      </rPr>
      <t>332    383    405    353    272    273</t>
    </r>
  </si>
  <si>
    <r>
      <rPr>
        <sz val="10.5"/>
        <rFont val="Courier New"/>
        <family val="3"/>
      </rPr>
      <t xml:space="preserve">132     55    </t>
    </r>
    <r>
      <rPr>
        <vertAlign val="superscript"/>
        <sz val="10.5"/>
        <rFont val="Courier New"/>
        <family val="3"/>
      </rPr>
      <t>113     45     53    107    110    149    182    200    126     81    122</t>
    </r>
  </si>
  <si>
    <r>
      <rPr>
        <sz val="11"/>
        <rFont val="Times New Roman"/>
        <family val="1"/>
      </rPr>
      <t>- 13 -</t>
    </r>
  </si>
  <si>
    <r>
      <rPr>
        <vertAlign val="superscript"/>
        <sz val="11"/>
        <rFont val="Courier New"/>
        <family val="3"/>
      </rPr>
      <t xml:space="preserve">DATE: 12/02/92                                 </t>
    </r>
    <r>
      <rPr>
        <b/>
        <sz val="10"/>
        <rFont val="Courier New"/>
        <family val="3"/>
      </rPr>
      <t xml:space="preserve">1992 </t>
    </r>
    <r>
      <rPr>
        <sz val="11"/>
        <rFont val="Courier New"/>
        <family val="3"/>
      </rPr>
      <t xml:space="preserve">GENERAL ELECTION                            PAGE  </t>
    </r>
    <r>
      <rPr>
        <vertAlign val="superscript"/>
        <sz val="11"/>
        <rFont val="Courier New"/>
        <family val="3"/>
      </rPr>
      <t xml:space="preserve">2 OF 4  TIME: 13:17                                    </t>
    </r>
    <r>
      <rPr>
        <sz val="11"/>
        <rFont val="Courier New"/>
        <family val="3"/>
      </rPr>
      <t>STATEMENT OF VOTE FDR DISTRICT 03</t>
    </r>
  </si>
  <si>
    <r>
      <rPr>
        <vertAlign val="superscript"/>
        <sz val="11"/>
        <rFont val="Courier New"/>
        <family val="3"/>
      </rPr>
      <t xml:space="preserve">DOUGLAS DOUGLAS  JUNEAU  </t>
    </r>
    <r>
      <rPr>
        <sz val="11"/>
        <rFont val="Courier New"/>
        <family val="3"/>
      </rPr>
      <t xml:space="preserve">JUNEAU  JUNEAU  JUNEAU  JUNEAU  JUNEAU  JUNEAU   </t>
    </r>
    <r>
      <rPr>
        <vertAlign val="superscript"/>
        <sz val="11"/>
        <rFont val="Courier New"/>
        <family val="3"/>
      </rPr>
      <t xml:space="preserve">LEMON   </t>
    </r>
    <r>
      <rPr>
        <sz val="11"/>
        <rFont val="Courier New"/>
        <family val="3"/>
      </rPr>
      <t xml:space="preserve">NORTH  </t>
    </r>
    <r>
      <rPr>
        <vertAlign val="superscript"/>
        <sz val="11"/>
        <rFont val="Courier New"/>
        <family val="3"/>
      </rPr>
      <t xml:space="preserve">SALMON SWITZER I 1    </t>
    </r>
    <r>
      <rPr>
        <sz val="11"/>
        <rFont val="Courier New"/>
        <family val="3"/>
      </rPr>
      <t xml:space="preserve">I 2    </t>
    </r>
    <r>
      <rPr>
        <vertAlign val="superscript"/>
        <sz val="11"/>
        <rFont val="Courier New"/>
        <family val="3"/>
      </rPr>
      <t xml:space="preserve">I 1    </t>
    </r>
    <r>
      <rPr>
        <sz val="11"/>
        <rFont val="Courier New"/>
        <family val="3"/>
      </rPr>
      <t xml:space="preserve">I 2    I 4    I 6    I 7    I 9 AIRPORT   CREEK DOUGLAS   </t>
    </r>
    <r>
      <rPr>
        <vertAlign val="superscript"/>
        <sz val="11"/>
        <rFont val="Courier New"/>
        <family val="3"/>
      </rPr>
      <t>CREEK   CREEK</t>
    </r>
  </si>
  <si>
    <r>
      <rPr>
        <vertAlign val="superscript"/>
        <sz val="11"/>
        <rFont val="Courier New"/>
        <family val="3"/>
      </rPr>
      <t xml:space="preserve">03-330  </t>
    </r>
    <r>
      <rPr>
        <sz val="11"/>
        <rFont val="Courier New"/>
        <family val="3"/>
      </rPr>
      <t xml:space="preserve">03-335  </t>
    </r>
    <r>
      <rPr>
        <b/>
        <vertAlign val="superscript"/>
        <sz val="10"/>
        <rFont val="Courier New"/>
        <family val="3"/>
      </rPr>
      <t xml:space="preserve">03-345  </t>
    </r>
    <r>
      <rPr>
        <sz val="11"/>
        <rFont val="Courier New"/>
        <family val="3"/>
      </rPr>
      <t xml:space="preserve">03-350  </t>
    </r>
    <r>
      <rPr>
        <b/>
        <sz val="10"/>
        <rFont val="Courier New"/>
        <family val="3"/>
      </rPr>
      <t xml:space="preserve">03-360  </t>
    </r>
    <r>
      <rPr>
        <sz val="11"/>
        <rFont val="Courier New"/>
        <family val="3"/>
      </rPr>
      <t xml:space="preserve">03-370  03-375  </t>
    </r>
    <r>
      <rPr>
        <b/>
        <sz val="10"/>
        <rFont val="Courier New"/>
        <family val="3"/>
      </rPr>
      <t xml:space="preserve">03-380  03-385  </t>
    </r>
    <r>
      <rPr>
        <sz val="11"/>
        <rFont val="Courier New"/>
        <family val="3"/>
      </rPr>
      <t xml:space="preserve">03-390  03-410  </t>
    </r>
    <r>
      <rPr>
        <vertAlign val="superscript"/>
        <sz val="11"/>
        <rFont val="Courier New"/>
        <family val="3"/>
      </rPr>
      <t>03-415  03-425</t>
    </r>
  </si>
  <si>
    <r>
      <rPr>
        <sz val="11"/>
        <rFont val="Courier New"/>
        <family val="3"/>
      </rPr>
      <t>CONSTITUTIONAL CONV.</t>
    </r>
  </si>
  <si>
    <r>
      <rPr>
        <vertAlign val="superscript"/>
        <sz val="11"/>
        <rFont val="Courier New"/>
        <family val="3"/>
      </rPr>
      <t xml:space="preserve">YES                     74     </t>
    </r>
    <r>
      <rPr>
        <b/>
        <vertAlign val="superscript"/>
        <sz val="10"/>
        <rFont val="Courier New"/>
        <family val="3"/>
      </rPr>
      <t xml:space="preserve">28     78     </t>
    </r>
    <r>
      <rPr>
        <vertAlign val="superscript"/>
        <sz val="11"/>
        <rFont val="Courier New"/>
        <family val="3"/>
      </rPr>
      <t xml:space="preserve">34     </t>
    </r>
    <r>
      <rPr>
        <b/>
        <vertAlign val="superscript"/>
        <sz val="10"/>
        <rFont val="Courier New"/>
        <family val="3"/>
      </rPr>
      <t xml:space="preserve">36     </t>
    </r>
    <r>
      <rPr>
        <b/>
        <sz val="10"/>
        <rFont val="Courier New"/>
        <family val="3"/>
      </rPr>
      <t xml:space="preserve">66      56     94     </t>
    </r>
    <r>
      <rPr>
        <vertAlign val="superscript"/>
        <sz val="11"/>
        <rFont val="Courier New"/>
        <family val="3"/>
      </rPr>
      <t xml:space="preserve">100    </t>
    </r>
    <r>
      <rPr>
        <b/>
        <vertAlign val="superscript"/>
        <sz val="10"/>
        <rFont val="Courier New"/>
        <family val="3"/>
      </rPr>
      <t xml:space="preserve">116     </t>
    </r>
    <r>
      <rPr>
        <b/>
        <sz val="10"/>
        <rFont val="Courier New"/>
        <family val="3"/>
      </rPr>
      <t xml:space="preserve">69     </t>
    </r>
    <r>
      <rPr>
        <b/>
        <vertAlign val="superscript"/>
        <sz val="10"/>
        <rFont val="Courier New"/>
        <family val="3"/>
      </rPr>
      <t>62</t>
    </r>
    <r>
      <rPr>
        <vertAlign val="superscript"/>
        <sz val="11"/>
        <rFont val="Courier New"/>
        <family val="3"/>
      </rPr>
      <t xml:space="preserve">    115</t>
    </r>
  </si>
  <si>
    <r>
      <rPr>
        <vertAlign val="superscript"/>
        <sz val="11"/>
        <rFont val="Courier New"/>
        <family val="3"/>
      </rPr>
      <t xml:space="preserve">NO                    </t>
    </r>
    <r>
      <rPr>
        <b/>
        <vertAlign val="superscript"/>
        <sz val="10"/>
        <rFont val="Courier New"/>
        <family val="3"/>
      </rPr>
      <t xml:space="preserve">450     </t>
    </r>
    <r>
      <rPr>
        <vertAlign val="superscript"/>
        <sz val="11"/>
        <rFont val="Courier New"/>
        <family val="3"/>
      </rPr>
      <t xml:space="preserve">276    </t>
    </r>
    <r>
      <rPr>
        <b/>
        <vertAlign val="superscript"/>
        <sz val="10"/>
        <rFont val="Courier New"/>
        <family val="3"/>
      </rPr>
      <t xml:space="preserve">319     </t>
    </r>
    <r>
      <rPr>
        <vertAlign val="superscript"/>
        <sz val="11"/>
        <rFont val="Courier New"/>
        <family val="3"/>
      </rPr>
      <t xml:space="preserve">210    </t>
    </r>
    <r>
      <rPr>
        <sz val="11"/>
        <rFont val="Courier New"/>
        <family val="3"/>
      </rPr>
      <t xml:space="preserve">234    </t>
    </r>
    <r>
      <rPr>
        <b/>
        <sz val="10"/>
        <rFont val="Courier New"/>
        <family val="3"/>
      </rPr>
      <t xml:space="preserve">349     429     </t>
    </r>
    <r>
      <rPr>
        <sz val="11"/>
        <rFont val="Courier New"/>
        <family val="3"/>
      </rPr>
      <t xml:space="preserve">443    522    </t>
    </r>
    <r>
      <rPr>
        <vertAlign val="superscript"/>
        <sz val="11"/>
        <rFont val="Courier New"/>
        <family val="3"/>
      </rPr>
      <t xml:space="preserve">531    </t>
    </r>
    <r>
      <rPr>
        <b/>
        <sz val="10"/>
        <rFont val="Courier New"/>
        <family val="3"/>
      </rPr>
      <t xml:space="preserve">492     </t>
    </r>
    <r>
      <rPr>
        <b/>
        <vertAlign val="superscript"/>
        <sz val="10"/>
        <rFont val="Courier New"/>
        <family val="3"/>
      </rPr>
      <t>346</t>
    </r>
    <r>
      <rPr>
        <vertAlign val="superscript"/>
        <sz val="11"/>
        <rFont val="Courier New"/>
        <family val="3"/>
      </rPr>
      <t xml:space="preserve">    316</t>
    </r>
  </si>
  <si>
    <r>
      <rPr>
        <sz val="31"/>
        <rFont val="Times New Roman"/>
        <family val="1"/>
      </rPr>
      <t>-</t>
    </r>
    <r>
      <rPr>
        <vertAlign val="subscript"/>
        <sz val="28.5"/>
        <rFont val="Arial"/>
        <family val="2"/>
      </rPr>
      <t>-</t>
    </r>
  </si>
  <si>
    <r>
      <rPr>
        <sz val="10"/>
        <rFont val="Arial"/>
        <family val="2"/>
      </rPr>
      <t xml:space="preserve">- </t>
    </r>
    <r>
      <rPr>
        <b/>
        <sz val="10"/>
        <rFont val="Arial"/>
        <family val="2"/>
      </rPr>
      <t xml:space="preserve">14 </t>
    </r>
    <r>
      <rPr>
        <sz val="10"/>
        <rFont val="Arial"/>
        <family val="2"/>
      </rPr>
      <t>-</t>
    </r>
  </si>
  <si>
    <r>
      <rPr>
        <sz val="10.5"/>
        <rFont val="Times New Roman"/>
        <family val="1"/>
      </rPr>
      <t>II</t>
    </r>
  </si>
  <si>
    <r>
      <rPr>
        <sz val="7.5"/>
        <rFont val="Times New Roman"/>
        <family val="1"/>
      </rPr>
      <t>H</t>
    </r>
  </si>
  <si>
    <r>
      <rPr>
        <sz val="11"/>
        <rFont val="Courier New"/>
        <family val="3"/>
      </rPr>
      <t>1992 GENERAL ELECTION</t>
    </r>
  </si>
  <si>
    <r>
      <rPr>
        <vertAlign val="subscript"/>
        <sz val="11"/>
        <rFont val="Courier New"/>
        <family val="3"/>
      </rPr>
      <t xml:space="preserve">TIME: 13:17                                    </t>
    </r>
    <r>
      <rPr>
        <sz val="11"/>
        <rFont val="Courier New"/>
        <family val="3"/>
      </rPr>
      <t xml:space="preserve">STATEMENT OF VOTE FOR DISTRICT </t>
    </r>
    <r>
      <rPr>
        <vertAlign val="superscript"/>
        <sz val="11"/>
        <rFont val="Courier New"/>
        <family val="3"/>
      </rPr>
      <t>03</t>
    </r>
  </si>
  <si>
    <r>
      <rPr>
        <sz val="11"/>
        <rFont val="Courier New"/>
        <family val="3"/>
      </rPr>
      <t xml:space="preserve">ABSENTE QUESTON   </t>
    </r>
    <r>
      <rPr>
        <vertAlign val="subscript"/>
        <sz val="11"/>
        <rFont val="Courier New"/>
        <family val="3"/>
      </rPr>
      <t xml:space="preserve">TOTAL </t>
    </r>
    <r>
      <rPr>
        <sz val="11"/>
        <rFont val="Courier New"/>
        <family val="3"/>
      </rPr>
      <t xml:space="preserve">03-991  </t>
    </r>
    <r>
      <rPr>
        <b/>
        <sz val="10"/>
        <rFont val="Courier New"/>
        <family val="3"/>
      </rPr>
      <t>03-995</t>
    </r>
  </si>
  <si>
    <r>
      <rPr>
        <sz val="11"/>
        <rFont val="Courier New"/>
        <family val="3"/>
      </rPr>
      <t>VOTER TURNOUT%</t>
    </r>
    <r>
      <rPr>
        <b/>
        <vertAlign val="superscript"/>
        <sz val="10"/>
        <rFont val="Courier New"/>
        <family val="3"/>
      </rPr>
      <t xml:space="preserve">                          85.64</t>
    </r>
  </si>
  <si>
    <r>
      <rPr>
        <sz val="11"/>
        <rFont val="Courier New"/>
        <family val="3"/>
      </rPr>
      <t xml:space="preserve">REGISTERED VOTERS          </t>
    </r>
    <r>
      <rPr>
        <vertAlign val="superscript"/>
        <sz val="11"/>
        <rFont val="Courier New"/>
        <family val="3"/>
      </rPr>
      <t xml:space="preserve">0     0   </t>
    </r>
    <r>
      <rPr>
        <b/>
        <vertAlign val="superscript"/>
        <sz val="10"/>
        <rFont val="Courier New"/>
        <family val="3"/>
      </rPr>
      <t>9490</t>
    </r>
  </si>
  <si>
    <r>
      <rPr>
        <sz val="11"/>
        <rFont val="Courier New"/>
        <family val="3"/>
      </rPr>
      <t xml:space="preserve">BALLOTS CAST             </t>
    </r>
    <r>
      <rPr>
        <b/>
        <vertAlign val="superscript"/>
        <sz val="10"/>
        <rFont val="Courier New"/>
        <family val="3"/>
      </rPr>
      <t xml:space="preserve">1389     656    </t>
    </r>
    <r>
      <rPr>
        <vertAlign val="superscript"/>
        <sz val="11"/>
        <rFont val="Courier New"/>
        <family val="3"/>
      </rPr>
      <t>8128</t>
    </r>
  </si>
  <si>
    <r>
      <rPr>
        <sz val="11"/>
        <rFont val="Courier New"/>
        <family val="3"/>
      </rPr>
      <t xml:space="preserve">PAGE </t>
    </r>
    <r>
      <rPr>
        <vertAlign val="superscript"/>
        <sz val="11"/>
        <rFont val="Courier New"/>
        <family val="3"/>
      </rPr>
      <t>3 OF 4</t>
    </r>
  </si>
  <si>
    <r>
      <rPr>
        <sz val="11"/>
        <rFont val="Courier New"/>
        <family val="3"/>
      </rPr>
      <t xml:space="preserve">PRESIDENT/VICE PRESIDENT BUSH/QUAYLE          </t>
    </r>
    <r>
      <rPr>
        <b/>
        <sz val="10.5"/>
        <rFont val="Times New Roman"/>
        <family val="1"/>
      </rPr>
      <t>R</t>
    </r>
  </si>
  <si>
    <r>
      <rPr>
        <sz val="11"/>
        <rFont val="Courier New"/>
        <family val="3"/>
      </rPr>
      <t xml:space="preserve">CLINTON/GORE         </t>
    </r>
    <r>
      <rPr>
        <b/>
        <sz val="9.5"/>
        <rFont val="Arial"/>
        <family val="2"/>
      </rPr>
      <t>D</t>
    </r>
  </si>
  <si>
    <r>
      <rPr>
        <sz val="11"/>
        <rFont val="Courier New"/>
        <family val="3"/>
      </rPr>
      <t>FULANI/MUNOZ        NAP</t>
    </r>
  </si>
  <si>
    <r>
      <rPr>
        <b/>
        <sz val="10"/>
        <rFont val="Courier New"/>
        <family val="3"/>
      </rPr>
      <t xml:space="preserve">409     181    </t>
    </r>
    <r>
      <rPr>
        <vertAlign val="superscript"/>
        <sz val="11"/>
        <rFont val="Courier New"/>
        <family val="3"/>
      </rPr>
      <t>2447</t>
    </r>
  </si>
  <si>
    <r>
      <rPr>
        <sz val="11"/>
        <rFont val="Courier New"/>
        <family val="3"/>
      </rPr>
      <t xml:space="preserve">707    291   </t>
    </r>
    <r>
      <rPr>
        <vertAlign val="superscript"/>
        <sz val="11"/>
        <rFont val="Courier New"/>
        <family val="3"/>
      </rPr>
      <t>4064</t>
    </r>
  </si>
  <si>
    <r>
      <rPr>
        <sz val="11"/>
        <rFont val="Courier New"/>
        <family val="3"/>
      </rPr>
      <t xml:space="preserve">1      2     </t>
    </r>
    <r>
      <rPr>
        <vertAlign val="superscript"/>
        <sz val="11"/>
        <rFont val="Courier New"/>
        <family val="3"/>
      </rPr>
      <t>6</t>
    </r>
  </si>
  <si>
    <r>
      <rPr>
        <sz val="11"/>
        <rFont val="Courier New"/>
        <family val="3"/>
      </rPr>
      <t xml:space="preserve">GRITZ/MI NETT        AFP      </t>
    </r>
    <r>
      <rPr>
        <vertAlign val="superscript"/>
        <sz val="11"/>
        <rFont val="Courier New"/>
        <family val="3"/>
      </rPr>
      <t>2     1     14</t>
    </r>
  </si>
  <si>
    <r>
      <rPr>
        <sz val="11"/>
        <rFont val="Courier New"/>
        <family val="3"/>
      </rPr>
      <t xml:space="preserve">HAGELIN/TOMPKINS    NLP     </t>
    </r>
    <r>
      <rPr>
        <vertAlign val="superscript"/>
        <sz val="11"/>
        <rFont val="Courier New"/>
        <family val="3"/>
      </rPr>
      <t>1      1     12</t>
    </r>
  </si>
  <si>
    <r>
      <rPr>
        <sz val="11"/>
        <rFont val="Courier New"/>
        <family val="3"/>
      </rPr>
      <t>1     11</t>
    </r>
  </si>
  <si>
    <r>
      <rPr>
        <sz val="11"/>
        <rFont val="Courier New"/>
        <family val="3"/>
      </rPr>
      <t>LAROUCHE/BEVEL    IFER</t>
    </r>
    <r>
      <rPr>
        <vertAlign val="superscript"/>
        <sz val="11"/>
        <rFont val="Courier New"/>
        <family val="3"/>
      </rPr>
      <t xml:space="preserve">      0</t>
    </r>
  </si>
  <si>
    <r>
      <rPr>
        <sz val="11"/>
        <rFont val="Courier New"/>
        <family val="3"/>
      </rPr>
      <t>1     33</t>
    </r>
  </si>
  <si>
    <r>
      <rPr>
        <sz val="11"/>
        <rFont val="Courier New"/>
        <family val="3"/>
      </rPr>
      <t>HARROU/LORD         LP</t>
    </r>
  </si>
  <si>
    <r>
      <rPr>
        <sz val="11"/>
        <rFont val="Courier New"/>
        <family val="3"/>
      </rPr>
      <t>PEROT/STOCKDALE     NPP</t>
    </r>
  </si>
  <si>
    <r>
      <rPr>
        <sz val="11"/>
        <rFont val="Courier New"/>
        <family val="3"/>
      </rPr>
      <t xml:space="preserve">244    </t>
    </r>
    <r>
      <rPr>
        <b/>
        <vertAlign val="superscript"/>
        <sz val="10"/>
        <rFont val="Courier New"/>
        <family val="3"/>
      </rPr>
      <t xml:space="preserve">156    </t>
    </r>
    <r>
      <rPr>
        <vertAlign val="superscript"/>
        <sz val="11"/>
        <rFont val="Courier New"/>
        <family val="3"/>
      </rPr>
      <t>1424</t>
    </r>
  </si>
  <si>
    <r>
      <rPr>
        <sz val="11"/>
        <rFont val="Courier New"/>
        <family val="3"/>
      </rPr>
      <t xml:space="preserve">2     </t>
    </r>
    <r>
      <rPr>
        <vertAlign val="superscript"/>
        <sz val="11"/>
        <rFont val="Courier New"/>
        <family val="3"/>
      </rPr>
      <t>10</t>
    </r>
  </si>
  <si>
    <r>
      <rPr>
        <sz val="11"/>
        <rFont val="Courier New"/>
        <family val="3"/>
      </rPr>
      <t>PHILLIPS/KNIGHT     ATP</t>
    </r>
    <r>
      <rPr>
        <vertAlign val="superscript"/>
        <sz val="11"/>
        <rFont val="Courier New"/>
        <family val="3"/>
      </rPr>
      <t xml:space="preserve">      1</t>
    </r>
  </si>
  <si>
    <r>
      <rPr>
        <sz val="11"/>
        <rFont val="Courier New"/>
        <family val="3"/>
      </rPr>
      <t>WRITE-lN</t>
    </r>
    <r>
      <rPr>
        <vertAlign val="superscript"/>
        <sz val="11"/>
        <rFont val="Courier New"/>
        <family val="3"/>
      </rPr>
      <t xml:space="preserve">                    4</t>
    </r>
  </si>
  <si>
    <r>
      <rPr>
        <sz val="11"/>
        <rFont val="Courier New"/>
        <family val="3"/>
      </rPr>
      <t>UNITED STATES SENATE JORDAN, HARV HURKOWSKI, FRANK SMITH, TONY</t>
    </r>
  </si>
  <si>
    <r>
      <rPr>
        <sz val="11"/>
        <rFont val="Courier New"/>
        <family val="3"/>
      </rPr>
      <t>UNITED STATES REP. DEVENS, JOHN MILLIGAN, MIKE STATES, MICHAEL YOUNG, DON WRITE-IN</t>
    </r>
  </si>
  <si>
    <r>
      <rPr>
        <sz val="11"/>
        <rFont val="Courier New"/>
        <family val="3"/>
      </rPr>
      <t>STATE SENATOR DIST.I DUNCAN, JIM</t>
    </r>
  </si>
  <si>
    <r>
      <rPr>
        <sz val="11"/>
        <rFont val="Courier New"/>
        <family val="3"/>
      </rPr>
      <t>STATE REP. DIST. 3 ANDERSON, DALE ULMER, FRAN WRITE-IN</t>
    </r>
  </si>
  <si>
    <r>
      <rPr>
        <sz val="11"/>
        <rFont val="Courier New"/>
        <family val="3"/>
      </rPr>
      <t xml:space="preserve">APPEALS </t>
    </r>
    <r>
      <rPr>
        <vertAlign val="superscript"/>
        <sz val="11"/>
        <rFont val="Courier New"/>
        <family val="3"/>
      </rPr>
      <t xml:space="preserve">- A. BRYNER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</si>
  <si>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JDlD - 8. </t>
    </r>
    <r>
      <rPr>
        <vertAlign val="superscript"/>
        <sz val="11"/>
        <rFont val="Courier New"/>
        <family val="3"/>
      </rPr>
      <t>GUCKER</t>
    </r>
  </si>
  <si>
    <r>
      <rPr>
        <sz val="11"/>
        <rFont val="Courier New"/>
        <family val="3"/>
      </rPr>
      <t xml:space="preserve">G    </t>
    </r>
    <r>
      <rPr>
        <vertAlign val="superscript"/>
        <sz val="11"/>
        <rFont val="Courier New"/>
        <family val="3"/>
      </rPr>
      <t xml:space="preserve">109     </t>
    </r>
    <r>
      <rPr>
        <b/>
        <vertAlign val="superscript"/>
        <sz val="11"/>
        <rFont val="Courier New"/>
        <family val="3"/>
      </rPr>
      <t>SB</t>
    </r>
    <r>
      <rPr>
        <vertAlign val="superscript"/>
        <sz val="11"/>
        <rFont val="Courier New"/>
        <family val="3"/>
      </rPr>
      <t xml:space="preserve">    741</t>
    </r>
  </si>
  <si>
    <r>
      <rPr>
        <b/>
        <sz val="10.5"/>
        <rFont val="Times New Roman"/>
        <family val="1"/>
      </rPr>
      <t xml:space="preserve">R       </t>
    </r>
    <r>
      <rPr>
        <sz val="11"/>
        <rFont val="Courier New"/>
        <family val="3"/>
      </rPr>
      <t xml:space="preserve">520    </t>
    </r>
    <r>
      <rPr>
        <vertAlign val="superscript"/>
        <sz val="11"/>
        <rFont val="Courier New"/>
        <family val="3"/>
      </rPr>
      <t>169   3143</t>
    </r>
  </si>
  <si>
    <r>
      <rPr>
        <b/>
        <sz val="9.5"/>
        <rFont val="Arial"/>
        <family val="2"/>
      </rPr>
      <t xml:space="preserve">D          </t>
    </r>
    <r>
      <rPr>
        <vertAlign val="superscript"/>
        <sz val="11"/>
        <rFont val="Courier New"/>
        <family val="3"/>
      </rPr>
      <t>632    227   3805</t>
    </r>
  </si>
  <si>
    <r>
      <rPr>
        <sz val="11"/>
        <rFont val="Courier New"/>
        <family val="3"/>
      </rPr>
      <t xml:space="preserve">1      1     </t>
    </r>
    <r>
      <rPr>
        <vertAlign val="superscript"/>
        <sz val="11"/>
        <rFont val="Courier New"/>
        <family val="3"/>
      </rPr>
      <t>15</t>
    </r>
  </si>
  <si>
    <r>
      <rPr>
        <b/>
        <sz val="9.5"/>
        <rFont val="Arial"/>
        <family val="2"/>
      </rPr>
      <t xml:space="preserve">D          </t>
    </r>
    <r>
      <rPr>
        <vertAlign val="superscript"/>
        <sz val="11"/>
        <rFont val="Courier New"/>
        <family val="3"/>
      </rPr>
      <t>756    243   4521</t>
    </r>
  </si>
  <si>
    <r>
      <rPr>
        <sz val="11"/>
        <rFont val="Courier New"/>
        <family val="3"/>
      </rPr>
      <t xml:space="preserve">8    </t>
    </r>
    <r>
      <rPr>
        <sz val="9"/>
        <rFont val="Arial"/>
        <family val="2"/>
      </rPr>
      <t xml:space="preserve">66             </t>
    </r>
    <r>
      <rPr>
        <vertAlign val="superscript"/>
        <sz val="11"/>
        <rFont val="Courier New"/>
        <family val="3"/>
      </rPr>
      <t>21    339</t>
    </r>
  </si>
  <si>
    <r>
      <rPr>
        <b/>
        <sz val="9.5"/>
        <rFont val="Arial"/>
        <family val="2"/>
      </rPr>
      <t xml:space="preserve">A          </t>
    </r>
    <r>
      <rPr>
        <vertAlign val="superscript"/>
        <sz val="11"/>
        <rFont val="Courier New"/>
        <family val="3"/>
      </rPr>
      <t>41     21    258</t>
    </r>
  </si>
  <si>
    <r>
      <rPr>
        <b/>
        <sz val="10.5"/>
        <rFont val="Times New Roman"/>
        <family val="1"/>
      </rPr>
      <t xml:space="preserve">R        </t>
    </r>
    <r>
      <rPr>
        <vertAlign val="superscript"/>
        <sz val="11"/>
        <rFont val="Courier New"/>
        <family val="3"/>
      </rPr>
      <t>401    164   2557</t>
    </r>
  </si>
  <si>
    <r>
      <rPr>
        <sz val="11"/>
        <rFont val="Courier New"/>
        <family val="3"/>
      </rPr>
      <t xml:space="preserve">2     </t>
    </r>
    <r>
      <rPr>
        <vertAlign val="superscript"/>
        <sz val="11"/>
        <rFont val="Courier New"/>
        <family val="3"/>
      </rPr>
      <t>0      8</t>
    </r>
  </si>
  <si>
    <r>
      <rPr>
        <b/>
        <sz val="9.5"/>
        <rFont val="Arial"/>
        <family val="2"/>
      </rPr>
      <t xml:space="preserve">D          </t>
    </r>
    <r>
      <rPr>
        <b/>
        <sz val="10"/>
        <rFont val="Courier New"/>
        <family val="3"/>
      </rPr>
      <t xml:space="preserve">939     </t>
    </r>
    <r>
      <rPr>
        <vertAlign val="superscript"/>
        <sz val="11"/>
        <rFont val="Courier New"/>
        <family val="3"/>
      </rPr>
      <t xml:space="preserve">295   </t>
    </r>
    <r>
      <rPr>
        <b/>
        <vertAlign val="superscript"/>
        <sz val="10"/>
        <rFont val="Courier New"/>
        <family val="3"/>
      </rPr>
      <t>5867</t>
    </r>
  </si>
  <si>
    <r>
      <rPr>
        <sz val="11"/>
        <rFont val="Courier New"/>
        <family val="3"/>
      </rPr>
      <t xml:space="preserve">42     </t>
    </r>
    <r>
      <rPr>
        <vertAlign val="superscript"/>
        <sz val="11"/>
        <rFont val="Courier New"/>
        <family val="3"/>
      </rPr>
      <t>12    230</t>
    </r>
  </si>
  <si>
    <r>
      <rPr>
        <b/>
        <sz val="9.5"/>
        <rFont val="Arial"/>
        <family val="2"/>
      </rPr>
      <t xml:space="preserve">R         </t>
    </r>
    <r>
      <rPr>
        <b/>
        <sz val="10"/>
        <rFont val="Courier New"/>
        <family val="3"/>
      </rPr>
      <t xml:space="preserve">365     </t>
    </r>
    <r>
      <rPr>
        <vertAlign val="superscript"/>
        <sz val="9"/>
        <rFont val="Arial"/>
        <family val="2"/>
      </rPr>
      <t xml:space="preserve">68         </t>
    </r>
    <r>
      <rPr>
        <vertAlign val="superscript"/>
        <sz val="11"/>
        <rFont val="Courier New"/>
        <family val="3"/>
      </rPr>
      <t>2233</t>
    </r>
  </si>
  <si>
    <r>
      <rPr>
        <b/>
        <sz val="9.5"/>
        <rFont val="Arial"/>
        <family val="2"/>
      </rPr>
      <t xml:space="preserve">D          </t>
    </r>
    <r>
      <rPr>
        <b/>
        <sz val="10"/>
        <rFont val="Courier New"/>
        <family val="3"/>
      </rPr>
      <t xml:space="preserve">841     </t>
    </r>
    <r>
      <rPr>
        <vertAlign val="superscript"/>
        <sz val="11"/>
        <rFont val="Courier New"/>
        <family val="3"/>
      </rPr>
      <t>211   5210</t>
    </r>
  </si>
  <si>
    <r>
      <rPr>
        <sz val="11"/>
        <rFont val="Courier New"/>
        <family val="3"/>
      </rPr>
      <t xml:space="preserve">6      </t>
    </r>
    <r>
      <rPr>
        <vertAlign val="superscript"/>
        <sz val="11"/>
        <rFont val="Courier New"/>
        <family val="3"/>
      </rPr>
      <t>0     19</t>
    </r>
  </si>
  <si>
    <r>
      <rPr>
        <sz val="11"/>
        <rFont val="Courier New"/>
        <family val="3"/>
      </rPr>
      <t xml:space="preserve">749    239   </t>
    </r>
    <r>
      <rPr>
        <vertAlign val="superscript"/>
        <sz val="11"/>
        <rFont val="Courier New"/>
        <family val="3"/>
      </rPr>
      <t>4607</t>
    </r>
  </si>
  <si>
    <r>
      <rPr>
        <b/>
        <sz val="10"/>
        <rFont val="Courier New"/>
        <family val="3"/>
      </rPr>
      <t xml:space="preserve">284    </t>
    </r>
    <r>
      <rPr>
        <vertAlign val="superscript"/>
        <sz val="11"/>
        <rFont val="Courier New"/>
        <family val="3"/>
      </rPr>
      <t>154   1937</t>
    </r>
  </si>
  <si>
    <r>
      <rPr>
        <sz val="11"/>
        <rFont val="Courier New"/>
        <family val="3"/>
      </rPr>
      <t xml:space="preserve">731    233   </t>
    </r>
    <r>
      <rPr>
        <vertAlign val="superscript"/>
        <sz val="11"/>
        <rFont val="Courier New"/>
        <family val="3"/>
      </rPr>
      <t>4512</t>
    </r>
  </si>
  <si>
    <r>
      <rPr>
        <sz val="11"/>
        <rFont val="Courier New"/>
        <family val="3"/>
      </rPr>
      <t xml:space="preserve">301    </t>
    </r>
    <r>
      <rPr>
        <vertAlign val="superscript"/>
        <sz val="11"/>
        <rFont val="Courier New"/>
        <family val="3"/>
      </rPr>
      <t>150   1996</t>
    </r>
  </si>
  <si>
    <r>
      <rPr>
        <sz val="11"/>
        <rFont val="Courier New"/>
        <family val="3"/>
      </rPr>
      <t xml:space="preserve">740    </t>
    </r>
    <r>
      <rPr>
        <vertAlign val="superscript"/>
        <sz val="11"/>
        <rFont val="Courier New"/>
        <family val="3"/>
      </rPr>
      <t>251   4667</t>
    </r>
  </si>
  <si>
    <r>
      <rPr>
        <sz val="10"/>
        <rFont val="Times New Roman"/>
        <family val="1"/>
      </rPr>
      <t>-  lB   -</t>
    </r>
  </si>
  <si>
    <r>
      <rPr>
        <sz val="9"/>
        <rFont val="Times New Roman"/>
        <family val="1"/>
      </rPr>
      <t>II</t>
    </r>
  </si>
  <si>
    <r>
      <rPr>
        <sz val="11"/>
        <rFont val="Courier New"/>
        <family val="3"/>
      </rPr>
      <t xml:space="preserve">DATE </t>
    </r>
    <r>
      <rPr>
        <sz val="6"/>
        <rFont val="Times New Roman"/>
        <family val="1"/>
      </rPr>
      <t xml:space="preserve">I     </t>
    </r>
    <r>
      <rPr>
        <sz val="11"/>
        <rFont val="Courier New"/>
        <family val="3"/>
      </rPr>
      <t xml:space="preserve">lZ/OZ/92 TIME: </t>
    </r>
    <r>
      <rPr>
        <sz val="10.5"/>
        <rFont val="Courier New"/>
        <family val="3"/>
      </rPr>
      <t>13117</t>
    </r>
  </si>
  <si>
    <r>
      <rPr>
        <sz val="11"/>
        <rFont val="Courier New"/>
        <family val="3"/>
      </rPr>
      <t>ABSENTE QUESTON</t>
    </r>
  </si>
  <si>
    <r>
      <rPr>
        <sz val="11"/>
        <rFont val="Courier New"/>
        <family val="3"/>
      </rPr>
      <t>03-991  03-995</t>
    </r>
  </si>
  <si>
    <r>
      <rPr>
        <sz val="11"/>
        <rFont val="Courier New"/>
        <family val="3"/>
      </rPr>
      <t>TOTAL</t>
    </r>
  </si>
  <si>
    <r>
      <rPr>
        <sz val="11"/>
        <rFont val="Courier New"/>
        <family val="3"/>
      </rPr>
      <t>1992 GENERAL ELECTION STATEMENT OF VOTE FOR DISTRICT 03</t>
    </r>
  </si>
  <si>
    <r>
      <rPr>
        <sz val="12.5"/>
        <color rgb="FF626262"/>
        <rFont val="Arial"/>
        <family val="2"/>
      </rPr>
      <t>·</t>
    </r>
    <r>
      <rPr>
        <sz val="12.5"/>
        <color rgb="FF151515"/>
        <rFont val="Arial"/>
        <family val="2"/>
      </rPr>
      <t>-</t>
    </r>
  </si>
  <si>
    <r>
      <rPr>
        <sz val="11"/>
        <rFont val="Courier New"/>
        <family val="3"/>
      </rPr>
      <t>PAGE  4 OF  4</t>
    </r>
  </si>
  <si>
    <r>
      <rPr>
        <sz val="11"/>
        <rFont val="Courier New"/>
        <family val="3"/>
      </rPr>
      <t>VES NO</t>
    </r>
  </si>
  <si>
    <r>
      <rPr>
        <sz val="9.5"/>
        <rFont val="Times New Roman"/>
        <family val="1"/>
      </rPr>
      <t>3'i6</t>
    </r>
  </si>
  <si>
    <r>
      <rPr>
        <sz val="9.5"/>
        <rFont val="Times New Roman"/>
        <family val="1"/>
      </rPr>
      <t>l'i0'i</t>
    </r>
  </si>
  <si>
    <r>
      <rPr>
        <sz val="30"/>
        <rFont val="Arial"/>
        <family val="2"/>
      </rPr>
      <t>-</t>
    </r>
  </si>
  <si>
    <r>
      <rPr>
        <sz val="10.5"/>
        <rFont val="Times New Roman"/>
        <family val="1"/>
      </rPr>
      <t>- 18 -</t>
    </r>
  </si>
  <si>
    <r>
      <rPr>
        <vertAlign val="subscript"/>
        <sz val="10.5"/>
        <rFont val="Courier New"/>
        <family val="3"/>
      </rPr>
      <t xml:space="preserve">DATE: 12/02/92                                     </t>
    </r>
    <r>
      <rPr>
        <sz val="10.5"/>
        <rFont val="Courier New"/>
        <family val="3"/>
      </rPr>
      <t>1992 GENERAL ELECTION</t>
    </r>
  </si>
  <si>
    <r>
      <rPr>
        <vertAlign val="subscript"/>
        <sz val="10.5"/>
        <rFont val="Courier New"/>
        <family val="3"/>
      </rPr>
      <t xml:space="preserve">TIME: 13117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04</t>
    </r>
  </si>
  <si>
    <r>
      <rPr>
        <sz val="10.5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 xml:space="preserve">1 OF </t>
    </r>
    <r>
      <rPr>
        <vertAlign val="superscript"/>
        <sz val="9.5"/>
        <rFont val="Times New Roman"/>
        <family val="1"/>
      </rPr>
      <t>2</t>
    </r>
  </si>
  <si>
    <r>
      <rPr>
        <sz val="10.5"/>
        <rFont val="Courier New"/>
        <family val="3"/>
      </rPr>
      <t xml:space="preserve">AUKE BRTHOOD   </t>
    </r>
    <r>
      <rPr>
        <vertAlign val="superscript"/>
        <sz val="10.5"/>
        <rFont val="Courier New"/>
        <family val="3"/>
      </rPr>
      <t>FRITZ   LOWER   LOWER    LYNN   UPPER   UPPER ABSENTE QUESTON</t>
    </r>
  </si>
  <si>
    <r>
      <rPr>
        <sz val="10.5"/>
        <rFont val="Courier New"/>
        <family val="3"/>
      </rPr>
      <t>TOTAL</t>
    </r>
  </si>
  <si>
    <r>
      <rPr>
        <sz val="10.5"/>
        <rFont val="Courier New"/>
        <family val="3"/>
      </rPr>
      <t xml:space="preserve">BAV  BRIDGE   </t>
    </r>
    <r>
      <rPr>
        <vertAlign val="superscript"/>
        <sz val="10.5"/>
        <rFont val="Courier New"/>
        <family val="3"/>
      </rPr>
      <t xml:space="preserve">COVE HNDNHLl MNDNHL2   CANAL HNDNHLl HNDNHL2 </t>
    </r>
    <r>
      <rPr>
        <sz val="10.5"/>
        <rFont val="Courier New"/>
        <family val="3"/>
      </rPr>
      <t xml:space="preserve">04-320  04-325  </t>
    </r>
    <r>
      <rPr>
        <vertAlign val="superscript"/>
        <sz val="10.5"/>
        <rFont val="Courier New"/>
        <family val="3"/>
      </rPr>
      <t>04-340  04-395  04-400  04-405  04-430  04-435</t>
    </r>
  </si>
  <si>
    <r>
      <rPr>
        <vertAlign val="subscript"/>
        <sz val="10.5"/>
        <rFont val="Courier New"/>
        <family val="3"/>
      </rPr>
      <t xml:space="preserve">VOTER TURNOUT"          69.44  </t>
    </r>
    <r>
      <rPr>
        <b/>
        <vertAlign val="subscript"/>
        <sz val="9"/>
        <rFont val="Courier New"/>
        <family val="3"/>
      </rPr>
      <t xml:space="preserve">68.30   </t>
    </r>
    <r>
      <rPr>
        <vertAlign val="subscript"/>
        <sz val="10.5"/>
        <rFont val="Courier New"/>
        <family val="3"/>
      </rPr>
      <t xml:space="preserve">66.31   70.19   </t>
    </r>
    <r>
      <rPr>
        <sz val="10.5"/>
        <rFont val="Courier New"/>
        <family val="3"/>
      </rPr>
      <t xml:space="preserve">64.63   71.40  </t>
    </r>
    <r>
      <rPr>
        <b/>
        <vertAlign val="superscript"/>
        <sz val="9"/>
        <rFont val="Courier New"/>
        <family val="3"/>
      </rPr>
      <t xml:space="preserve">68.99   </t>
    </r>
    <r>
      <rPr>
        <vertAlign val="superscript"/>
        <sz val="10.5"/>
        <rFont val="Courier New"/>
        <family val="3"/>
      </rPr>
      <t>65.05</t>
    </r>
  </si>
  <si>
    <r>
      <rPr>
        <sz val="10.5"/>
        <rFont val="Courier New"/>
        <family val="3"/>
      </rPr>
      <t xml:space="preserve">04-991  </t>
    </r>
    <r>
      <rPr>
        <vertAlign val="superscript"/>
        <sz val="10.5"/>
        <rFont val="Courier New"/>
        <family val="3"/>
      </rPr>
      <t>04-995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</si>
  <si>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>1080   1060    757   1295    933    675   1706    910      0</t>
    </r>
  </si>
  <si>
    <r>
      <rPr>
        <sz val="10.5"/>
        <rFont val="Courier New"/>
        <family val="3"/>
      </rPr>
      <t xml:space="preserve">BALLOTS CAST              </t>
    </r>
    <r>
      <rPr>
        <vertAlign val="superscript"/>
        <sz val="10.5"/>
        <rFont val="Courier New"/>
        <family val="3"/>
      </rPr>
      <t>750    724    502    909    603    482   1177    592    973    570   7282</t>
    </r>
  </si>
  <si>
    <r>
      <rPr>
        <sz val="10.5"/>
        <rFont val="Courier New"/>
        <family val="3"/>
      </rPr>
      <t>PRESIDENT/VICE PRESIDENT BUSH/QUAYLE CLINTON/GORE FULANI/MUNOZ GRITZ/HINETT</t>
    </r>
  </si>
  <si>
    <r>
      <rPr>
        <b/>
        <sz val="9"/>
        <rFont val="Arial"/>
        <family val="2"/>
      </rPr>
      <t xml:space="preserve">R          </t>
    </r>
    <r>
      <rPr>
        <sz val="10.5"/>
        <rFont val="Courier New"/>
        <family val="3"/>
      </rPr>
      <t xml:space="preserve">309    </t>
    </r>
    <r>
      <rPr>
        <vertAlign val="superscript"/>
        <sz val="10.5"/>
        <rFont val="Courier New"/>
        <family val="3"/>
      </rPr>
      <t xml:space="preserve">301    165    </t>
    </r>
    <r>
      <rPr>
        <b/>
        <vertAlign val="superscript"/>
        <sz val="9"/>
        <rFont val="Courier New"/>
        <family val="3"/>
      </rPr>
      <t xml:space="preserve">368     </t>
    </r>
    <r>
      <rPr>
        <vertAlign val="superscript"/>
        <sz val="10.5"/>
        <rFont val="Courier New"/>
        <family val="3"/>
      </rPr>
      <t>263    142    557    233    358    198   2894</t>
    </r>
  </si>
  <si>
    <r>
      <rPr>
        <vertAlign val="subscript"/>
        <sz val="10.5"/>
        <rFont val="Courier New"/>
        <family val="3"/>
      </rPr>
      <t xml:space="preserve">D    292    261    </t>
    </r>
    <r>
      <rPr>
        <sz val="10.5"/>
        <rFont val="Courier New"/>
        <family val="3"/>
      </rPr>
      <t xml:space="preserve">229    321    </t>
    </r>
    <r>
      <rPr>
        <b/>
        <vertAlign val="superscript"/>
        <sz val="9"/>
        <rFont val="Courier New"/>
        <family val="3"/>
      </rPr>
      <t xml:space="preserve">188     </t>
    </r>
    <r>
      <rPr>
        <vertAlign val="superscript"/>
        <sz val="10.5"/>
        <rFont val="Courier New"/>
        <family val="3"/>
      </rPr>
      <t xml:space="preserve">237    356    215    413    176   </t>
    </r>
    <r>
      <rPr>
        <b/>
        <vertAlign val="superscript"/>
        <sz val="9"/>
        <rFont val="Courier New"/>
        <family val="3"/>
      </rPr>
      <t>2688</t>
    </r>
  </si>
  <si>
    <r>
      <rPr>
        <sz val="10.5"/>
        <rFont val="Courier New"/>
        <family val="3"/>
      </rPr>
      <t xml:space="preserve">NAP     0      </t>
    </r>
    <r>
      <rPr>
        <vertAlign val="superscript"/>
        <sz val="10.5"/>
        <rFont val="Courier New"/>
        <family val="3"/>
      </rPr>
      <t>0      2      0      0      0      2      0      0      0      4</t>
    </r>
  </si>
  <si>
    <r>
      <rPr>
        <b/>
        <sz val="11"/>
        <rFont val="Courier New"/>
        <family val="3"/>
      </rPr>
      <t xml:space="preserve">AFP     </t>
    </r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 xml:space="preserve">1      </t>
    </r>
    <r>
      <rPr>
        <vertAlign val="superscript"/>
        <sz val="12.5"/>
        <rFont val="Arial"/>
        <family val="2"/>
      </rPr>
      <t xml:space="preserve">z          </t>
    </r>
    <r>
      <rPr>
        <vertAlign val="superscript"/>
        <sz val="10.5"/>
        <rFont val="Courier New"/>
        <family val="3"/>
      </rPr>
      <t xml:space="preserve">1     </t>
    </r>
    <r>
      <rPr>
        <i/>
        <vertAlign val="superscript"/>
        <sz val="9.5"/>
        <rFont val="Courier New"/>
        <family val="3"/>
      </rPr>
      <t xml:space="preserve">6       </t>
    </r>
    <r>
      <rPr>
        <vertAlign val="superscript"/>
        <sz val="10.5"/>
        <rFont val="Courier New"/>
        <family val="3"/>
      </rPr>
      <t>2      1      5      1      1     21</t>
    </r>
  </si>
  <si>
    <r>
      <rPr>
        <vertAlign val="subscript"/>
        <sz val="10.5"/>
        <rFont val="Courier New"/>
        <family val="3"/>
      </rPr>
      <t xml:space="preserve">NLP      4     1      1      0      0      2      </t>
    </r>
    <r>
      <rPr>
        <sz val="10.5"/>
        <rFont val="Courier New"/>
        <family val="3"/>
      </rPr>
      <t xml:space="preserve">3      0      </t>
    </r>
    <r>
      <rPr>
        <vertAlign val="superscript"/>
        <sz val="9.5"/>
        <rFont val="Times New Roman"/>
        <family val="1"/>
      </rPr>
      <t xml:space="preserve">2                </t>
    </r>
    <r>
      <rPr>
        <vertAlign val="superscript"/>
        <sz val="10.5"/>
        <rFont val="Courier New"/>
        <family val="3"/>
      </rPr>
      <t>2     15</t>
    </r>
  </si>
  <si>
    <r>
      <rPr>
        <sz val="10.5"/>
        <rFont val="Courier New"/>
        <family val="3"/>
      </rPr>
      <t>HAGELIN/TOMPKINS LAROUCHE/BEVEL HARROU/LORD PEROT/STOCKDALE</t>
    </r>
  </si>
  <si>
    <r>
      <rPr>
        <sz val="10.5"/>
        <rFont val="Courier New"/>
        <family val="3"/>
      </rPr>
      <t xml:space="preserve">IFER      2     </t>
    </r>
    <r>
      <rPr>
        <vertAlign val="superscript"/>
        <sz val="10.5"/>
        <rFont val="Courier New"/>
        <family val="3"/>
      </rPr>
      <t>0      2      2      2      1      1      1      2      0     13</t>
    </r>
  </si>
  <si>
    <r>
      <rPr>
        <sz val="10.5"/>
        <rFont val="Courier New"/>
        <family val="3"/>
      </rPr>
      <t xml:space="preserve">LP      3     </t>
    </r>
    <r>
      <rPr>
        <vertAlign val="superscript"/>
        <sz val="10.5"/>
        <rFont val="Courier New"/>
        <family val="3"/>
      </rPr>
      <t xml:space="preserve">5      1      1      4      </t>
    </r>
    <r>
      <rPr>
        <vertAlign val="superscript"/>
        <sz val="9.5"/>
        <rFont val="Times New Roman"/>
        <family val="1"/>
      </rPr>
      <t xml:space="preserve">2                </t>
    </r>
    <r>
      <rPr>
        <vertAlign val="superscript"/>
        <sz val="10.5"/>
        <rFont val="Courier New"/>
        <family val="3"/>
      </rPr>
      <t xml:space="preserve">5      0      2      </t>
    </r>
    <r>
      <rPr>
        <vertAlign val="superscript"/>
        <sz val="9.5"/>
        <rFont val="Times New Roman"/>
        <family val="1"/>
      </rPr>
      <t xml:space="preserve">2              </t>
    </r>
    <r>
      <rPr>
        <vertAlign val="superscript"/>
        <sz val="8.5"/>
        <rFont val="Arial"/>
        <family val="2"/>
      </rPr>
      <t>ZS</t>
    </r>
  </si>
  <si>
    <r>
      <rPr>
        <vertAlign val="subscript"/>
        <sz val="10.5"/>
        <rFont val="Courier New"/>
        <family val="3"/>
      </rPr>
      <t xml:space="preserve">NPP    131    </t>
    </r>
    <r>
      <rPr>
        <b/>
        <vertAlign val="subscript"/>
        <sz val="9"/>
        <rFont val="Courier New"/>
        <family val="3"/>
      </rPr>
      <t xml:space="preserve">148      99     208     </t>
    </r>
    <r>
      <rPr>
        <vertAlign val="subscript"/>
        <sz val="10.5"/>
        <rFont val="Courier New"/>
        <family val="3"/>
      </rPr>
      <t xml:space="preserve">137     </t>
    </r>
    <r>
      <rPr>
        <b/>
        <vertAlign val="subscript"/>
        <sz val="9"/>
        <rFont val="Courier New"/>
        <family val="3"/>
      </rPr>
      <t xml:space="preserve">92     </t>
    </r>
    <r>
      <rPr>
        <vertAlign val="subscript"/>
        <sz val="10.5"/>
        <rFont val="Courier New"/>
        <family val="3"/>
      </rPr>
      <t xml:space="preserve">244    </t>
    </r>
    <r>
      <rPr>
        <sz val="10.5"/>
        <rFont val="Courier New"/>
        <family val="3"/>
      </rPr>
      <t xml:space="preserve">136    188    </t>
    </r>
    <r>
      <rPr>
        <vertAlign val="superscript"/>
        <sz val="9"/>
        <rFont val="Times New Roman"/>
        <family val="1"/>
      </rPr>
      <t>178</t>
    </r>
    <r>
      <rPr>
        <vertAlign val="superscript"/>
        <sz val="10.5"/>
        <rFont val="Courier New"/>
        <family val="3"/>
      </rPr>
      <t xml:space="preserve">    1561</t>
    </r>
  </si>
  <si>
    <r>
      <rPr>
        <vertAlign val="subscript"/>
        <sz val="10.5"/>
        <rFont val="Courier New"/>
        <family val="3"/>
      </rPr>
      <t xml:space="preserve">0     1      0      2      </t>
    </r>
    <r>
      <rPr>
        <b/>
        <sz val="8.5"/>
        <rFont val="Arial"/>
        <family val="2"/>
      </rPr>
      <t xml:space="preserve">0            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 xml:space="preserve">0      0      0      </t>
    </r>
    <r>
      <rPr>
        <vertAlign val="superscript"/>
        <sz val="8.5"/>
        <rFont val="Arial"/>
        <family val="2"/>
      </rPr>
      <t xml:space="preserve">2                </t>
    </r>
    <r>
      <rPr>
        <vertAlign val="superscript"/>
        <sz val="10.5"/>
        <rFont val="Courier New"/>
        <family val="3"/>
      </rPr>
      <t>5</t>
    </r>
  </si>
  <si>
    <r>
      <rPr>
        <sz val="10.5"/>
        <rFont val="Courier New"/>
        <family val="3"/>
      </rPr>
      <t>PHILLIPS/KNIGHT     ATP WRITE-IN</t>
    </r>
  </si>
  <si>
    <r>
      <rPr>
        <vertAlign val="subscript"/>
        <sz val="10.5"/>
        <rFont val="Courier New"/>
        <family val="3"/>
      </rPr>
      <t xml:space="preserve">2     1      0      1      1      1      0      </t>
    </r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>3      2     12</t>
    </r>
  </si>
  <si>
    <r>
      <rPr>
        <sz val="10.5"/>
        <rFont val="Courier New"/>
        <family val="3"/>
      </rPr>
      <t>UNITED STATES SENATE JORDAN, HARV HURKOWSKI, FRANK SMITH, TONY WRITE-IN</t>
    </r>
  </si>
  <si>
    <r>
      <rPr>
        <vertAlign val="subscript"/>
        <sz val="10.5"/>
        <rFont val="Courier New"/>
        <family val="3"/>
      </rPr>
      <t xml:space="preserve">G     43     </t>
    </r>
    <r>
      <rPr>
        <b/>
        <vertAlign val="subscript"/>
        <sz val="9"/>
        <rFont val="Courier New"/>
        <family val="3"/>
      </rPr>
      <t xml:space="preserve">48      </t>
    </r>
    <r>
      <rPr>
        <sz val="10.5"/>
        <rFont val="Courier New"/>
        <family val="3"/>
      </rPr>
      <t xml:space="preserve">40     73     </t>
    </r>
    <r>
      <rPr>
        <vertAlign val="superscript"/>
        <sz val="10.5"/>
        <rFont val="Courier New"/>
        <family val="3"/>
      </rPr>
      <t xml:space="preserve">44     </t>
    </r>
    <r>
      <rPr>
        <b/>
        <vertAlign val="superscript"/>
        <sz val="9"/>
        <rFont val="Courier New"/>
        <family val="3"/>
      </rPr>
      <t xml:space="preserve">38      </t>
    </r>
    <r>
      <rPr>
        <vertAlign val="superscript"/>
        <sz val="10.5"/>
        <rFont val="Courier New"/>
        <family val="3"/>
      </rPr>
      <t>76     33     62     31</t>
    </r>
    <r>
      <rPr>
        <b/>
        <vertAlign val="superscript"/>
        <sz val="9"/>
        <rFont val="Courier New"/>
        <family val="3"/>
      </rPr>
      <t xml:space="preserve">     488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</si>
  <si>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376    377    205    455    </t>
    </r>
    <r>
      <rPr>
        <b/>
        <vertAlign val="subscript"/>
        <sz val="9"/>
        <rFont val="Courier New"/>
        <family val="3"/>
      </rPr>
      <t xml:space="preserve">308     </t>
    </r>
    <r>
      <rPr>
        <vertAlign val="subscript"/>
        <sz val="10.5"/>
        <rFont val="Courier New"/>
        <family val="3"/>
      </rPr>
      <t xml:space="preserve">171    </t>
    </r>
    <r>
      <rPr>
        <sz val="10.5"/>
        <rFont val="Courier New"/>
        <family val="3"/>
      </rPr>
      <t xml:space="preserve">642    </t>
    </r>
    <r>
      <rPr>
        <vertAlign val="superscript"/>
        <sz val="10.5"/>
        <rFont val="Courier New"/>
        <family val="3"/>
      </rPr>
      <t xml:space="preserve">301    473    177   </t>
    </r>
    <r>
      <rPr>
        <b/>
        <vertAlign val="superscript"/>
        <sz val="9"/>
        <rFont val="Courier New"/>
        <family val="3"/>
      </rPr>
      <t>3485</t>
    </r>
  </si>
  <si>
    <r>
      <rPr>
        <sz val="10.5"/>
        <rFont val="Courier New"/>
        <family val="3"/>
      </rPr>
      <t xml:space="preserve">D    322    </t>
    </r>
    <r>
      <rPr>
        <vertAlign val="superscript"/>
        <sz val="10.5"/>
        <rFont val="Courier New"/>
        <family val="3"/>
      </rPr>
      <t>282    243    364    237    271    443    251    369    147   2929</t>
    </r>
  </si>
  <si>
    <r>
      <rPr>
        <vertAlign val="subscript"/>
        <sz val="10.5"/>
        <rFont val="Courier New"/>
        <family val="3"/>
      </rPr>
      <t xml:space="preserve">3      2      2      0     1      0      1  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3      1     13</t>
    </r>
  </si>
  <si>
    <r>
      <rPr>
        <vertAlign val="subscript"/>
        <sz val="10.5"/>
        <rFont val="Courier New"/>
        <family val="3"/>
      </rPr>
      <t xml:space="preserve">371    346    285    </t>
    </r>
    <r>
      <rPr>
        <b/>
        <vertAlign val="subscript"/>
        <sz val="9"/>
        <rFont val="Courier New"/>
        <family val="3"/>
      </rPr>
      <t xml:space="preserve">408     </t>
    </r>
    <r>
      <rPr>
        <vertAlign val="subscript"/>
        <sz val="10.5"/>
        <rFont val="Courier New"/>
        <family val="3"/>
      </rPr>
      <t xml:space="preserve">260    320    516    </t>
    </r>
    <r>
      <rPr>
        <sz val="10.5"/>
        <rFont val="Courier New"/>
        <family val="3"/>
      </rPr>
      <t xml:space="preserve">268    463    </t>
    </r>
    <r>
      <rPr>
        <vertAlign val="superscript"/>
        <sz val="10.5"/>
        <rFont val="Courier New"/>
        <family val="3"/>
      </rPr>
      <t>156   3393</t>
    </r>
  </si>
  <si>
    <r>
      <rPr>
        <sz val="10.5"/>
        <rFont val="Courier New"/>
        <family val="3"/>
      </rPr>
      <t xml:space="preserve">DEVENS, JOHN          </t>
    </r>
    <r>
      <rPr>
        <b/>
        <sz val="9.5"/>
        <rFont val="Arial"/>
        <family val="2"/>
      </rPr>
      <t>D</t>
    </r>
  </si>
  <si>
    <r>
      <rPr>
        <sz val="10.5"/>
        <rFont val="Courier New"/>
        <family val="3"/>
      </rPr>
      <t xml:space="preserve">MILLIGAN, HIKE       </t>
    </r>
    <r>
      <rPr>
        <vertAlign val="superscript"/>
        <sz val="10.5"/>
        <rFont val="Courier New"/>
        <family val="3"/>
      </rPr>
      <t>G     25</t>
    </r>
  </si>
  <si>
    <r>
      <rPr>
        <sz val="10.5"/>
        <rFont val="Courier New"/>
        <family val="3"/>
      </rPr>
      <t xml:space="preserve">STATES, MICHAEL       </t>
    </r>
    <r>
      <rPr>
        <b/>
        <sz val="11"/>
        <rFont val="Courier New"/>
        <family val="3"/>
      </rPr>
      <t>A</t>
    </r>
    <r>
      <rPr>
        <vertAlign val="superscript"/>
        <sz val="10.5"/>
        <rFont val="Courier New"/>
        <family val="3"/>
      </rPr>
      <t xml:space="preserve">     22</t>
    </r>
  </si>
  <si>
    <r>
      <rPr>
        <sz val="10.5"/>
        <rFont val="Courier New"/>
        <family val="3"/>
      </rPr>
      <t xml:space="preserve">YOUNG, DON            </t>
    </r>
    <r>
      <rPr>
        <b/>
        <sz val="9"/>
        <rFont val="Arial"/>
        <family val="2"/>
      </rPr>
      <t>R</t>
    </r>
    <r>
      <rPr>
        <vertAlign val="superscript"/>
        <sz val="10.5"/>
        <rFont val="Courier New"/>
        <family val="3"/>
      </rPr>
      <t xml:space="preserve">    317</t>
    </r>
  </si>
  <si>
    <r>
      <rPr>
        <sz val="10.5"/>
        <rFont val="Courier New"/>
        <family val="3"/>
      </rPr>
      <t>WRITE-IN</t>
    </r>
    <r>
      <rPr>
        <vertAlign val="superscript"/>
        <sz val="10.5"/>
        <rFont val="Courier New"/>
        <family val="3"/>
      </rPr>
      <t xml:space="preserve">                    1</t>
    </r>
  </si>
  <si>
    <r>
      <rPr>
        <vertAlign val="subscript"/>
        <sz val="10.5"/>
        <rFont val="Courier New"/>
        <family val="3"/>
      </rPr>
      <t xml:space="preserve">21     18     40     26     20     39     </t>
    </r>
    <r>
      <rPr>
        <sz val="10.5"/>
        <rFont val="Courier New"/>
        <family val="3"/>
      </rPr>
      <t xml:space="preserve">17     45     </t>
    </r>
    <r>
      <rPr>
        <vertAlign val="superscript"/>
        <sz val="9"/>
        <rFont val="Arial"/>
        <family val="2"/>
      </rPr>
      <t xml:space="preserve">16           </t>
    </r>
    <r>
      <rPr>
        <vertAlign val="superscript"/>
        <sz val="10.5"/>
        <rFont val="Courier New"/>
        <family val="3"/>
      </rPr>
      <t>267</t>
    </r>
  </si>
  <si>
    <r>
      <rPr>
        <sz val="10.5"/>
        <rFont val="Courier New"/>
        <family val="3"/>
      </rPr>
      <t xml:space="preserve">32     22     </t>
    </r>
    <r>
      <rPr>
        <vertAlign val="superscript"/>
        <sz val="10.5"/>
        <rFont val="Courier New"/>
        <family val="3"/>
      </rPr>
      <t>42     25     12     56     37     43     25    316</t>
    </r>
  </si>
  <si>
    <r>
      <rPr>
        <vertAlign val="subscript"/>
        <sz val="10.5"/>
        <rFont val="Courier New"/>
        <family val="3"/>
      </rPr>
      <t xml:space="preserve">308    168    395    271    125    545    </t>
    </r>
    <r>
      <rPr>
        <sz val="10.5"/>
        <rFont val="Courier New"/>
        <family val="3"/>
      </rPr>
      <t xml:space="preserve">258    359    </t>
    </r>
    <r>
      <rPr>
        <vertAlign val="superscript"/>
        <sz val="10.5"/>
        <rFont val="Courier New"/>
        <family val="3"/>
      </rPr>
      <t>157   2903</t>
    </r>
  </si>
  <si>
    <r>
      <rPr>
        <vertAlign val="subscript"/>
        <sz val="10.5"/>
        <rFont val="Courier New"/>
        <family val="3"/>
      </rPr>
      <t xml:space="preserve">0      0      0      3      1      1      1      </t>
    </r>
    <r>
      <rPr>
        <sz val="10.5"/>
        <rFont val="Courier New"/>
        <family val="3"/>
      </rPr>
      <t xml:space="preserve">3      </t>
    </r>
    <r>
      <rPr>
        <vertAlign val="superscript"/>
        <sz val="10.5"/>
        <rFont val="Courier New"/>
        <family val="3"/>
      </rPr>
      <t>2     12</t>
    </r>
  </si>
  <si>
    <r>
      <rPr>
        <sz val="10.5"/>
        <rFont val="Courier New"/>
        <family val="3"/>
      </rPr>
      <t>STATE SENATOR DIST.B DUNCAN, JIM          D</t>
    </r>
  </si>
  <si>
    <r>
      <rPr>
        <vertAlign val="subscript"/>
        <sz val="10.5"/>
        <rFont val="Courier New"/>
        <family val="3"/>
      </rPr>
      <t xml:space="preserve">534    563    383    697    428    366    </t>
    </r>
    <r>
      <rPr>
        <b/>
        <sz val="9"/>
        <rFont val="Courier New"/>
        <family val="3"/>
      </rPr>
      <t xml:space="preserve">854     </t>
    </r>
    <r>
      <rPr>
        <sz val="10.5"/>
        <rFont val="Courier New"/>
        <family val="3"/>
      </rPr>
      <t xml:space="preserve">435    </t>
    </r>
    <r>
      <rPr>
        <vertAlign val="superscript"/>
        <sz val="10.5"/>
        <rFont val="Courier New"/>
        <family val="3"/>
      </rPr>
      <t>696    223   5179</t>
    </r>
  </si>
  <si>
    <r>
      <rPr>
        <sz val="10.5"/>
        <rFont val="Courier New"/>
        <family val="3"/>
      </rPr>
      <t xml:space="preserve">WRITE-IN                  </t>
    </r>
    <r>
      <rPr>
        <vertAlign val="superscript"/>
        <sz val="10.5"/>
        <rFont val="Courier New"/>
        <family val="3"/>
      </rPr>
      <t xml:space="preserve">36     16     14     27     28     15     </t>
    </r>
    <r>
      <rPr>
        <b/>
        <vertAlign val="superscript"/>
        <sz val="9"/>
        <rFont val="Courier New"/>
        <family val="3"/>
      </rPr>
      <t xml:space="preserve">38      </t>
    </r>
    <r>
      <rPr>
        <vertAlign val="superscript"/>
        <sz val="10.5"/>
        <rFont val="Courier New"/>
        <family val="3"/>
      </rPr>
      <t>26     37      8    245</t>
    </r>
  </si>
  <si>
    <r>
      <rPr>
        <sz val="10.5"/>
        <rFont val="Courier New"/>
        <family val="3"/>
      </rPr>
      <t>STATE REP. DIST. 4 DUNKER, KEN, II</t>
    </r>
  </si>
  <si>
    <r>
      <rPr>
        <vertAlign val="subscript"/>
        <sz val="10.5"/>
        <rFont val="Courier New"/>
        <family val="3"/>
      </rPr>
      <t xml:space="preserve">16     47     26     </t>
    </r>
    <r>
      <rPr>
        <sz val="10.5"/>
        <rFont val="Courier New"/>
        <family val="3"/>
      </rPr>
      <t xml:space="preserve">50     9    </t>
    </r>
    <r>
      <rPr>
        <vertAlign val="superscript"/>
        <sz val="10.5"/>
        <rFont val="Courier New"/>
        <family val="3"/>
      </rPr>
      <t>294</t>
    </r>
  </si>
  <si>
    <r>
      <rPr>
        <b/>
        <sz val="9"/>
        <rFont val="Courier New"/>
        <family val="3"/>
      </rPr>
      <t xml:space="preserve">808     </t>
    </r>
    <r>
      <rPr>
        <sz val="10.5"/>
        <rFont val="Courier New"/>
        <family val="3"/>
      </rPr>
      <t xml:space="preserve">398    </t>
    </r>
    <r>
      <rPr>
        <vertAlign val="superscript"/>
        <sz val="10.5"/>
        <rFont val="Courier New"/>
        <family val="3"/>
      </rPr>
      <t>579    117   4538</t>
    </r>
  </si>
  <si>
    <r>
      <rPr>
        <sz val="10.5"/>
        <rFont val="Courier New"/>
        <family val="3"/>
      </rPr>
      <t xml:space="preserve">HUDSON, BILL          </t>
    </r>
    <r>
      <rPr>
        <b/>
        <vertAlign val="superscript"/>
        <sz val="9"/>
        <rFont val="Arial"/>
        <family val="2"/>
      </rPr>
      <t xml:space="preserve">R          </t>
    </r>
    <r>
      <rPr>
        <vertAlign val="superscript"/>
        <sz val="10.5"/>
        <rFont val="Courier New"/>
        <family val="3"/>
      </rPr>
      <t xml:space="preserve">493    504    308    624    409    298    </t>
    </r>
    <r>
      <rPr>
        <vertAlign val="subscript"/>
        <sz val="10.5"/>
        <rFont val="Courier New"/>
        <family val="3"/>
      </rPr>
      <t xml:space="preserve">274    143    248     </t>
    </r>
    <r>
      <rPr>
        <i/>
        <vertAlign val="subscript"/>
        <sz val="9.5"/>
        <rFont val="Courier New"/>
        <family val="3"/>
      </rPr>
      <t xml:space="preserve">61    </t>
    </r>
    <r>
      <rPr>
        <vertAlign val="subscript"/>
        <sz val="10.5"/>
        <rFont val="Courier New"/>
        <family val="3"/>
      </rPr>
      <t>1754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</si>
  <si>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1      0      3      1      5      1      2</t>
    </r>
  </si>
  <si>
    <r>
      <rPr>
        <sz val="10.5"/>
        <rFont val="Courier New"/>
        <family val="3"/>
      </rPr>
      <t xml:space="preserve">APPEALS - A. BRYNER           </t>
    </r>
    <r>
      <rPr>
        <vertAlign val="subscript"/>
        <sz val="10.5"/>
        <rFont val="Courier New"/>
        <family val="3"/>
      </rPr>
      <t>439    437    308    532    348    305    710    366    564    200   4209</t>
    </r>
  </si>
  <si>
    <r>
      <rPr>
        <vertAlign val="subscript"/>
        <sz val="10.5"/>
        <rFont val="Courier New"/>
        <family val="3"/>
      </rPr>
      <t xml:space="preserve">191    201    </t>
    </r>
    <r>
      <rPr>
        <sz val="10.5"/>
        <rFont val="Courier New"/>
        <family val="3"/>
      </rPr>
      <t xml:space="preserve">116    246    160     </t>
    </r>
    <r>
      <rPr>
        <vertAlign val="superscript"/>
        <sz val="10.5"/>
        <rFont val="Courier New"/>
        <family val="3"/>
      </rPr>
      <t>87    311</t>
    </r>
  </si>
  <si>
    <r>
      <rPr>
        <sz val="10.5"/>
        <rFont val="Courier New"/>
        <family val="3"/>
      </rPr>
      <t>APPEALS - R. COATS VES</t>
    </r>
  </si>
  <si>
    <r>
      <rPr>
        <sz val="10.5"/>
        <rFont val="Courier New"/>
        <family val="3"/>
      </rPr>
      <t xml:space="preserve">309    526    344    299    </t>
    </r>
    <r>
      <rPr>
        <vertAlign val="superscript"/>
        <sz val="10.5"/>
        <rFont val="Courier New"/>
        <family val="3"/>
      </rPr>
      <t>712    365    546    197   4156</t>
    </r>
  </si>
  <si>
    <r>
      <rPr>
        <sz val="10.5"/>
        <rFont val="Courier New"/>
        <family val="3"/>
      </rPr>
      <t xml:space="preserve">311    </t>
    </r>
    <r>
      <rPr>
        <vertAlign val="superscript"/>
        <sz val="10.5"/>
        <rFont val="Courier New"/>
        <family val="3"/>
      </rPr>
      <t>151    223    116   1830</t>
    </r>
  </si>
  <si>
    <r>
      <rPr>
        <vertAlign val="subscript"/>
        <sz val="10.5"/>
        <rFont val="Courier New"/>
        <family val="3"/>
      </rPr>
      <t xml:space="preserve">NO                      </t>
    </r>
    <r>
      <rPr>
        <sz val="10.5"/>
        <rFont val="Courier New"/>
        <family val="3"/>
      </rPr>
      <t xml:space="preserve">199    207    </t>
    </r>
    <r>
      <rPr>
        <vertAlign val="superscript"/>
        <sz val="10.5"/>
        <rFont val="Courier New"/>
        <family val="3"/>
      </rPr>
      <t>113    255    164     91</t>
    </r>
  </si>
  <si>
    <r>
      <rPr>
        <sz val="10.5"/>
        <rFont val="Courier New"/>
        <family val="3"/>
      </rPr>
      <t xml:space="preserve">444    456    </t>
    </r>
    <r>
      <rPr>
        <vertAlign val="superscript"/>
        <sz val="10.5"/>
        <rFont val="Courier New"/>
        <family val="3"/>
      </rPr>
      <t>318    563    361    311    732    379    555    204   4323</t>
    </r>
  </si>
  <si>
    <r>
      <rPr>
        <sz val="10.5"/>
        <rFont val="Times New Roman"/>
        <family val="1"/>
      </rPr>
      <t>- 17 -</t>
    </r>
  </si>
  <si>
    <r>
      <rPr>
        <sz val="11"/>
        <rFont val="Courier New"/>
        <family val="3"/>
      </rPr>
      <t>DATE: 12/02/92 TIME: 13:17</t>
    </r>
  </si>
  <si>
    <r>
      <rPr>
        <sz val="11"/>
        <rFont val="Courier New"/>
        <family val="3"/>
      </rPr>
      <t>1992 GENERAL ELECTION STATEMENT OF VOTE FOR DISTRICT 04</t>
    </r>
  </si>
  <si>
    <r>
      <rPr>
        <sz val="11"/>
        <rFont val="Courier New"/>
        <family val="3"/>
      </rPr>
      <t>AUKE BRTHOOD  FRITZ  LOWER   LOWER   LYNN   UPPER   UPPER ABSENTE QUESTON</t>
    </r>
  </si>
  <si>
    <r>
      <rPr>
        <sz val="11"/>
        <rFont val="Courier New"/>
        <family val="3"/>
      </rPr>
      <t>PAGE 2 OF 2</t>
    </r>
  </si>
  <si>
    <r>
      <rPr>
        <sz val="11"/>
        <rFont val="Courier New"/>
        <family val="3"/>
      </rPr>
      <t>BAV  BRIDGE   COVE HNDNHLl HNDNHL2  CANAL HNDNHLl HNDNHL2                TOTAL 04-320  04-325  04-340  04-395  04-400  04-405  04-430  04-435  04-991  04-995</t>
    </r>
  </si>
  <si>
    <r>
      <rPr>
        <sz val="30"/>
        <rFont val="Arial"/>
        <family val="2"/>
      </rPr>
      <t>-</t>
    </r>
    <r>
      <rPr>
        <vertAlign val="subscript"/>
        <sz val="11.5"/>
        <rFont val="Times New Roman"/>
        <family val="1"/>
      </rPr>
      <t>•</t>
    </r>
  </si>
  <si>
    <r>
      <rPr>
        <sz val="10"/>
        <rFont val="Arial"/>
        <family val="2"/>
      </rPr>
      <t>- 18 -</t>
    </r>
  </si>
  <si>
    <r>
      <rPr>
        <sz val="7"/>
        <rFont val="Arial"/>
        <family val="2"/>
      </rPr>
      <t>It</t>
    </r>
  </si>
  <si>
    <r>
      <rPr>
        <vertAlign val="subscript"/>
        <sz val="11"/>
        <rFont val="Courier New"/>
        <family val="3"/>
      </rPr>
      <t xml:space="preserve">DATE: </t>
    </r>
    <r>
      <rPr>
        <vertAlign val="subscript"/>
        <sz val="10.5"/>
        <rFont val="Courier New"/>
        <family val="3"/>
      </rPr>
      <t xml:space="preserve">12/02/92                                     </t>
    </r>
    <r>
      <rPr>
        <sz val="10.5"/>
        <rFont val="Courier New"/>
        <family val="3"/>
      </rPr>
      <t xml:space="preserve">1992 </t>
    </r>
    <r>
      <rPr>
        <sz val="11"/>
        <rFont val="Courier New"/>
        <family val="3"/>
      </rPr>
      <t>GENERAL ELECTION</t>
    </r>
  </si>
  <si>
    <r>
      <rPr>
        <vertAlign val="subscript"/>
        <sz val="11"/>
        <rFont val="Courier New"/>
        <family val="3"/>
      </rPr>
      <t xml:space="preserve">TIME: </t>
    </r>
    <r>
      <rPr>
        <vertAlign val="subscript"/>
        <sz val="10.5"/>
        <rFont val="Courier New"/>
        <family val="3"/>
      </rPr>
      <t xml:space="preserve">13:17                                      </t>
    </r>
    <r>
      <rPr>
        <sz val="11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05</t>
    </r>
  </si>
  <si>
    <r>
      <rPr>
        <sz val="11"/>
        <rFont val="Courier New"/>
        <family val="3"/>
      </rPr>
      <t xml:space="preserve">PAGE </t>
    </r>
    <r>
      <rPr>
        <vertAlign val="superscript"/>
        <sz val="10.5"/>
        <rFont val="Courier New"/>
        <family val="3"/>
      </rPr>
      <t xml:space="preserve">1 </t>
    </r>
    <r>
      <rPr>
        <vertAlign val="superscript"/>
        <sz val="11"/>
        <rFont val="Courier New"/>
        <family val="3"/>
      </rPr>
      <t xml:space="preserve">OF  </t>
    </r>
    <r>
      <rPr>
        <vertAlign val="superscript"/>
        <sz val="10.5"/>
        <rFont val="Courier New"/>
        <family val="3"/>
      </rPr>
      <t>6</t>
    </r>
  </si>
  <si>
    <r>
      <rPr>
        <vertAlign val="subscript"/>
        <sz val="11"/>
        <rFont val="Courier New"/>
        <family val="3"/>
      </rPr>
      <t xml:space="preserve">ANGOON    OLD COFFMAN   </t>
    </r>
    <r>
      <rPr>
        <sz val="11"/>
        <rFont val="Courier New"/>
        <family val="3"/>
      </rPr>
      <t xml:space="preserve">CRAIG GUSTAVS  HAINES  </t>
    </r>
    <r>
      <rPr>
        <vertAlign val="superscript"/>
        <sz val="11"/>
        <rFont val="Courier New"/>
        <family val="3"/>
      </rPr>
      <t xml:space="preserve">HAINES   HYDA-   KAKE  KASAAN KLAWOCK KLUKWAN LABCHRE </t>
    </r>
    <r>
      <rPr>
        <sz val="11"/>
        <rFont val="Courier New"/>
        <family val="3"/>
      </rPr>
      <t xml:space="preserve">CHILKAT   </t>
    </r>
    <r>
      <rPr>
        <vertAlign val="superscript"/>
        <sz val="11"/>
        <rFont val="Courier New"/>
        <family val="3"/>
      </rPr>
      <t xml:space="preserve">COVE                  HWY    </t>
    </r>
    <r>
      <rPr>
        <vertAlign val="superscript"/>
        <sz val="10.5"/>
        <rFont val="Courier New"/>
        <family val="3"/>
      </rPr>
      <t xml:space="preserve">I 1    </t>
    </r>
    <r>
      <rPr>
        <vertAlign val="superscript"/>
        <sz val="11"/>
        <rFont val="Courier New"/>
        <family val="3"/>
      </rPr>
      <t>BURG                               BAY</t>
    </r>
  </si>
  <si>
    <r>
      <rPr>
        <vertAlign val="subscript"/>
        <sz val="10.5"/>
        <rFont val="Courier New"/>
        <family val="3"/>
      </rPr>
      <t xml:space="preserve">05-125  05-135  05-140  05-150  05-160  05-165  05-170  </t>
    </r>
    <r>
      <rPr>
        <sz val="10.5"/>
        <rFont val="Courier New"/>
        <family val="3"/>
      </rPr>
      <t xml:space="preserve">05-180  05-185  </t>
    </r>
    <r>
      <rPr>
        <vertAlign val="superscript"/>
        <sz val="10.5"/>
        <rFont val="Courier New"/>
        <family val="3"/>
      </rPr>
      <t>05-190  05-195  05-200  05-205</t>
    </r>
  </si>
  <si>
    <r>
      <rPr>
        <vertAlign val="subscript"/>
        <sz val="11"/>
        <rFont val="Courier New"/>
        <family val="3"/>
      </rPr>
      <t xml:space="preserve">VOTER TURNOUT"          </t>
    </r>
    <r>
      <rPr>
        <vertAlign val="subscript"/>
        <sz val="10.5"/>
        <rFont val="Courier New"/>
        <family val="3"/>
      </rPr>
      <t xml:space="preserve">47.83   57.64   </t>
    </r>
    <r>
      <rPr>
        <sz val="10.5"/>
        <rFont val="Courier New"/>
        <family val="3"/>
      </rPr>
      <t xml:space="preserve">58.33  55.08   </t>
    </r>
    <r>
      <rPr>
        <vertAlign val="superscript"/>
        <sz val="10.5"/>
        <rFont val="Courier New"/>
        <family val="3"/>
      </rPr>
      <t>55.93  66.66   58.69   45.45  60.85   13.33   54.33  81.81   67.02</t>
    </r>
  </si>
  <si>
    <r>
      <rPr>
        <sz val="11"/>
        <rFont val="Courier New"/>
        <family val="3"/>
      </rPr>
      <t xml:space="preserve">REGISTERED VOTERS         </t>
    </r>
    <r>
      <rPr>
        <sz val="10.5"/>
        <rFont val="Courier New"/>
        <family val="3"/>
      </rPr>
      <t xml:space="preserve">462    </t>
    </r>
    <r>
      <rPr>
        <vertAlign val="superscript"/>
        <sz val="10.5"/>
        <rFont val="Courier New"/>
        <family val="3"/>
      </rPr>
      <t>170    132    728    261    150</t>
    </r>
  </si>
  <si>
    <r>
      <rPr>
        <sz val="11"/>
        <rFont val="Courier New"/>
        <family val="3"/>
      </rPr>
      <t xml:space="preserve">BALLOTS CAST              </t>
    </r>
    <r>
      <rPr>
        <vertAlign val="superscript"/>
        <sz val="10.5"/>
        <rFont val="Courier New"/>
        <family val="3"/>
      </rPr>
      <t xml:space="preserve">221    </t>
    </r>
    <r>
      <rPr>
        <b/>
        <vertAlign val="superscript"/>
        <sz val="9"/>
        <rFont val="Courier New"/>
        <family val="3"/>
      </rPr>
      <t xml:space="preserve">98      </t>
    </r>
    <r>
      <rPr>
        <i/>
        <vertAlign val="superscript"/>
        <sz val="9.5"/>
        <rFont val="Times New Roman"/>
        <family val="1"/>
      </rPr>
      <t xml:space="preserve">11            </t>
    </r>
    <r>
      <rPr>
        <vertAlign val="superscript"/>
        <sz val="10.5"/>
        <rFont val="Courier New"/>
        <family val="3"/>
      </rPr>
      <t>401    146    100</t>
    </r>
  </si>
  <si>
    <r>
      <rPr>
        <sz val="11"/>
        <rFont val="Courier New"/>
        <family val="3"/>
      </rPr>
      <t>PRESIDENT/VICE PRESIDENT BUSH/QUAYLE CLINTON/GORE FULANI/MUNOZ  GRITZ/MI NETT</t>
    </r>
  </si>
  <si>
    <r>
      <rPr>
        <b/>
        <vertAlign val="subscript"/>
        <sz val="9"/>
        <rFont val="Arial"/>
        <family val="2"/>
      </rPr>
      <t xml:space="preserve">R             </t>
    </r>
    <r>
      <rPr>
        <vertAlign val="subscript"/>
        <sz val="10.5"/>
        <rFont val="Courier New"/>
        <family val="3"/>
      </rPr>
      <t xml:space="preserve">59     25     43     79     </t>
    </r>
    <r>
      <rPr>
        <sz val="10.5"/>
        <rFont val="Courier New"/>
        <family val="3"/>
      </rPr>
      <t xml:space="preserve">35     39    </t>
    </r>
    <r>
      <rPr>
        <vertAlign val="superscript"/>
        <sz val="10.5"/>
        <rFont val="Courier New"/>
        <family val="3"/>
      </rPr>
      <t>164     20     74      2     56     21     28</t>
    </r>
  </si>
  <si>
    <r>
      <rPr>
        <b/>
        <sz val="9"/>
        <rFont val="Arial"/>
        <family val="2"/>
      </rPr>
      <t xml:space="preserve">D           </t>
    </r>
    <r>
      <rPr>
        <sz val="10.5"/>
        <rFont val="Courier New"/>
        <family val="3"/>
      </rPr>
      <t xml:space="preserve">119     </t>
    </r>
    <r>
      <rPr>
        <vertAlign val="superscript"/>
        <sz val="10.5"/>
        <rFont val="Courier New"/>
        <family val="3"/>
      </rPr>
      <t xml:space="preserve">43      5    132    </t>
    </r>
    <r>
      <rPr>
        <b/>
        <vertAlign val="superscript"/>
        <sz val="9"/>
        <rFont val="Courier New"/>
        <family val="3"/>
      </rPr>
      <t xml:space="preserve">69      </t>
    </r>
    <r>
      <rPr>
        <vertAlign val="superscript"/>
        <sz val="10.5"/>
        <rFont val="Courier New"/>
        <family val="3"/>
      </rPr>
      <t>33    137     81     94      5    123     20      8</t>
    </r>
  </si>
  <si>
    <r>
      <rPr>
        <sz val="11"/>
        <rFont val="Courier New"/>
        <family val="3"/>
      </rPr>
      <t xml:space="preserve">NAP     </t>
    </r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>0      0      3      0      0      1      1      0      0      0      0      0</t>
    </r>
  </si>
  <si>
    <r>
      <rPr>
        <sz val="11"/>
        <rFont val="Courier New"/>
        <family val="3"/>
      </rPr>
      <t xml:space="preserve">AFP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0      0      4      2      1     3      1      0      0      2      0      0</t>
    </r>
  </si>
  <si>
    <r>
      <rPr>
        <sz val="11"/>
        <rFont val="Courier New"/>
        <family val="3"/>
      </rPr>
      <t xml:space="preserve">NLP     </t>
    </r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>0      0      1      0      0      0      0      0      0      1      0      0</t>
    </r>
  </si>
  <si>
    <r>
      <rPr>
        <sz val="11"/>
        <rFont val="Courier New"/>
        <family val="3"/>
      </rPr>
      <t>HAGELIN/TOMPKINS LAROUCHE/BEVEL HARROU/LORD PEROT/STOCKDALE PHILLIPS/KNIGHT WRITE-IN</t>
    </r>
  </si>
  <si>
    <r>
      <rPr>
        <sz val="11"/>
        <rFont val="Courier New"/>
        <family val="3"/>
      </rPr>
      <t xml:space="preserve">IFER     </t>
    </r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>0      0      1      0      1      1      0      0      0      1      0      0</t>
    </r>
  </si>
  <si>
    <r>
      <rPr>
        <sz val="11"/>
        <rFont val="Courier New"/>
        <family val="3"/>
      </rPr>
      <t xml:space="preserve">LP 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 xml:space="preserve">0      0      1      3      0      3      0      0      0      </t>
    </r>
    <r>
      <rPr>
        <vertAlign val="superscript"/>
        <sz val="8.5"/>
        <rFont val="Arial"/>
        <family val="2"/>
      </rPr>
      <t xml:space="preserve">0                </t>
    </r>
    <r>
      <rPr>
        <vertAlign val="superscript"/>
        <sz val="10.5"/>
        <rFont val="Courier New"/>
        <family val="3"/>
      </rPr>
      <t>0      0</t>
    </r>
  </si>
  <si>
    <r>
      <rPr>
        <sz val="11"/>
        <rFont val="Courier New"/>
        <family val="3"/>
      </rPr>
      <t xml:space="preserve">NPP    </t>
    </r>
    <r>
      <rPr>
        <sz val="10.5"/>
        <rFont val="Courier New"/>
        <family val="3"/>
      </rPr>
      <t xml:space="preserve">32     </t>
    </r>
    <r>
      <rPr>
        <b/>
        <vertAlign val="superscript"/>
        <sz val="9"/>
        <rFont val="Courier New"/>
        <family val="3"/>
      </rPr>
      <t xml:space="preserve">28      </t>
    </r>
    <r>
      <rPr>
        <vertAlign val="superscript"/>
        <sz val="10.5"/>
        <rFont val="Courier New"/>
        <family val="3"/>
      </rPr>
      <t xml:space="preserve">29    </t>
    </r>
    <r>
      <rPr>
        <b/>
        <vertAlign val="superscript"/>
        <sz val="9"/>
        <rFont val="Courier New"/>
        <family val="3"/>
      </rPr>
      <t xml:space="preserve">168      </t>
    </r>
    <r>
      <rPr>
        <vertAlign val="superscript"/>
        <sz val="10.5"/>
        <rFont val="Courier New"/>
        <family val="3"/>
      </rPr>
      <t xml:space="preserve">35     23    153     26     42      </t>
    </r>
    <r>
      <rPr>
        <i/>
        <vertAlign val="superscript"/>
        <sz val="9.5"/>
        <rFont val="Times New Roman"/>
        <family val="1"/>
      </rPr>
      <t xml:space="preserve">1             </t>
    </r>
    <r>
      <rPr>
        <b/>
        <vertAlign val="superscript"/>
        <sz val="9"/>
        <rFont val="Courier New"/>
        <family val="3"/>
      </rPr>
      <t xml:space="preserve">66      </t>
    </r>
    <r>
      <rPr>
        <vertAlign val="superscript"/>
        <sz val="10.5"/>
        <rFont val="Courier New"/>
        <family val="3"/>
      </rPr>
      <t>11     17</t>
    </r>
  </si>
  <si>
    <r>
      <rPr>
        <sz val="11"/>
        <rFont val="Courier New"/>
        <family val="3"/>
      </rPr>
      <t xml:space="preserve">ATP      </t>
    </r>
    <r>
      <rPr>
        <sz val="10.5"/>
        <rFont val="Courier New"/>
        <family val="3"/>
      </rPr>
      <t xml:space="preserve">3      2     </t>
    </r>
    <r>
      <rPr>
        <vertAlign val="superscript"/>
        <sz val="10.5"/>
        <rFont val="Courier New"/>
        <family val="3"/>
      </rPr>
      <t>0      3      0      1     0      0      0      0      1      1      0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</si>
  <si>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0      0      1     0      0      0      0      0      0      0      0</t>
    </r>
  </si>
  <si>
    <r>
      <rPr>
        <vertAlign val="subscript"/>
        <sz val="9"/>
        <rFont val="Arial"/>
        <family val="2"/>
      </rPr>
      <t xml:space="preserve">8                </t>
    </r>
    <r>
      <rPr>
        <vertAlign val="subscript"/>
        <sz val="10.5"/>
        <rFont val="Courier New"/>
        <family val="3"/>
      </rPr>
      <t xml:space="preserve">6      </t>
    </r>
    <r>
      <rPr>
        <i/>
        <vertAlign val="subscript"/>
        <sz val="9.5"/>
        <rFont val="Times New Roman"/>
        <family val="1"/>
      </rPr>
      <t xml:space="preserve">1              </t>
    </r>
    <r>
      <rPr>
        <sz val="10.5"/>
        <rFont val="Courier New"/>
        <family val="3"/>
      </rPr>
      <t xml:space="preserve">3     27     </t>
    </r>
    <r>
      <rPr>
        <vertAlign val="superscript"/>
        <sz val="10.5"/>
        <rFont val="Courier New"/>
        <family val="3"/>
      </rPr>
      <t>22     16     34      4     9      0     13      1      1</t>
    </r>
  </si>
  <si>
    <r>
      <rPr>
        <b/>
        <vertAlign val="subscript"/>
        <sz val="9.5"/>
        <rFont val="Arial"/>
        <family val="2"/>
      </rPr>
      <t xml:space="preserve">R             </t>
    </r>
    <r>
      <rPr>
        <vertAlign val="subscript"/>
        <sz val="9.5"/>
        <rFont val="Arial"/>
        <family val="2"/>
      </rPr>
      <t xml:space="preserve">71            </t>
    </r>
    <r>
      <rPr>
        <vertAlign val="subscript"/>
        <sz val="10.5"/>
        <rFont val="Courier New"/>
        <family val="3"/>
      </rPr>
      <t xml:space="preserve">37     </t>
    </r>
    <r>
      <rPr>
        <sz val="10.5"/>
        <rFont val="Courier New"/>
        <family val="3"/>
      </rPr>
      <t xml:space="preserve">59    146     </t>
    </r>
    <r>
      <rPr>
        <vertAlign val="superscript"/>
        <sz val="10.5"/>
        <rFont val="Courier New"/>
        <family val="3"/>
      </rPr>
      <t xml:space="preserve">47     </t>
    </r>
    <r>
      <rPr>
        <b/>
        <vertAlign val="superscript"/>
        <sz val="9"/>
        <rFont val="Courier New"/>
        <family val="3"/>
      </rPr>
      <t xml:space="preserve">55     </t>
    </r>
    <r>
      <rPr>
        <vertAlign val="superscript"/>
        <sz val="10.5"/>
        <rFont val="Courier New"/>
        <family val="3"/>
      </rPr>
      <t xml:space="preserve">235     49     90     11    </t>
    </r>
    <r>
      <rPr>
        <b/>
        <vertAlign val="superscript"/>
        <sz val="9"/>
        <rFont val="Courier New"/>
        <family val="3"/>
      </rPr>
      <t xml:space="preserve">89      </t>
    </r>
    <r>
      <rPr>
        <vertAlign val="superscript"/>
        <sz val="10.5"/>
        <rFont val="Courier New"/>
        <family val="3"/>
      </rPr>
      <t>31     35</t>
    </r>
  </si>
  <si>
    <r>
      <rPr>
        <b/>
        <sz val="9"/>
        <rFont val="Arial"/>
        <family val="2"/>
      </rPr>
      <t xml:space="preserve">D           </t>
    </r>
    <r>
      <rPr>
        <sz val="10.5"/>
        <rFont val="Courier New"/>
        <family val="3"/>
      </rPr>
      <t xml:space="preserve">135     </t>
    </r>
    <r>
      <rPr>
        <vertAlign val="superscript"/>
        <sz val="10.5"/>
        <rFont val="Courier New"/>
        <family val="3"/>
      </rPr>
      <t xml:space="preserve">52     14    211     75     </t>
    </r>
    <r>
      <rPr>
        <b/>
        <vertAlign val="superscript"/>
        <sz val="9"/>
        <rFont val="Courier New"/>
        <family val="3"/>
      </rPr>
      <t xml:space="preserve">28     </t>
    </r>
    <r>
      <rPr>
        <vertAlign val="superscript"/>
        <sz val="10.5"/>
        <rFont val="Courier New"/>
        <family val="3"/>
      </rPr>
      <t>193     73    104     2    146     20     14</t>
    </r>
  </si>
  <si>
    <r>
      <rPr>
        <sz val="11"/>
        <rFont val="Courier New"/>
        <family val="3"/>
      </rPr>
      <t xml:space="preserve">WRITE-IN               </t>
    </r>
    <r>
      <rPr>
        <vertAlign val="superscript"/>
        <sz val="10.5"/>
        <rFont val="Courier New"/>
        <family val="3"/>
      </rPr>
      <t>0      0      0      0      0      0      0      0      0      0      0      0      0</t>
    </r>
  </si>
  <si>
    <r>
      <rPr>
        <sz val="11"/>
        <rFont val="Courier New"/>
        <family val="3"/>
      </rPr>
      <t>UNITED STATES REP.</t>
    </r>
  </si>
  <si>
    <r>
      <rPr>
        <b/>
        <vertAlign val="subscript"/>
        <sz val="9"/>
        <rFont val="Arial"/>
        <family val="2"/>
      </rPr>
      <t xml:space="preserve">D           </t>
    </r>
    <r>
      <rPr>
        <vertAlign val="subscript"/>
        <sz val="10.5"/>
        <rFont val="Courier New"/>
        <family val="3"/>
      </rPr>
      <t xml:space="preserve">113     </t>
    </r>
    <r>
      <rPr>
        <b/>
        <vertAlign val="subscript"/>
        <sz val="9"/>
        <rFont val="Courier New"/>
        <family val="3"/>
      </rPr>
      <t xml:space="preserve">48      </t>
    </r>
    <r>
      <rPr>
        <vertAlign val="subscript"/>
        <sz val="10.5"/>
        <rFont val="Courier New"/>
        <family val="3"/>
      </rPr>
      <t xml:space="preserve">17    </t>
    </r>
    <r>
      <rPr>
        <b/>
        <sz val="9"/>
        <rFont val="Courier New"/>
        <family val="3"/>
      </rPr>
      <t xml:space="preserve">186      </t>
    </r>
    <r>
      <rPr>
        <sz val="10.5"/>
        <rFont val="Courier New"/>
        <family val="3"/>
      </rPr>
      <t xml:space="preserve">92     </t>
    </r>
    <r>
      <rPr>
        <vertAlign val="superscript"/>
        <sz val="10.5"/>
        <rFont val="Courier New"/>
        <family val="3"/>
      </rPr>
      <t xml:space="preserve">39    169     52    </t>
    </r>
    <r>
      <rPr>
        <b/>
        <vertAlign val="superscript"/>
        <sz val="9"/>
        <rFont val="Courier New"/>
        <family val="3"/>
      </rPr>
      <t xml:space="preserve">85       </t>
    </r>
    <r>
      <rPr>
        <vertAlign val="superscript"/>
        <sz val="10.5"/>
        <rFont val="Courier New"/>
        <family val="3"/>
      </rPr>
      <t>5    124     17</t>
    </r>
    <r>
      <rPr>
        <i/>
        <vertAlign val="superscript"/>
        <sz val="9.5"/>
        <rFont val="Times New Roman"/>
        <family val="1"/>
      </rPr>
      <t xml:space="preserve">                1</t>
    </r>
  </si>
  <si>
    <r>
      <rPr>
        <sz val="11"/>
        <rFont val="Courier New"/>
        <family val="3"/>
      </rPr>
      <t>DEVENS, JOHN MILLIGAN, HIKE</t>
    </r>
  </si>
  <si>
    <r>
      <rPr>
        <vertAlign val="subscript"/>
        <sz val="11"/>
        <rFont val="Courier New"/>
        <family val="3"/>
      </rPr>
      <t xml:space="preserve">G      </t>
    </r>
    <r>
      <rPr>
        <vertAlign val="subscript"/>
        <sz val="10.5"/>
        <rFont val="Courier New"/>
        <family val="3"/>
      </rPr>
      <t xml:space="preserve">6     13      1     </t>
    </r>
    <r>
      <rPr>
        <sz val="10.5"/>
        <rFont val="Courier New"/>
        <family val="3"/>
      </rPr>
      <t xml:space="preserve">19     10     </t>
    </r>
    <r>
      <rPr>
        <vertAlign val="superscript"/>
        <sz val="10.5"/>
        <rFont val="Courier New"/>
        <family val="3"/>
      </rPr>
      <t>12     21      5      9</t>
    </r>
  </si>
  <si>
    <r>
      <rPr>
        <b/>
        <sz val="9"/>
        <rFont val="Arial"/>
        <family val="2"/>
      </rPr>
      <t>A</t>
    </r>
  </si>
  <si>
    <r>
      <rPr>
        <sz val="10.5"/>
        <rFont val="Courier New"/>
        <family val="3"/>
      </rPr>
      <t xml:space="preserve">2      6      </t>
    </r>
    <r>
      <rPr>
        <vertAlign val="superscript"/>
        <sz val="10.5"/>
        <rFont val="Courier New"/>
        <family val="3"/>
      </rPr>
      <t>0      2</t>
    </r>
  </si>
  <si>
    <r>
      <rPr>
        <sz val="11"/>
        <rFont val="Courier New"/>
        <family val="3"/>
      </rPr>
      <t>STATES, MICHAEL YOUNG, DON</t>
    </r>
  </si>
  <si>
    <r>
      <rPr>
        <vertAlign val="subscript"/>
        <sz val="10.5"/>
        <rFont val="Courier New"/>
        <family val="3"/>
      </rPr>
      <t xml:space="preserve">9      </t>
    </r>
    <r>
      <rPr>
        <i/>
        <vertAlign val="subscript"/>
        <sz val="9.5"/>
        <rFont val="Times New Roman"/>
        <family val="1"/>
      </rPr>
      <t xml:space="preserve">1                 1            </t>
    </r>
    <r>
      <rPr>
        <sz val="10.5"/>
        <rFont val="Courier New"/>
        <family val="3"/>
      </rPr>
      <t xml:space="preserve">40     15      </t>
    </r>
    <r>
      <rPr>
        <vertAlign val="superscript"/>
        <sz val="10.5"/>
        <rFont val="Courier New"/>
        <family val="3"/>
      </rPr>
      <t xml:space="preserve">6     </t>
    </r>
    <r>
      <rPr>
        <b/>
        <vertAlign val="superscript"/>
        <sz val="9"/>
        <rFont val="Courier New"/>
        <family val="3"/>
      </rPr>
      <t xml:space="preserve">38       </t>
    </r>
    <r>
      <rPr>
        <vertAlign val="superscript"/>
        <sz val="10.5"/>
        <rFont val="Courier New"/>
        <family val="3"/>
      </rPr>
      <t xml:space="preserve">8     11     3     </t>
    </r>
    <r>
      <rPr>
        <b/>
        <vertAlign val="superscript"/>
        <sz val="9"/>
        <rFont val="Courier New"/>
        <family val="3"/>
      </rPr>
      <t xml:space="preserve">18       </t>
    </r>
    <r>
      <rPr>
        <vertAlign val="superscript"/>
        <sz val="10.5"/>
        <rFont val="Courier New"/>
        <family val="3"/>
      </rPr>
      <t>0      2</t>
    </r>
  </si>
  <si>
    <r>
      <rPr>
        <b/>
        <sz val="9.5"/>
        <rFont val="Times New Roman"/>
        <family val="1"/>
      </rPr>
      <t xml:space="preserve">R              </t>
    </r>
    <r>
      <rPr>
        <b/>
        <sz val="9"/>
        <rFont val="Courier New"/>
        <family val="3"/>
      </rPr>
      <t xml:space="preserve">82     </t>
    </r>
    <r>
      <rPr>
        <sz val="10.5"/>
        <rFont val="Courier New"/>
        <family val="3"/>
      </rPr>
      <t xml:space="preserve">28     </t>
    </r>
    <r>
      <rPr>
        <vertAlign val="superscript"/>
        <sz val="10.5"/>
        <rFont val="Courier New"/>
        <family val="3"/>
      </rPr>
      <t>51    139     27     41    228     61    101      4    102     35     41</t>
    </r>
  </si>
  <si>
    <r>
      <rPr>
        <sz val="11"/>
        <rFont val="Courier New"/>
        <family val="3"/>
      </rPr>
      <t>STATE SENATOR DIST.C BAKER, LARRY NAUGHTON, EDWARD ZHAROFF, FRED</t>
    </r>
  </si>
  <si>
    <r>
      <rPr>
        <b/>
        <vertAlign val="subscript"/>
        <sz val="9"/>
        <rFont val="Arial"/>
        <family val="2"/>
      </rPr>
      <t xml:space="preserve">A            </t>
    </r>
    <r>
      <rPr>
        <vertAlign val="subscript"/>
        <sz val="10.5"/>
        <rFont val="Courier New"/>
        <family val="3"/>
      </rPr>
      <t xml:space="preserve">31     36     26     </t>
    </r>
    <r>
      <rPr>
        <sz val="10.5"/>
        <rFont val="Courier New"/>
        <family val="3"/>
      </rPr>
      <t xml:space="preserve">90     36     25    </t>
    </r>
    <r>
      <rPr>
        <vertAlign val="superscript"/>
        <sz val="10.5"/>
        <rFont val="Courier New"/>
        <family val="3"/>
      </rPr>
      <t>129     14     47      4     37     10     28</t>
    </r>
  </si>
  <si>
    <r>
      <rPr>
        <sz val="11"/>
        <rFont val="Courier New"/>
        <family val="3"/>
      </rPr>
      <t xml:space="preserve">NOPARTY      </t>
    </r>
    <r>
      <rPr>
        <sz val="10.5"/>
        <rFont val="Courier New"/>
        <family val="3"/>
      </rPr>
      <t xml:space="preserve">9      </t>
    </r>
    <r>
      <rPr>
        <vertAlign val="superscript"/>
        <sz val="10.5"/>
        <rFont val="Courier New"/>
        <family val="3"/>
      </rPr>
      <t xml:space="preserve">2      </t>
    </r>
    <r>
      <rPr>
        <i/>
        <vertAlign val="superscript"/>
        <sz val="9.5"/>
        <rFont val="Times New Roman"/>
        <family val="1"/>
      </rPr>
      <t xml:space="preserve">1             </t>
    </r>
    <r>
      <rPr>
        <vertAlign val="superscript"/>
        <sz val="10.5"/>
        <rFont val="Courier New"/>
        <family val="3"/>
      </rPr>
      <t>21      6      8     28     3      8      2      9      3      3</t>
    </r>
  </si>
  <si>
    <r>
      <rPr>
        <vertAlign val="subscript"/>
        <sz val="11"/>
        <rFont val="Courier New"/>
        <family val="3"/>
      </rPr>
      <t xml:space="preserve">D    </t>
    </r>
    <r>
      <rPr>
        <vertAlign val="subscript"/>
        <sz val="10.5"/>
        <rFont val="Courier New"/>
        <family val="3"/>
      </rPr>
      <t xml:space="preserve">166     54     41    241     </t>
    </r>
    <r>
      <rPr>
        <b/>
        <vertAlign val="subscript"/>
        <sz val="9"/>
        <rFont val="Courier New"/>
        <family val="3"/>
      </rPr>
      <t xml:space="preserve">89      </t>
    </r>
    <r>
      <rPr>
        <vertAlign val="subscript"/>
        <sz val="10.5"/>
        <rFont val="Courier New"/>
        <family val="3"/>
      </rPr>
      <t xml:space="preserve">61    280    </t>
    </r>
    <r>
      <rPr>
        <sz val="10.5"/>
        <rFont val="Courier New"/>
        <family val="3"/>
      </rPr>
      <t xml:space="preserve">103    142      6    </t>
    </r>
    <r>
      <rPr>
        <vertAlign val="superscript"/>
        <sz val="10.5"/>
        <rFont val="Courier New"/>
        <family val="3"/>
      </rPr>
      <t>187     37     18</t>
    </r>
  </si>
  <si>
    <r>
      <rPr>
        <sz val="11"/>
        <rFont val="Courier New"/>
        <family val="3"/>
      </rPr>
      <t xml:space="preserve">WRITE-IN               </t>
    </r>
    <r>
      <rPr>
        <vertAlign val="superscript"/>
        <sz val="10.5"/>
        <rFont val="Courier New"/>
        <family val="3"/>
      </rPr>
      <t>0      0      0      1     0      1      0      0      0      0</t>
    </r>
  </si>
  <si>
    <r>
      <rPr>
        <sz val="11"/>
        <rFont val="Courier New"/>
        <family val="3"/>
      </rPr>
      <t xml:space="preserve">STATE REP. DIST. </t>
    </r>
    <r>
      <rPr>
        <sz val="10.5"/>
        <rFont val="Courier New"/>
        <family val="3"/>
      </rPr>
      <t xml:space="preserve">5 </t>
    </r>
    <r>
      <rPr>
        <sz val="11"/>
        <rFont val="Courier New"/>
        <family val="3"/>
      </rPr>
      <t>CLIFTON, JERRY MACKIE, JERRY WRITE-IN</t>
    </r>
  </si>
  <si>
    <r>
      <rPr>
        <sz val="11"/>
        <rFont val="Courier New"/>
        <family val="3"/>
      </rPr>
      <t>-APPEALS - A. BRYNER YES</t>
    </r>
  </si>
  <si>
    <r>
      <rPr>
        <sz val="11"/>
        <rFont val="Courier New"/>
        <family val="3"/>
      </rPr>
      <t xml:space="preserve">-JDlD - G. </t>
    </r>
    <r>
      <rPr>
        <vertAlign val="superscript"/>
        <sz val="11"/>
        <rFont val="Courier New"/>
        <family val="3"/>
      </rPr>
      <t xml:space="preserve">GUCKER </t>
    </r>
    <r>
      <rPr>
        <sz val="11"/>
        <rFont val="Courier New"/>
        <family val="3"/>
      </rPr>
      <t>YES</t>
    </r>
  </si>
  <si>
    <r>
      <rPr>
        <b/>
        <sz val="9"/>
        <rFont val="Arial"/>
        <family val="2"/>
      </rPr>
      <t xml:space="preserve">A           </t>
    </r>
    <r>
      <rPr>
        <sz val="10.5"/>
        <rFont val="Courier New"/>
        <family val="3"/>
      </rPr>
      <t xml:space="preserve">25     </t>
    </r>
    <r>
      <rPr>
        <vertAlign val="superscript"/>
        <sz val="10.5"/>
        <rFont val="Courier New"/>
        <family val="3"/>
      </rPr>
      <t>18     27     78     29     14     87     20     25      9     40     10     16</t>
    </r>
  </si>
  <si>
    <r>
      <rPr>
        <sz val="11"/>
        <rFont val="Courier New"/>
        <family val="3"/>
      </rPr>
      <t xml:space="preserve">D    </t>
    </r>
    <r>
      <rPr>
        <sz val="10.5"/>
        <rFont val="Courier New"/>
        <family val="3"/>
      </rPr>
      <t xml:space="preserve">185     73     </t>
    </r>
    <r>
      <rPr>
        <vertAlign val="superscript"/>
        <sz val="10.5"/>
        <rFont val="Courier New"/>
        <family val="3"/>
      </rPr>
      <t xml:space="preserve">44    306    104     </t>
    </r>
    <r>
      <rPr>
        <b/>
        <vertAlign val="superscript"/>
        <sz val="9"/>
        <rFont val="Courier New"/>
        <family val="3"/>
      </rPr>
      <t xml:space="preserve">83     </t>
    </r>
    <r>
      <rPr>
        <vertAlign val="superscript"/>
        <sz val="10.5"/>
        <rFont val="Courier New"/>
        <family val="3"/>
      </rPr>
      <t>372    106    185     5    210     43     33</t>
    </r>
  </si>
  <si>
    <r>
      <rPr>
        <vertAlign val="subscript"/>
        <sz val="10.5"/>
        <rFont val="Courier New"/>
        <family val="3"/>
      </rPr>
      <t xml:space="preserve">0      0      0      0      1      1      2     0      </t>
    </r>
    <r>
      <rPr>
        <sz val="10.5"/>
        <rFont val="Courier New"/>
        <family val="3"/>
      </rPr>
      <t xml:space="preserve">0      0      1      </t>
    </r>
    <r>
      <rPr>
        <vertAlign val="superscript"/>
        <sz val="10.5"/>
        <rFont val="Courier New"/>
        <family val="3"/>
      </rPr>
      <t>0      0</t>
    </r>
  </si>
  <si>
    <r>
      <rPr>
        <sz val="10.5"/>
        <rFont val="Courier New"/>
        <family val="3"/>
      </rPr>
      <t xml:space="preserve">106     </t>
    </r>
    <r>
      <rPr>
        <vertAlign val="superscript"/>
        <sz val="10.5"/>
        <rFont val="Courier New"/>
        <family val="3"/>
      </rPr>
      <t>57     43    195    82     58    269     55    121      5    135     25     28</t>
    </r>
  </si>
  <si>
    <r>
      <rPr>
        <sz val="10.5"/>
        <rFont val="Courier New"/>
        <family val="3"/>
      </rPr>
      <t xml:space="preserve">96     27     </t>
    </r>
    <r>
      <rPr>
        <vertAlign val="superscript"/>
        <sz val="10.5"/>
        <rFont val="Courier New"/>
        <family val="3"/>
      </rPr>
      <t xml:space="preserve">22    134     36     30    155    62     </t>
    </r>
    <r>
      <rPr>
        <i/>
        <vertAlign val="superscript"/>
        <sz val="9.5"/>
        <rFont val="Times New Roman"/>
        <family val="1"/>
      </rPr>
      <t xml:space="preserve">61                 </t>
    </r>
    <r>
      <rPr>
        <vertAlign val="superscript"/>
        <sz val="10.5"/>
        <rFont val="Courier New"/>
        <family val="3"/>
      </rPr>
      <t>4     81     23     19</t>
    </r>
  </si>
  <si>
    <r>
      <rPr>
        <sz val="10.5"/>
        <rFont val="Courier New"/>
        <family val="3"/>
      </rPr>
      <t xml:space="preserve">101     54     </t>
    </r>
    <r>
      <rPr>
        <vertAlign val="superscript"/>
        <sz val="10.5"/>
        <rFont val="Courier New"/>
        <family val="3"/>
      </rPr>
      <t xml:space="preserve">38    190    </t>
    </r>
    <r>
      <rPr>
        <b/>
        <vertAlign val="superscript"/>
        <sz val="9"/>
        <rFont val="Courier New"/>
        <family val="3"/>
      </rPr>
      <t xml:space="preserve">83      </t>
    </r>
    <r>
      <rPr>
        <vertAlign val="superscript"/>
        <sz val="10.5"/>
        <rFont val="Courier New"/>
        <family val="3"/>
      </rPr>
      <t xml:space="preserve">57    261     49    118      </t>
    </r>
    <r>
      <rPr>
        <i/>
        <vertAlign val="superscript"/>
        <sz val="9.5"/>
        <rFont val="Times New Roman"/>
        <family val="1"/>
      </rPr>
      <t xml:space="preserve">1            </t>
    </r>
    <r>
      <rPr>
        <vertAlign val="superscript"/>
        <sz val="10.5"/>
        <rFont val="Courier New"/>
        <family val="3"/>
      </rPr>
      <t>132     27     30</t>
    </r>
  </si>
  <si>
    <r>
      <rPr>
        <sz val="10.5"/>
        <rFont val="Courier New"/>
        <family val="3"/>
      </rPr>
      <t xml:space="preserve">104     28     24    </t>
    </r>
    <r>
      <rPr>
        <vertAlign val="superscript"/>
        <sz val="10.5"/>
        <rFont val="Courier New"/>
        <family val="3"/>
      </rPr>
      <t xml:space="preserve">137     35     30    158     64     </t>
    </r>
    <r>
      <rPr>
        <i/>
        <vertAlign val="superscript"/>
        <sz val="9.5"/>
        <rFont val="Times New Roman"/>
        <family val="1"/>
      </rPr>
      <t xml:space="preserve">16                 </t>
    </r>
    <r>
      <rPr>
        <vertAlign val="superscript"/>
        <sz val="10.5"/>
        <rFont val="Courier New"/>
        <family val="3"/>
      </rPr>
      <t>3     85     23     16</t>
    </r>
  </si>
  <si>
    <r>
      <rPr>
        <sz val="10.5"/>
        <rFont val="Courier New"/>
        <family val="3"/>
      </rPr>
      <t xml:space="preserve">123     58     </t>
    </r>
    <r>
      <rPr>
        <vertAlign val="superscript"/>
        <sz val="10.5"/>
        <rFont val="Courier New"/>
        <family val="3"/>
      </rPr>
      <t>45    212     81     61    275     46    130      9    151     27     35</t>
    </r>
  </si>
  <si>
    <r>
      <rPr>
        <vertAlign val="subscript"/>
        <sz val="10.5"/>
        <rFont val="Courier New"/>
        <family val="3"/>
      </rPr>
      <t xml:space="preserve">79     25     19    138     36     </t>
    </r>
    <r>
      <rPr>
        <sz val="10.5"/>
        <rFont val="Courier New"/>
        <family val="3"/>
      </rPr>
      <t xml:space="preserve">27    149     75     </t>
    </r>
    <r>
      <rPr>
        <vertAlign val="superscript"/>
        <sz val="10.5"/>
        <rFont val="Courier New"/>
        <family val="3"/>
      </rPr>
      <t>58      4     81     23     12</t>
    </r>
  </si>
  <si>
    <r>
      <rPr>
        <sz val="10.5"/>
        <rFont val="Times New Roman"/>
        <family val="1"/>
      </rPr>
      <t>- 19 -</t>
    </r>
  </si>
  <si>
    <r>
      <rPr>
        <sz val="10.5"/>
        <rFont val="Courier New"/>
        <family val="3"/>
      </rPr>
      <t xml:space="preserve">DATE: </t>
    </r>
    <r>
      <rPr>
        <vertAlign val="superscript"/>
        <sz val="10.5"/>
        <rFont val="Courier New"/>
        <family val="3"/>
      </rPr>
      <t xml:space="preserve">12/02/92                                      1992 GENERAL ELECTION                             PAGE  2 OF </t>
    </r>
    <r>
      <rPr>
        <b/>
        <vertAlign val="superscript"/>
        <sz val="9.5"/>
        <rFont val="Courier New"/>
        <family val="3"/>
      </rPr>
      <t>6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</si>
  <si>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b/>
        <vertAlign val="superscript"/>
        <sz val="10"/>
        <rFont val="Courier New"/>
        <family val="3"/>
      </rPr>
      <t>05</t>
    </r>
  </si>
  <si>
    <r>
      <rPr>
        <sz val="10.5"/>
        <rFont val="Courier New"/>
        <family val="3"/>
      </rPr>
      <t xml:space="preserve">ANGOON    </t>
    </r>
    <r>
      <rPr>
        <vertAlign val="superscript"/>
        <sz val="10.5"/>
        <rFont val="Courier New"/>
        <family val="3"/>
      </rPr>
      <t xml:space="preserve">OLD COFFMAN   CRAIG GUSTAVS  HAINES  HAINES   HYDA-    </t>
    </r>
    <r>
      <rPr>
        <b/>
        <vertAlign val="superscript"/>
        <sz val="11"/>
        <rFont val="Courier New"/>
        <family val="3"/>
      </rPr>
      <t xml:space="preserve">KAKE  </t>
    </r>
    <r>
      <rPr>
        <vertAlign val="superscript"/>
        <sz val="10.5"/>
        <rFont val="Courier New"/>
        <family val="3"/>
      </rPr>
      <t xml:space="preserve">KASAAN KLAWOCK KLUKWAN LABCHRE </t>
    </r>
    <r>
      <rPr>
        <sz val="10.5"/>
        <rFont val="Courier New"/>
        <family val="3"/>
      </rPr>
      <t xml:space="preserve">CHILKAT    COVE                  </t>
    </r>
    <r>
      <rPr>
        <vertAlign val="superscript"/>
        <sz val="10.5"/>
        <rFont val="Courier New"/>
        <family val="3"/>
      </rPr>
      <t xml:space="preserve">HWY    • 1    </t>
    </r>
    <r>
      <rPr>
        <b/>
        <vertAlign val="superscript"/>
        <sz val="11"/>
        <rFont val="Courier New"/>
        <family val="3"/>
      </rPr>
      <t>BURG                               BAY</t>
    </r>
  </si>
  <si>
    <r>
      <rPr>
        <b/>
        <sz val="10"/>
        <rFont val="Courier New"/>
        <family val="3"/>
      </rPr>
      <t xml:space="preserve">05-125  </t>
    </r>
    <r>
      <rPr>
        <sz val="10.5"/>
        <rFont val="Courier New"/>
        <family val="3"/>
      </rPr>
      <t xml:space="preserve">05-135  </t>
    </r>
    <r>
      <rPr>
        <b/>
        <vertAlign val="superscript"/>
        <sz val="10"/>
        <rFont val="Courier New"/>
        <family val="3"/>
      </rPr>
      <t xml:space="preserve">05-140  05-150  05-160  05-165  </t>
    </r>
    <r>
      <rPr>
        <vertAlign val="superscript"/>
        <sz val="10.5"/>
        <rFont val="Courier New"/>
        <family val="3"/>
      </rPr>
      <t xml:space="preserve">05-170  </t>
    </r>
    <r>
      <rPr>
        <b/>
        <vertAlign val="superscript"/>
        <sz val="10"/>
        <rFont val="Courier New"/>
        <family val="3"/>
      </rPr>
      <t>05-180  05-185  05-190  05-195  05-200  05-205</t>
    </r>
  </si>
  <si>
    <r>
      <rPr>
        <sz val="10.5"/>
        <rFont val="Courier New"/>
        <family val="3"/>
      </rPr>
      <t>JD3S - B. CUTLER YES</t>
    </r>
  </si>
  <si>
    <r>
      <rPr>
        <sz val="10.5"/>
        <rFont val="Courier New"/>
        <family val="3"/>
      </rPr>
      <t xml:space="preserve">JD3S - D. </t>
    </r>
    <r>
      <rPr>
        <b/>
        <sz val="11"/>
        <rFont val="Courier New"/>
        <family val="3"/>
      </rPr>
      <t>FABE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</si>
  <si>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 xml:space="preserve">0  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0      0      0      0      0      0      0      0      0      0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</si>
  <si>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0      0      0      0      0      0      0      0      0      0      0      0</t>
    </r>
  </si>
  <si>
    <r>
      <rPr>
        <vertAlign val="subscript"/>
        <sz val="10.5"/>
        <rFont val="Courier New"/>
        <family val="3"/>
      </rPr>
      <t xml:space="preserve">0      0      0      0      0      </t>
    </r>
    <r>
      <rPr>
        <sz val="10.5"/>
        <rFont val="Courier New"/>
        <family val="3"/>
      </rPr>
      <t xml:space="preserve">0      0      0      </t>
    </r>
    <r>
      <rPr>
        <vertAlign val="superscript"/>
        <sz val="10.5"/>
        <rFont val="Courier New"/>
        <family val="3"/>
      </rPr>
      <t>0      0      0      0</t>
    </r>
  </si>
  <si>
    <r>
      <rPr>
        <sz val="10.5"/>
        <rFont val="Courier New"/>
        <family val="3"/>
      </rPr>
      <t>YES                         0</t>
    </r>
  </si>
  <si>
    <r>
      <rPr>
        <sz val="10.5"/>
        <rFont val="Courier New"/>
        <family val="3"/>
      </rPr>
      <t>NO                          0</t>
    </r>
  </si>
  <si>
    <r>
      <rPr>
        <sz val="10.5"/>
        <rFont val="Courier New"/>
        <family val="3"/>
      </rPr>
      <t xml:space="preserve">0      0      0      </t>
    </r>
    <r>
      <rPr>
        <vertAlign val="superscript"/>
        <sz val="10.5"/>
        <rFont val="Courier New"/>
        <family val="3"/>
      </rPr>
      <t>0      0      0      0      0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</si>
  <si>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</t>
    </r>
  </si>
  <si>
    <r>
      <rPr>
        <sz val="10.5"/>
        <rFont val="Courier New"/>
        <family val="3"/>
      </rPr>
      <t xml:space="preserve">JD3S - </t>
    </r>
    <r>
      <rPr>
        <vertAlign val="superscript"/>
        <sz val="10.5"/>
        <rFont val="Courier New"/>
        <family val="3"/>
      </rPr>
      <t xml:space="preserve">J. REESE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</si>
  <si>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JD3S - M. </t>
    </r>
    <r>
      <rPr>
        <b/>
        <sz val="11"/>
        <rFont val="Courier New"/>
        <family val="3"/>
      </rPr>
      <t>ROWLAND</t>
    </r>
  </si>
  <si>
    <r>
      <rPr>
        <sz val="10.5"/>
        <rFont val="Courier New"/>
        <family val="3"/>
      </rPr>
      <t>YES</t>
    </r>
  </si>
  <si>
    <r>
      <rPr>
        <b/>
        <sz val="11"/>
        <rFont val="Courier New"/>
        <family val="3"/>
      </rPr>
      <t>NO</t>
    </r>
  </si>
  <si>
    <r>
      <rPr>
        <sz val="10.5"/>
        <rFont val="Courier New"/>
        <family val="3"/>
      </rPr>
      <t>JD3D - P. ASHMAN YES</t>
    </r>
  </si>
  <si>
    <r>
      <rPr>
        <sz val="10.5"/>
        <rFont val="Courier New"/>
        <family val="3"/>
      </rPr>
      <t>JD3D - N. FINN YES</t>
    </r>
  </si>
  <si>
    <r>
      <rPr>
        <sz val="10.5"/>
        <rFont val="Courier New"/>
        <family val="3"/>
      </rPr>
      <t xml:space="preserve">JD3D - </t>
    </r>
    <r>
      <rPr>
        <b/>
        <sz val="11"/>
        <rFont val="Courier New"/>
        <family val="3"/>
      </rPr>
      <t xml:space="preserve">W. </t>
    </r>
    <r>
      <rPr>
        <sz val="10.5"/>
        <rFont val="Courier New"/>
        <family val="3"/>
      </rPr>
      <t>FULD YES</t>
    </r>
  </si>
  <si>
    <r>
      <rPr>
        <sz val="10.5"/>
        <rFont val="Courier New"/>
        <family val="3"/>
      </rPr>
      <t>JD3D - J. MASON YES</t>
    </r>
  </si>
  <si>
    <r>
      <rPr>
        <sz val="10.5"/>
        <rFont val="Courier New"/>
        <family val="3"/>
      </rPr>
      <t xml:space="preserve">0      0      0      </t>
    </r>
    <r>
      <rPr>
        <vertAlign val="superscript"/>
        <sz val="10.5"/>
        <rFont val="Courier New"/>
        <family val="3"/>
      </rPr>
      <t>0      0      0      0      0      0      0      0      0      0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</si>
  <si>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0      0      0      0      0      0      0      0     0      0      0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</si>
  <si>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0      0      0      0      0      0      0      0      0      0      0</t>
    </r>
  </si>
  <si>
    <r>
      <rPr>
        <vertAlign val="subscript"/>
        <sz val="10.5"/>
        <rFont val="Courier New"/>
        <family val="3"/>
      </rPr>
      <t xml:space="preserve">0      0      0      0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0      0      0      0      0      0      0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</si>
  <si>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0     0      0      0      0      0      0      0      0      0      0</t>
    </r>
  </si>
  <si>
    <r>
      <rPr>
        <sz val="10.5"/>
        <rFont val="Courier New"/>
        <family val="3"/>
      </rPr>
      <t xml:space="preserve">NO                          0     </t>
    </r>
    <r>
      <rPr>
        <vertAlign val="superscript"/>
        <sz val="10.5"/>
        <rFont val="Courier New"/>
        <family val="3"/>
      </rPr>
      <t>0      0      0      0      0      0      0      0      0      0      0      0</t>
    </r>
  </si>
  <si>
    <r>
      <rPr>
        <sz val="10.5"/>
        <rFont val="Courier New"/>
        <family val="3"/>
      </rPr>
      <t>CONSTITUTIONAL CONV. YES</t>
    </r>
  </si>
  <si>
    <r>
      <rPr>
        <b/>
        <sz val="10"/>
        <rFont val="Courier New"/>
        <family val="3"/>
      </rPr>
      <t xml:space="preserve">88     </t>
    </r>
    <r>
      <rPr>
        <sz val="10.5"/>
        <rFont val="Courier New"/>
        <family val="3"/>
      </rPr>
      <t xml:space="preserve">26     34    </t>
    </r>
    <r>
      <rPr>
        <vertAlign val="superscript"/>
        <sz val="10.5"/>
        <rFont val="Courier New"/>
        <family val="3"/>
      </rPr>
      <t xml:space="preserve">143     39     32    196     53     92      </t>
    </r>
    <r>
      <rPr>
        <b/>
        <vertAlign val="superscript"/>
        <sz val="10"/>
        <rFont val="Courier New"/>
        <family val="3"/>
      </rPr>
      <t xml:space="preserve">8     </t>
    </r>
    <r>
      <rPr>
        <vertAlign val="superscript"/>
        <sz val="10.5"/>
        <rFont val="Courier New"/>
        <family val="3"/>
      </rPr>
      <t xml:space="preserve">121     </t>
    </r>
    <r>
      <rPr>
        <vertAlign val="superscript"/>
        <sz val="9"/>
        <rFont val="Arial"/>
        <family val="2"/>
      </rPr>
      <t xml:space="preserve">16             </t>
    </r>
    <r>
      <rPr>
        <vertAlign val="superscript"/>
        <sz val="10.5"/>
        <rFont val="Courier New"/>
        <family val="3"/>
      </rPr>
      <t>23</t>
    </r>
  </si>
  <si>
    <r>
      <rPr>
        <sz val="10.5"/>
        <rFont val="Courier New"/>
        <family val="3"/>
      </rPr>
      <t xml:space="preserve">114     </t>
    </r>
    <r>
      <rPr>
        <b/>
        <vertAlign val="superscript"/>
        <sz val="9.5"/>
        <rFont val="Courier New"/>
        <family val="3"/>
      </rPr>
      <t xml:space="preserve">68      36     </t>
    </r>
    <r>
      <rPr>
        <vertAlign val="superscript"/>
        <sz val="10.5"/>
        <rFont val="Courier New"/>
        <family val="3"/>
      </rPr>
      <t xml:space="preserve">217     94     </t>
    </r>
    <r>
      <rPr>
        <b/>
        <vertAlign val="superscript"/>
        <sz val="9.5"/>
        <rFont val="Courier New"/>
        <family val="3"/>
      </rPr>
      <t xml:space="preserve">63     </t>
    </r>
    <r>
      <rPr>
        <vertAlign val="superscript"/>
        <sz val="10.5"/>
        <rFont val="Courier New"/>
        <family val="3"/>
      </rPr>
      <t xml:space="preserve">250     </t>
    </r>
    <r>
      <rPr>
        <b/>
        <vertAlign val="superscript"/>
        <sz val="9.5"/>
        <rFont val="Courier New"/>
        <family val="3"/>
      </rPr>
      <t xml:space="preserve">66     </t>
    </r>
    <r>
      <rPr>
        <vertAlign val="superscript"/>
        <sz val="10.5"/>
        <rFont val="Courier New"/>
        <family val="3"/>
      </rPr>
      <t>103      3    116     33     27</t>
    </r>
  </si>
  <si>
    <r>
      <rPr>
        <sz val="31"/>
        <rFont val="Times New Roman"/>
        <family val="1"/>
      </rPr>
      <t>-</t>
    </r>
    <r>
      <rPr>
        <vertAlign val="subscript"/>
        <sz val="31"/>
        <rFont val="Arial"/>
        <family val="2"/>
      </rPr>
      <t>-</t>
    </r>
  </si>
  <si>
    <r>
      <rPr>
        <sz val="15"/>
        <rFont val="Times New Roman"/>
        <family val="1"/>
      </rPr>
      <t>- ao -</t>
    </r>
  </si>
  <si>
    <r>
      <rPr>
        <sz val="11.5"/>
        <rFont val="Times New Roman"/>
        <family val="1"/>
      </rPr>
      <t>II</t>
    </r>
  </si>
  <si>
    <r>
      <rPr>
        <vertAlign val="subscript"/>
        <sz val="11"/>
        <rFont val="Courier New"/>
        <family val="3"/>
      </rPr>
      <t xml:space="preserve">•DATE: </t>
    </r>
    <r>
      <rPr>
        <vertAlign val="subscript"/>
        <sz val="10.5"/>
        <rFont val="Courier New"/>
        <family val="3"/>
      </rPr>
      <t xml:space="preserve">12/02/92                                      </t>
    </r>
    <r>
      <rPr>
        <sz val="10.5"/>
        <rFont val="Courier New"/>
        <family val="3"/>
      </rPr>
      <t xml:space="preserve">1992 </t>
    </r>
    <r>
      <rPr>
        <sz val="11"/>
        <rFont val="Courier New"/>
        <family val="3"/>
      </rPr>
      <t xml:space="preserve">GENERAL ELECTION                            </t>
    </r>
    <r>
      <rPr>
        <vertAlign val="superscript"/>
        <sz val="11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 xml:space="preserve">3 </t>
    </r>
    <r>
      <rPr>
        <vertAlign val="superscript"/>
        <sz val="11"/>
        <rFont val="Courier New"/>
        <family val="3"/>
      </rPr>
      <t xml:space="preserve">OF </t>
    </r>
    <r>
      <rPr>
        <i/>
        <vertAlign val="superscript"/>
        <sz val="8"/>
        <rFont val="Arial"/>
        <family val="2"/>
      </rPr>
      <t>6</t>
    </r>
  </si>
  <si>
    <r>
      <rPr>
        <vertAlign val="subscript"/>
        <sz val="11"/>
        <rFont val="Courier New"/>
        <family val="3"/>
      </rPr>
      <t xml:space="preserve">TIME: </t>
    </r>
    <r>
      <rPr>
        <vertAlign val="subscript"/>
        <sz val="10.5"/>
        <rFont val="Courier New"/>
        <family val="3"/>
      </rPr>
      <t xml:space="preserve">13:17                                      </t>
    </r>
    <r>
      <rPr>
        <sz val="11"/>
        <rFont val="Courier New"/>
        <family val="3"/>
      </rPr>
      <t>STATEMENT OF VOTE FOR DISTRICT</t>
    </r>
  </si>
  <si>
    <r>
      <rPr>
        <b/>
        <sz val="11"/>
        <rFont val="Courier New"/>
        <family val="3"/>
      </rPr>
      <t xml:space="preserve">MALA- </t>
    </r>
    <r>
      <rPr>
        <sz val="11"/>
        <rFont val="Courier New"/>
        <family val="3"/>
      </rPr>
      <t xml:space="preserve">EDNABAY  </t>
    </r>
    <r>
      <rPr>
        <vertAlign val="superscript"/>
        <sz val="11"/>
        <rFont val="Courier New"/>
        <family val="3"/>
      </rPr>
      <t>HAINES  POINT SKAGWAY  THORNE YAKUTAT  HOONAH  HETLA- PELICAN   PORT   ELFIN TENAKEE</t>
    </r>
  </si>
  <si>
    <r>
      <rPr>
        <vertAlign val="subscript"/>
        <sz val="10.5"/>
        <rFont val="Courier New"/>
        <family val="3"/>
      </rPr>
      <t xml:space="preserve">05-210  05-215  05-220  05-225  </t>
    </r>
    <r>
      <rPr>
        <sz val="10.5"/>
        <rFont val="Courier New"/>
        <family val="3"/>
      </rPr>
      <t xml:space="preserve">05-240  05-245  05-255  </t>
    </r>
    <r>
      <rPr>
        <vertAlign val="superscript"/>
        <sz val="10.5"/>
        <rFont val="Courier New"/>
        <family val="3"/>
      </rPr>
      <t>05-260  05-265  05-285  05-290  05-295</t>
    </r>
  </si>
  <si>
    <r>
      <rPr>
        <sz val="11"/>
        <rFont val="Courier New"/>
        <family val="3"/>
      </rPr>
      <t xml:space="preserve">VOTER TURNOUT¾          </t>
    </r>
    <r>
      <rPr>
        <vertAlign val="superscript"/>
        <sz val="10.5"/>
        <rFont val="Courier New"/>
        <family val="3"/>
      </rPr>
      <t xml:space="preserve">41.96   21.93  </t>
    </r>
    <r>
      <rPr>
        <b/>
        <vertAlign val="superscript"/>
        <sz val="9"/>
        <rFont val="Courier New"/>
        <family val="3"/>
      </rPr>
      <t xml:space="preserve">55.36   </t>
    </r>
    <r>
      <rPr>
        <vertAlign val="superscript"/>
        <sz val="10.5"/>
        <rFont val="Courier New"/>
        <family val="3"/>
      </rPr>
      <t xml:space="preserve">21.80   59.02   51.01  </t>
    </r>
    <r>
      <rPr>
        <b/>
        <vertAlign val="superscript"/>
        <sz val="9"/>
        <rFont val="Courier New"/>
        <family val="3"/>
      </rPr>
      <t xml:space="preserve">53.38   </t>
    </r>
    <r>
      <rPr>
        <vertAlign val="superscript"/>
        <sz val="10.5"/>
        <rFont val="Courier New"/>
        <family val="3"/>
      </rPr>
      <t>63,37  66.42  61.62  45.12   29.16   27.39</t>
    </r>
  </si>
  <si>
    <r>
      <rPr>
        <sz val="11"/>
        <rFont val="Courier New"/>
        <family val="3"/>
      </rPr>
      <t xml:space="preserve">REGISTERED VOTERS         </t>
    </r>
    <r>
      <rPr>
        <sz val="10.5"/>
        <rFont val="Courier New"/>
        <family val="3"/>
      </rPr>
      <t xml:space="preserve">112    </t>
    </r>
    <r>
      <rPr>
        <vertAlign val="superscript"/>
        <sz val="10.5"/>
        <rFont val="Courier New"/>
        <family val="3"/>
      </rPr>
      <t xml:space="preserve">155    </t>
    </r>
    <r>
      <rPr>
        <b/>
        <vertAlign val="superscript"/>
        <sz val="9"/>
        <rFont val="Courier New"/>
        <family val="3"/>
      </rPr>
      <t xml:space="preserve">298     </t>
    </r>
    <r>
      <rPr>
        <vertAlign val="superscript"/>
        <sz val="10.5"/>
        <rFont val="Courier New"/>
        <family val="3"/>
      </rPr>
      <t xml:space="preserve">133    </t>
    </r>
    <r>
      <rPr>
        <b/>
        <vertAlign val="superscript"/>
        <sz val="9"/>
        <rFont val="Courier New"/>
        <family val="3"/>
      </rPr>
      <t xml:space="preserve">593     443     </t>
    </r>
    <r>
      <rPr>
        <vertAlign val="superscript"/>
        <sz val="10.5"/>
        <rFont val="Courier New"/>
        <family val="3"/>
      </rPr>
      <t xml:space="preserve">354    </t>
    </r>
    <r>
      <rPr>
        <b/>
        <vertAlign val="superscript"/>
        <sz val="9"/>
        <rFont val="Courier New"/>
        <family val="3"/>
      </rPr>
      <t xml:space="preserve">456     </t>
    </r>
    <r>
      <rPr>
        <vertAlign val="superscript"/>
        <sz val="10.5"/>
        <rFont val="Courier New"/>
        <family val="3"/>
      </rPr>
      <t xml:space="preserve">700    </t>
    </r>
    <r>
      <rPr>
        <b/>
        <vertAlign val="superscript"/>
        <sz val="9"/>
        <rFont val="Courier New"/>
        <family val="3"/>
      </rPr>
      <t>185      82      96</t>
    </r>
    <r>
      <rPr>
        <vertAlign val="superscript"/>
        <sz val="10.5"/>
        <rFont val="Courier New"/>
        <family val="3"/>
      </rPr>
      <t xml:space="preserve">    219</t>
    </r>
  </si>
  <si>
    <r>
      <rPr>
        <sz val="11"/>
        <rFont val="Courier New"/>
        <family val="3"/>
      </rPr>
      <t xml:space="preserve">BALLOTS CAST             </t>
    </r>
    <r>
      <rPr>
        <sz val="10.5"/>
        <rFont val="Courier New"/>
        <family val="3"/>
      </rPr>
      <t xml:space="preserve">47     </t>
    </r>
    <r>
      <rPr>
        <vertAlign val="superscript"/>
        <sz val="10.5"/>
        <rFont val="Courier New"/>
        <family val="3"/>
      </rPr>
      <t xml:space="preserve">34    165     29    350    226    189    </t>
    </r>
    <r>
      <rPr>
        <b/>
        <vertAlign val="superscript"/>
        <sz val="9"/>
        <rFont val="Courier New"/>
        <family val="3"/>
      </rPr>
      <t xml:space="preserve">289     </t>
    </r>
    <r>
      <rPr>
        <vertAlign val="superscript"/>
        <sz val="10.5"/>
        <rFont val="Courier New"/>
        <family val="3"/>
      </rPr>
      <t xml:space="preserve">465    114     37     </t>
    </r>
    <r>
      <rPr>
        <b/>
        <vertAlign val="superscript"/>
        <sz val="9"/>
        <rFont val="Courier New"/>
        <family val="3"/>
      </rPr>
      <t>28</t>
    </r>
    <r>
      <rPr>
        <vertAlign val="superscript"/>
        <sz val="10.5"/>
        <rFont val="Courier New"/>
        <family val="3"/>
      </rPr>
      <t xml:space="preserve">     60</t>
    </r>
  </si>
  <si>
    <r>
      <rPr>
        <sz val="11"/>
        <rFont val="Courier New"/>
        <family val="3"/>
      </rPr>
      <t>PRESIDENT/VICE PRESIDENT BUSH/QUAYLE</t>
    </r>
  </si>
  <si>
    <r>
      <rPr>
        <b/>
        <sz val="11"/>
        <rFont val="Courier New"/>
        <family val="3"/>
      </rPr>
      <t xml:space="preserve">R    </t>
    </r>
    <r>
      <rPr>
        <sz val="10.5"/>
        <rFont val="Courier New"/>
        <family val="3"/>
      </rPr>
      <t xml:space="preserve">15      5     </t>
    </r>
    <r>
      <rPr>
        <b/>
        <vertAlign val="superscript"/>
        <sz val="9"/>
        <rFont val="Courier New"/>
        <family val="3"/>
      </rPr>
      <t xml:space="preserve">48       </t>
    </r>
    <r>
      <rPr>
        <vertAlign val="superscript"/>
        <sz val="10.5"/>
        <rFont val="Courier New"/>
        <family val="3"/>
      </rPr>
      <t xml:space="preserve">7    129    </t>
    </r>
    <r>
      <rPr>
        <vertAlign val="superscript"/>
        <sz val="9"/>
        <rFont val="Arial"/>
        <family val="2"/>
      </rPr>
      <t xml:space="preserve">87             </t>
    </r>
    <r>
      <rPr>
        <vertAlign val="superscript"/>
        <sz val="10.5"/>
        <rFont val="Courier New"/>
        <family val="3"/>
      </rPr>
      <t>79     90    177     25     9      2     15</t>
    </r>
  </si>
  <si>
    <r>
      <rPr>
        <sz val="11"/>
        <rFont val="Courier New"/>
        <family val="3"/>
      </rPr>
      <t xml:space="preserve">CLINTON/GORE          </t>
    </r>
    <r>
      <rPr>
        <b/>
        <sz val="11"/>
        <rFont val="Courier New"/>
        <family val="3"/>
      </rPr>
      <t xml:space="preserve">D    </t>
    </r>
    <r>
      <rPr>
        <sz val="10.5"/>
        <rFont val="Courier New"/>
        <family val="3"/>
      </rPr>
      <t xml:space="preserve">17     </t>
    </r>
    <r>
      <rPr>
        <vertAlign val="superscript"/>
        <sz val="10.5"/>
        <rFont val="Courier New"/>
        <family val="3"/>
      </rPr>
      <t xml:space="preserve">10     64      9    117     32     </t>
    </r>
    <r>
      <rPr>
        <b/>
        <vertAlign val="superscript"/>
        <sz val="9"/>
        <rFont val="Courier New"/>
        <family val="3"/>
      </rPr>
      <t xml:space="preserve">65     </t>
    </r>
    <r>
      <rPr>
        <vertAlign val="superscript"/>
        <sz val="10.5"/>
        <rFont val="Courier New"/>
        <family val="3"/>
      </rPr>
      <t xml:space="preserve">121     </t>
    </r>
    <r>
      <rPr>
        <vertAlign val="subscript"/>
        <sz val="10.5"/>
        <rFont val="Courier New"/>
        <family val="3"/>
      </rPr>
      <t>3      0      1      0      0</t>
    </r>
  </si>
  <si>
    <r>
      <rPr>
        <sz val="11"/>
        <rFont val="Courier New"/>
        <family val="3"/>
      </rPr>
      <t xml:space="preserve">c.,ITZ/MINETT        </t>
    </r>
    <r>
      <rPr>
        <b/>
        <sz val="11"/>
        <rFont val="Courier New"/>
        <family val="3"/>
      </rPr>
      <t xml:space="preserve">AFP    </t>
    </r>
    <r>
      <rPr>
        <sz val="10.5"/>
        <rFont val="Courier New"/>
        <family val="3"/>
      </rPr>
      <t xml:space="preserve">0      1      </t>
    </r>
    <r>
      <rPr>
        <vertAlign val="superscript"/>
        <sz val="10.5"/>
        <rFont val="Courier New"/>
        <family val="3"/>
      </rPr>
      <t>0      0      0      1      0      0</t>
    </r>
  </si>
  <si>
    <r>
      <rPr>
        <sz val="11"/>
        <rFont val="Courier New"/>
        <family val="3"/>
      </rPr>
      <t xml:space="preserve">lfAGELIN/TOHPKINS    NLP     </t>
    </r>
    <r>
      <rPr>
        <sz val="10.5"/>
        <rFont val="Courier New"/>
        <family val="3"/>
      </rPr>
      <t xml:space="preserve">0      1      </t>
    </r>
    <r>
      <rPr>
        <vertAlign val="superscript"/>
        <sz val="10.5"/>
        <rFont val="Courier New"/>
        <family val="3"/>
      </rPr>
      <t xml:space="preserve">0      0      0      0      0      2      </t>
    </r>
    <r>
      <rPr>
        <vertAlign val="subscript"/>
        <sz val="10.5"/>
        <rFont val="Courier New"/>
        <family val="3"/>
      </rPr>
      <t>0      0      1      0      0</t>
    </r>
  </si>
  <si>
    <r>
      <rPr>
        <sz val="11"/>
        <rFont val="Courier New"/>
        <family val="3"/>
      </rPr>
      <t xml:space="preserve">LAROUCHE/BEVEL    </t>
    </r>
    <r>
      <rPr>
        <b/>
        <sz val="11"/>
        <rFont val="Courier New"/>
        <family val="3"/>
      </rPr>
      <t xml:space="preserve">IFER     </t>
    </r>
    <r>
      <rPr>
        <vertAlign val="superscript"/>
        <sz val="10.5"/>
        <rFont val="Courier New"/>
        <family val="3"/>
      </rPr>
      <t>0      0      0      0      1      0</t>
    </r>
  </si>
  <si>
    <r>
      <rPr>
        <b/>
        <sz val="11"/>
        <rFont val="Courier New"/>
        <family val="3"/>
      </rPr>
      <t xml:space="preserve">MARROU/LORD         </t>
    </r>
    <r>
      <rPr>
        <sz val="11"/>
        <rFont val="Courier New"/>
        <family val="3"/>
      </rPr>
      <t xml:space="preserve">LP     </t>
    </r>
    <r>
      <rPr>
        <sz val="10.5"/>
        <rFont val="Courier New"/>
        <family val="3"/>
      </rPr>
      <t xml:space="preserve">0      5      </t>
    </r>
    <r>
      <rPr>
        <vertAlign val="superscript"/>
        <sz val="10.5"/>
        <rFont val="Courier New"/>
        <family val="3"/>
      </rPr>
      <t>2      0      1      2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</si>
  <si>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0      2      1      1      0      0</t>
    </r>
  </si>
  <si>
    <r>
      <rPr>
        <sz val="11"/>
        <rFont val="Courier New"/>
        <family val="3"/>
      </rPr>
      <t xml:space="preserve">PEROT/STOCKDALE     NPP    </t>
    </r>
    <r>
      <rPr>
        <sz val="10.5"/>
        <rFont val="Courier New"/>
        <family val="3"/>
      </rPr>
      <t>15     12</t>
    </r>
  </si>
  <si>
    <r>
      <rPr>
        <sz val="11"/>
        <rFont val="Courier New"/>
        <family val="3"/>
      </rPr>
      <t xml:space="preserve">PHIL LIPS/KNIGHT     ATP     </t>
    </r>
    <r>
      <rPr>
        <sz val="10.5"/>
        <rFont val="Courier New"/>
        <family val="3"/>
      </rPr>
      <t>0      0</t>
    </r>
  </si>
  <si>
    <r>
      <rPr>
        <b/>
        <sz val="9"/>
        <rFont val="Courier New"/>
        <family val="3"/>
      </rPr>
      <t xml:space="preserve">48      </t>
    </r>
    <r>
      <rPr>
        <sz val="10.5"/>
        <rFont val="Courier New"/>
        <family val="3"/>
      </rPr>
      <t xml:space="preserve">12     </t>
    </r>
    <r>
      <rPr>
        <b/>
        <sz val="9"/>
        <rFont val="Courier New"/>
        <family val="3"/>
      </rPr>
      <t xml:space="preserve">98     </t>
    </r>
    <r>
      <rPr>
        <vertAlign val="superscript"/>
        <sz val="10.5"/>
        <rFont val="Courier New"/>
        <family val="3"/>
      </rPr>
      <t xml:space="preserve">100     42     </t>
    </r>
    <r>
      <rPr>
        <b/>
        <vertAlign val="superscript"/>
        <sz val="9"/>
        <rFont val="Courier New"/>
        <family val="3"/>
      </rPr>
      <t xml:space="preserve">64     </t>
    </r>
    <r>
      <rPr>
        <vertAlign val="superscript"/>
        <sz val="10.5"/>
        <rFont val="Courier New"/>
        <family val="3"/>
      </rPr>
      <t>101     30      8     9     15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</si>
  <si>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2      2      0      1      0      1      0      0      2</t>
    </r>
  </si>
  <si>
    <r>
      <rPr>
        <sz val="11"/>
        <rFont val="Courier New"/>
        <family val="3"/>
      </rPr>
      <t xml:space="preserve">WRITE-IN               </t>
    </r>
    <r>
      <rPr>
        <vertAlign val="superscript"/>
        <sz val="10.5"/>
        <rFont val="Courier New"/>
        <family val="3"/>
      </rPr>
      <t>0      0      0      0      0      1      0      0      0      0      1      0      0</t>
    </r>
  </si>
  <si>
    <r>
      <rPr>
        <sz val="11"/>
        <rFont val="Courier New"/>
        <family val="3"/>
      </rPr>
      <t>UNITED STATES SENATE JORDAN, HARV</t>
    </r>
  </si>
  <si>
    <r>
      <rPr>
        <sz val="8.5"/>
        <rFont val="Arial"/>
        <family val="2"/>
      </rPr>
      <t xml:space="preserve">G                </t>
    </r>
    <r>
      <rPr>
        <sz val="10.5"/>
        <rFont val="Courier New"/>
        <family val="3"/>
      </rPr>
      <t>3      7</t>
    </r>
    <r>
      <rPr>
        <b/>
        <vertAlign val="superscript"/>
        <sz val="9"/>
        <rFont val="Courier New"/>
        <family val="3"/>
      </rPr>
      <t xml:space="preserve">      28</t>
    </r>
  </si>
  <si>
    <r>
      <rPr>
        <b/>
        <sz val="11"/>
        <rFont val="Courier New"/>
        <family val="3"/>
      </rPr>
      <t xml:space="preserve">R    </t>
    </r>
    <r>
      <rPr>
        <sz val="10.5"/>
        <rFont val="Courier New"/>
        <family val="3"/>
      </rPr>
      <t>22</t>
    </r>
    <r>
      <rPr>
        <vertAlign val="superscript"/>
        <sz val="10.5"/>
        <rFont val="Courier New"/>
        <family val="3"/>
      </rPr>
      <t xml:space="preserve">     14</t>
    </r>
  </si>
  <si>
    <r>
      <rPr>
        <sz val="10.5"/>
        <rFont val="Courier New"/>
        <family val="3"/>
      </rPr>
      <t xml:space="preserve">3     </t>
    </r>
    <r>
      <rPr>
        <b/>
        <sz val="9"/>
        <rFont val="Courier New"/>
        <family val="3"/>
      </rPr>
      <t xml:space="preserve">28      </t>
    </r>
    <r>
      <rPr>
        <vertAlign val="superscript"/>
        <sz val="10.5"/>
        <rFont val="Courier New"/>
        <family val="3"/>
      </rPr>
      <t>13     12     10     24     13      5      3     9</t>
    </r>
  </si>
  <si>
    <r>
      <rPr>
        <sz val="11"/>
        <rFont val="Courier New"/>
        <family val="3"/>
      </rPr>
      <t>MURKOWSKI, FRANK</t>
    </r>
  </si>
  <si>
    <r>
      <rPr>
        <sz val="11"/>
        <rFont val="Courier New"/>
        <family val="3"/>
      </rPr>
      <t xml:space="preserve">D     </t>
    </r>
    <r>
      <rPr>
        <sz val="10.5"/>
        <rFont val="Courier New"/>
        <family val="3"/>
      </rPr>
      <t>20</t>
    </r>
    <r>
      <rPr>
        <vertAlign val="superscript"/>
        <sz val="10.5"/>
        <rFont val="Courier New"/>
        <family val="3"/>
      </rPr>
      <t xml:space="preserve">     10</t>
    </r>
  </si>
  <si>
    <r>
      <rPr>
        <vertAlign val="subscript"/>
        <sz val="10.5"/>
        <rFont val="Courier New"/>
        <family val="3"/>
      </rPr>
      <t xml:space="preserve">63     10    156    136     </t>
    </r>
    <r>
      <rPr>
        <b/>
        <sz val="9"/>
        <rFont val="Courier New"/>
        <family val="3"/>
      </rPr>
      <t xml:space="preserve">83     </t>
    </r>
    <r>
      <rPr>
        <sz val="10.5"/>
        <rFont val="Courier New"/>
        <family val="3"/>
      </rPr>
      <t xml:space="preserve">135    219     </t>
    </r>
    <r>
      <rPr>
        <vertAlign val="superscript"/>
        <sz val="10.5"/>
        <rFont val="Courier New"/>
        <family val="3"/>
      </rPr>
      <t>43     10     7     22</t>
    </r>
  </si>
  <si>
    <r>
      <rPr>
        <sz val="11"/>
        <rFont val="Courier New"/>
        <family val="3"/>
      </rPr>
      <t>SMITH, TONY WRITE-IN</t>
    </r>
  </si>
  <si>
    <r>
      <rPr>
        <vertAlign val="subscript"/>
        <sz val="10"/>
        <rFont val="Times New Roman"/>
        <family val="1"/>
      </rPr>
      <t xml:space="preserve">71             </t>
    </r>
    <r>
      <rPr>
        <vertAlign val="subscript"/>
        <sz val="10.5"/>
        <rFont val="Courier New"/>
        <family val="3"/>
      </rPr>
      <t xml:space="preserve">15    158     64     </t>
    </r>
    <r>
      <rPr>
        <sz val="10.5"/>
        <rFont val="Courier New"/>
        <family val="3"/>
      </rPr>
      <t xml:space="preserve">93    </t>
    </r>
    <r>
      <rPr>
        <vertAlign val="superscript"/>
        <sz val="10.5"/>
        <rFont val="Courier New"/>
        <family val="3"/>
      </rPr>
      <t>132    209     53     22     18     27</t>
    </r>
  </si>
  <si>
    <r>
      <rPr>
        <vertAlign val="subscript"/>
        <sz val="10.5"/>
        <rFont val="Courier New"/>
        <family val="3"/>
      </rPr>
      <t xml:space="preserve">0      0    </t>
    </r>
    <r>
      <rPr>
        <sz val="10.5"/>
        <rFont val="Courier New"/>
        <family val="3"/>
      </rPr>
      <t xml:space="preserve">. 0      </t>
    </r>
    <r>
      <rPr>
        <vertAlign val="subscript"/>
        <sz val="10.5"/>
        <rFont val="Courier New"/>
        <family val="3"/>
      </rPr>
      <t xml:space="preserve">0      0      0      0      0      0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</t>
    </r>
  </si>
  <si>
    <r>
      <rPr>
        <vertAlign val="subscript"/>
        <sz val="10.5"/>
        <rFont val="Courier New"/>
        <family val="3"/>
      </rPr>
      <t xml:space="preserve">16      </t>
    </r>
    <r>
      <rPr>
        <i/>
        <vertAlign val="subscript"/>
        <sz val="8"/>
        <rFont val="Arial"/>
        <family val="2"/>
      </rPr>
      <t xml:space="preserve">6              </t>
    </r>
    <r>
      <rPr>
        <b/>
        <vertAlign val="subscript"/>
        <sz val="9"/>
        <rFont val="Courier New"/>
        <family val="3"/>
      </rPr>
      <t xml:space="preserve">69      </t>
    </r>
    <r>
      <rPr>
        <vertAlign val="subscript"/>
        <sz val="10.5"/>
        <rFont val="Courier New"/>
        <family val="3"/>
      </rPr>
      <t xml:space="preserve">14    </t>
    </r>
    <r>
      <rPr>
        <sz val="10.5"/>
        <rFont val="Courier New"/>
        <family val="3"/>
      </rPr>
      <t xml:space="preserve">159     49     </t>
    </r>
    <r>
      <rPr>
        <b/>
        <vertAlign val="superscript"/>
        <sz val="9"/>
        <rFont val="Courier New"/>
        <family val="3"/>
      </rPr>
      <t xml:space="preserve">90     </t>
    </r>
    <r>
      <rPr>
        <vertAlign val="superscript"/>
        <sz val="10.5"/>
        <rFont val="Courier New"/>
        <family val="3"/>
      </rPr>
      <t xml:space="preserve">118    164     </t>
    </r>
    <r>
      <rPr>
        <b/>
        <vertAlign val="superscript"/>
        <sz val="9"/>
        <rFont val="Courier New"/>
        <family val="3"/>
      </rPr>
      <t xml:space="preserve">58      </t>
    </r>
    <r>
      <rPr>
        <vertAlign val="superscript"/>
        <sz val="10.5"/>
        <rFont val="Courier New"/>
        <family val="3"/>
      </rPr>
      <t>17     21     33</t>
    </r>
  </si>
  <si>
    <r>
      <rPr>
        <sz val="11"/>
        <rFont val="Courier New"/>
        <family val="3"/>
      </rPr>
      <t xml:space="preserve">DEVENS, JOHN         </t>
    </r>
    <r>
      <rPr>
        <b/>
        <sz val="11"/>
        <rFont val="Courier New"/>
        <family val="3"/>
      </rPr>
      <t>D</t>
    </r>
  </si>
  <si>
    <r>
      <rPr>
        <sz val="11"/>
        <rFont val="Courier New"/>
        <family val="3"/>
      </rPr>
      <t>MILLIGAN, HIKE       G</t>
    </r>
  </si>
  <si>
    <r>
      <rPr>
        <sz val="10.5"/>
        <rFont val="Courier New"/>
        <family val="3"/>
      </rPr>
      <t xml:space="preserve">2      </t>
    </r>
    <r>
      <rPr>
        <vertAlign val="superscript"/>
        <sz val="10.5"/>
        <rFont val="Courier New"/>
        <family val="3"/>
      </rPr>
      <t>8     30      3     17      8      4</t>
    </r>
  </si>
  <si>
    <r>
      <rPr>
        <sz val="10.5"/>
        <rFont val="Courier New"/>
        <family val="3"/>
      </rPr>
      <t xml:space="preserve">5      </t>
    </r>
    <r>
      <rPr>
        <i/>
        <vertAlign val="superscript"/>
        <sz val="8"/>
        <rFont val="Arial"/>
        <family val="2"/>
      </rPr>
      <t>6</t>
    </r>
  </si>
  <si>
    <r>
      <rPr>
        <i/>
        <sz val="8"/>
        <rFont val="Arial"/>
        <family val="2"/>
      </rPr>
      <t xml:space="preserve">6                 </t>
    </r>
    <r>
      <rPr>
        <sz val="10.5"/>
        <rFont val="Courier New"/>
        <family val="3"/>
      </rPr>
      <t xml:space="preserve">7      </t>
    </r>
    <r>
      <rPr>
        <vertAlign val="superscript"/>
        <sz val="10.5"/>
        <rFont val="Courier New"/>
        <family val="3"/>
      </rPr>
      <t>7      5      1     10</t>
    </r>
  </si>
  <si>
    <r>
      <rPr>
        <i/>
        <sz val="8"/>
        <rFont val="Arial"/>
        <family val="2"/>
      </rPr>
      <t xml:space="preserve">6                 </t>
    </r>
    <r>
      <rPr>
        <sz val="10.5"/>
        <rFont val="Courier New"/>
        <family val="3"/>
      </rPr>
      <t xml:space="preserve">3      </t>
    </r>
    <r>
      <rPr>
        <vertAlign val="superscript"/>
        <sz val="10.5"/>
        <rFont val="Courier New"/>
        <family val="3"/>
      </rPr>
      <t>0      4</t>
    </r>
  </si>
  <si>
    <r>
      <rPr>
        <sz val="11"/>
        <rFont val="Courier New"/>
        <family val="3"/>
      </rPr>
      <t xml:space="preserve">STATES, MICHAEL       </t>
    </r>
    <r>
      <rPr>
        <b/>
        <sz val="11"/>
        <rFont val="Courier New"/>
        <family val="3"/>
      </rPr>
      <t>A</t>
    </r>
  </si>
  <si>
    <r>
      <rPr>
        <sz val="11"/>
        <rFont val="Courier New"/>
        <family val="3"/>
      </rPr>
      <t xml:space="preserve">YOUNG, DON           </t>
    </r>
    <r>
      <rPr>
        <b/>
        <sz val="11"/>
        <rFont val="Courier New"/>
        <family val="3"/>
      </rPr>
      <t>R</t>
    </r>
  </si>
  <si>
    <r>
      <rPr>
        <sz val="10.5"/>
        <rFont val="Courier New"/>
        <family val="3"/>
      </rPr>
      <t>23     12</t>
    </r>
  </si>
  <si>
    <r>
      <rPr>
        <sz val="10.5"/>
        <rFont val="Courier New"/>
        <family val="3"/>
      </rPr>
      <t>0      0</t>
    </r>
  </si>
  <si>
    <r>
      <rPr>
        <sz val="10.5"/>
        <rFont val="Courier New"/>
        <family val="3"/>
      </rPr>
      <t xml:space="preserve">11      1     </t>
    </r>
    <r>
      <rPr>
        <vertAlign val="superscript"/>
        <sz val="10.5"/>
        <rFont val="Courier New"/>
        <family val="3"/>
      </rPr>
      <t xml:space="preserve">31     23     </t>
    </r>
    <r>
      <rPr>
        <i/>
        <vertAlign val="superscript"/>
        <sz val="8"/>
        <rFont val="Arial"/>
        <family val="2"/>
      </rPr>
      <t xml:space="preserve">6               </t>
    </r>
    <r>
      <rPr>
        <vertAlign val="superscript"/>
        <sz val="10.5"/>
        <rFont val="Courier New"/>
        <family val="3"/>
      </rPr>
      <t>16     17</t>
    </r>
  </si>
  <si>
    <r>
      <rPr>
        <sz val="10.5"/>
        <rFont val="Courier New"/>
        <family val="3"/>
      </rPr>
      <t xml:space="preserve">51     11    </t>
    </r>
    <r>
      <rPr>
        <vertAlign val="superscript"/>
        <sz val="10.5"/>
        <rFont val="Courier New"/>
        <family val="3"/>
      </rPr>
      <t xml:space="preserve">137    137    </t>
    </r>
    <r>
      <rPr>
        <b/>
        <vertAlign val="superscript"/>
        <sz val="9"/>
        <rFont val="Courier New"/>
        <family val="3"/>
      </rPr>
      <t xml:space="preserve">85     </t>
    </r>
    <r>
      <rPr>
        <vertAlign val="superscript"/>
        <sz val="10.5"/>
        <rFont val="Courier New"/>
        <family val="3"/>
      </rPr>
      <t>139    264</t>
    </r>
  </si>
  <si>
    <r>
      <rPr>
        <i/>
        <sz val="8"/>
        <rFont val="Arial"/>
        <family val="2"/>
      </rPr>
      <t xml:space="preserve">6               </t>
    </r>
    <r>
      <rPr>
        <sz val="9"/>
        <rFont val="Arial"/>
        <family val="2"/>
      </rPr>
      <t>11</t>
    </r>
  </si>
  <si>
    <r>
      <rPr>
        <sz val="11"/>
        <rFont val="Courier New"/>
        <family val="3"/>
      </rPr>
      <t xml:space="preserve">STATE SENATOR DIST.C </t>
    </r>
    <r>
      <rPr>
        <b/>
        <sz val="11"/>
        <rFont val="Courier New"/>
        <family val="3"/>
      </rPr>
      <t xml:space="preserve">BAKER, </t>
    </r>
    <r>
      <rPr>
        <sz val="11"/>
        <rFont val="Courier New"/>
        <family val="3"/>
      </rPr>
      <t xml:space="preserve">LARRY NAUGHTON, </t>
    </r>
    <r>
      <rPr>
        <b/>
        <sz val="11"/>
        <rFont val="Courier New"/>
        <family val="3"/>
      </rPr>
      <t xml:space="preserve">EDWARD </t>
    </r>
    <r>
      <rPr>
        <sz val="11"/>
        <rFont val="Courier New"/>
        <family val="3"/>
      </rPr>
      <t>ZHAROFF, FRED WRITE-IN</t>
    </r>
  </si>
  <si>
    <r>
      <rPr>
        <sz val="11"/>
        <rFont val="Courier New"/>
        <family val="3"/>
      </rPr>
      <t xml:space="preserve">STATE </t>
    </r>
    <r>
      <rPr>
        <b/>
        <sz val="11"/>
        <rFont val="Courier New"/>
        <family val="3"/>
      </rPr>
      <t xml:space="preserve">REP. </t>
    </r>
    <r>
      <rPr>
        <sz val="11"/>
        <rFont val="Courier New"/>
        <family val="3"/>
      </rPr>
      <t xml:space="preserve">DIST. </t>
    </r>
    <r>
      <rPr>
        <sz val="10.5"/>
        <rFont val="Courier New"/>
        <family val="3"/>
      </rPr>
      <t xml:space="preserve">5 </t>
    </r>
    <r>
      <rPr>
        <sz val="11"/>
        <rFont val="Courier New"/>
        <family val="3"/>
      </rPr>
      <t xml:space="preserve">CLIFTON, JERRY MACKIE, JERRY </t>
    </r>
    <r>
      <rPr>
        <b/>
        <sz val="11"/>
        <rFont val="Courier New"/>
        <family val="3"/>
      </rPr>
      <t>WRITE-IN</t>
    </r>
  </si>
  <si>
    <r>
      <rPr>
        <sz val="11"/>
        <rFont val="Courier New"/>
        <family val="3"/>
      </rPr>
      <t xml:space="preserve">- APPEALS </t>
    </r>
    <r>
      <rPr>
        <vertAlign val="superscript"/>
        <sz val="11"/>
        <rFont val="Courier New"/>
        <family val="3"/>
      </rPr>
      <t xml:space="preserve">- A. BRYNER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</si>
  <si>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APPEALS - R. </t>
    </r>
    <r>
      <rPr>
        <vertAlign val="superscript"/>
        <sz val="11"/>
        <rFont val="Courier New"/>
        <family val="3"/>
      </rPr>
      <t xml:space="preserve">COATS </t>
    </r>
    <r>
      <rPr>
        <sz val="11"/>
        <rFont val="Courier New"/>
        <family val="3"/>
      </rPr>
      <t>YES</t>
    </r>
  </si>
  <si>
    <r>
      <rPr>
        <vertAlign val="subscript"/>
        <sz val="10.5"/>
        <rFont val="Courier New"/>
        <family val="3"/>
      </rPr>
      <t xml:space="preserve">0      0      0      </t>
    </r>
    <r>
      <rPr>
        <sz val="10.5"/>
        <rFont val="Courier New"/>
        <family val="3"/>
      </rPr>
      <t xml:space="preserve">0      0      0      </t>
    </r>
    <r>
      <rPr>
        <vertAlign val="superscript"/>
        <sz val="10.5"/>
        <rFont val="Courier New"/>
        <family val="3"/>
      </rPr>
      <t>0      0      0      0      0</t>
    </r>
  </si>
  <si>
    <r>
      <rPr>
        <b/>
        <vertAlign val="subscript"/>
        <sz val="11"/>
        <rFont val="Courier New"/>
        <family val="3"/>
      </rPr>
      <t xml:space="preserve">A    </t>
    </r>
    <r>
      <rPr>
        <vertAlign val="subscript"/>
        <sz val="10.5"/>
        <rFont val="Courier New"/>
        <family val="3"/>
      </rPr>
      <t xml:space="preserve">12     14     35      </t>
    </r>
    <r>
      <rPr>
        <i/>
        <vertAlign val="subscript"/>
        <sz val="8"/>
        <rFont val="Arial"/>
        <family val="2"/>
      </rPr>
      <t xml:space="preserve">6               </t>
    </r>
    <r>
      <rPr>
        <vertAlign val="subscript"/>
        <sz val="10.5"/>
        <rFont val="Courier New"/>
        <family val="3"/>
      </rPr>
      <t xml:space="preserve">76     </t>
    </r>
    <r>
      <rPr>
        <b/>
        <vertAlign val="subscript"/>
        <sz val="9"/>
        <rFont val="Courier New"/>
        <family val="3"/>
      </rPr>
      <t xml:space="preserve">50      </t>
    </r>
    <r>
      <rPr>
        <sz val="10.5"/>
        <rFont val="Courier New"/>
        <family val="3"/>
      </rPr>
      <t xml:space="preserve">50     49     57     </t>
    </r>
    <r>
      <rPr>
        <vertAlign val="superscript"/>
        <sz val="10.5"/>
        <rFont val="Courier New"/>
        <family val="3"/>
      </rPr>
      <t xml:space="preserve">16     </t>
    </r>
    <r>
      <rPr>
        <i/>
        <vertAlign val="superscript"/>
        <sz val="8"/>
        <rFont val="Arial"/>
        <family val="2"/>
      </rPr>
      <t xml:space="preserve">6                  </t>
    </r>
    <r>
      <rPr>
        <vertAlign val="superscript"/>
        <sz val="10.5"/>
        <rFont val="Courier New"/>
        <family val="3"/>
      </rPr>
      <t>3     17</t>
    </r>
  </si>
  <si>
    <r>
      <rPr>
        <sz val="11"/>
        <rFont val="Courier New"/>
        <family val="3"/>
      </rPr>
      <t xml:space="preserve">NOPARTY      </t>
    </r>
    <r>
      <rPr>
        <sz val="10.5"/>
        <rFont val="Courier New"/>
        <family val="3"/>
      </rPr>
      <t xml:space="preserve">7      </t>
    </r>
    <r>
      <rPr>
        <vertAlign val="superscript"/>
        <sz val="10.5"/>
        <rFont val="Courier New"/>
        <family val="3"/>
      </rPr>
      <t xml:space="preserve">3     10      3     23     20     9     14     19     5      2      0      </t>
    </r>
    <r>
      <rPr>
        <vertAlign val="superscript"/>
        <sz val="9.5"/>
        <rFont val="Times New Roman"/>
        <family val="1"/>
      </rPr>
      <t>l</t>
    </r>
  </si>
  <si>
    <r>
      <rPr>
        <b/>
        <vertAlign val="subscript"/>
        <sz val="9"/>
        <rFont val="Arial"/>
        <family val="2"/>
      </rPr>
      <t xml:space="preserve">D             </t>
    </r>
    <r>
      <rPr>
        <vertAlign val="subscript"/>
        <sz val="10.5"/>
        <rFont val="Courier New"/>
        <family val="3"/>
      </rPr>
      <t xml:space="preserve">24     16    109     15    221    125    113    202    </t>
    </r>
    <r>
      <rPr>
        <sz val="10.5"/>
        <rFont val="Courier New"/>
        <family val="3"/>
      </rPr>
      <t xml:space="preserve">365     </t>
    </r>
    <r>
      <rPr>
        <b/>
        <vertAlign val="superscript"/>
        <sz val="9"/>
        <rFont val="Courier New"/>
        <family val="3"/>
      </rPr>
      <t xml:space="preserve">85      </t>
    </r>
    <r>
      <rPr>
        <vertAlign val="superscript"/>
        <sz val="10.5"/>
        <rFont val="Courier New"/>
        <family val="3"/>
      </rPr>
      <t>24     25     35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</si>
  <si>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0      0      0      0      0      0      0      1      0      0      0      0</t>
    </r>
  </si>
  <si>
    <r>
      <rPr>
        <b/>
        <vertAlign val="subscript"/>
        <sz val="9.5"/>
        <rFont val="Arial"/>
        <family val="2"/>
      </rPr>
      <t xml:space="preserve">A         </t>
    </r>
    <r>
      <rPr>
        <b/>
        <vertAlign val="subscript"/>
        <sz val="9"/>
        <rFont val="Courier New"/>
        <family val="3"/>
      </rPr>
      <t xml:space="preserve">18      </t>
    </r>
    <r>
      <rPr>
        <vertAlign val="subscript"/>
        <sz val="10.5"/>
        <rFont val="Courier New"/>
        <family val="3"/>
      </rPr>
      <t xml:space="preserve">11     28      3     </t>
    </r>
    <r>
      <rPr>
        <vertAlign val="subscript"/>
        <sz val="10"/>
        <rFont val="Times New Roman"/>
        <family val="1"/>
      </rPr>
      <t xml:space="preserve">71              </t>
    </r>
    <r>
      <rPr>
        <vertAlign val="subscript"/>
        <sz val="10.5"/>
        <rFont val="Courier New"/>
        <family val="3"/>
      </rPr>
      <t xml:space="preserve">57     34     39    </t>
    </r>
    <r>
      <rPr>
        <sz val="10.5"/>
        <rFont val="Courier New"/>
        <family val="3"/>
      </rPr>
      <t xml:space="preserve">158     23      8      </t>
    </r>
    <r>
      <rPr>
        <vertAlign val="superscript"/>
        <sz val="10.5"/>
        <rFont val="Courier New"/>
        <family val="3"/>
      </rPr>
      <t>4     16</t>
    </r>
  </si>
  <si>
    <r>
      <rPr>
        <b/>
        <vertAlign val="subscript"/>
        <sz val="9"/>
        <rFont val="Arial"/>
        <family val="2"/>
      </rPr>
      <t xml:space="preserve">D             </t>
    </r>
    <r>
      <rPr>
        <vertAlign val="subscript"/>
        <sz val="10.5"/>
        <rFont val="Courier New"/>
        <family val="3"/>
      </rPr>
      <t xml:space="preserve">25     20    117     23    265    156    139    </t>
    </r>
    <r>
      <rPr>
        <sz val="10.5"/>
        <rFont val="Courier New"/>
        <family val="3"/>
      </rPr>
      <t xml:space="preserve">236    287    </t>
    </r>
    <r>
      <rPr>
        <b/>
        <vertAlign val="superscript"/>
        <sz val="9"/>
        <rFont val="Courier New"/>
        <family val="3"/>
      </rPr>
      <t xml:space="preserve">83      </t>
    </r>
    <r>
      <rPr>
        <vertAlign val="superscript"/>
        <sz val="10.5"/>
        <rFont val="Courier New"/>
        <family val="3"/>
      </rPr>
      <t>25     22     37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</si>
  <si>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0      0      3      0      0      0      0      0      0      0      0</t>
    </r>
  </si>
  <si>
    <r>
      <rPr>
        <b/>
        <sz val="9"/>
        <rFont val="Courier New"/>
        <family val="3"/>
      </rPr>
      <t xml:space="preserve">28       </t>
    </r>
    <r>
      <rPr>
        <sz val="10.5"/>
        <rFont val="Courier New"/>
        <family val="3"/>
      </rPr>
      <t xml:space="preserve">4     78      </t>
    </r>
    <r>
      <rPr>
        <vertAlign val="superscript"/>
        <sz val="10.5"/>
        <rFont val="Courier New"/>
        <family val="3"/>
      </rPr>
      <t xml:space="preserve">8    200    127     97    153    </t>
    </r>
    <r>
      <rPr>
        <b/>
        <vertAlign val="superscript"/>
        <sz val="9"/>
        <rFont val="Courier New"/>
        <family val="3"/>
      </rPr>
      <t xml:space="preserve">268      55      </t>
    </r>
    <r>
      <rPr>
        <vertAlign val="superscript"/>
        <sz val="10.5"/>
        <rFont val="Courier New"/>
        <family val="3"/>
      </rPr>
      <t>19     16     25</t>
    </r>
  </si>
  <si>
    <r>
      <rPr>
        <vertAlign val="subscript"/>
        <sz val="10.5"/>
        <rFont val="Courier New"/>
        <family val="3"/>
      </rPr>
      <t xml:space="preserve">15     22     53     </t>
    </r>
    <r>
      <rPr>
        <sz val="10.5"/>
        <rFont val="Courier New"/>
        <family val="3"/>
      </rPr>
      <t xml:space="preserve">12    106    </t>
    </r>
    <r>
      <rPr>
        <b/>
        <vertAlign val="superscript"/>
        <sz val="9"/>
        <rFont val="Courier New"/>
        <family val="3"/>
      </rPr>
      <t xml:space="preserve">63      </t>
    </r>
    <r>
      <rPr>
        <vertAlign val="superscript"/>
        <sz val="10.5"/>
        <rFont val="Courier New"/>
        <family val="3"/>
      </rPr>
      <t>63    107    146     34      7      8     26</t>
    </r>
  </si>
  <si>
    <r>
      <rPr>
        <b/>
        <vertAlign val="subscript"/>
        <sz val="9"/>
        <rFont val="Courier New"/>
        <family val="3"/>
      </rPr>
      <t xml:space="preserve">28       </t>
    </r>
    <r>
      <rPr>
        <vertAlign val="subscript"/>
        <sz val="10.5"/>
        <rFont val="Courier New"/>
        <family val="3"/>
      </rPr>
      <t xml:space="preserve">5     72      </t>
    </r>
    <r>
      <rPr>
        <b/>
        <sz val="9"/>
        <rFont val="Courier New"/>
        <family val="3"/>
      </rPr>
      <t xml:space="preserve">8     </t>
    </r>
    <r>
      <rPr>
        <sz val="10.5"/>
        <rFont val="Courier New"/>
        <family val="3"/>
      </rPr>
      <t xml:space="preserve">197    127    </t>
    </r>
    <r>
      <rPr>
        <b/>
        <sz val="9"/>
        <rFont val="Courier New"/>
        <family val="3"/>
      </rPr>
      <t xml:space="preserve">98     </t>
    </r>
    <r>
      <rPr>
        <vertAlign val="superscript"/>
        <sz val="10.5"/>
        <rFont val="Courier New"/>
        <family val="3"/>
      </rPr>
      <t>143    255     49     16     16     24</t>
    </r>
  </si>
  <si>
    <r>
      <rPr>
        <vertAlign val="subscript"/>
        <sz val="9.5"/>
        <rFont val="Arial"/>
        <family val="2"/>
      </rPr>
      <t xml:space="preserve">15             </t>
    </r>
    <r>
      <rPr>
        <vertAlign val="subscript"/>
        <sz val="10.5"/>
        <rFont val="Courier New"/>
        <family val="3"/>
      </rPr>
      <t xml:space="preserve">22     </t>
    </r>
    <r>
      <rPr>
        <b/>
        <sz val="9"/>
        <rFont val="Courier New"/>
        <family val="3"/>
      </rPr>
      <t xml:space="preserve">58      </t>
    </r>
    <r>
      <rPr>
        <sz val="10.5"/>
        <rFont val="Courier New"/>
        <family val="3"/>
      </rPr>
      <t xml:space="preserve">12    111    </t>
    </r>
    <r>
      <rPr>
        <vertAlign val="superscript"/>
        <sz val="10.5"/>
        <rFont val="Courier New"/>
        <family val="3"/>
      </rPr>
      <t xml:space="preserve">63     </t>
    </r>
    <r>
      <rPr>
        <vertAlign val="superscript"/>
        <sz val="9"/>
        <rFont val="Arial"/>
        <family val="2"/>
      </rPr>
      <t xml:space="preserve">61           </t>
    </r>
    <r>
      <rPr>
        <vertAlign val="superscript"/>
        <sz val="10.5"/>
        <rFont val="Courier New"/>
        <family val="3"/>
      </rPr>
      <t>113    152     37     10      8     27</t>
    </r>
  </si>
  <si>
    <r>
      <rPr>
        <sz val="11"/>
        <rFont val="Courier New"/>
        <family val="3"/>
      </rPr>
      <t xml:space="preserve">- JDlD - G. </t>
    </r>
    <r>
      <rPr>
        <vertAlign val="superscript"/>
        <sz val="11"/>
        <rFont val="Courier New"/>
        <family val="3"/>
      </rPr>
      <t xml:space="preserve">GUCKER </t>
    </r>
    <r>
      <rPr>
        <sz val="11"/>
        <rFont val="Courier New"/>
        <family val="3"/>
      </rPr>
      <t>YES</t>
    </r>
  </si>
  <si>
    <r>
      <rPr>
        <sz val="11.5"/>
        <rFont val="Arial"/>
        <family val="2"/>
      </rPr>
      <t>..</t>
    </r>
  </si>
  <si>
    <r>
      <rPr>
        <sz val="10.5"/>
        <rFont val="Courier New"/>
        <family val="3"/>
      </rPr>
      <t>27      6</t>
    </r>
  </si>
  <si>
    <r>
      <rPr>
        <b/>
        <sz val="9"/>
        <rFont val="Courier New"/>
        <family val="3"/>
      </rPr>
      <t xml:space="preserve">81      </t>
    </r>
    <r>
      <rPr>
        <sz val="10.5"/>
        <rFont val="Courier New"/>
        <family val="3"/>
      </rPr>
      <t xml:space="preserve">12    </t>
    </r>
    <r>
      <rPr>
        <vertAlign val="superscript"/>
        <sz val="10.5"/>
        <rFont val="Courier New"/>
        <family val="3"/>
      </rPr>
      <t xml:space="preserve">206    </t>
    </r>
    <r>
      <rPr>
        <b/>
        <vertAlign val="superscript"/>
        <sz val="9"/>
        <rFont val="Courier New"/>
        <family val="3"/>
      </rPr>
      <t xml:space="preserve">138     </t>
    </r>
    <r>
      <rPr>
        <vertAlign val="superscript"/>
        <sz val="10.5"/>
        <rFont val="Courier New"/>
        <family val="3"/>
      </rPr>
      <t>100    159    284     50     16     17     24</t>
    </r>
  </si>
  <si>
    <r>
      <rPr>
        <vertAlign val="subscript"/>
        <sz val="10.5"/>
        <rFont val="Courier New"/>
        <family val="3"/>
      </rPr>
      <t xml:space="preserve">52     </t>
    </r>
    <r>
      <rPr>
        <vertAlign val="subscript"/>
        <sz val="9"/>
        <rFont val="Arial"/>
        <family val="2"/>
      </rPr>
      <t xml:space="preserve">10            </t>
    </r>
    <r>
      <rPr>
        <vertAlign val="subscript"/>
        <sz val="10.5"/>
        <rFont val="Courier New"/>
        <family val="3"/>
      </rPr>
      <t xml:space="preserve">102     </t>
    </r>
    <r>
      <rPr>
        <sz val="10.5"/>
        <rFont val="Courier New"/>
        <family val="3"/>
      </rPr>
      <t xml:space="preserve">54     59    </t>
    </r>
    <r>
      <rPr>
        <vertAlign val="superscript"/>
        <sz val="10.5"/>
        <rFont val="Courier New"/>
        <family val="3"/>
      </rPr>
      <t>102    134     35     10      7     27</t>
    </r>
  </si>
  <si>
    <r>
      <rPr>
        <sz val="11"/>
        <rFont val="Courier New"/>
        <family val="3"/>
      </rPr>
      <t xml:space="preserve">NO                    </t>
    </r>
    <r>
      <rPr>
        <vertAlign val="superscript"/>
        <sz val="10.5"/>
        <rFont val="Courier New"/>
        <family val="3"/>
      </rPr>
      <t>15     21</t>
    </r>
  </si>
  <si>
    <r>
      <rPr>
        <sz val="10"/>
        <rFont val="Times New Roman"/>
        <family val="1"/>
      </rPr>
      <t>- 31 -</t>
    </r>
  </si>
  <si>
    <r>
      <rPr>
        <sz val="12"/>
        <rFont val="Times New Roman"/>
        <family val="1"/>
      </rPr>
      <t>II</t>
    </r>
  </si>
  <si>
    <r>
      <rPr>
        <sz val="11"/>
        <rFont val="Courier New"/>
        <family val="3"/>
      </rPr>
      <t xml:space="preserve">DATE: 12/02/92                                   </t>
    </r>
    <r>
      <rPr>
        <vertAlign val="superscript"/>
        <sz val="11"/>
        <rFont val="Courier New"/>
        <family val="3"/>
      </rPr>
      <t xml:space="preserve">1992 GENERAL ELECTION                            PAGE  4 OF 6 </t>
    </r>
    <r>
      <rPr>
        <sz val="11"/>
        <rFont val="Courier New"/>
        <family val="3"/>
      </rPr>
      <t xml:space="preserve">TIME: 13:17                                    </t>
    </r>
    <r>
      <rPr>
        <vertAlign val="superscript"/>
        <sz val="11"/>
        <rFont val="Courier New"/>
        <family val="3"/>
      </rPr>
      <t>STATEMENT OF VOTE FOR DISTRICT 05</t>
    </r>
  </si>
  <si>
    <r>
      <rPr>
        <sz val="11"/>
        <rFont val="Courier New"/>
        <family val="3"/>
      </rPr>
      <t xml:space="preserve">MALA- EDNABAY  HAINES  </t>
    </r>
    <r>
      <rPr>
        <vertAlign val="superscript"/>
        <sz val="11"/>
        <rFont val="Courier New"/>
        <family val="3"/>
      </rPr>
      <t>POINT SKAGWAY  THORNE YAKUTAT  HOONAH  METLA- PELICAN   PORT   ELFIN TENAKEE</t>
    </r>
  </si>
  <si>
    <r>
      <rPr>
        <sz val="11"/>
        <rFont val="Courier New"/>
        <family val="3"/>
      </rPr>
      <t xml:space="preserve">SPINA NAUKATI PENINSU   </t>
    </r>
    <r>
      <rPr>
        <b/>
        <vertAlign val="superscript"/>
        <sz val="9"/>
        <rFont val="Arial"/>
        <family val="2"/>
      </rPr>
      <t xml:space="preserve">BAKER                             </t>
    </r>
    <r>
      <rPr>
        <vertAlign val="superscript"/>
        <sz val="11"/>
        <rFont val="Courier New"/>
        <family val="3"/>
      </rPr>
      <t xml:space="preserve">BAY                KATLA         ALXNDR   COVE </t>
    </r>
    <r>
      <rPr>
        <sz val="11"/>
        <rFont val="Courier New"/>
        <family val="3"/>
      </rPr>
      <t xml:space="preserve">05-210  05-215  </t>
    </r>
    <r>
      <rPr>
        <vertAlign val="superscript"/>
        <sz val="11"/>
        <rFont val="Courier New"/>
        <family val="3"/>
      </rPr>
      <t>05-220  05-225  05-240  05-245  05-255  05-260  05-265  05-285  05-290  05-295</t>
    </r>
  </si>
  <si>
    <r>
      <rPr>
        <sz val="11"/>
        <rFont val="Courier New"/>
        <family val="3"/>
      </rPr>
      <t>05-315</t>
    </r>
  </si>
  <si>
    <r>
      <rPr>
        <sz val="11"/>
        <rFont val="Courier New"/>
        <family val="3"/>
      </rPr>
      <t xml:space="preserve">JD3S - </t>
    </r>
    <r>
      <rPr>
        <vertAlign val="superscript"/>
        <sz val="11"/>
        <rFont val="Courier New"/>
        <family val="3"/>
      </rPr>
      <t>B. CUTLER</t>
    </r>
  </si>
  <si>
    <r>
      <rPr>
        <sz val="11"/>
        <rFont val="Courier New"/>
        <family val="3"/>
      </rPr>
      <t>YES                       0</t>
    </r>
  </si>
  <si>
    <r>
      <rPr>
        <sz val="11"/>
        <rFont val="Courier New"/>
        <family val="3"/>
      </rPr>
      <t>NO</t>
    </r>
    <r>
      <rPr>
        <vertAlign val="superscript"/>
        <sz val="9"/>
        <rFont val="Times New Roman"/>
        <family val="1"/>
      </rPr>
      <t xml:space="preserve">                                                                        0</t>
    </r>
  </si>
  <si>
    <r>
      <rPr>
        <sz val="11"/>
        <rFont val="Courier New"/>
        <family val="3"/>
      </rPr>
      <t xml:space="preserve">0     0      </t>
    </r>
    <r>
      <rPr>
        <vertAlign val="superscript"/>
        <sz val="11"/>
        <rFont val="Courier New"/>
        <family val="3"/>
      </rPr>
      <t xml:space="preserve">0      0     </t>
    </r>
    <r>
      <rPr>
        <vertAlign val="superscript"/>
        <sz val="9"/>
        <rFont val="Times New Roman"/>
        <family val="1"/>
      </rPr>
      <t xml:space="preserve">0                 0                 </t>
    </r>
    <r>
      <rPr>
        <vertAlign val="superscript"/>
        <sz val="11"/>
        <rFont val="Courier New"/>
        <family val="3"/>
      </rPr>
      <t xml:space="preserve">0     </t>
    </r>
    <r>
      <rPr>
        <vertAlign val="superscript"/>
        <sz val="9"/>
        <rFont val="Times New Roman"/>
        <family val="1"/>
      </rPr>
      <t xml:space="preserve">0                  0                  0                  0                 </t>
    </r>
    <r>
      <rPr>
        <vertAlign val="superscript"/>
        <sz val="11"/>
        <rFont val="Courier New"/>
        <family val="3"/>
      </rPr>
      <t>0</t>
    </r>
  </si>
  <si>
    <r>
      <rPr>
        <sz val="11"/>
        <rFont val="Courier New"/>
        <family val="3"/>
      </rPr>
      <t xml:space="preserve">0      </t>
    </r>
    <r>
      <rPr>
        <sz val="9"/>
        <rFont val="Times New Roman"/>
        <family val="1"/>
      </rPr>
      <t xml:space="preserve">0                </t>
    </r>
    <r>
      <rPr>
        <vertAlign val="superscript"/>
        <sz val="9"/>
        <rFont val="Times New Roman"/>
        <family val="1"/>
      </rPr>
      <t xml:space="preserve">0                 </t>
    </r>
    <r>
      <rPr>
        <vertAlign val="superscript"/>
        <sz val="11"/>
        <rFont val="Courier New"/>
        <family val="3"/>
      </rPr>
      <t xml:space="preserve">0     </t>
    </r>
    <r>
      <rPr>
        <vertAlign val="superscript"/>
        <sz val="9"/>
        <rFont val="Times New Roman"/>
        <family val="1"/>
      </rPr>
      <t xml:space="preserve">0                 0                 </t>
    </r>
    <r>
      <rPr>
        <vertAlign val="superscript"/>
        <sz val="11"/>
        <rFont val="Courier New"/>
        <family val="3"/>
      </rPr>
      <t xml:space="preserve">0      0      </t>
    </r>
    <r>
      <rPr>
        <vertAlign val="superscript"/>
        <sz val="9"/>
        <rFont val="Times New Roman"/>
        <family val="1"/>
      </rPr>
      <t xml:space="preserve">0                  0                  0                 </t>
    </r>
    <r>
      <rPr>
        <vertAlign val="superscript"/>
        <sz val="11"/>
        <rFont val="Courier New"/>
        <family val="3"/>
      </rPr>
      <t>0</t>
    </r>
  </si>
  <si>
    <r>
      <rPr>
        <sz val="11"/>
        <rFont val="Courier New"/>
        <family val="3"/>
      </rPr>
      <t>JD3S - D. FABE YES</t>
    </r>
  </si>
  <si>
    <r>
      <rPr>
        <sz val="11"/>
        <rFont val="Courier New"/>
        <family val="3"/>
      </rPr>
      <t>JD3S - J. REESE YES-</t>
    </r>
  </si>
  <si>
    <r>
      <rPr>
        <sz val="11"/>
        <rFont val="Courier New"/>
        <family val="3"/>
      </rPr>
      <t xml:space="preserve">JD3S - </t>
    </r>
    <r>
      <rPr>
        <vertAlign val="superscript"/>
        <sz val="11"/>
        <rFont val="Courier New"/>
        <family val="3"/>
      </rPr>
      <t xml:space="preserve">M. </t>
    </r>
    <r>
      <rPr>
        <sz val="11"/>
        <rFont val="Courier New"/>
        <family val="3"/>
      </rPr>
      <t>ROWLAND YES</t>
    </r>
  </si>
  <si>
    <r>
      <rPr>
        <sz val="11"/>
        <rFont val="Courier New"/>
        <family val="3"/>
      </rPr>
      <t>JD3D - P. ASHMAN YES</t>
    </r>
  </si>
  <si>
    <r>
      <rPr>
        <sz val="11"/>
        <rFont val="Courier New"/>
        <family val="3"/>
      </rPr>
      <t>J030 - N. FINN YES</t>
    </r>
  </si>
  <si>
    <r>
      <rPr>
        <sz val="11"/>
        <rFont val="Courier New"/>
        <family val="3"/>
      </rPr>
      <t xml:space="preserve">JD3D - </t>
    </r>
    <r>
      <rPr>
        <b/>
        <sz val="11"/>
        <rFont val="Courier New"/>
        <family val="3"/>
      </rPr>
      <t xml:space="preserve">W. </t>
    </r>
    <r>
      <rPr>
        <sz val="11"/>
        <rFont val="Courier New"/>
        <family val="3"/>
      </rPr>
      <t>FULD YES</t>
    </r>
  </si>
  <si>
    <r>
      <rPr>
        <sz val="11"/>
        <rFont val="Courier New"/>
        <family val="3"/>
      </rPr>
      <t>JD30 - J. MASON YES</t>
    </r>
  </si>
  <si>
    <r>
      <rPr>
        <sz val="11"/>
        <rFont val="Courier New"/>
        <family val="3"/>
      </rPr>
      <t>CONSTITUTIONAL CONV. YES</t>
    </r>
  </si>
  <si>
    <r>
      <rPr>
        <sz val="11"/>
        <rFont val="Courier New"/>
        <family val="3"/>
      </rPr>
      <t xml:space="preserve">0      0     </t>
    </r>
    <r>
      <rPr>
        <vertAlign val="superscript"/>
        <sz val="9"/>
        <rFont val="Times New Roman"/>
        <family val="1"/>
      </rPr>
      <t xml:space="preserve">0                  0                 0                 </t>
    </r>
    <r>
      <rPr>
        <vertAlign val="superscript"/>
        <sz val="11"/>
        <rFont val="Courier New"/>
        <family val="3"/>
      </rPr>
      <t xml:space="preserve">0      0     </t>
    </r>
    <r>
      <rPr>
        <vertAlign val="superscript"/>
        <sz val="9"/>
        <rFont val="Times New Roman"/>
        <family val="1"/>
      </rPr>
      <t xml:space="preserve">0                 </t>
    </r>
    <r>
      <rPr>
        <vertAlign val="superscript"/>
        <sz val="11"/>
        <rFont val="Courier New"/>
        <family val="3"/>
      </rPr>
      <t xml:space="preserve">0      0      0      </t>
    </r>
    <r>
      <rPr>
        <vertAlign val="superscript"/>
        <sz val="9"/>
        <rFont val="Times New Roman"/>
        <family val="1"/>
      </rPr>
      <t xml:space="preserve">0                 </t>
    </r>
    <r>
      <rPr>
        <vertAlign val="superscript"/>
        <sz val="11"/>
        <rFont val="Courier New"/>
        <family val="3"/>
      </rPr>
      <t>0</t>
    </r>
  </si>
  <si>
    <r>
      <rPr>
        <sz val="9"/>
        <rFont val="Times New Roman"/>
        <family val="1"/>
      </rPr>
      <t xml:space="preserve">0                 </t>
    </r>
    <r>
      <rPr>
        <sz val="11"/>
        <rFont val="Courier New"/>
        <family val="3"/>
      </rPr>
      <t xml:space="preserve">0     </t>
    </r>
    <r>
      <rPr>
        <b/>
        <vertAlign val="superscript"/>
        <sz val="9.5"/>
        <rFont val="Courier New"/>
        <family val="3"/>
      </rPr>
      <t xml:space="preserve">0       </t>
    </r>
    <r>
      <rPr>
        <vertAlign val="superscript"/>
        <sz val="9"/>
        <rFont val="Times New Roman"/>
        <family val="1"/>
      </rPr>
      <t xml:space="preserve">0                 0                 0                 </t>
    </r>
    <r>
      <rPr>
        <vertAlign val="superscript"/>
        <sz val="11"/>
        <rFont val="Courier New"/>
        <family val="3"/>
      </rPr>
      <t xml:space="preserve">0     </t>
    </r>
    <r>
      <rPr>
        <vertAlign val="superscript"/>
        <sz val="9"/>
        <rFont val="Times New Roman"/>
        <family val="1"/>
      </rPr>
      <t xml:space="preserve">0                 0                  0                 0                  0                 </t>
    </r>
    <r>
      <rPr>
        <vertAlign val="superscript"/>
        <sz val="11"/>
        <rFont val="Courier New"/>
        <family val="3"/>
      </rPr>
      <t>0</t>
    </r>
  </si>
  <si>
    <r>
      <rPr>
        <sz val="11"/>
        <rFont val="Courier New"/>
        <family val="3"/>
      </rPr>
      <t xml:space="preserve">0     0     </t>
    </r>
    <r>
      <rPr>
        <vertAlign val="superscript"/>
        <sz val="9"/>
        <rFont val="Times New Roman"/>
        <family val="1"/>
      </rPr>
      <t xml:space="preserve">0                  0                 </t>
    </r>
    <r>
      <rPr>
        <b/>
        <vertAlign val="superscript"/>
        <sz val="9.5"/>
        <rFont val="Courier New"/>
        <family val="3"/>
      </rPr>
      <t xml:space="preserve">0       0       </t>
    </r>
    <r>
      <rPr>
        <vertAlign val="superscript"/>
        <sz val="11"/>
        <rFont val="Courier New"/>
        <family val="3"/>
      </rPr>
      <t xml:space="preserve">0     </t>
    </r>
    <r>
      <rPr>
        <vertAlign val="superscript"/>
        <sz val="9"/>
        <rFont val="Times New Roman"/>
        <family val="1"/>
      </rPr>
      <t xml:space="preserve">0                 </t>
    </r>
    <r>
      <rPr>
        <vertAlign val="superscript"/>
        <sz val="11"/>
        <rFont val="Courier New"/>
        <family val="3"/>
      </rPr>
      <t xml:space="preserve">0     </t>
    </r>
    <r>
      <rPr>
        <vertAlign val="superscript"/>
        <sz val="9"/>
        <rFont val="Times New Roman"/>
        <family val="1"/>
      </rPr>
      <t>0                  0                  0                 0</t>
    </r>
  </si>
  <si>
    <r>
      <rPr>
        <sz val="9"/>
        <rFont val="Times New Roman"/>
        <family val="1"/>
      </rPr>
      <t xml:space="preserve">0                 0                  </t>
    </r>
    <r>
      <rPr>
        <vertAlign val="superscript"/>
        <sz val="9"/>
        <rFont val="Times New Roman"/>
        <family val="1"/>
      </rPr>
      <t xml:space="preserve">0                  0                 0                  0                  0                 </t>
    </r>
    <r>
      <rPr>
        <b/>
        <vertAlign val="superscript"/>
        <sz val="9.5"/>
        <rFont val="Courier New"/>
        <family val="3"/>
      </rPr>
      <t>0               0</t>
    </r>
  </si>
  <si>
    <r>
      <rPr>
        <sz val="11"/>
        <rFont val="Courier New"/>
        <family val="3"/>
      </rPr>
      <t xml:space="preserve">0      0     </t>
    </r>
    <r>
      <rPr>
        <vertAlign val="superscript"/>
        <sz val="9"/>
        <rFont val="Times New Roman"/>
        <family val="1"/>
      </rPr>
      <t xml:space="preserve">0                 0                  0                  0                 </t>
    </r>
    <r>
      <rPr>
        <vertAlign val="superscript"/>
        <sz val="11"/>
        <rFont val="Courier New"/>
        <family val="3"/>
      </rPr>
      <t xml:space="preserve">0     </t>
    </r>
    <r>
      <rPr>
        <vertAlign val="superscript"/>
        <sz val="9"/>
        <rFont val="Times New Roman"/>
        <family val="1"/>
      </rPr>
      <t xml:space="preserve">0                 0                  0                  0                  </t>
    </r>
    <r>
      <rPr>
        <b/>
        <vertAlign val="superscript"/>
        <sz val="9.5"/>
        <rFont val="Courier New"/>
        <family val="3"/>
      </rPr>
      <t xml:space="preserve">0       </t>
    </r>
    <r>
      <rPr>
        <vertAlign val="superscript"/>
        <sz val="11"/>
        <rFont val="Courier New"/>
        <family val="3"/>
      </rPr>
      <t>0</t>
    </r>
  </si>
  <si>
    <r>
      <rPr>
        <vertAlign val="subscript"/>
        <sz val="11"/>
        <rFont val="Courier New"/>
        <family val="3"/>
      </rPr>
      <t xml:space="preserve">0      </t>
    </r>
    <r>
      <rPr>
        <vertAlign val="subscript"/>
        <sz val="10"/>
        <rFont val="Times New Roman"/>
        <family val="1"/>
      </rPr>
      <t xml:space="preserve">0               </t>
    </r>
    <r>
      <rPr>
        <vertAlign val="subscript"/>
        <sz val="9"/>
        <rFont val="Times New Roman"/>
        <family val="1"/>
      </rPr>
      <t xml:space="preserve">0                  0                 </t>
    </r>
    <r>
      <rPr>
        <sz val="9"/>
        <rFont val="Times New Roman"/>
        <family val="1"/>
      </rPr>
      <t xml:space="preserve">0                  0                 0                 </t>
    </r>
    <r>
      <rPr>
        <vertAlign val="superscript"/>
        <sz val="11"/>
        <rFont val="Courier New"/>
        <family val="3"/>
      </rPr>
      <t xml:space="preserve">0      </t>
    </r>
    <r>
      <rPr>
        <vertAlign val="superscript"/>
        <sz val="10"/>
        <rFont val="Times New Roman"/>
        <family val="1"/>
      </rPr>
      <t xml:space="preserve">0                0                0               </t>
    </r>
    <r>
      <rPr>
        <vertAlign val="superscript"/>
        <sz val="9"/>
        <rFont val="Times New Roman"/>
        <family val="1"/>
      </rPr>
      <t>0                 0</t>
    </r>
  </si>
  <si>
    <r>
      <rPr>
        <sz val="9"/>
        <rFont val="Times New Roman"/>
        <family val="1"/>
      </rPr>
      <t xml:space="preserve">0                  0                 </t>
    </r>
    <r>
      <rPr>
        <vertAlign val="superscript"/>
        <sz val="9"/>
        <rFont val="Times New Roman"/>
        <family val="1"/>
      </rPr>
      <t xml:space="preserve">0                  0                  0                 0                 </t>
    </r>
    <r>
      <rPr>
        <vertAlign val="superscript"/>
        <sz val="11"/>
        <rFont val="Courier New"/>
        <family val="3"/>
      </rPr>
      <t xml:space="preserve">0     </t>
    </r>
    <r>
      <rPr>
        <vertAlign val="superscript"/>
        <sz val="9"/>
        <rFont val="Times New Roman"/>
        <family val="1"/>
      </rPr>
      <t xml:space="preserve">0                 0                  0                 </t>
    </r>
    <r>
      <rPr>
        <b/>
        <vertAlign val="superscript"/>
        <sz val="8.5"/>
        <rFont val="Arial"/>
        <family val="2"/>
      </rPr>
      <t xml:space="preserve">0                 </t>
    </r>
    <r>
      <rPr>
        <vertAlign val="superscript"/>
        <sz val="9"/>
        <rFont val="Times New Roman"/>
        <family val="1"/>
      </rPr>
      <t xml:space="preserve">0                 </t>
    </r>
    <r>
      <rPr>
        <vertAlign val="superscript"/>
        <sz val="11"/>
        <rFont val="Courier New"/>
        <family val="3"/>
      </rPr>
      <t>0</t>
    </r>
  </si>
  <si>
    <r>
      <rPr>
        <sz val="10"/>
        <rFont val="Times New Roman"/>
        <family val="1"/>
      </rPr>
      <t xml:space="preserve">0                0               </t>
    </r>
    <r>
      <rPr>
        <b/>
        <vertAlign val="superscript"/>
        <sz val="9.5"/>
        <rFont val="Courier New"/>
        <family val="3"/>
      </rPr>
      <t xml:space="preserve">0       </t>
    </r>
    <r>
      <rPr>
        <vertAlign val="superscript"/>
        <sz val="10"/>
        <rFont val="Times New Roman"/>
        <family val="1"/>
      </rPr>
      <t xml:space="preserve">0                0                0                0                0               </t>
    </r>
    <r>
      <rPr>
        <vertAlign val="superscript"/>
        <sz val="11"/>
        <rFont val="Courier New"/>
        <family val="3"/>
      </rPr>
      <t xml:space="preserve">0      </t>
    </r>
    <r>
      <rPr>
        <vertAlign val="superscript"/>
        <sz val="10"/>
        <rFont val="Times New Roman"/>
        <family val="1"/>
      </rPr>
      <t xml:space="preserve">0               </t>
    </r>
    <r>
      <rPr>
        <vertAlign val="superscript"/>
        <sz val="9"/>
        <rFont val="Times New Roman"/>
        <family val="1"/>
      </rPr>
      <t xml:space="preserve">0                  </t>
    </r>
    <r>
      <rPr>
        <b/>
        <vertAlign val="superscript"/>
        <sz val="9.5"/>
        <rFont val="Courier New"/>
        <family val="3"/>
      </rPr>
      <t xml:space="preserve">0       </t>
    </r>
    <r>
      <rPr>
        <vertAlign val="superscript"/>
        <sz val="11"/>
        <rFont val="Courier New"/>
        <family val="3"/>
      </rPr>
      <t>0</t>
    </r>
  </si>
  <si>
    <r>
      <rPr>
        <sz val="11"/>
        <rFont val="Courier New"/>
        <family val="3"/>
      </rPr>
      <t xml:space="preserve">0     </t>
    </r>
    <r>
      <rPr>
        <sz val="9"/>
        <rFont val="Times New Roman"/>
        <family val="1"/>
      </rPr>
      <t xml:space="preserve">0                  </t>
    </r>
    <r>
      <rPr>
        <vertAlign val="superscript"/>
        <sz val="10"/>
        <rFont val="Times New Roman"/>
        <family val="1"/>
      </rPr>
      <t xml:space="preserve">0               </t>
    </r>
    <r>
      <rPr>
        <vertAlign val="superscript"/>
        <sz val="9"/>
        <rFont val="Times New Roman"/>
        <family val="1"/>
      </rPr>
      <t xml:space="preserve">0                 </t>
    </r>
    <r>
      <rPr>
        <vertAlign val="superscript"/>
        <sz val="11"/>
        <rFont val="Courier New"/>
        <family val="3"/>
      </rPr>
      <t xml:space="preserve">0      0     </t>
    </r>
    <r>
      <rPr>
        <vertAlign val="superscript"/>
        <sz val="9"/>
        <rFont val="Times New Roman"/>
        <family val="1"/>
      </rPr>
      <t xml:space="preserve">0                  </t>
    </r>
    <r>
      <rPr>
        <vertAlign val="superscript"/>
        <sz val="10"/>
        <rFont val="Times New Roman"/>
        <family val="1"/>
      </rPr>
      <t xml:space="preserve">0               </t>
    </r>
    <r>
      <rPr>
        <vertAlign val="superscript"/>
        <sz val="11"/>
        <rFont val="Courier New"/>
        <family val="3"/>
      </rPr>
      <t xml:space="preserve">0     </t>
    </r>
    <r>
      <rPr>
        <vertAlign val="superscript"/>
        <sz val="9"/>
        <rFont val="Times New Roman"/>
        <family val="1"/>
      </rPr>
      <t xml:space="preserve">0                 </t>
    </r>
    <r>
      <rPr>
        <vertAlign val="superscript"/>
        <sz val="11"/>
        <rFont val="Courier New"/>
        <family val="3"/>
      </rPr>
      <t xml:space="preserve">0      </t>
    </r>
    <r>
      <rPr>
        <vertAlign val="superscript"/>
        <sz val="9"/>
        <rFont val="Arial"/>
        <family val="2"/>
      </rPr>
      <t xml:space="preserve">0               </t>
    </r>
    <r>
      <rPr>
        <vertAlign val="superscript"/>
        <sz val="11"/>
        <rFont val="Courier New"/>
        <family val="3"/>
      </rPr>
      <t>0</t>
    </r>
  </si>
  <si>
    <r>
      <rPr>
        <sz val="9"/>
        <rFont val="Times New Roman"/>
        <family val="1"/>
      </rPr>
      <t xml:space="preserve">0                 </t>
    </r>
    <r>
      <rPr>
        <sz val="10"/>
        <rFont val="Times New Roman"/>
        <family val="1"/>
      </rPr>
      <t xml:space="preserve">0                </t>
    </r>
    <r>
      <rPr>
        <b/>
        <vertAlign val="superscript"/>
        <sz val="9.5"/>
        <rFont val="Courier New"/>
        <family val="3"/>
      </rPr>
      <t xml:space="preserve">0       </t>
    </r>
    <r>
      <rPr>
        <vertAlign val="superscript"/>
        <sz val="10"/>
        <rFont val="Times New Roman"/>
        <family val="1"/>
      </rPr>
      <t xml:space="preserve">0               </t>
    </r>
    <r>
      <rPr>
        <vertAlign val="superscript"/>
        <sz val="9"/>
        <rFont val="Times New Roman"/>
        <family val="1"/>
      </rPr>
      <t xml:space="preserve">0                  </t>
    </r>
    <r>
      <rPr>
        <vertAlign val="superscript"/>
        <sz val="10"/>
        <rFont val="Times New Roman"/>
        <family val="1"/>
      </rPr>
      <t xml:space="preserve">0               </t>
    </r>
    <r>
      <rPr>
        <vertAlign val="superscript"/>
        <sz val="9"/>
        <rFont val="Times New Roman"/>
        <family val="1"/>
      </rPr>
      <t xml:space="preserve">0                  </t>
    </r>
    <r>
      <rPr>
        <vertAlign val="superscript"/>
        <sz val="10"/>
        <rFont val="Times New Roman"/>
        <family val="1"/>
      </rPr>
      <t xml:space="preserve">0               </t>
    </r>
    <r>
      <rPr>
        <b/>
        <vertAlign val="superscript"/>
        <sz val="9.5"/>
        <rFont val="Courier New"/>
        <family val="3"/>
      </rPr>
      <t xml:space="preserve">0       </t>
    </r>
    <r>
      <rPr>
        <vertAlign val="superscript"/>
        <sz val="10"/>
        <rFont val="Times New Roman"/>
        <family val="1"/>
      </rPr>
      <t xml:space="preserve">0               </t>
    </r>
    <r>
      <rPr>
        <vertAlign val="superscript"/>
        <sz val="9"/>
        <rFont val="Times New Roman"/>
        <family val="1"/>
      </rPr>
      <t xml:space="preserve">0                  0                 </t>
    </r>
    <r>
      <rPr>
        <vertAlign val="superscript"/>
        <sz val="11"/>
        <rFont val="Courier New"/>
        <family val="3"/>
      </rPr>
      <t>0</t>
    </r>
  </si>
  <si>
    <r>
      <rPr>
        <vertAlign val="subscript"/>
        <sz val="11"/>
        <rFont val="Courier New"/>
        <family val="3"/>
      </rPr>
      <t xml:space="preserve">0      0     </t>
    </r>
    <r>
      <rPr>
        <vertAlign val="subscript"/>
        <sz val="9"/>
        <rFont val="Times New Roman"/>
        <family val="1"/>
      </rPr>
      <t xml:space="preserve">0                 </t>
    </r>
    <r>
      <rPr>
        <sz val="9"/>
        <rFont val="Times New Roman"/>
        <family val="1"/>
      </rPr>
      <t xml:space="preserve">0                  0                  </t>
    </r>
    <r>
      <rPr>
        <vertAlign val="superscript"/>
        <sz val="9"/>
        <rFont val="Times New Roman"/>
        <family val="1"/>
      </rPr>
      <t xml:space="preserve">0                  0                 </t>
    </r>
    <r>
      <rPr>
        <vertAlign val="superscript"/>
        <sz val="11"/>
        <rFont val="Courier New"/>
        <family val="3"/>
      </rPr>
      <t>0</t>
    </r>
  </si>
  <si>
    <r>
      <rPr>
        <sz val="9"/>
        <rFont val="Times New Roman"/>
        <family val="1"/>
      </rPr>
      <t xml:space="preserve">0                  0                 </t>
    </r>
    <r>
      <rPr>
        <vertAlign val="superscript"/>
        <sz val="10"/>
        <rFont val="Times New Roman"/>
        <family val="1"/>
      </rPr>
      <t xml:space="preserve">0               </t>
    </r>
    <r>
      <rPr>
        <vertAlign val="superscript"/>
        <sz val="9"/>
        <rFont val="Times New Roman"/>
        <family val="1"/>
      </rPr>
      <t xml:space="preserve">0                 </t>
    </r>
    <r>
      <rPr>
        <vertAlign val="superscript"/>
        <sz val="10"/>
        <rFont val="Times New Roman"/>
        <family val="1"/>
      </rPr>
      <t xml:space="preserve">0                0                0                0               </t>
    </r>
    <r>
      <rPr>
        <vertAlign val="superscript"/>
        <sz val="9"/>
        <rFont val="Times New Roman"/>
        <family val="1"/>
      </rPr>
      <t xml:space="preserve">0                  </t>
    </r>
    <r>
      <rPr>
        <vertAlign val="superscript"/>
        <sz val="10"/>
        <rFont val="Times New Roman"/>
        <family val="1"/>
      </rPr>
      <t xml:space="preserve">0                0                0               </t>
    </r>
    <r>
      <rPr>
        <vertAlign val="superscript"/>
        <sz val="11"/>
        <rFont val="Courier New"/>
        <family val="3"/>
      </rPr>
      <t>0</t>
    </r>
  </si>
  <si>
    <r>
      <rPr>
        <sz val="9"/>
        <rFont val="Times New Roman"/>
        <family val="1"/>
      </rPr>
      <t xml:space="preserve">0                  0                 </t>
    </r>
    <r>
      <rPr>
        <vertAlign val="superscript"/>
        <sz val="9"/>
        <rFont val="Times New Roman"/>
        <family val="1"/>
      </rPr>
      <t xml:space="preserve">0                  0                 0                 </t>
    </r>
    <r>
      <rPr>
        <vertAlign val="superscript"/>
        <sz val="11"/>
        <rFont val="Courier New"/>
        <family val="3"/>
      </rPr>
      <t xml:space="preserve">0     </t>
    </r>
    <r>
      <rPr>
        <vertAlign val="superscript"/>
        <sz val="9"/>
        <rFont val="Times New Roman"/>
        <family val="1"/>
      </rPr>
      <t xml:space="preserve">0                  0                 </t>
    </r>
    <r>
      <rPr>
        <vertAlign val="superscript"/>
        <sz val="11"/>
        <rFont val="Courier New"/>
        <family val="3"/>
      </rPr>
      <t>0</t>
    </r>
  </si>
  <si>
    <r>
      <rPr>
        <sz val="10"/>
        <rFont val="Times New Roman"/>
        <family val="1"/>
      </rPr>
      <t xml:space="preserve">0               </t>
    </r>
    <r>
      <rPr>
        <vertAlign val="superscript"/>
        <sz val="9"/>
        <rFont val="Times New Roman"/>
        <family val="1"/>
      </rPr>
      <t xml:space="preserve">0                 </t>
    </r>
    <r>
      <rPr>
        <vertAlign val="superscript"/>
        <sz val="10"/>
        <rFont val="Times New Roman"/>
        <family val="1"/>
      </rPr>
      <t xml:space="preserve">0                0               0                0               </t>
    </r>
    <r>
      <rPr>
        <vertAlign val="superscript"/>
        <sz val="9"/>
        <rFont val="Times New Roman"/>
        <family val="1"/>
      </rPr>
      <t xml:space="preserve">0                 </t>
    </r>
    <r>
      <rPr>
        <b/>
        <vertAlign val="superscript"/>
        <sz val="9.5"/>
        <rFont val="Courier New"/>
        <family val="3"/>
      </rPr>
      <t xml:space="preserve">0       </t>
    </r>
    <r>
      <rPr>
        <vertAlign val="superscript"/>
        <sz val="10"/>
        <rFont val="Times New Roman"/>
        <family val="1"/>
      </rPr>
      <t xml:space="preserve">0                0                0               </t>
    </r>
    <r>
      <rPr>
        <vertAlign val="superscript"/>
        <sz val="9"/>
        <rFont val="Times New Roman"/>
        <family val="1"/>
      </rPr>
      <t xml:space="preserve">0                 </t>
    </r>
    <r>
      <rPr>
        <vertAlign val="superscript"/>
        <sz val="11"/>
        <rFont val="Courier New"/>
        <family val="3"/>
      </rPr>
      <t>0</t>
    </r>
  </si>
  <si>
    <r>
      <rPr>
        <b/>
        <sz val="9.5"/>
        <rFont val="Courier New"/>
        <family val="3"/>
      </rPr>
      <t xml:space="preserve">18      </t>
    </r>
    <r>
      <rPr>
        <sz val="11"/>
        <rFont val="Courier New"/>
        <family val="3"/>
      </rPr>
      <t xml:space="preserve">17     </t>
    </r>
    <r>
      <rPr>
        <vertAlign val="superscript"/>
        <sz val="11"/>
        <rFont val="Courier New"/>
        <family val="3"/>
      </rPr>
      <t xml:space="preserve">54     13     94    </t>
    </r>
    <r>
      <rPr>
        <vertAlign val="superscript"/>
        <sz val="10"/>
        <rFont val="Times New Roman"/>
        <family val="1"/>
      </rPr>
      <t xml:space="preserve">70             </t>
    </r>
    <r>
      <rPr>
        <vertAlign val="superscript"/>
        <sz val="11"/>
        <rFont val="Courier New"/>
        <family val="3"/>
      </rPr>
      <t xml:space="preserve">92    </t>
    </r>
    <r>
      <rPr>
        <b/>
        <vertAlign val="superscript"/>
        <sz val="9.5"/>
        <rFont val="Courier New"/>
        <family val="3"/>
      </rPr>
      <t xml:space="preserve">128     </t>
    </r>
    <r>
      <rPr>
        <vertAlign val="superscript"/>
        <sz val="11"/>
        <rFont val="Courier New"/>
        <family val="3"/>
      </rPr>
      <t xml:space="preserve">205    </t>
    </r>
    <r>
      <rPr>
        <b/>
        <vertAlign val="superscript"/>
        <sz val="9.5"/>
        <rFont val="Courier New"/>
        <family val="3"/>
      </rPr>
      <t>39      10      10      18</t>
    </r>
  </si>
  <si>
    <r>
      <rPr>
        <vertAlign val="subscript"/>
        <sz val="11"/>
        <rFont val="Courier New"/>
        <family val="3"/>
      </rPr>
      <t xml:space="preserve">22    </t>
    </r>
    <r>
      <rPr>
        <b/>
        <vertAlign val="subscript"/>
        <sz val="9.5"/>
        <rFont val="Courier New"/>
        <family val="3"/>
      </rPr>
      <t xml:space="preserve">15     </t>
    </r>
    <r>
      <rPr>
        <vertAlign val="subscript"/>
        <sz val="11"/>
        <rFont val="Courier New"/>
        <family val="3"/>
      </rPr>
      <t xml:space="preserve">104    </t>
    </r>
    <r>
      <rPr>
        <b/>
        <vertAlign val="subscript"/>
        <sz val="9.5"/>
        <rFont val="Courier New"/>
        <family val="3"/>
      </rPr>
      <t xml:space="preserve">13     </t>
    </r>
    <r>
      <rPr>
        <b/>
        <sz val="9.5"/>
        <rFont val="Courier New"/>
        <family val="3"/>
      </rPr>
      <t xml:space="preserve">232     </t>
    </r>
    <r>
      <rPr>
        <sz val="11"/>
        <rFont val="Courier New"/>
        <family val="3"/>
      </rPr>
      <t xml:space="preserve">134    </t>
    </r>
    <r>
      <rPr>
        <b/>
        <sz val="9.5"/>
        <rFont val="Courier New"/>
        <family val="3"/>
      </rPr>
      <t xml:space="preserve">83     </t>
    </r>
    <r>
      <rPr>
        <vertAlign val="superscript"/>
        <sz val="11"/>
        <rFont val="Courier New"/>
        <family val="3"/>
      </rPr>
      <t xml:space="preserve">131    221     </t>
    </r>
    <r>
      <rPr>
        <b/>
        <vertAlign val="superscript"/>
        <sz val="10"/>
        <rFont val="Times New Roman"/>
        <family val="1"/>
      </rPr>
      <t xml:space="preserve">64              </t>
    </r>
    <r>
      <rPr>
        <vertAlign val="superscript"/>
        <sz val="11.5"/>
        <rFont val="Courier New"/>
        <family val="3"/>
      </rPr>
      <t xml:space="preserve">ZS     </t>
    </r>
    <r>
      <rPr>
        <vertAlign val="superscript"/>
        <sz val="9.5"/>
        <rFont val="Arial"/>
        <family val="2"/>
      </rPr>
      <t>17</t>
    </r>
    <r>
      <rPr>
        <b/>
        <vertAlign val="superscript"/>
        <sz val="9.5"/>
        <rFont val="Courier New"/>
        <family val="3"/>
      </rPr>
      <t xml:space="preserve">      38</t>
    </r>
  </si>
  <si>
    <r>
      <rPr>
        <sz val="27.5"/>
        <rFont val="Times New Roman"/>
        <family val="1"/>
      </rPr>
      <t>-</t>
    </r>
    <r>
      <rPr>
        <vertAlign val="subscript"/>
        <sz val="11.5"/>
        <rFont val="Times New Roman"/>
        <family val="1"/>
      </rPr>
      <t>•</t>
    </r>
  </si>
  <si>
    <r>
      <rPr>
        <vertAlign val="subscript"/>
        <sz val="23"/>
        <rFont val="Arial"/>
        <family val="2"/>
      </rPr>
      <t xml:space="preserve">.,                                             </t>
    </r>
    <r>
      <rPr>
        <sz val="15.5"/>
        <rFont val="Times New Roman"/>
        <family val="1"/>
      </rPr>
      <t>- aa -</t>
    </r>
  </si>
  <si>
    <r>
      <rPr>
        <vertAlign val="subscript"/>
        <sz val="11"/>
        <rFont val="Courier New"/>
        <family val="3"/>
      </rPr>
      <t xml:space="preserve">DATE: 12/02/92                                    </t>
    </r>
    <r>
      <rPr>
        <sz val="11"/>
        <rFont val="Courier New"/>
        <family val="3"/>
      </rPr>
      <t>1992 GENERAL ELECTION</t>
    </r>
  </si>
  <si>
    <r>
      <rPr>
        <vertAlign val="subscript"/>
        <sz val="11"/>
        <rFont val="Courier New"/>
        <family val="3"/>
      </rPr>
      <t xml:space="preserve">· TIME1 13117                                    </t>
    </r>
    <r>
      <rPr>
        <sz val="11"/>
        <rFont val="Courier New"/>
        <family val="3"/>
      </rPr>
      <t xml:space="preserve">STATEMENT OF VOTE FOR DISTRICT </t>
    </r>
    <r>
      <rPr>
        <b/>
        <vertAlign val="superscript"/>
        <sz val="10"/>
        <rFont val="Courier New"/>
        <family val="3"/>
      </rPr>
      <t>05</t>
    </r>
  </si>
  <si>
    <r>
      <rPr>
        <sz val="11"/>
        <rFont val="Courier New"/>
        <family val="3"/>
      </rPr>
      <t xml:space="preserve">ABSENTE QUESTON   </t>
    </r>
    <r>
      <rPr>
        <vertAlign val="subscript"/>
        <sz val="11"/>
        <rFont val="Courier New"/>
        <family val="3"/>
      </rPr>
      <t xml:space="preserve">TOTAL </t>
    </r>
    <r>
      <rPr>
        <sz val="11"/>
        <rFont val="Courier New"/>
        <family val="3"/>
      </rPr>
      <t xml:space="preserve">05-991  </t>
    </r>
    <r>
      <rPr>
        <b/>
        <vertAlign val="superscript"/>
        <sz val="10"/>
        <rFont val="Courier New"/>
        <family val="3"/>
      </rPr>
      <t>05-995</t>
    </r>
  </si>
  <si>
    <r>
      <rPr>
        <sz val="11"/>
        <rFont val="Courier New"/>
        <family val="3"/>
      </rPr>
      <t>VOTER TURNOUT%</t>
    </r>
    <r>
      <rPr>
        <vertAlign val="superscript"/>
        <sz val="11"/>
        <rFont val="Courier New"/>
        <family val="3"/>
      </rPr>
      <t xml:space="preserve">                        73.81</t>
    </r>
  </si>
  <si>
    <r>
      <rPr>
        <sz val="11"/>
        <rFont val="Courier New"/>
        <family val="3"/>
      </rPr>
      <t xml:space="preserve">REGISTERED VOTERS         </t>
    </r>
    <r>
      <rPr>
        <vertAlign val="superscript"/>
        <sz val="11"/>
        <rFont val="Courier New"/>
        <family val="3"/>
      </rPr>
      <t xml:space="preserve">0      </t>
    </r>
    <r>
      <rPr>
        <b/>
        <vertAlign val="superscript"/>
        <sz val="8.5"/>
        <rFont val="Arial"/>
        <family val="2"/>
      </rPr>
      <t xml:space="preserve">0         </t>
    </r>
    <r>
      <rPr>
        <vertAlign val="superscript"/>
        <sz val="11"/>
        <rFont val="Courier New"/>
        <family val="3"/>
      </rPr>
      <t>7948</t>
    </r>
  </si>
  <si>
    <r>
      <rPr>
        <sz val="11"/>
        <rFont val="Courier New"/>
        <family val="3"/>
      </rPr>
      <t xml:space="preserve">BALLOTS CAST             </t>
    </r>
    <r>
      <rPr>
        <vertAlign val="superscript"/>
        <sz val="11"/>
        <rFont val="Courier New"/>
        <family val="3"/>
      </rPr>
      <t>1184    379   5867</t>
    </r>
  </si>
  <si>
    <r>
      <rPr>
        <sz val="11"/>
        <rFont val="Courier New"/>
        <family val="3"/>
      </rPr>
      <t xml:space="preserve">PAGE </t>
    </r>
    <r>
      <rPr>
        <vertAlign val="superscript"/>
        <sz val="11"/>
        <rFont val="Courier New"/>
        <family val="3"/>
      </rPr>
      <t>5 OF 6</t>
    </r>
  </si>
  <si>
    <r>
      <rPr>
        <sz val="11"/>
        <rFont val="Courier New"/>
        <family val="3"/>
      </rPr>
      <t>PRESIDENT/VICE PRESIDENT BUSH/QUAYLE CLINTON/GORE FULANI/MUNOZ  GRITZ/HI NETT</t>
    </r>
  </si>
  <si>
    <r>
      <rPr>
        <b/>
        <sz val="9"/>
        <rFont val="Arial"/>
        <family val="2"/>
      </rPr>
      <t xml:space="preserve">R           </t>
    </r>
    <r>
      <rPr>
        <vertAlign val="superscript"/>
        <sz val="11"/>
        <rFont val="Courier New"/>
        <family val="3"/>
      </rPr>
      <t>407    104   1844</t>
    </r>
  </si>
  <si>
    <r>
      <rPr>
        <sz val="11"/>
        <rFont val="Courier New"/>
        <family val="3"/>
      </rPr>
      <t xml:space="preserve">D    </t>
    </r>
    <r>
      <rPr>
        <b/>
        <sz val="10"/>
        <rFont val="Courier New"/>
        <family val="3"/>
      </rPr>
      <t xml:space="preserve">408     </t>
    </r>
    <r>
      <rPr>
        <vertAlign val="superscript"/>
        <sz val="11"/>
        <rFont val="Courier New"/>
        <family val="3"/>
      </rPr>
      <t xml:space="preserve">101   </t>
    </r>
    <r>
      <rPr>
        <b/>
        <vertAlign val="superscript"/>
        <sz val="10"/>
        <rFont val="Courier New"/>
        <family val="3"/>
      </rPr>
      <t>2095</t>
    </r>
  </si>
  <si>
    <r>
      <rPr>
        <sz val="11"/>
        <rFont val="Courier New"/>
        <family val="3"/>
      </rPr>
      <t xml:space="preserve">NAP     7     </t>
    </r>
    <r>
      <rPr>
        <vertAlign val="superscript"/>
        <sz val="11"/>
        <rFont val="Courier New"/>
        <family val="3"/>
      </rPr>
      <t>3     22</t>
    </r>
  </si>
  <si>
    <r>
      <rPr>
        <sz val="11"/>
        <rFont val="Courier New"/>
        <family val="3"/>
      </rPr>
      <t xml:space="preserve">AFP     </t>
    </r>
    <r>
      <rPr>
        <vertAlign val="superscript"/>
        <sz val="11"/>
        <rFont val="Courier New"/>
        <family val="3"/>
      </rPr>
      <t xml:space="preserve">5      </t>
    </r>
    <r>
      <rPr>
        <vertAlign val="superscript"/>
        <sz val="9.5"/>
        <rFont val="Arial"/>
        <family val="2"/>
      </rPr>
      <t>l</t>
    </r>
    <r>
      <rPr>
        <vertAlign val="superscript"/>
        <sz val="11"/>
        <rFont val="Courier New"/>
        <family val="3"/>
      </rPr>
      <t xml:space="preserve">     24</t>
    </r>
  </si>
  <si>
    <r>
      <rPr>
        <sz val="11"/>
        <rFont val="Courier New"/>
        <family val="3"/>
      </rPr>
      <t xml:space="preserve">NLP     0      </t>
    </r>
    <r>
      <rPr>
        <vertAlign val="superscript"/>
        <sz val="11"/>
        <rFont val="Courier New"/>
        <family val="3"/>
      </rPr>
      <t>0</t>
    </r>
    <r>
      <rPr>
        <b/>
        <vertAlign val="superscript"/>
        <sz val="10"/>
        <rFont val="Courier New"/>
        <family val="3"/>
      </rPr>
      <t xml:space="preserve">      8</t>
    </r>
  </si>
  <si>
    <r>
      <rPr>
        <b/>
        <sz val="11"/>
        <rFont val="Courier New"/>
        <family val="3"/>
      </rPr>
      <t xml:space="preserve">IFER      </t>
    </r>
    <r>
      <rPr>
        <sz val="9.5"/>
        <rFont val="Arial"/>
        <family val="2"/>
      </rPr>
      <t xml:space="preserve">l             </t>
    </r>
    <r>
      <rPr>
        <vertAlign val="superscript"/>
        <sz val="11"/>
        <rFont val="Courier New"/>
        <family val="3"/>
      </rPr>
      <t>0</t>
    </r>
    <r>
      <rPr>
        <vertAlign val="superscript"/>
        <sz val="9.5"/>
        <rFont val="Arial"/>
        <family val="2"/>
      </rPr>
      <t xml:space="preserve">            10</t>
    </r>
  </si>
  <si>
    <r>
      <rPr>
        <b/>
        <sz val="8.5"/>
        <rFont val="Arial"/>
        <family val="2"/>
      </rPr>
      <t xml:space="preserve">LP                </t>
    </r>
    <r>
      <rPr>
        <sz val="11"/>
        <rFont val="Courier New"/>
        <family val="3"/>
      </rPr>
      <t xml:space="preserve">7      </t>
    </r>
    <r>
      <rPr>
        <sz val="9.5"/>
        <rFont val="Arial"/>
        <family val="2"/>
      </rPr>
      <t>l</t>
    </r>
    <r>
      <rPr>
        <vertAlign val="superscript"/>
        <sz val="11"/>
        <rFont val="Courier New"/>
        <family val="3"/>
      </rPr>
      <t xml:space="preserve">     29</t>
    </r>
  </si>
  <si>
    <r>
      <rPr>
        <sz val="11"/>
        <rFont val="Courier New"/>
        <family val="3"/>
      </rPr>
      <t xml:space="preserve">NPP    329    </t>
    </r>
    <r>
      <rPr>
        <vertAlign val="superscript"/>
        <sz val="11"/>
        <rFont val="Courier New"/>
        <family val="3"/>
      </rPr>
      <t xml:space="preserve">164   </t>
    </r>
    <r>
      <rPr>
        <b/>
        <vertAlign val="superscript"/>
        <sz val="10"/>
        <rFont val="Courier New"/>
        <family val="3"/>
      </rPr>
      <t>1684</t>
    </r>
  </si>
  <si>
    <r>
      <rPr>
        <sz val="11"/>
        <rFont val="Courier New"/>
        <family val="3"/>
      </rPr>
      <t xml:space="preserve">ATP      2      </t>
    </r>
    <r>
      <rPr>
        <vertAlign val="superscript"/>
        <sz val="11"/>
        <rFont val="Courier New"/>
        <family val="3"/>
      </rPr>
      <t>0     21</t>
    </r>
  </si>
  <si>
    <r>
      <rPr>
        <sz val="11"/>
        <rFont val="Courier New"/>
        <family val="3"/>
      </rPr>
      <t xml:space="preserve">2      </t>
    </r>
    <r>
      <rPr>
        <vertAlign val="superscript"/>
        <sz val="11"/>
        <rFont val="Courier New"/>
        <family val="3"/>
      </rPr>
      <t>0      5</t>
    </r>
  </si>
  <si>
    <r>
      <rPr>
        <sz val="9.5"/>
        <rFont val="Times New Roman"/>
        <family val="1"/>
      </rPr>
      <t xml:space="preserve">113                </t>
    </r>
    <r>
      <rPr>
        <sz val="9"/>
        <rFont val="Arial"/>
        <family val="2"/>
      </rPr>
      <t xml:space="preserve">16           </t>
    </r>
    <r>
      <rPr>
        <vertAlign val="superscript"/>
        <sz val="11"/>
        <rFont val="Courier New"/>
        <family val="3"/>
      </rPr>
      <t>430</t>
    </r>
  </si>
  <si>
    <r>
      <rPr>
        <sz val="11"/>
        <rFont val="Courier New"/>
        <family val="3"/>
      </rPr>
      <t>JORDAN, HARV</t>
    </r>
    <r>
      <rPr>
        <sz val="9"/>
        <rFont val="Arial"/>
        <family val="2"/>
      </rPr>
      <t xml:space="preserve">                         8</t>
    </r>
  </si>
  <si>
    <r>
      <rPr>
        <sz val="11"/>
        <rFont val="Courier New"/>
        <family val="3"/>
      </rPr>
      <t xml:space="preserve">MURKOWSKI, FRANK      </t>
    </r>
    <r>
      <rPr>
        <b/>
        <sz val="9"/>
        <rFont val="Arial"/>
        <family val="2"/>
      </rPr>
      <t>R</t>
    </r>
  </si>
  <si>
    <r>
      <rPr>
        <sz val="11"/>
        <rFont val="Courier New"/>
        <family val="3"/>
      </rPr>
      <t xml:space="preserve">SMITH, TONV          </t>
    </r>
    <r>
      <rPr>
        <b/>
        <vertAlign val="superscript"/>
        <sz val="10"/>
        <rFont val="Times New Roman"/>
        <family val="1"/>
      </rPr>
      <t>D</t>
    </r>
  </si>
  <si>
    <r>
      <rPr>
        <sz val="11"/>
        <rFont val="Courier New"/>
        <family val="3"/>
      </rPr>
      <t xml:space="preserve">517     </t>
    </r>
    <r>
      <rPr>
        <b/>
        <sz val="10"/>
        <rFont val="Courier New"/>
        <family val="3"/>
      </rPr>
      <t xml:space="preserve">69    </t>
    </r>
    <r>
      <rPr>
        <vertAlign val="superscript"/>
        <sz val="11"/>
        <rFont val="Courier New"/>
        <family val="3"/>
      </rPr>
      <t>2461</t>
    </r>
  </si>
  <si>
    <r>
      <rPr>
        <sz val="11"/>
        <rFont val="Courier New"/>
        <family val="3"/>
      </rPr>
      <t xml:space="preserve">459     </t>
    </r>
    <r>
      <rPr>
        <vertAlign val="superscript"/>
        <sz val="11"/>
        <rFont val="Courier New"/>
        <family val="3"/>
      </rPr>
      <t>65   2483</t>
    </r>
  </si>
  <si>
    <r>
      <rPr>
        <sz val="11"/>
        <rFont val="Courier New"/>
        <family val="3"/>
      </rPr>
      <t xml:space="preserve">5     </t>
    </r>
    <r>
      <rPr>
        <vertAlign val="superscript"/>
        <sz val="11"/>
        <rFont val="Courier New"/>
        <family val="3"/>
      </rPr>
      <t>0      5</t>
    </r>
  </si>
  <si>
    <r>
      <rPr>
        <sz val="11"/>
        <rFont val="Courier New"/>
        <family val="3"/>
      </rPr>
      <t>UNITED STATES REP. DEVENS</t>
    </r>
    <r>
      <rPr>
        <sz val="11"/>
        <color rgb="FF646464"/>
        <rFont val="Courier New"/>
        <family val="3"/>
      </rPr>
      <t>·</t>
    </r>
    <r>
      <rPr>
        <sz val="11"/>
        <rFont val="Courier New"/>
        <family val="3"/>
      </rPr>
      <t xml:space="preserve">, JOHN MILLIGAN, HIKE STATES, MICHAEL VOUNG, DON </t>
    </r>
    <r>
      <rPr>
        <b/>
        <sz val="11"/>
        <rFont val="Courier New"/>
        <family val="3"/>
      </rPr>
      <t>WRITE-IN</t>
    </r>
  </si>
  <si>
    <r>
      <rPr>
        <sz val="11"/>
        <rFont val="Courier New"/>
        <family val="3"/>
      </rPr>
      <t>STATE SENATOR DIST.C</t>
    </r>
  </si>
  <si>
    <r>
      <rPr>
        <b/>
        <sz val="11"/>
        <rFont val="Courier New"/>
        <family val="3"/>
      </rPr>
      <t xml:space="preserve">BAKER, </t>
    </r>
    <r>
      <rPr>
        <sz val="11"/>
        <rFont val="Courier New"/>
        <family val="3"/>
      </rPr>
      <t>LARRY</t>
    </r>
  </si>
  <si>
    <r>
      <rPr>
        <b/>
        <sz val="10"/>
        <rFont val="Times New Roman"/>
        <family val="1"/>
      </rPr>
      <t xml:space="preserve">D         </t>
    </r>
    <r>
      <rPr>
        <sz val="11"/>
        <rFont val="Courier New"/>
        <family val="3"/>
      </rPr>
      <t xml:space="preserve">447     </t>
    </r>
    <r>
      <rPr>
        <vertAlign val="superscript"/>
        <sz val="11"/>
        <rFont val="Courier New"/>
        <family val="3"/>
      </rPr>
      <t>57   2272</t>
    </r>
  </si>
  <si>
    <r>
      <rPr>
        <sz val="11"/>
        <rFont val="Courier New"/>
        <family val="3"/>
      </rPr>
      <t xml:space="preserve">8    </t>
    </r>
    <r>
      <rPr>
        <b/>
        <vertAlign val="superscript"/>
        <sz val="10"/>
        <rFont val="Courier New"/>
        <family val="3"/>
      </rPr>
      <t xml:space="preserve">84      </t>
    </r>
    <r>
      <rPr>
        <vertAlign val="superscript"/>
        <sz val="11"/>
        <rFont val="Courier New"/>
        <family val="3"/>
      </rPr>
      <t>5    303</t>
    </r>
  </si>
  <si>
    <r>
      <rPr>
        <b/>
        <sz val="9.5"/>
        <rFont val="Times New Roman"/>
        <family val="1"/>
      </rPr>
      <t xml:space="preserve">A           </t>
    </r>
    <r>
      <rPr>
        <b/>
        <vertAlign val="superscript"/>
        <sz val="10"/>
        <rFont val="Courier New"/>
        <family val="3"/>
      </rPr>
      <t xml:space="preserve">80     </t>
    </r>
    <r>
      <rPr>
        <vertAlign val="superscript"/>
        <sz val="11"/>
        <rFont val="Courier New"/>
        <family val="3"/>
      </rPr>
      <t>21    394</t>
    </r>
  </si>
  <si>
    <r>
      <rPr>
        <b/>
        <sz val="9"/>
        <rFont val="Arial"/>
        <family val="2"/>
      </rPr>
      <t xml:space="preserve">R           </t>
    </r>
    <r>
      <rPr>
        <b/>
        <sz val="10"/>
        <rFont val="Courier New"/>
        <family val="3"/>
      </rPr>
      <t xml:space="preserve">495     </t>
    </r>
    <r>
      <rPr>
        <vertAlign val="superscript"/>
        <sz val="11"/>
        <rFont val="Courier New"/>
        <family val="3"/>
      </rPr>
      <t>67   2424</t>
    </r>
  </si>
  <si>
    <r>
      <rPr>
        <sz val="9.5"/>
        <rFont val="Arial"/>
        <family val="2"/>
      </rPr>
      <t xml:space="preserve">l            </t>
    </r>
    <r>
      <rPr>
        <vertAlign val="superscript"/>
        <sz val="11"/>
        <rFont val="Courier New"/>
        <family val="3"/>
      </rPr>
      <t xml:space="preserve">0      </t>
    </r>
    <r>
      <rPr>
        <vertAlign val="superscript"/>
        <sz val="9.5"/>
        <rFont val="Arial"/>
        <family val="2"/>
      </rPr>
      <t>l</t>
    </r>
  </si>
  <si>
    <r>
      <rPr>
        <b/>
        <sz val="9.5"/>
        <rFont val="Times New Roman"/>
        <family val="1"/>
      </rPr>
      <t xml:space="preserve">A           </t>
    </r>
    <r>
      <rPr>
        <sz val="11"/>
        <rFont val="Courier New"/>
        <family val="3"/>
      </rPr>
      <t xml:space="preserve">270    </t>
    </r>
    <r>
      <rPr>
        <b/>
        <vertAlign val="superscript"/>
        <sz val="10"/>
        <rFont val="Courier New"/>
        <family val="3"/>
      </rPr>
      <t>26</t>
    </r>
    <r>
      <rPr>
        <vertAlign val="superscript"/>
        <sz val="11"/>
        <rFont val="Courier New"/>
        <family val="3"/>
      </rPr>
      <t xml:space="preserve">   1200</t>
    </r>
  </si>
  <si>
    <r>
      <rPr>
        <b/>
        <sz val="10"/>
        <rFont val="Courier New"/>
        <family val="3"/>
      </rPr>
      <t xml:space="preserve">84      </t>
    </r>
    <r>
      <rPr>
        <sz val="11"/>
        <rFont val="Courier New"/>
        <family val="3"/>
      </rPr>
      <t xml:space="preserve">4    </t>
    </r>
    <r>
      <rPr>
        <vertAlign val="superscript"/>
        <sz val="11"/>
        <rFont val="Courier New"/>
        <family val="3"/>
      </rPr>
      <t>313</t>
    </r>
  </si>
  <si>
    <r>
      <rPr>
        <sz val="11"/>
        <rFont val="Courier New"/>
        <family val="3"/>
      </rPr>
      <t xml:space="preserve">HAUGHTON, </t>
    </r>
    <r>
      <rPr>
        <b/>
        <sz val="11"/>
        <rFont val="Courier New"/>
        <family val="3"/>
      </rPr>
      <t xml:space="preserve">EDWARD </t>
    </r>
    <r>
      <rPr>
        <sz val="11"/>
        <rFont val="Courier New"/>
        <family val="3"/>
      </rPr>
      <t xml:space="preserve">NOPARTV ZHAROFF, FRED         </t>
    </r>
    <r>
      <rPr>
        <b/>
        <sz val="10"/>
        <rFont val="Times New Roman"/>
        <family val="1"/>
      </rPr>
      <t xml:space="preserve">D </t>
    </r>
    <r>
      <rPr>
        <b/>
        <sz val="11"/>
        <rFont val="Courier New"/>
        <family val="3"/>
      </rPr>
      <t>WRITE-IN</t>
    </r>
  </si>
  <si>
    <r>
      <rPr>
        <b/>
        <sz val="10"/>
        <rFont val="Courier New"/>
        <family val="3"/>
      </rPr>
      <t xml:space="preserve">595     35    </t>
    </r>
    <r>
      <rPr>
        <vertAlign val="superscript"/>
        <sz val="11"/>
        <rFont val="Courier New"/>
        <family val="3"/>
      </rPr>
      <t>3414</t>
    </r>
  </si>
  <si>
    <r>
      <rPr>
        <sz val="9.5"/>
        <rFont val="Arial"/>
        <family val="2"/>
      </rPr>
      <t xml:space="preserve">l            </t>
    </r>
    <r>
      <rPr>
        <vertAlign val="superscript"/>
        <sz val="11"/>
        <rFont val="Courier New"/>
        <family val="3"/>
      </rPr>
      <t>0      4</t>
    </r>
  </si>
  <si>
    <r>
      <rPr>
        <sz val="11"/>
        <rFont val="Courier New"/>
        <family val="3"/>
      </rPr>
      <t xml:space="preserve">STATE </t>
    </r>
    <r>
      <rPr>
        <b/>
        <sz val="11"/>
        <rFont val="Courier New"/>
        <family val="3"/>
      </rPr>
      <t xml:space="preserve">REP. </t>
    </r>
    <r>
      <rPr>
        <sz val="11"/>
        <rFont val="Courier New"/>
        <family val="3"/>
      </rPr>
      <t>DIST. 5 CLIFTON, JERRV MACKIE, JERRV WRITE-IN</t>
    </r>
  </si>
  <si>
    <r>
      <rPr>
        <sz val="11"/>
        <rFont val="Courier New"/>
        <family val="3"/>
      </rPr>
      <t xml:space="preserve">- APPEALS - A. </t>
    </r>
    <r>
      <rPr>
        <vertAlign val="superscript"/>
        <sz val="11"/>
        <rFont val="Courier New"/>
        <family val="3"/>
      </rPr>
      <t xml:space="preserve">IRVNER </t>
    </r>
    <r>
      <rPr>
        <sz val="11"/>
        <rFont val="Courier New"/>
        <family val="3"/>
      </rPr>
      <t>VES</t>
    </r>
  </si>
  <si>
    <r>
      <rPr>
        <sz val="11"/>
        <rFont val="Courier New"/>
        <family val="3"/>
      </rPr>
      <t xml:space="preserve">APPEALS - </t>
    </r>
    <r>
      <rPr>
        <b/>
        <sz val="11"/>
        <rFont val="Courier New"/>
        <family val="3"/>
      </rPr>
      <t xml:space="preserve">R. </t>
    </r>
    <r>
      <rPr>
        <vertAlign val="superscript"/>
        <sz val="11"/>
        <rFont val="Courier New"/>
        <family val="3"/>
      </rPr>
      <t xml:space="preserve">COATS </t>
    </r>
    <r>
      <rPr>
        <sz val="11"/>
        <rFont val="Courier New"/>
        <family val="3"/>
      </rPr>
      <t>VES</t>
    </r>
  </si>
  <si>
    <r>
      <rPr>
        <b/>
        <sz val="9.5"/>
        <rFont val="Times New Roman"/>
        <family val="1"/>
      </rPr>
      <t xml:space="preserve">A          </t>
    </r>
    <r>
      <rPr>
        <sz val="11"/>
        <rFont val="Courier New"/>
        <family val="3"/>
      </rPr>
      <t xml:space="preserve">257     </t>
    </r>
    <r>
      <rPr>
        <vertAlign val="superscript"/>
        <sz val="11"/>
        <rFont val="Courier New"/>
        <family val="3"/>
      </rPr>
      <t>28   1153</t>
    </r>
  </si>
  <si>
    <r>
      <rPr>
        <sz val="11"/>
        <rFont val="Courier New"/>
        <family val="3"/>
      </rPr>
      <t xml:space="preserve">D    </t>
    </r>
    <r>
      <rPr>
        <vertAlign val="superscript"/>
        <sz val="11"/>
        <rFont val="Courier New"/>
        <family val="3"/>
      </rPr>
      <t>724     45   3953</t>
    </r>
  </si>
  <si>
    <r>
      <rPr>
        <sz val="9.5"/>
        <rFont val="Arial"/>
        <family val="2"/>
      </rPr>
      <t xml:space="preserve">11                           </t>
    </r>
    <r>
      <rPr>
        <vertAlign val="superscript"/>
        <sz val="11"/>
        <rFont val="Courier New"/>
        <family val="3"/>
      </rPr>
      <t>19</t>
    </r>
  </si>
  <si>
    <r>
      <rPr>
        <sz val="11"/>
        <rFont val="Courier New"/>
        <family val="3"/>
      </rPr>
      <t xml:space="preserve">581     </t>
    </r>
    <r>
      <rPr>
        <sz val="9"/>
        <rFont val="Arial"/>
        <family val="2"/>
      </rPr>
      <t xml:space="preserve">69          </t>
    </r>
    <r>
      <rPr>
        <vertAlign val="superscript"/>
        <sz val="11"/>
        <rFont val="Courier New"/>
        <family val="3"/>
      </rPr>
      <t>2907</t>
    </r>
  </si>
  <si>
    <r>
      <rPr>
        <sz val="11"/>
        <rFont val="Courier New"/>
        <family val="3"/>
      </rPr>
      <t xml:space="preserve">357     50   </t>
    </r>
    <r>
      <rPr>
        <vertAlign val="superscript"/>
        <sz val="11"/>
        <rFont val="Courier New"/>
        <family val="3"/>
      </rPr>
      <t>1825</t>
    </r>
  </si>
  <si>
    <r>
      <rPr>
        <sz val="11"/>
        <rFont val="Courier New"/>
        <family val="3"/>
      </rPr>
      <t xml:space="preserve">564     </t>
    </r>
    <r>
      <rPr>
        <vertAlign val="superscript"/>
        <sz val="11"/>
        <rFont val="Courier New"/>
        <family val="3"/>
      </rPr>
      <t>70   2819</t>
    </r>
  </si>
  <si>
    <r>
      <rPr>
        <sz val="11"/>
        <rFont val="Courier New"/>
        <family val="3"/>
      </rPr>
      <t xml:space="preserve">375     </t>
    </r>
    <r>
      <rPr>
        <vertAlign val="superscript"/>
        <sz val="11"/>
        <rFont val="Courier New"/>
        <family val="3"/>
      </rPr>
      <t>47   1894</t>
    </r>
  </si>
  <si>
    <r>
      <rPr>
        <sz val="11"/>
        <rFont val="Courier New"/>
        <family val="3"/>
      </rPr>
      <t>-</t>
    </r>
    <r>
      <rPr>
        <vertAlign val="subscript"/>
        <sz val="31"/>
        <rFont val="Arial"/>
        <family val="2"/>
      </rPr>
      <t>-</t>
    </r>
    <r>
      <rPr>
        <sz val="11"/>
        <rFont val="Courier New"/>
        <family val="3"/>
      </rPr>
      <t xml:space="preserve">JDlD - 8. </t>
    </r>
    <r>
      <rPr>
        <vertAlign val="superscript"/>
        <sz val="11"/>
        <rFont val="Courier New"/>
        <family val="3"/>
      </rPr>
      <t>GUCKER</t>
    </r>
  </si>
  <si>
    <r>
      <rPr>
        <sz val="11"/>
        <rFont val="Courier New"/>
        <family val="3"/>
      </rPr>
      <t>8i   3D69</t>
    </r>
  </si>
  <si>
    <r>
      <rPr>
        <sz val="11"/>
        <rFont val="Courier New"/>
        <family val="3"/>
      </rPr>
      <t xml:space="preserve">325    </t>
    </r>
    <r>
      <rPr>
        <b/>
        <vertAlign val="superscript"/>
        <sz val="10"/>
        <rFont val="Courier New"/>
        <family val="3"/>
      </rPr>
      <t xml:space="preserve">38   </t>
    </r>
    <r>
      <rPr>
        <vertAlign val="superscript"/>
        <sz val="11"/>
        <rFont val="Courier New"/>
        <family val="3"/>
      </rPr>
      <t>1717</t>
    </r>
  </si>
  <si>
    <r>
      <rPr>
        <sz val="10.5"/>
        <rFont val="Times New Roman"/>
        <family val="1"/>
      </rPr>
      <t xml:space="preserve">- </t>
    </r>
    <r>
      <rPr>
        <b/>
        <sz val="10.5"/>
        <rFont val="Times New Roman"/>
        <family val="1"/>
      </rPr>
      <t xml:space="preserve">13  </t>
    </r>
    <r>
      <rPr>
        <sz val="10.5"/>
        <rFont val="Times New Roman"/>
        <family val="1"/>
      </rPr>
      <t>-</t>
    </r>
  </si>
  <si>
    <r>
      <rPr>
        <vertAlign val="subscript"/>
        <sz val="11"/>
        <rFont val="Courier New"/>
        <family val="3"/>
      </rPr>
      <t xml:space="preserve">DATE: 12/02/92                                   </t>
    </r>
    <r>
      <rPr>
        <sz val="11"/>
        <rFont val="Courier New"/>
        <family val="3"/>
      </rPr>
      <t>1992 GENERAL ELECTION</t>
    </r>
  </si>
  <si>
    <r>
      <rPr>
        <vertAlign val="subscript"/>
        <sz val="11"/>
        <rFont val="Courier New"/>
        <family val="3"/>
      </rPr>
      <t xml:space="preserve">TIME: 13:17                                    </t>
    </r>
    <r>
      <rPr>
        <sz val="11"/>
        <rFont val="Courier New"/>
        <family val="3"/>
      </rPr>
      <t xml:space="preserve">STATEMENT OF VOTE FDR DISTRICT </t>
    </r>
    <r>
      <rPr>
        <vertAlign val="superscript"/>
        <sz val="11"/>
        <rFont val="Courier New"/>
        <family val="3"/>
      </rPr>
      <t>05</t>
    </r>
  </si>
  <si>
    <r>
      <rPr>
        <sz val="11"/>
        <rFont val="Courier New"/>
        <family val="3"/>
      </rPr>
      <t xml:space="preserve">ABSENTE QUESTDN   </t>
    </r>
    <r>
      <rPr>
        <vertAlign val="subscript"/>
        <sz val="11"/>
        <rFont val="Courier New"/>
        <family val="3"/>
      </rPr>
      <t xml:space="preserve">TOTAL </t>
    </r>
    <r>
      <rPr>
        <sz val="11"/>
        <rFont val="Courier New"/>
        <family val="3"/>
      </rPr>
      <t>05-991  05-995</t>
    </r>
  </si>
  <si>
    <r>
      <rPr>
        <sz val="11"/>
        <rFont val="Courier New"/>
        <family val="3"/>
      </rPr>
      <t xml:space="preserve">PAGE  </t>
    </r>
    <r>
      <rPr>
        <vertAlign val="superscript"/>
        <sz val="11"/>
        <rFont val="Courier New"/>
        <family val="3"/>
      </rPr>
      <t>6 OF  6</t>
    </r>
  </si>
  <si>
    <r>
      <rPr>
        <sz val="11"/>
        <rFont val="Courier New"/>
        <family val="3"/>
      </rPr>
      <t>JD3S - B. CUTLER YES</t>
    </r>
  </si>
  <si>
    <r>
      <rPr>
        <sz val="11"/>
        <rFont val="Courier New"/>
        <family val="3"/>
      </rPr>
      <t xml:space="preserve">JD3S - D. </t>
    </r>
    <r>
      <rPr>
        <vertAlign val="superscript"/>
        <sz val="11"/>
        <rFont val="Courier New"/>
        <family val="3"/>
      </rPr>
      <t xml:space="preserve">FABE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</si>
  <si>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>JD3S - J. REESE YES</t>
    </r>
  </si>
  <si>
    <r>
      <rPr>
        <sz val="11"/>
        <rFont val="Courier New"/>
        <family val="3"/>
      </rPr>
      <t>JD3S - H. ROWLAND YES</t>
    </r>
  </si>
  <si>
    <r>
      <rPr>
        <sz val="11"/>
        <rFont val="Courier New"/>
        <family val="3"/>
      </rPr>
      <t xml:space="preserve">JD3D - </t>
    </r>
    <r>
      <rPr>
        <b/>
        <sz val="9.5"/>
        <rFont val="Times New Roman"/>
        <family val="1"/>
      </rPr>
      <t xml:space="preserve">P.    </t>
    </r>
    <r>
      <rPr>
        <sz val="11"/>
        <rFont val="Courier New"/>
        <family val="3"/>
      </rPr>
      <t>ASHMAN YES</t>
    </r>
  </si>
  <si>
    <r>
      <rPr>
        <sz val="11"/>
        <rFont val="Courier New"/>
        <family val="3"/>
      </rPr>
      <t xml:space="preserve">JD3D - N. </t>
    </r>
    <r>
      <rPr>
        <vertAlign val="superscript"/>
        <sz val="11"/>
        <rFont val="Courier New"/>
        <family val="3"/>
      </rPr>
      <t xml:space="preserve">FINN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</si>
  <si>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JD3D - </t>
    </r>
    <r>
      <rPr>
        <b/>
        <sz val="10.5"/>
        <rFont val="Courier New"/>
        <family val="3"/>
      </rPr>
      <t xml:space="preserve">W. </t>
    </r>
    <r>
      <rPr>
        <sz val="11"/>
        <rFont val="Courier New"/>
        <family val="3"/>
      </rPr>
      <t>FULD YES</t>
    </r>
  </si>
  <si>
    <r>
      <rPr>
        <sz val="11"/>
        <rFont val="Courier New"/>
        <family val="3"/>
      </rPr>
      <t>JD3D - J. MASON YES</t>
    </r>
  </si>
  <si>
    <r>
      <rPr>
        <sz val="11"/>
        <rFont val="Courier New"/>
        <family val="3"/>
      </rPr>
      <t xml:space="preserve">CONSTITUTIONAL </t>
    </r>
    <r>
      <rPr>
        <vertAlign val="superscript"/>
        <sz val="11"/>
        <rFont val="Courier New"/>
        <family val="3"/>
      </rPr>
      <t xml:space="preserve">CONV.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</si>
  <si>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0      </t>
    </r>
    <r>
      <rPr>
        <vertAlign val="superscript"/>
        <sz val="11"/>
        <rFont val="Courier New"/>
        <family val="3"/>
      </rPr>
      <t>0      0</t>
    </r>
  </si>
  <si>
    <r>
      <rPr>
        <sz val="11"/>
        <rFont val="Courier New"/>
        <family val="3"/>
      </rPr>
      <t xml:space="preserve">1     </t>
    </r>
    <r>
      <rPr>
        <vertAlign val="superscript"/>
        <sz val="11"/>
        <rFont val="Courier New"/>
        <family val="3"/>
      </rPr>
      <t>0      1</t>
    </r>
  </si>
  <si>
    <r>
      <rPr>
        <sz val="11"/>
        <rFont val="Courier New"/>
        <family val="3"/>
      </rPr>
      <t xml:space="preserve">0      0      </t>
    </r>
    <r>
      <rPr>
        <vertAlign val="superscript"/>
        <sz val="11"/>
        <rFont val="Courier New"/>
        <family val="3"/>
      </rPr>
      <t>0</t>
    </r>
  </si>
  <si>
    <r>
      <rPr>
        <sz val="11"/>
        <rFont val="Courier New"/>
        <family val="3"/>
      </rPr>
      <t>1     0      1</t>
    </r>
  </si>
  <si>
    <r>
      <rPr>
        <sz val="11"/>
        <rFont val="Courier New"/>
        <family val="3"/>
      </rPr>
      <t xml:space="preserve">1     0      </t>
    </r>
    <r>
      <rPr>
        <vertAlign val="superscript"/>
        <sz val="11"/>
        <rFont val="Courier New"/>
        <family val="3"/>
      </rPr>
      <t>1</t>
    </r>
  </si>
  <si>
    <r>
      <rPr>
        <sz val="10.5"/>
        <rFont val="Courier New"/>
        <family val="3"/>
      </rPr>
      <t xml:space="preserve">376    </t>
    </r>
    <r>
      <rPr>
        <b/>
        <sz val="9.5"/>
        <rFont val="Courier New"/>
        <family val="3"/>
      </rPr>
      <t xml:space="preserve">60    </t>
    </r>
    <r>
      <rPr>
        <vertAlign val="superscript"/>
        <sz val="11"/>
        <rFont val="Courier New"/>
        <family val="3"/>
      </rPr>
      <t>2075</t>
    </r>
  </si>
  <si>
    <r>
      <rPr>
        <b/>
        <sz val="10"/>
        <rFont val="Times New Roman"/>
        <family val="1"/>
      </rPr>
      <t xml:space="preserve">634           78         </t>
    </r>
    <r>
      <rPr>
        <vertAlign val="superscript"/>
        <sz val="11"/>
        <rFont val="Courier New"/>
        <family val="3"/>
      </rPr>
      <t>3001</t>
    </r>
  </si>
  <si>
    <r>
      <rPr>
        <sz val="11"/>
        <rFont val="Times New Roman"/>
        <family val="1"/>
      </rPr>
      <t xml:space="preserve">-  </t>
    </r>
    <r>
      <rPr>
        <b/>
        <sz val="11"/>
        <rFont val="Times New Roman"/>
        <family val="1"/>
      </rPr>
      <t>H-</t>
    </r>
  </si>
  <si>
    <r>
      <rPr>
        <sz val="8"/>
        <rFont val="Arial"/>
        <family val="2"/>
      </rPr>
      <t>ll</t>
    </r>
  </si>
  <si>
    <r>
      <rPr>
        <vertAlign val="superscript"/>
        <sz val="11"/>
        <rFont val="Courier New"/>
        <family val="3"/>
      </rPr>
      <t xml:space="preserve">DATE: </t>
    </r>
    <r>
      <rPr>
        <sz val="11"/>
        <rFont val="Courier New"/>
        <family val="3"/>
      </rPr>
      <t xml:space="preserve">12/02/92                                    </t>
    </r>
    <r>
      <rPr>
        <vertAlign val="superscript"/>
        <sz val="11"/>
        <rFont val="Courier New"/>
        <family val="3"/>
      </rPr>
      <t>i992 8ENERAL ELECTION</t>
    </r>
  </si>
  <si>
    <r>
      <rPr>
        <vertAlign val="subscript"/>
        <sz val="11"/>
        <rFont val="Courier New"/>
        <family val="3"/>
      </rPr>
      <t xml:space="preserve">TIME: 13117                                    </t>
    </r>
    <r>
      <rPr>
        <sz val="11"/>
        <rFont val="Courier New"/>
        <family val="3"/>
      </rPr>
      <t xml:space="preserve">STATEMENT OF VOTE FOR DISTRICT </t>
    </r>
    <r>
      <rPr>
        <vertAlign val="superscript"/>
        <sz val="11"/>
        <rFont val="Courier New"/>
        <family val="3"/>
      </rPr>
      <t>06</t>
    </r>
  </si>
  <si>
    <r>
      <rPr>
        <sz val="11"/>
        <rFont val="Courier New"/>
        <family val="3"/>
      </rPr>
      <t xml:space="preserve">PAGE </t>
    </r>
    <r>
      <rPr>
        <vertAlign val="superscript"/>
        <sz val="11"/>
        <rFont val="Courier New"/>
        <family val="3"/>
      </rPr>
      <t>1 OF  4</t>
    </r>
  </si>
  <si>
    <r>
      <rPr>
        <sz val="11"/>
        <rFont val="Courier New"/>
        <family val="3"/>
      </rPr>
      <t xml:space="preserve">OUZIN-   </t>
    </r>
    <r>
      <rPr>
        <vertAlign val="superscript"/>
        <sz val="11"/>
        <rFont val="Courier New"/>
        <family val="3"/>
      </rPr>
      <t>PORT ENGLISH   PORT  AKHIOK   CAPE  FLATS  KARLUK  KODIAK  KODIAK  KODIAK  LARSEN MISSION</t>
    </r>
  </si>
  <si>
    <r>
      <rPr>
        <b/>
        <sz val="11"/>
        <rFont val="Courier New"/>
        <family val="3"/>
      </rPr>
      <t xml:space="preserve">KIE   </t>
    </r>
    <r>
      <rPr>
        <sz val="11"/>
        <rFont val="Courier New"/>
        <family val="3"/>
      </rPr>
      <t xml:space="preserve">LIONS    </t>
    </r>
    <r>
      <rPr>
        <b/>
        <vertAlign val="superscript"/>
        <sz val="11"/>
        <rFont val="Courier New"/>
        <family val="3"/>
      </rPr>
      <t xml:space="preserve">IAY  BRAHAM        </t>
    </r>
    <r>
      <rPr>
        <vertAlign val="superscript"/>
        <sz val="11"/>
        <rFont val="Courier New"/>
        <family val="3"/>
      </rPr>
      <t xml:space="preserve">CHINIAK                  I 1    I 2    I 3    BAY   ROAD </t>
    </r>
    <r>
      <rPr>
        <sz val="11"/>
        <rFont val="Courier New"/>
        <family val="3"/>
      </rPr>
      <t xml:space="preserve">06-027  06-029  06-031  06-033  </t>
    </r>
    <r>
      <rPr>
        <vertAlign val="superscript"/>
        <sz val="11"/>
        <rFont val="Courier New"/>
        <family val="3"/>
      </rPr>
      <t>06-035  06-037  06-039  06-041  06-043  06-045  06-047  06-049  06-051</t>
    </r>
  </si>
  <si>
    <r>
      <rPr>
        <sz val="11"/>
        <rFont val="Courier New"/>
        <family val="3"/>
      </rPr>
      <t xml:space="preserve">VOTER TURNOUT X          68.51  </t>
    </r>
    <r>
      <rPr>
        <vertAlign val="superscript"/>
        <sz val="11"/>
        <rFont val="Courier New"/>
        <family val="3"/>
      </rPr>
      <t xml:space="preserve">32.78  </t>
    </r>
    <r>
      <rPr>
        <b/>
        <vertAlign val="superscript"/>
        <sz val="10"/>
        <rFont val="Courier New"/>
        <family val="3"/>
      </rPr>
      <t xml:space="preserve">66.66   </t>
    </r>
    <r>
      <rPr>
        <vertAlign val="superscript"/>
        <sz val="11"/>
        <rFont val="Courier New"/>
        <family val="3"/>
      </rPr>
      <t xml:space="preserve">50.00  </t>
    </r>
    <r>
      <rPr>
        <b/>
        <vertAlign val="superscript"/>
        <sz val="10"/>
        <rFont val="Courier New"/>
        <family val="3"/>
      </rPr>
      <t xml:space="preserve">42.85   </t>
    </r>
    <r>
      <rPr>
        <vertAlign val="superscript"/>
        <sz val="11"/>
        <rFont val="Courier New"/>
        <family val="3"/>
      </rPr>
      <t>65.34  36.77  36.36  59.13  50.84  61.42  57.29  61.19</t>
    </r>
  </si>
  <si>
    <r>
      <rPr>
        <sz val="11"/>
        <rFont val="Courier New"/>
        <family val="3"/>
      </rPr>
      <t xml:space="preserve">REGISTERED VOTERS          108    </t>
    </r>
    <r>
      <rPr>
        <vertAlign val="superscript"/>
        <sz val="11"/>
        <rFont val="Courier New"/>
        <family val="3"/>
      </rPr>
      <t xml:space="preserve">244     </t>
    </r>
    <r>
      <rPr>
        <b/>
        <vertAlign val="superscript"/>
        <sz val="10"/>
        <rFont val="Courier New"/>
        <family val="3"/>
      </rPr>
      <t xml:space="preserve">81     </t>
    </r>
    <r>
      <rPr>
        <vertAlign val="superscript"/>
        <sz val="11"/>
        <rFont val="Courier New"/>
        <family val="3"/>
      </rPr>
      <t xml:space="preserve">110     </t>
    </r>
    <r>
      <rPr>
        <b/>
        <vertAlign val="superscript"/>
        <sz val="10"/>
        <rFont val="Courier New"/>
        <family val="3"/>
      </rPr>
      <t xml:space="preserve">49     </t>
    </r>
    <r>
      <rPr>
        <vertAlign val="superscript"/>
        <sz val="11"/>
        <rFont val="Courier New"/>
        <family val="3"/>
      </rPr>
      <t>101   1686     33   1314    712    954     96   1505</t>
    </r>
  </si>
  <si>
    <r>
      <rPr>
        <sz val="11"/>
        <rFont val="Courier New"/>
        <family val="3"/>
      </rPr>
      <t xml:space="preserve">BALLOTS CAST              74     </t>
    </r>
    <r>
      <rPr>
        <b/>
        <vertAlign val="superscript"/>
        <sz val="10"/>
        <rFont val="Courier New"/>
        <family val="3"/>
      </rPr>
      <t xml:space="preserve">80     </t>
    </r>
    <r>
      <rPr>
        <vertAlign val="superscript"/>
        <sz val="11"/>
        <rFont val="Courier New"/>
        <family val="3"/>
      </rPr>
      <t xml:space="preserve">54     55     21     </t>
    </r>
    <r>
      <rPr>
        <b/>
        <vertAlign val="superscript"/>
        <sz val="10"/>
        <rFont val="Courier New"/>
        <family val="3"/>
      </rPr>
      <t xml:space="preserve">66    </t>
    </r>
    <r>
      <rPr>
        <vertAlign val="superscript"/>
        <sz val="11"/>
        <rFont val="Courier New"/>
        <family val="3"/>
      </rPr>
      <t xml:space="preserve">620     </t>
    </r>
    <r>
      <rPr>
        <vertAlign val="superscript"/>
        <sz val="9.5"/>
        <rFont val="Times New Roman"/>
        <family val="1"/>
      </rPr>
      <t xml:space="preserve">12            </t>
    </r>
    <r>
      <rPr>
        <vertAlign val="superscript"/>
        <sz val="11"/>
        <rFont val="Courier New"/>
        <family val="3"/>
      </rPr>
      <t>777    362    586     55    921</t>
    </r>
  </si>
  <si>
    <r>
      <rPr>
        <sz val="11"/>
        <rFont val="Courier New"/>
        <family val="3"/>
      </rPr>
      <t xml:space="preserve">PRESIDENT/VICE PRESIDENT              </t>
    </r>
    <r>
      <rPr>
        <vertAlign val="subscript"/>
        <sz val="11"/>
        <rFont val="Courier New"/>
        <family val="3"/>
      </rPr>
      <t>36     7     27     9     11    265      4    329    138    276     24    334</t>
    </r>
  </si>
  <si>
    <r>
      <rPr>
        <sz val="11"/>
        <rFont val="Courier New"/>
        <family val="3"/>
      </rPr>
      <t xml:space="preserve">26     34     16     </t>
    </r>
    <r>
      <rPr>
        <vertAlign val="superscript"/>
        <sz val="11"/>
        <rFont val="Courier New"/>
        <family val="3"/>
      </rPr>
      <t>7     22    147     3    195    114</t>
    </r>
  </si>
  <si>
    <r>
      <rPr>
        <sz val="11"/>
        <rFont val="Courier New"/>
        <family val="3"/>
      </rPr>
      <t xml:space="preserve">FULANI/MUNOZ        </t>
    </r>
    <r>
      <rPr>
        <b/>
        <sz val="11"/>
        <rFont val="Courier New"/>
        <family val="3"/>
      </rPr>
      <t xml:space="preserve">NAP     </t>
    </r>
    <r>
      <rPr>
        <sz val="11"/>
        <rFont val="Courier New"/>
        <family val="3"/>
      </rPr>
      <t xml:space="preserve">0      </t>
    </r>
    <r>
      <rPr>
        <vertAlign val="subscript"/>
        <sz val="11"/>
        <rFont val="Courier New"/>
        <family val="3"/>
      </rPr>
      <t>0      0      0      1      1      0     0      1     2      0      0      1</t>
    </r>
  </si>
  <si>
    <r>
      <rPr>
        <sz val="11"/>
        <rFont val="Courier New"/>
        <family val="3"/>
      </rPr>
      <t xml:space="preserve">GRITZ/MI NETT        </t>
    </r>
    <r>
      <rPr>
        <b/>
        <sz val="11"/>
        <rFont val="Courier New"/>
        <family val="3"/>
      </rPr>
      <t>AFP</t>
    </r>
    <r>
      <rPr>
        <sz val="11"/>
        <rFont val="Courier New"/>
        <family val="3"/>
      </rPr>
      <t xml:space="preserve">      0</t>
    </r>
  </si>
  <si>
    <r>
      <rPr>
        <sz val="11"/>
        <rFont val="Courier New"/>
        <family val="3"/>
      </rPr>
      <t>HAGELIN/TOHPKINS    NLP      0</t>
    </r>
  </si>
  <si>
    <r>
      <rPr>
        <sz val="11"/>
        <rFont val="Courier New"/>
        <family val="3"/>
      </rPr>
      <t xml:space="preserve">0      0      </t>
    </r>
    <r>
      <rPr>
        <vertAlign val="superscript"/>
        <sz val="11"/>
        <rFont val="Courier New"/>
        <family val="3"/>
      </rPr>
      <t>0      0      0      1     0      0      0      0      1      1</t>
    </r>
  </si>
  <si>
    <r>
      <rPr>
        <sz val="11"/>
        <rFont val="Courier New"/>
        <family val="3"/>
      </rPr>
      <t xml:space="preserve">0      0      1     0      </t>
    </r>
    <r>
      <rPr>
        <vertAlign val="superscript"/>
        <sz val="11"/>
        <rFont val="Courier New"/>
        <family val="3"/>
      </rPr>
      <t>0      0      0      0      0      0      0</t>
    </r>
  </si>
  <si>
    <r>
      <rPr>
        <sz val="11"/>
        <rFont val="Courier New"/>
        <family val="3"/>
      </rPr>
      <t xml:space="preserve">LAROUCHE/BEVEL    </t>
    </r>
    <r>
      <rPr>
        <b/>
        <sz val="11"/>
        <rFont val="Courier New"/>
        <family val="3"/>
      </rPr>
      <t xml:space="preserve">IFER     </t>
    </r>
    <r>
      <rPr>
        <sz val="11"/>
        <rFont val="Courier New"/>
        <family val="3"/>
      </rPr>
      <t>0      0</t>
    </r>
  </si>
  <si>
    <r>
      <rPr>
        <b/>
        <sz val="11"/>
        <rFont val="Courier New"/>
        <family val="3"/>
      </rPr>
      <t xml:space="preserve">MARROU/LORD         </t>
    </r>
    <r>
      <rPr>
        <sz val="11"/>
        <rFont val="Courier New"/>
        <family val="3"/>
      </rPr>
      <t>LP     0      0</t>
    </r>
  </si>
  <si>
    <r>
      <rPr>
        <sz val="11"/>
        <rFont val="Courier New"/>
        <family val="3"/>
      </rPr>
      <t xml:space="preserve">2      0      0      1     </t>
    </r>
    <r>
      <rPr>
        <vertAlign val="superscript"/>
        <sz val="11"/>
        <rFont val="Courier New"/>
        <family val="3"/>
      </rPr>
      <t>2      0      5     3      2      1     4</t>
    </r>
  </si>
  <si>
    <r>
      <rPr>
        <sz val="11"/>
        <rFont val="Courier New"/>
        <family val="3"/>
      </rPr>
      <t xml:space="preserve">PEROT/STOCKDALE     </t>
    </r>
    <r>
      <rPr>
        <b/>
        <sz val="11"/>
        <rFont val="Courier New"/>
        <family val="3"/>
      </rPr>
      <t xml:space="preserve">NPP     </t>
    </r>
    <r>
      <rPr>
        <sz val="11"/>
        <rFont val="Courier New"/>
        <family val="3"/>
      </rPr>
      <t xml:space="preserve">15     15      </t>
    </r>
    <r>
      <rPr>
        <b/>
        <vertAlign val="superscript"/>
        <sz val="10"/>
        <rFont val="Courier New"/>
        <family val="3"/>
      </rPr>
      <t xml:space="preserve">8       8      </t>
    </r>
    <r>
      <rPr>
        <vertAlign val="superscript"/>
        <sz val="11"/>
        <rFont val="Courier New"/>
        <family val="3"/>
      </rPr>
      <t>3     31    202     5    224    87    134     10    289</t>
    </r>
  </si>
  <si>
    <r>
      <rPr>
        <sz val="11"/>
        <rFont val="Courier New"/>
        <family val="3"/>
      </rPr>
      <t xml:space="preserve">PHILLIPS/KNIGHT     ATP     0      </t>
    </r>
    <r>
      <rPr>
        <vertAlign val="superscript"/>
        <sz val="11"/>
        <rFont val="Courier New"/>
        <family val="3"/>
      </rPr>
      <t xml:space="preserve">0      0      0      0      0      0     0      0      1     0      </t>
    </r>
    <r>
      <rPr>
        <vertAlign val="superscript"/>
        <sz val="9.5"/>
        <rFont val="Arial"/>
        <family val="2"/>
      </rPr>
      <t>l</t>
    </r>
    <r>
      <rPr>
        <vertAlign val="superscript"/>
        <sz val="11"/>
        <rFont val="Courier New"/>
        <family val="3"/>
      </rPr>
      <t xml:space="preserve">      5</t>
    </r>
  </si>
  <si>
    <r>
      <rPr>
        <b/>
        <sz val="11"/>
        <rFont val="Courier New"/>
        <family val="3"/>
      </rPr>
      <t xml:space="preserve">WRITE-IN               </t>
    </r>
    <r>
      <rPr>
        <vertAlign val="superscript"/>
        <sz val="11"/>
        <rFont val="Courier New"/>
        <family val="3"/>
      </rPr>
      <t xml:space="preserve">0      0      0      0      0      0      0      0      0      1      </t>
    </r>
    <r>
      <rPr>
        <vertAlign val="superscript"/>
        <sz val="9.5"/>
        <rFont val="Arial"/>
        <family val="2"/>
      </rPr>
      <t>l                l</t>
    </r>
    <r>
      <rPr>
        <vertAlign val="superscript"/>
        <sz val="11"/>
        <rFont val="Courier New"/>
        <family val="3"/>
      </rPr>
      <t xml:space="preserve">      0</t>
    </r>
  </si>
  <si>
    <r>
      <rPr>
        <sz val="11"/>
        <rFont val="Courier New"/>
        <family val="3"/>
      </rPr>
      <t xml:space="preserve">UNITED STATES SENATE JORDAN, </t>
    </r>
    <r>
      <rPr>
        <b/>
        <sz val="11"/>
        <rFont val="Courier New"/>
        <family val="3"/>
      </rPr>
      <t>HARV</t>
    </r>
    <r>
      <rPr>
        <sz val="9"/>
        <rFont val="Arial"/>
        <family val="2"/>
      </rPr>
      <t xml:space="preserve">                         8</t>
    </r>
  </si>
  <si>
    <r>
      <rPr>
        <sz val="11"/>
        <rFont val="Courier New"/>
        <family val="3"/>
      </rPr>
      <t xml:space="preserve">HURKOWSKI, </t>
    </r>
    <r>
      <rPr>
        <b/>
        <sz val="11"/>
        <rFont val="Courier New"/>
        <family val="3"/>
      </rPr>
      <t>FRANK      R</t>
    </r>
  </si>
  <si>
    <r>
      <rPr>
        <sz val="11"/>
        <rFont val="Courier New"/>
        <family val="3"/>
      </rPr>
      <t xml:space="preserve">SMITH, TONY          </t>
    </r>
    <r>
      <rPr>
        <b/>
        <sz val="10"/>
        <rFont val="Arial"/>
        <family val="2"/>
      </rPr>
      <t>D</t>
    </r>
  </si>
  <si>
    <r>
      <rPr>
        <b/>
        <sz val="11"/>
        <rFont val="Courier New"/>
        <family val="3"/>
      </rPr>
      <t>WRITE-IN</t>
    </r>
  </si>
  <si>
    <r>
      <rPr>
        <sz val="11"/>
        <rFont val="Courier New"/>
        <family val="3"/>
      </rPr>
      <t xml:space="preserve">DEVENS, JOHN        </t>
    </r>
    <r>
      <rPr>
        <b/>
        <sz val="9"/>
        <rFont val="Arial"/>
        <family val="2"/>
      </rPr>
      <t>D</t>
    </r>
  </si>
  <si>
    <r>
      <rPr>
        <sz val="11"/>
        <rFont val="Courier New"/>
        <family val="3"/>
      </rPr>
      <t>HILLI8AN, HIKE       8</t>
    </r>
  </si>
  <si>
    <r>
      <rPr>
        <vertAlign val="subscript"/>
        <sz val="11"/>
        <rFont val="Courier New"/>
        <family val="3"/>
      </rPr>
      <t xml:space="preserve">3      4      2      4      0     14     </t>
    </r>
    <r>
      <rPr>
        <sz val="11"/>
        <rFont val="Courier New"/>
        <family val="3"/>
      </rPr>
      <t xml:space="preserve">78     0     </t>
    </r>
    <r>
      <rPr>
        <b/>
        <vertAlign val="superscript"/>
        <sz val="10"/>
        <rFont val="Courier New"/>
        <family val="3"/>
      </rPr>
      <t xml:space="preserve">83      </t>
    </r>
    <r>
      <rPr>
        <vertAlign val="superscript"/>
        <sz val="11"/>
        <rFont val="Courier New"/>
        <family val="3"/>
      </rPr>
      <t>29     26     2     93</t>
    </r>
  </si>
  <si>
    <r>
      <rPr>
        <vertAlign val="subscript"/>
        <sz val="11"/>
        <rFont val="Courier New"/>
        <family val="3"/>
      </rPr>
      <t xml:space="preserve">31     40     17     </t>
    </r>
    <r>
      <rPr>
        <b/>
        <vertAlign val="subscript"/>
        <sz val="10"/>
        <rFont val="Courier New"/>
        <family val="3"/>
      </rPr>
      <t xml:space="preserve">29      </t>
    </r>
    <r>
      <rPr>
        <vertAlign val="subscript"/>
        <sz val="11"/>
        <rFont val="Courier New"/>
        <family val="3"/>
      </rPr>
      <t xml:space="preserve">9     </t>
    </r>
    <r>
      <rPr>
        <b/>
        <vertAlign val="subscript"/>
        <sz val="10"/>
        <rFont val="Courier New"/>
        <family val="3"/>
      </rPr>
      <t xml:space="preserve">18    </t>
    </r>
    <r>
      <rPr>
        <b/>
        <sz val="10"/>
        <rFont val="Courier New"/>
        <family val="3"/>
      </rPr>
      <t xml:space="preserve">280     </t>
    </r>
    <r>
      <rPr>
        <sz val="11"/>
        <rFont val="Courier New"/>
        <family val="3"/>
      </rPr>
      <t xml:space="preserve">6    </t>
    </r>
    <r>
      <rPr>
        <vertAlign val="superscript"/>
        <sz val="11"/>
        <rFont val="Courier New"/>
        <family val="3"/>
      </rPr>
      <t>324    147    275     28    386</t>
    </r>
  </si>
  <si>
    <r>
      <rPr>
        <vertAlign val="subscript"/>
        <sz val="11"/>
        <rFont val="Courier New"/>
        <family val="3"/>
      </rPr>
      <t xml:space="preserve">36     34     32     22     11     32    </t>
    </r>
    <r>
      <rPr>
        <sz val="11"/>
        <rFont val="Courier New"/>
        <family val="3"/>
      </rPr>
      <t xml:space="preserve">232      6    </t>
    </r>
    <r>
      <rPr>
        <vertAlign val="superscript"/>
        <sz val="11"/>
        <rFont val="Courier New"/>
        <family val="3"/>
      </rPr>
      <t>334    167    253     20    420</t>
    </r>
  </si>
  <si>
    <r>
      <rPr>
        <sz val="11"/>
        <rFont val="Courier New"/>
        <family val="3"/>
      </rPr>
      <t xml:space="preserve">0      0      0      0      </t>
    </r>
    <r>
      <rPr>
        <vertAlign val="superscript"/>
        <sz val="11"/>
        <rFont val="Courier New"/>
        <family val="3"/>
      </rPr>
      <t xml:space="preserve">0     0      </t>
    </r>
    <r>
      <rPr>
        <vertAlign val="superscript"/>
        <sz val="9.5"/>
        <rFont val="Arial"/>
        <family val="2"/>
      </rPr>
      <t xml:space="preserve">l                </t>
    </r>
    <r>
      <rPr>
        <vertAlign val="superscript"/>
        <sz val="11"/>
        <rFont val="Courier New"/>
        <family val="3"/>
      </rPr>
      <t xml:space="preserve">0      2      0      1     0      </t>
    </r>
    <r>
      <rPr>
        <vertAlign val="superscript"/>
        <sz val="9.5"/>
        <rFont val="Arial"/>
        <family val="2"/>
      </rPr>
      <t>l</t>
    </r>
  </si>
  <si>
    <r>
      <rPr>
        <sz val="11"/>
        <rFont val="Courier New"/>
        <family val="3"/>
      </rPr>
      <t xml:space="preserve">40     33     </t>
    </r>
    <r>
      <rPr>
        <b/>
        <sz val="10"/>
        <rFont val="Courier New"/>
        <family val="3"/>
      </rPr>
      <t xml:space="preserve">28     </t>
    </r>
    <r>
      <rPr>
        <sz val="11"/>
        <rFont val="Courier New"/>
        <family val="3"/>
      </rPr>
      <t xml:space="preserve">17     6     </t>
    </r>
    <r>
      <rPr>
        <vertAlign val="superscript"/>
        <sz val="11"/>
        <rFont val="Courier New"/>
        <family val="3"/>
      </rPr>
      <t xml:space="preserve">29    172      2    233    </t>
    </r>
    <r>
      <rPr>
        <b/>
        <vertAlign val="superscript"/>
        <sz val="10"/>
        <rFont val="Courier New"/>
        <family val="3"/>
      </rPr>
      <t xml:space="preserve">138    </t>
    </r>
    <r>
      <rPr>
        <vertAlign val="superscript"/>
        <sz val="11"/>
        <rFont val="Courier New"/>
        <family val="3"/>
      </rPr>
      <t>207     17    356</t>
    </r>
  </si>
  <si>
    <r>
      <rPr>
        <vertAlign val="subscript"/>
        <sz val="11"/>
        <rFont val="Courier New"/>
        <family val="3"/>
      </rPr>
      <t xml:space="preserve">4      </t>
    </r>
    <r>
      <rPr>
        <vertAlign val="subscript"/>
        <sz val="9.5"/>
        <rFont val="Arial"/>
        <family val="2"/>
      </rPr>
      <t xml:space="preserve">l                l                l              </t>
    </r>
    <r>
      <rPr>
        <vertAlign val="subscript"/>
        <sz val="11"/>
        <rFont val="Courier New"/>
        <family val="3"/>
      </rPr>
      <t xml:space="preserve">0     </t>
    </r>
    <r>
      <rPr>
        <sz val="11"/>
        <rFont val="Courier New"/>
        <family val="3"/>
      </rPr>
      <t xml:space="preserve">10     91      </t>
    </r>
    <r>
      <rPr>
        <sz val="9.5"/>
        <rFont val="Arial"/>
        <family val="2"/>
      </rPr>
      <t xml:space="preserve">l            </t>
    </r>
    <r>
      <rPr>
        <b/>
        <vertAlign val="superscript"/>
        <sz val="10"/>
        <rFont val="Courier New"/>
        <family val="3"/>
      </rPr>
      <t xml:space="preserve">90     </t>
    </r>
    <r>
      <rPr>
        <vertAlign val="superscript"/>
        <sz val="11"/>
        <rFont val="Courier New"/>
        <family val="3"/>
      </rPr>
      <t xml:space="preserve">38     51      </t>
    </r>
    <r>
      <rPr>
        <vertAlign val="superscript"/>
        <sz val="9.5"/>
        <rFont val="Arial"/>
        <family val="2"/>
      </rPr>
      <t>l</t>
    </r>
    <r>
      <rPr>
        <vertAlign val="superscript"/>
        <sz val="11"/>
        <rFont val="Courier New"/>
        <family val="3"/>
      </rPr>
      <t xml:space="preserve">     132</t>
    </r>
  </si>
  <si>
    <r>
      <rPr>
        <vertAlign val="subscript"/>
        <sz val="11"/>
        <rFont val="Courier New"/>
        <family val="3"/>
      </rPr>
      <t xml:space="preserve">2    5      3      </t>
    </r>
    <r>
      <rPr>
        <vertAlign val="subscript"/>
        <sz val="9.5"/>
        <rFont val="Arial"/>
        <family val="2"/>
      </rPr>
      <t xml:space="preserve">l                l                </t>
    </r>
    <r>
      <rPr>
        <sz val="11"/>
        <rFont val="Courier New"/>
        <family val="3"/>
      </rPr>
      <t xml:space="preserve">8     43     0     </t>
    </r>
    <r>
      <rPr>
        <vertAlign val="superscript"/>
        <sz val="11"/>
        <rFont val="Courier New"/>
        <family val="3"/>
      </rPr>
      <t>33      8     19      3     37</t>
    </r>
  </si>
  <si>
    <r>
      <rPr>
        <sz val="11"/>
        <rFont val="Courier New"/>
        <family val="3"/>
      </rPr>
      <t xml:space="preserve">YOUN&amp;, DON           </t>
    </r>
    <r>
      <rPr>
        <b/>
        <vertAlign val="superscript"/>
        <sz val="11"/>
        <rFont val="Courier New"/>
        <family val="3"/>
      </rPr>
      <t xml:space="preserve">R    </t>
    </r>
    <r>
      <rPr>
        <vertAlign val="superscript"/>
        <sz val="11"/>
        <rFont val="Courier New"/>
        <family val="3"/>
      </rPr>
      <t>25     39     21     34     13     16    284     9    390    159    284     30    377</t>
    </r>
  </si>
  <si>
    <r>
      <rPr>
        <sz val="11"/>
        <rFont val="Courier New"/>
        <family val="3"/>
      </rPr>
      <t xml:space="preserve">WRITE-IN               </t>
    </r>
    <r>
      <rPr>
        <vertAlign val="superscript"/>
        <sz val="11"/>
        <rFont val="Courier New"/>
        <family val="3"/>
      </rPr>
      <t>0      0      0      0      0      0      0      0      2      0      0      0      2</t>
    </r>
  </si>
  <si>
    <r>
      <rPr>
        <sz val="11"/>
        <rFont val="Courier New"/>
        <family val="3"/>
      </rPr>
      <t>STATE SENATOR DIST.C BAKER, LARRY</t>
    </r>
  </si>
  <si>
    <r>
      <rPr>
        <b/>
        <vertAlign val="subscript"/>
        <sz val="11"/>
        <rFont val="Courier New"/>
        <family val="3"/>
      </rPr>
      <t xml:space="preserve">A      </t>
    </r>
    <r>
      <rPr>
        <vertAlign val="subscript"/>
        <sz val="11"/>
        <rFont val="Courier New"/>
        <family val="3"/>
      </rPr>
      <t xml:space="preserve">4    14     7      6      0      </t>
    </r>
    <r>
      <rPr>
        <vertAlign val="subscript"/>
        <sz val="9"/>
        <rFont val="Arial"/>
        <family val="2"/>
      </rPr>
      <t xml:space="preserve">3           </t>
    </r>
    <r>
      <rPr>
        <sz val="11"/>
        <rFont val="Courier New"/>
        <family val="3"/>
      </rPr>
      <t xml:space="preserve">142      </t>
    </r>
    <r>
      <rPr>
        <sz val="9.5"/>
        <rFont val="Arial"/>
        <family val="2"/>
      </rPr>
      <t xml:space="preserve">l            </t>
    </r>
    <r>
      <rPr>
        <sz val="11"/>
        <rFont val="Courier New"/>
        <family val="3"/>
      </rPr>
      <t xml:space="preserve">107     </t>
    </r>
    <r>
      <rPr>
        <vertAlign val="superscript"/>
        <sz val="9.5"/>
        <rFont val="Times New Roman"/>
        <family val="1"/>
      </rPr>
      <t xml:space="preserve">47               </t>
    </r>
    <r>
      <rPr>
        <vertAlign val="superscript"/>
        <sz val="9"/>
        <rFont val="Arial"/>
        <family val="2"/>
      </rPr>
      <t xml:space="preserve">88              </t>
    </r>
    <r>
      <rPr>
        <vertAlign val="superscript"/>
        <sz val="11"/>
        <rFont val="Courier New"/>
        <family val="3"/>
      </rPr>
      <t>5    126</t>
    </r>
  </si>
  <si>
    <r>
      <rPr>
        <sz val="11"/>
        <rFont val="Courier New"/>
        <family val="3"/>
      </rPr>
      <t xml:space="preserve">NAUGHTON, EDWARD NOPARTV     </t>
    </r>
    <r>
      <rPr>
        <vertAlign val="superscript"/>
        <sz val="11"/>
        <rFont val="Courier New"/>
        <family val="3"/>
      </rPr>
      <t xml:space="preserve">24     19     11     6      </t>
    </r>
    <r>
      <rPr>
        <vertAlign val="superscript"/>
        <sz val="9.5"/>
        <rFont val="Arial"/>
        <family val="2"/>
      </rPr>
      <t xml:space="preserve">l              </t>
    </r>
    <r>
      <rPr>
        <vertAlign val="superscript"/>
        <sz val="11"/>
        <rFont val="Courier New"/>
        <family val="3"/>
      </rPr>
      <t xml:space="preserve">51    148      </t>
    </r>
    <r>
      <rPr>
        <vertAlign val="superscript"/>
        <sz val="9.5"/>
        <rFont val="Arial"/>
        <family val="2"/>
      </rPr>
      <t xml:space="preserve">l           </t>
    </r>
    <r>
      <rPr>
        <vertAlign val="superscript"/>
        <sz val="11"/>
        <rFont val="Courier New"/>
        <family val="3"/>
      </rPr>
      <t xml:space="preserve">218    116    165     </t>
    </r>
    <r>
      <rPr>
        <vertAlign val="superscript"/>
        <sz val="9.5"/>
        <rFont val="Times New Roman"/>
        <family val="1"/>
      </rPr>
      <t>12</t>
    </r>
    <r>
      <rPr>
        <vertAlign val="superscript"/>
        <sz val="11"/>
        <rFont val="Courier New"/>
        <family val="3"/>
      </rPr>
      <t xml:space="preserve">     310</t>
    </r>
  </si>
  <si>
    <r>
      <rPr>
        <sz val="11"/>
        <rFont val="Courier New"/>
        <family val="3"/>
      </rPr>
      <t xml:space="preserve">ZHAROFF, FRED       D     </t>
    </r>
    <r>
      <rPr>
        <vertAlign val="superscript"/>
        <sz val="11"/>
        <rFont val="Courier New"/>
        <family val="3"/>
      </rPr>
      <t>42     43     32     41     20     11    271    10    405    173    282     33    443</t>
    </r>
  </si>
  <si>
    <r>
      <rPr>
        <sz val="11"/>
        <rFont val="Courier New"/>
        <family val="3"/>
      </rPr>
      <t xml:space="preserve">WRITE-IN               </t>
    </r>
    <r>
      <rPr>
        <vertAlign val="superscript"/>
        <sz val="11"/>
        <rFont val="Courier New"/>
        <family val="3"/>
      </rPr>
      <t xml:space="preserve">0      0      0      0      0      0      1     0      </t>
    </r>
    <r>
      <rPr>
        <vertAlign val="superscript"/>
        <sz val="9.5"/>
        <rFont val="Arial"/>
        <family val="2"/>
      </rPr>
      <t xml:space="preserve">l                </t>
    </r>
    <r>
      <rPr>
        <vertAlign val="superscript"/>
        <sz val="11"/>
        <rFont val="Courier New"/>
        <family val="3"/>
      </rPr>
      <t>0      1     0      1</t>
    </r>
  </si>
  <si>
    <r>
      <rPr>
        <sz val="11"/>
        <rFont val="Courier New"/>
        <family val="3"/>
      </rPr>
      <t>STATE REP. DIST. 6 DAVIDSON, CLIFF</t>
    </r>
  </si>
  <si>
    <r>
      <rPr>
        <vertAlign val="subscript"/>
        <sz val="10"/>
        <rFont val="Arial"/>
        <family val="2"/>
      </rPr>
      <t xml:space="preserve">D          </t>
    </r>
    <r>
      <rPr>
        <vertAlign val="subscript"/>
        <sz val="9"/>
        <rFont val="Arial"/>
        <family val="2"/>
      </rPr>
      <t xml:space="preserve">66             </t>
    </r>
    <r>
      <rPr>
        <vertAlign val="subscript"/>
        <sz val="11"/>
        <rFont val="Courier New"/>
        <family val="3"/>
      </rPr>
      <t xml:space="preserve">72     43     </t>
    </r>
    <r>
      <rPr>
        <sz val="11"/>
        <rFont val="Courier New"/>
        <family val="3"/>
      </rPr>
      <t xml:space="preserve">44     21     50    413     </t>
    </r>
    <r>
      <rPr>
        <vertAlign val="superscript"/>
        <sz val="9.5"/>
        <rFont val="Times New Roman"/>
        <family val="1"/>
      </rPr>
      <t xml:space="preserve">12            </t>
    </r>
    <r>
      <rPr>
        <b/>
        <vertAlign val="superscript"/>
        <sz val="10"/>
        <rFont val="Courier New"/>
        <family val="3"/>
      </rPr>
      <t xml:space="preserve">580     </t>
    </r>
    <r>
      <rPr>
        <vertAlign val="superscript"/>
        <sz val="11"/>
        <rFont val="Courier New"/>
        <family val="3"/>
      </rPr>
      <t xml:space="preserve">259    407     </t>
    </r>
    <r>
      <rPr>
        <vertAlign val="superscript"/>
        <sz val="9.5"/>
        <rFont val="Times New Roman"/>
        <family val="1"/>
      </rPr>
      <t>47</t>
    </r>
    <r>
      <rPr>
        <b/>
        <vertAlign val="superscript"/>
        <sz val="10"/>
        <rFont val="Courier New"/>
        <family val="3"/>
      </rPr>
      <t xml:space="preserve">     686</t>
    </r>
  </si>
  <si>
    <r>
      <rPr>
        <sz val="11"/>
        <rFont val="Courier New"/>
        <family val="3"/>
      </rPr>
      <t xml:space="preserve">WRITE-IN               </t>
    </r>
    <r>
      <rPr>
        <vertAlign val="superscript"/>
        <sz val="11"/>
        <rFont val="Courier New"/>
        <family val="3"/>
      </rPr>
      <t>0      0      0      0      0      2     14     0     23     11     16     0     36</t>
    </r>
  </si>
  <si>
    <r>
      <rPr>
        <sz val="11"/>
        <rFont val="Courier New"/>
        <family val="3"/>
      </rPr>
      <t xml:space="preserve">APPEALS - A. </t>
    </r>
    <r>
      <rPr>
        <vertAlign val="superscript"/>
        <sz val="11"/>
        <rFont val="Courier New"/>
        <family val="3"/>
      </rPr>
      <t xml:space="preserve">BRYNER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</si>
  <si>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APPEALS - </t>
    </r>
    <r>
      <rPr>
        <b/>
        <sz val="11"/>
        <rFont val="Courier New"/>
        <family val="3"/>
      </rPr>
      <t xml:space="preserve">R. </t>
    </r>
    <r>
      <rPr>
        <vertAlign val="superscript"/>
        <sz val="11"/>
        <rFont val="Courier New"/>
        <family val="3"/>
      </rPr>
      <t xml:space="preserve">COATS </t>
    </r>
    <r>
      <rPr>
        <sz val="11"/>
        <rFont val="Courier New"/>
        <family val="3"/>
      </rPr>
      <t>YES</t>
    </r>
  </si>
  <si>
    <r>
      <rPr>
        <vertAlign val="subscript"/>
        <sz val="31"/>
        <rFont val="Arial"/>
        <family val="2"/>
      </rPr>
      <t>-</t>
    </r>
    <r>
      <rPr>
        <sz val="11"/>
        <rFont val="Courier New"/>
        <family val="3"/>
      </rPr>
      <t xml:space="preserve">JD3S - I. </t>
    </r>
    <r>
      <rPr>
        <vertAlign val="superscript"/>
        <sz val="11"/>
        <rFont val="Courier New"/>
        <family val="3"/>
      </rPr>
      <t>CUTLER</t>
    </r>
  </si>
  <si>
    <r>
      <rPr>
        <vertAlign val="subscript"/>
        <sz val="11"/>
        <rFont val="Courier New"/>
        <family val="3"/>
      </rPr>
      <t xml:space="preserve">36    42     </t>
    </r>
    <r>
      <rPr>
        <vertAlign val="subscript"/>
        <sz val="9.5"/>
        <rFont val="Times New Roman"/>
        <family val="1"/>
      </rPr>
      <t xml:space="preserve">!O               </t>
    </r>
    <r>
      <rPr>
        <vertAlign val="subscript"/>
        <sz val="11"/>
        <rFont val="Courier New"/>
        <family val="3"/>
      </rPr>
      <t xml:space="preserve">24     18     </t>
    </r>
    <r>
      <rPr>
        <sz val="11"/>
        <rFont val="Courier New"/>
        <family val="3"/>
      </rPr>
      <t xml:space="preserve">28    300      9    </t>
    </r>
    <r>
      <rPr>
        <vertAlign val="superscript"/>
        <sz val="11"/>
        <rFont val="Courier New"/>
        <family val="3"/>
      </rPr>
      <t>453    186    300     29    462</t>
    </r>
  </si>
  <si>
    <r>
      <rPr>
        <vertAlign val="subscript"/>
        <sz val="11"/>
        <rFont val="Courier New"/>
        <family val="3"/>
      </rPr>
      <t xml:space="preserve">22     23     22     22      </t>
    </r>
    <r>
      <rPr>
        <vertAlign val="subscript"/>
        <sz val="9.5"/>
        <rFont val="Arial"/>
        <family val="2"/>
      </rPr>
      <t xml:space="preserve">l              </t>
    </r>
    <r>
      <rPr>
        <sz val="11"/>
        <rFont val="Courier New"/>
        <family val="3"/>
      </rPr>
      <t xml:space="preserve">23    171     3    </t>
    </r>
    <r>
      <rPr>
        <vertAlign val="superscript"/>
        <sz val="11"/>
        <rFont val="Courier New"/>
        <family val="3"/>
      </rPr>
      <t xml:space="preserve">177    </t>
    </r>
    <r>
      <rPr>
        <b/>
        <vertAlign val="superscript"/>
        <sz val="10"/>
        <rFont val="Courier New"/>
        <family val="3"/>
      </rPr>
      <t xml:space="preserve">86    </t>
    </r>
    <r>
      <rPr>
        <vertAlign val="superscript"/>
        <sz val="11"/>
        <rFont val="Courier New"/>
        <family val="3"/>
      </rPr>
      <t>144     21    248</t>
    </r>
  </si>
  <si>
    <r>
      <rPr>
        <vertAlign val="subscript"/>
        <sz val="10.5"/>
        <rFont val="Times New Roman"/>
        <family val="1"/>
      </rPr>
      <t xml:space="preserve">!2              </t>
    </r>
    <r>
      <rPr>
        <vertAlign val="subscript"/>
        <sz val="10"/>
        <rFont val="Times New Roman"/>
        <family val="1"/>
      </rPr>
      <t xml:space="preserve">37              </t>
    </r>
    <r>
      <rPr>
        <vertAlign val="subscript"/>
        <sz val="11"/>
        <rFont val="Courier New"/>
        <family val="3"/>
      </rPr>
      <t xml:space="preserve">27     </t>
    </r>
    <r>
      <rPr>
        <sz val="11"/>
        <rFont val="Courier New"/>
        <family val="3"/>
      </rPr>
      <t xml:space="preserve">21     </t>
    </r>
    <r>
      <rPr>
        <sz val="14.5"/>
        <rFont val="Times New Roman"/>
        <family val="1"/>
      </rPr>
      <t xml:space="preserve">u          </t>
    </r>
    <r>
      <rPr>
        <sz val="11"/>
        <rFont val="Courier New"/>
        <family val="3"/>
      </rPr>
      <t xml:space="preserve">32    290     </t>
    </r>
    <r>
      <rPr>
        <vertAlign val="superscript"/>
        <sz val="11"/>
        <rFont val="Courier New"/>
        <family val="3"/>
      </rPr>
      <t>6    404    179    281     23    450</t>
    </r>
  </si>
  <si>
    <r>
      <rPr>
        <vertAlign val="subscript"/>
        <sz val="11"/>
        <rFont val="Courier New"/>
        <family val="3"/>
      </rPr>
      <t xml:space="preserve">25     27     23     20      4     29    </t>
    </r>
    <r>
      <rPr>
        <sz val="11"/>
        <rFont val="Courier New"/>
        <family val="3"/>
      </rPr>
      <t xml:space="preserve">182     </t>
    </r>
    <r>
      <rPr>
        <vertAlign val="superscript"/>
        <sz val="11"/>
        <rFont val="Courier New"/>
        <family val="3"/>
      </rPr>
      <t xml:space="preserve">6    210    </t>
    </r>
    <r>
      <rPr>
        <b/>
        <vertAlign val="superscript"/>
        <sz val="10"/>
        <rFont val="Courier New"/>
        <family val="3"/>
      </rPr>
      <t xml:space="preserve">85    </t>
    </r>
    <r>
      <rPr>
        <vertAlign val="superscript"/>
        <sz val="11"/>
        <rFont val="Courier New"/>
        <family val="3"/>
      </rPr>
      <t>146     24    253</t>
    </r>
  </si>
  <si>
    <r>
      <rPr>
        <vertAlign val="subscript"/>
        <sz val="10"/>
        <rFont val="Times New Roman"/>
        <family val="1"/>
      </rPr>
      <t xml:space="preserve">37              </t>
    </r>
    <r>
      <rPr>
        <vertAlign val="subscript"/>
        <sz val="11"/>
        <rFont val="Courier New"/>
        <family val="3"/>
      </rPr>
      <t xml:space="preserve">41     </t>
    </r>
    <r>
      <rPr>
        <vertAlign val="subscript"/>
        <sz val="9"/>
        <rFont val="Arial"/>
        <family val="2"/>
      </rPr>
      <t xml:space="preserve">33              </t>
    </r>
    <r>
      <rPr>
        <vertAlign val="subscript"/>
        <sz val="11"/>
        <rFont val="Courier New"/>
        <family val="3"/>
      </rPr>
      <t xml:space="preserve">26     16     25    </t>
    </r>
    <r>
      <rPr>
        <sz val="11"/>
        <rFont val="Courier New"/>
        <family val="3"/>
      </rPr>
      <t xml:space="preserve">319     7    </t>
    </r>
    <r>
      <rPr>
        <vertAlign val="superscript"/>
        <sz val="11"/>
        <rFont val="Courier New"/>
        <family val="3"/>
      </rPr>
      <t xml:space="preserve">450    192    </t>
    </r>
    <r>
      <rPr>
        <b/>
        <vertAlign val="superscript"/>
        <sz val="10"/>
        <rFont val="Courier New"/>
        <family val="3"/>
      </rPr>
      <t xml:space="preserve">289      </t>
    </r>
    <r>
      <rPr>
        <vertAlign val="superscript"/>
        <sz val="11"/>
        <rFont val="Courier New"/>
        <family val="3"/>
      </rPr>
      <t xml:space="preserve">24    </t>
    </r>
    <r>
      <rPr>
        <b/>
        <vertAlign val="superscript"/>
        <sz val="10"/>
        <rFont val="Courier New"/>
        <family val="3"/>
      </rPr>
      <t>484</t>
    </r>
  </si>
  <si>
    <r>
      <rPr>
        <sz val="11"/>
        <rFont val="Courier New"/>
        <family val="3"/>
      </rPr>
      <t>YES NO</t>
    </r>
  </si>
  <si>
    <r>
      <rPr>
        <vertAlign val="subscript"/>
        <sz val="11"/>
        <rFont val="Courier New"/>
        <family val="3"/>
      </rPr>
      <t xml:space="preserve">19     21     17     17      2     27    </t>
    </r>
    <r>
      <rPr>
        <sz val="11"/>
        <rFont val="Courier New"/>
        <family val="3"/>
      </rPr>
      <t xml:space="preserve">153      </t>
    </r>
    <r>
      <rPr>
        <vertAlign val="superscript"/>
        <sz val="11"/>
        <rFont val="Courier New"/>
        <family val="3"/>
      </rPr>
      <t>5    170     73    141     23    226</t>
    </r>
  </si>
  <si>
    <r>
      <rPr>
        <sz val="20.5"/>
        <rFont val="Arial"/>
        <family val="2"/>
      </rPr>
      <t>-</t>
    </r>
  </si>
  <si>
    <r>
      <rPr>
        <vertAlign val="subscript"/>
        <sz val="11"/>
        <rFont val="Courier New"/>
        <family val="3"/>
      </rPr>
      <t xml:space="preserve">TIME: 13:17                                    </t>
    </r>
    <r>
      <rPr>
        <sz val="11"/>
        <rFont val="Courier New"/>
        <family val="3"/>
      </rPr>
      <t xml:space="preserve">STATEMENT OF VOTE FOR DISTRICT </t>
    </r>
    <r>
      <rPr>
        <vertAlign val="superscript"/>
        <sz val="11"/>
        <rFont val="Courier New"/>
        <family val="3"/>
      </rPr>
      <t>06</t>
    </r>
  </si>
  <si>
    <r>
      <rPr>
        <sz val="11"/>
        <rFont val="Courier New"/>
        <family val="3"/>
      </rPr>
      <t xml:space="preserve">PAGE 2 OF  </t>
    </r>
    <r>
      <rPr>
        <vertAlign val="superscript"/>
        <sz val="11"/>
        <rFont val="Courier New"/>
        <family val="3"/>
      </rPr>
      <t>4</t>
    </r>
  </si>
  <si>
    <r>
      <rPr>
        <sz val="11"/>
        <rFont val="Courier New"/>
        <family val="3"/>
      </rPr>
      <t>JD3S - D. FABE</t>
    </r>
  </si>
  <si>
    <r>
      <rPr>
        <sz val="11"/>
        <rFont val="Courier New"/>
        <family val="3"/>
      </rPr>
      <t xml:space="preserve">OUZIN-   </t>
    </r>
    <r>
      <rPr>
        <vertAlign val="superscript"/>
        <sz val="11"/>
        <rFont val="Courier New"/>
        <family val="3"/>
      </rPr>
      <t xml:space="preserve">PORT ENGLISH   PORT  AKHIOK   CAPE  FLATS  KARLUK  KODIAK  KODIAK  KODIAK  LARSEN MISSION </t>
    </r>
    <r>
      <rPr>
        <sz val="11"/>
        <rFont val="Courier New"/>
        <family val="3"/>
      </rPr>
      <t xml:space="preserve">06-027  06-029  </t>
    </r>
    <r>
      <rPr>
        <vertAlign val="superscript"/>
        <sz val="11"/>
        <rFont val="Courier New"/>
        <family val="3"/>
      </rPr>
      <t xml:space="preserve">06-031  06-033  </t>
    </r>
    <r>
      <rPr>
        <b/>
        <vertAlign val="superscript"/>
        <sz val="10"/>
        <rFont val="Courier New"/>
        <family val="3"/>
      </rPr>
      <t xml:space="preserve">06-035  </t>
    </r>
    <r>
      <rPr>
        <vertAlign val="superscript"/>
        <sz val="11"/>
        <rFont val="Courier New"/>
        <family val="3"/>
      </rPr>
      <t xml:space="preserve">06-037  06-039  06-041  </t>
    </r>
    <r>
      <rPr>
        <b/>
        <vertAlign val="superscript"/>
        <sz val="10"/>
        <rFont val="Courier New"/>
        <family val="3"/>
      </rPr>
      <t xml:space="preserve">06-043  </t>
    </r>
    <r>
      <rPr>
        <vertAlign val="superscript"/>
        <sz val="11"/>
        <rFont val="Courier New"/>
        <family val="3"/>
      </rPr>
      <t xml:space="preserve">06-045  06-047  </t>
    </r>
    <r>
      <rPr>
        <b/>
        <vertAlign val="superscript"/>
        <sz val="10"/>
        <rFont val="Courier New"/>
        <family val="3"/>
      </rPr>
      <t xml:space="preserve">06-049  </t>
    </r>
    <r>
      <rPr>
        <vertAlign val="superscript"/>
        <sz val="11"/>
        <rFont val="Courier New"/>
        <family val="3"/>
      </rPr>
      <t>06-051</t>
    </r>
  </si>
  <si>
    <r>
      <rPr>
        <sz val="11"/>
        <rFont val="Courier New"/>
        <family val="3"/>
      </rPr>
      <t xml:space="preserve">41     39     </t>
    </r>
    <r>
      <rPr>
        <vertAlign val="superscript"/>
        <sz val="11"/>
        <rFont val="Courier New"/>
        <family val="3"/>
      </rPr>
      <t xml:space="preserve">33     21    </t>
    </r>
    <r>
      <rPr>
        <vertAlign val="superscript"/>
        <sz val="9.5"/>
        <rFont val="Arial"/>
        <family val="2"/>
      </rPr>
      <t xml:space="preserve">12             </t>
    </r>
    <r>
      <rPr>
        <vertAlign val="superscript"/>
        <sz val="11"/>
        <rFont val="Courier New"/>
        <family val="3"/>
      </rPr>
      <t xml:space="preserve">26    304      6    436    196    291    </t>
    </r>
    <r>
      <rPr>
        <b/>
        <vertAlign val="superscript"/>
        <sz val="10"/>
        <rFont val="Courier New"/>
        <family val="3"/>
      </rPr>
      <t xml:space="preserve">28    </t>
    </r>
    <r>
      <rPr>
        <vertAlign val="superscript"/>
        <sz val="11"/>
        <rFont val="Courier New"/>
        <family val="3"/>
      </rPr>
      <t>477</t>
    </r>
  </si>
  <si>
    <r>
      <rPr>
        <sz val="11"/>
        <rFont val="Courier New"/>
        <family val="3"/>
      </rPr>
      <t xml:space="preserve">16     21     </t>
    </r>
    <r>
      <rPr>
        <vertAlign val="superscript"/>
        <sz val="11"/>
        <rFont val="Courier New"/>
        <family val="3"/>
      </rPr>
      <t>18     22      5     24    159</t>
    </r>
  </si>
  <si>
    <r>
      <rPr>
        <vertAlign val="subscript"/>
        <sz val="11"/>
        <rFont val="Courier New"/>
        <family val="3"/>
      </rPr>
      <t xml:space="preserve">6    175    </t>
    </r>
    <r>
      <rPr>
        <sz val="11"/>
        <rFont val="Courier New"/>
        <family val="3"/>
      </rPr>
      <t xml:space="preserve">67    140     </t>
    </r>
    <r>
      <rPr>
        <vertAlign val="superscript"/>
        <sz val="11"/>
        <rFont val="Courier New"/>
        <family val="3"/>
      </rPr>
      <t>20    225</t>
    </r>
  </si>
  <si>
    <r>
      <rPr>
        <sz val="11"/>
        <rFont val="Courier New"/>
        <family val="3"/>
      </rPr>
      <t>JD3S - J. REESE</t>
    </r>
  </si>
  <si>
    <r>
      <rPr>
        <sz val="11"/>
        <rFont val="Courier New"/>
        <family val="3"/>
      </rPr>
      <t>YES                       39</t>
    </r>
  </si>
  <si>
    <r>
      <rPr>
        <vertAlign val="subscript"/>
        <sz val="11"/>
        <rFont val="Courier New"/>
        <family val="3"/>
      </rPr>
      <t xml:space="preserve">43     33     22     11    32    </t>
    </r>
    <r>
      <rPr>
        <sz val="11"/>
        <rFont val="Courier New"/>
        <family val="3"/>
      </rPr>
      <t xml:space="preserve">301      </t>
    </r>
    <r>
      <rPr>
        <b/>
        <sz val="10"/>
        <rFont val="Courier New"/>
        <family val="3"/>
      </rPr>
      <t xml:space="preserve">8    </t>
    </r>
    <r>
      <rPr>
        <vertAlign val="superscript"/>
        <sz val="11"/>
        <rFont val="Courier New"/>
        <family val="3"/>
      </rPr>
      <t xml:space="preserve">427    </t>
    </r>
    <r>
      <rPr>
        <b/>
        <vertAlign val="superscript"/>
        <sz val="10"/>
        <rFont val="Times New Roman"/>
        <family val="1"/>
      </rPr>
      <t xml:space="preserve">185            </t>
    </r>
    <r>
      <rPr>
        <vertAlign val="superscript"/>
        <sz val="11"/>
        <rFont val="Courier New"/>
        <family val="3"/>
      </rPr>
      <t>282     27    460</t>
    </r>
  </si>
  <si>
    <r>
      <rPr>
        <sz val="11"/>
        <rFont val="Courier New"/>
        <family val="3"/>
      </rPr>
      <t xml:space="preserve">NO                     23     17     </t>
    </r>
    <r>
      <rPr>
        <b/>
        <vertAlign val="superscript"/>
        <sz val="10"/>
        <rFont val="Courier New"/>
        <family val="3"/>
      </rPr>
      <t xml:space="preserve">18     </t>
    </r>
    <r>
      <rPr>
        <vertAlign val="superscript"/>
        <sz val="11"/>
        <rFont val="Courier New"/>
        <family val="3"/>
      </rPr>
      <t>20      6     19    161      4    179     77    138     20    232</t>
    </r>
  </si>
  <si>
    <r>
      <rPr>
        <sz val="11"/>
        <rFont val="Courier New"/>
        <family val="3"/>
      </rPr>
      <t xml:space="preserve">JD3S - </t>
    </r>
    <r>
      <rPr>
        <b/>
        <sz val="11.5"/>
        <rFont val="Courier New"/>
        <family val="3"/>
      </rPr>
      <t xml:space="preserve">H. </t>
    </r>
    <r>
      <rPr>
        <sz val="11"/>
        <rFont val="Courier New"/>
        <family val="3"/>
      </rPr>
      <t>ROWLAND</t>
    </r>
  </si>
  <si>
    <r>
      <rPr>
        <vertAlign val="subscript"/>
        <sz val="11"/>
        <rFont val="Courier New"/>
        <family val="3"/>
      </rPr>
      <t xml:space="preserve">40     43     </t>
    </r>
    <r>
      <rPr>
        <b/>
        <vertAlign val="subscript"/>
        <sz val="10"/>
        <rFont val="Courier New"/>
        <family val="3"/>
      </rPr>
      <t xml:space="preserve">38     </t>
    </r>
    <r>
      <rPr>
        <vertAlign val="subscript"/>
        <sz val="11"/>
        <rFont val="Courier New"/>
        <family val="3"/>
      </rPr>
      <t xml:space="preserve">25     13     31    301     </t>
    </r>
    <r>
      <rPr>
        <sz val="11"/>
        <rFont val="Courier New"/>
        <family val="3"/>
      </rPr>
      <t xml:space="preserve">7    426    </t>
    </r>
    <r>
      <rPr>
        <vertAlign val="superscript"/>
        <sz val="11"/>
        <rFont val="Courier New"/>
        <family val="3"/>
      </rPr>
      <t>189    303     27    471</t>
    </r>
  </si>
  <si>
    <r>
      <rPr>
        <sz val="11"/>
        <rFont val="Courier New"/>
        <family val="3"/>
      </rPr>
      <t xml:space="preserve">18     19     </t>
    </r>
    <r>
      <rPr>
        <vertAlign val="superscript"/>
        <sz val="11"/>
        <rFont val="Courier New"/>
        <family val="3"/>
      </rPr>
      <t>13     18</t>
    </r>
  </si>
  <si>
    <r>
      <rPr>
        <vertAlign val="subscript"/>
        <sz val="11"/>
        <rFont val="Courier New"/>
        <family val="3"/>
      </rPr>
      <t xml:space="preserve">3     20    160      5    </t>
    </r>
    <r>
      <rPr>
        <sz val="11"/>
        <rFont val="Courier New"/>
        <family val="3"/>
      </rPr>
      <t xml:space="preserve">178     </t>
    </r>
    <r>
      <rPr>
        <sz val="9.5"/>
        <rFont val="Arial"/>
        <family val="2"/>
      </rPr>
      <t xml:space="preserve">71          </t>
    </r>
    <r>
      <rPr>
        <b/>
        <vertAlign val="superscript"/>
        <sz val="10"/>
        <rFont val="Courier New"/>
        <family val="3"/>
      </rPr>
      <t xml:space="preserve">118     </t>
    </r>
    <r>
      <rPr>
        <vertAlign val="superscript"/>
        <sz val="11"/>
        <rFont val="Courier New"/>
        <family val="3"/>
      </rPr>
      <t>20    229</t>
    </r>
  </si>
  <si>
    <r>
      <rPr>
        <vertAlign val="subscript"/>
        <sz val="11"/>
        <rFont val="Courier New"/>
        <family val="3"/>
      </rPr>
      <t xml:space="preserve">31    45     31     24     9     33    311      5    442    </t>
    </r>
    <r>
      <rPr>
        <b/>
        <sz val="10"/>
        <rFont val="Courier New"/>
        <family val="3"/>
      </rPr>
      <t xml:space="preserve">189     </t>
    </r>
    <r>
      <rPr>
        <sz val="11"/>
        <rFont val="Courier New"/>
        <family val="3"/>
      </rPr>
      <t xml:space="preserve">304     </t>
    </r>
    <r>
      <rPr>
        <vertAlign val="superscript"/>
        <sz val="11"/>
        <rFont val="Courier New"/>
        <family val="3"/>
      </rPr>
      <t>23    466</t>
    </r>
  </si>
  <si>
    <r>
      <rPr>
        <sz val="11"/>
        <rFont val="Courier New"/>
        <family val="3"/>
      </rPr>
      <t xml:space="preserve">NO                    25     15     </t>
    </r>
    <r>
      <rPr>
        <vertAlign val="superscript"/>
        <sz val="11"/>
        <rFont val="Courier New"/>
        <family val="3"/>
      </rPr>
      <t xml:space="preserve">21     16      7     </t>
    </r>
    <r>
      <rPr>
        <b/>
        <vertAlign val="superscript"/>
        <sz val="10"/>
        <rFont val="Courier New"/>
        <family val="3"/>
      </rPr>
      <t xml:space="preserve">18    </t>
    </r>
    <r>
      <rPr>
        <vertAlign val="superscript"/>
        <sz val="11"/>
        <rFont val="Courier New"/>
        <family val="3"/>
      </rPr>
      <t xml:space="preserve">146     7    </t>
    </r>
    <r>
      <rPr>
        <b/>
        <vertAlign val="superscript"/>
        <sz val="10"/>
        <rFont val="Courier New"/>
        <family val="3"/>
      </rPr>
      <t xml:space="preserve">168     </t>
    </r>
    <r>
      <rPr>
        <vertAlign val="superscript"/>
        <sz val="11"/>
        <rFont val="Courier New"/>
        <family val="3"/>
      </rPr>
      <t>72    115     25    223</t>
    </r>
  </si>
  <si>
    <r>
      <rPr>
        <sz val="11"/>
        <rFont val="Courier New"/>
        <family val="3"/>
      </rPr>
      <t xml:space="preserve">JD3D - </t>
    </r>
    <r>
      <rPr>
        <b/>
        <sz val="11"/>
        <rFont val="Courier New"/>
        <family val="3"/>
      </rPr>
      <t xml:space="preserve">N. </t>
    </r>
    <r>
      <rPr>
        <sz val="11"/>
        <rFont val="Courier New"/>
        <family val="3"/>
      </rPr>
      <t>FINN YES</t>
    </r>
  </si>
  <si>
    <r>
      <rPr>
        <sz val="11"/>
        <rFont val="Courier New"/>
        <family val="3"/>
      </rPr>
      <t>JD3D - J. MASON</t>
    </r>
  </si>
  <si>
    <r>
      <rPr>
        <vertAlign val="subscript"/>
        <sz val="11"/>
        <rFont val="Courier New"/>
        <family val="3"/>
      </rPr>
      <t xml:space="preserve">39     42     </t>
    </r>
    <r>
      <rPr>
        <b/>
        <vertAlign val="subscript"/>
        <sz val="10"/>
        <rFont val="Courier New"/>
        <family val="3"/>
      </rPr>
      <t xml:space="preserve">38     </t>
    </r>
    <r>
      <rPr>
        <vertAlign val="subscript"/>
        <sz val="11"/>
        <rFont val="Courier New"/>
        <family val="3"/>
      </rPr>
      <t xml:space="preserve">27     13     33    344      </t>
    </r>
    <r>
      <rPr>
        <vertAlign val="subscript"/>
        <sz val="8.5"/>
        <rFont val="Arial"/>
        <family val="2"/>
      </rPr>
      <t xml:space="preserve">6            </t>
    </r>
    <r>
      <rPr>
        <vertAlign val="subscript"/>
        <sz val="11"/>
        <rFont val="Courier New"/>
        <family val="3"/>
      </rPr>
      <t xml:space="preserve">456    </t>
    </r>
    <r>
      <rPr>
        <sz val="11"/>
        <rFont val="Courier New"/>
        <family val="3"/>
      </rPr>
      <t xml:space="preserve">193    311     </t>
    </r>
    <r>
      <rPr>
        <vertAlign val="superscript"/>
        <sz val="11"/>
        <rFont val="Courier New"/>
        <family val="3"/>
      </rPr>
      <t>26    499</t>
    </r>
  </si>
  <si>
    <r>
      <rPr>
        <vertAlign val="subscript"/>
        <sz val="11"/>
        <rFont val="Courier New"/>
        <family val="3"/>
      </rPr>
      <t xml:space="preserve">17     17     13     17      4     17    122      6    </t>
    </r>
    <r>
      <rPr>
        <sz val="11"/>
        <rFont val="Courier New"/>
        <family val="3"/>
      </rPr>
      <t xml:space="preserve">157    </t>
    </r>
    <r>
      <rPr>
        <b/>
        <sz val="10"/>
        <rFont val="Courier New"/>
        <family val="3"/>
      </rPr>
      <t xml:space="preserve">69     </t>
    </r>
    <r>
      <rPr>
        <vertAlign val="superscript"/>
        <sz val="11"/>
        <rFont val="Courier New"/>
        <family val="3"/>
      </rPr>
      <t xml:space="preserve">110     22    </t>
    </r>
    <r>
      <rPr>
        <b/>
        <vertAlign val="superscript"/>
        <sz val="10"/>
        <rFont val="Courier New"/>
        <family val="3"/>
      </rPr>
      <t>198</t>
    </r>
  </si>
  <si>
    <r>
      <rPr>
        <sz val="11"/>
        <rFont val="Courier New"/>
        <family val="3"/>
      </rPr>
      <t xml:space="preserve">35    42     </t>
    </r>
    <r>
      <rPr>
        <vertAlign val="superscript"/>
        <sz val="11"/>
        <rFont val="Courier New"/>
        <family val="3"/>
      </rPr>
      <t>33     22     13     30    301      5    423    181    291     26    449</t>
    </r>
  </si>
  <si>
    <r>
      <rPr>
        <sz val="11"/>
        <rFont val="Courier New"/>
        <family val="3"/>
      </rPr>
      <t xml:space="preserve">23     17     </t>
    </r>
    <r>
      <rPr>
        <b/>
        <sz val="10"/>
        <rFont val="Courier New"/>
        <family val="3"/>
      </rPr>
      <t xml:space="preserve">18     </t>
    </r>
    <r>
      <rPr>
        <vertAlign val="superscript"/>
        <sz val="11"/>
        <rFont val="Courier New"/>
        <family val="3"/>
      </rPr>
      <t xml:space="preserve">20     </t>
    </r>
    <r>
      <rPr>
        <vertAlign val="superscript"/>
        <sz val="9.5"/>
        <rFont val="Arial"/>
        <family val="2"/>
      </rPr>
      <t xml:space="preserve">4            </t>
    </r>
    <r>
      <rPr>
        <vertAlign val="superscript"/>
        <sz val="11"/>
        <rFont val="Courier New"/>
        <family val="3"/>
      </rPr>
      <t xml:space="preserve">21    155     7    </t>
    </r>
    <r>
      <rPr>
        <b/>
        <vertAlign val="superscript"/>
        <sz val="10"/>
        <rFont val="Courier New"/>
        <family val="3"/>
      </rPr>
      <t xml:space="preserve">188     81     </t>
    </r>
    <r>
      <rPr>
        <vertAlign val="superscript"/>
        <sz val="11"/>
        <rFont val="Courier New"/>
        <family val="3"/>
      </rPr>
      <t>123     23    239</t>
    </r>
  </si>
  <si>
    <r>
      <rPr>
        <vertAlign val="subscript"/>
        <sz val="11"/>
        <rFont val="Courier New"/>
        <family val="3"/>
      </rPr>
      <t xml:space="preserve">36     37     32     27     12     </t>
    </r>
    <r>
      <rPr>
        <vertAlign val="subscript"/>
        <sz val="10"/>
        <rFont val="Times New Roman"/>
        <family val="1"/>
      </rPr>
      <t xml:space="preserve">31            </t>
    </r>
    <r>
      <rPr>
        <vertAlign val="subscript"/>
        <sz val="11"/>
        <rFont val="Courier New"/>
        <family val="3"/>
      </rPr>
      <t xml:space="preserve">296      8    424    </t>
    </r>
    <r>
      <rPr>
        <sz val="11"/>
        <rFont val="Courier New"/>
        <family val="3"/>
      </rPr>
      <t xml:space="preserve">189    299    </t>
    </r>
    <r>
      <rPr>
        <vertAlign val="superscript"/>
        <sz val="11"/>
        <rFont val="Courier New"/>
        <family val="3"/>
      </rPr>
      <t>34    469</t>
    </r>
  </si>
  <si>
    <r>
      <rPr>
        <sz val="11"/>
        <rFont val="Courier New"/>
        <family val="3"/>
      </rPr>
      <t xml:space="preserve">19     24    </t>
    </r>
    <r>
      <rPr>
        <sz val="9.5"/>
        <rFont val="Arial"/>
        <family val="2"/>
      </rPr>
      <t xml:space="preserve">19             </t>
    </r>
    <r>
      <rPr>
        <vertAlign val="superscript"/>
        <sz val="11"/>
        <rFont val="Courier New"/>
        <family val="3"/>
      </rPr>
      <t xml:space="preserve">17      6     21    167     </t>
    </r>
    <r>
      <rPr>
        <vertAlign val="superscript"/>
        <sz val="9.5"/>
        <rFont val="Arial"/>
        <family val="2"/>
      </rPr>
      <t>4</t>
    </r>
  </si>
  <si>
    <r>
      <rPr>
        <sz val="11"/>
        <rFont val="Courier New"/>
        <family val="3"/>
      </rPr>
      <t xml:space="preserve">194     76    </t>
    </r>
    <r>
      <rPr>
        <vertAlign val="superscript"/>
        <sz val="11"/>
        <rFont val="Courier New"/>
        <family val="3"/>
      </rPr>
      <t>131     14    239</t>
    </r>
  </si>
  <si>
    <r>
      <rPr>
        <vertAlign val="subscript"/>
        <sz val="11"/>
        <rFont val="Courier New"/>
        <family val="3"/>
      </rPr>
      <t xml:space="preserve">23     37     </t>
    </r>
    <r>
      <rPr>
        <b/>
        <vertAlign val="subscript"/>
        <sz val="10"/>
        <rFont val="Courier New"/>
        <family val="3"/>
      </rPr>
      <t xml:space="preserve">28     </t>
    </r>
    <r>
      <rPr>
        <vertAlign val="subscript"/>
        <sz val="11"/>
        <rFont val="Courier New"/>
        <family val="3"/>
      </rPr>
      <t xml:space="preserve">21    </t>
    </r>
    <r>
      <rPr>
        <vertAlign val="subscript"/>
        <sz val="9.5"/>
        <rFont val="Arial"/>
        <family val="2"/>
      </rPr>
      <t xml:space="preserve">10             </t>
    </r>
    <r>
      <rPr>
        <vertAlign val="subscript"/>
        <sz val="11"/>
        <rFont val="Courier New"/>
        <family val="3"/>
      </rPr>
      <t xml:space="preserve">24    235      6    </t>
    </r>
    <r>
      <rPr>
        <sz val="11"/>
        <rFont val="Courier New"/>
        <family val="3"/>
      </rPr>
      <t xml:space="preserve">356    118    205     </t>
    </r>
    <r>
      <rPr>
        <vertAlign val="superscript"/>
        <sz val="11"/>
        <rFont val="Courier New"/>
        <family val="3"/>
      </rPr>
      <t>28    297</t>
    </r>
  </si>
  <si>
    <r>
      <rPr>
        <vertAlign val="subscript"/>
        <sz val="11"/>
        <rFont val="Courier New"/>
        <family val="3"/>
      </rPr>
      <t xml:space="preserve">45     34     20     27     9     41    309      6    </t>
    </r>
    <r>
      <rPr>
        <sz val="11"/>
        <rFont val="Courier New"/>
        <family val="3"/>
      </rPr>
      <t xml:space="preserve">341    199    </t>
    </r>
    <r>
      <rPr>
        <vertAlign val="superscript"/>
        <sz val="11"/>
        <rFont val="Courier New"/>
        <family val="3"/>
      </rPr>
      <t>307     20    538</t>
    </r>
  </si>
  <si>
    <r>
      <rPr>
        <sz val="28"/>
        <rFont val="Arial"/>
        <family val="2"/>
      </rPr>
      <t>-</t>
    </r>
    <r>
      <rPr>
        <vertAlign val="subscript"/>
        <sz val="33.5"/>
        <rFont val="Arial"/>
        <family val="2"/>
      </rPr>
      <t>-</t>
    </r>
  </si>
  <si>
    <r>
      <rPr>
        <sz val="15.5"/>
        <rFont val="Times New Roman"/>
        <family val="1"/>
      </rPr>
      <t>-ae -</t>
    </r>
  </si>
  <si>
    <r>
      <rPr>
        <vertAlign val="subscript"/>
        <sz val="11"/>
        <rFont val="Courier New"/>
        <family val="3"/>
      </rPr>
      <t xml:space="preserve">- DATE: 12/02/92                                   </t>
    </r>
    <r>
      <rPr>
        <sz val="11"/>
        <rFont val="Courier New"/>
        <family val="3"/>
      </rPr>
      <t>1992 GENERAL ELECTION</t>
    </r>
  </si>
  <si>
    <r>
      <rPr>
        <vertAlign val="subscript"/>
        <sz val="11"/>
        <rFont val="Courier New"/>
        <family val="3"/>
      </rPr>
      <t xml:space="preserve">TIME: 13:17                                    </t>
    </r>
    <r>
      <rPr>
        <sz val="11"/>
        <rFont val="Courier New"/>
        <family val="3"/>
      </rPr>
      <t xml:space="preserve">STATEMENT OF VOTE FOR DISTRICT </t>
    </r>
    <r>
      <rPr>
        <b/>
        <vertAlign val="superscript"/>
        <sz val="9"/>
        <rFont val="Courier New"/>
        <family val="3"/>
      </rPr>
      <t>06</t>
    </r>
  </si>
  <si>
    <r>
      <rPr>
        <sz val="11"/>
        <rFont val="Courier New"/>
        <family val="3"/>
      </rPr>
      <t>OLD ABSENTE QUESTON</t>
    </r>
  </si>
  <si>
    <r>
      <rPr>
        <b/>
        <sz val="11"/>
        <rFont val="Courier New"/>
        <family val="3"/>
      </rPr>
      <t>HARBOR</t>
    </r>
  </si>
  <si>
    <r>
      <rPr>
        <b/>
        <sz val="9"/>
        <rFont val="Courier New"/>
        <family val="3"/>
      </rPr>
      <t xml:space="preserve">-06-053  </t>
    </r>
    <r>
      <rPr>
        <b/>
        <vertAlign val="superscript"/>
        <sz val="9"/>
        <rFont val="Courier New"/>
        <family val="3"/>
      </rPr>
      <t>06-991  06-995</t>
    </r>
  </si>
  <si>
    <r>
      <rPr>
        <sz val="11"/>
        <rFont val="Courier New"/>
        <family val="3"/>
      </rPr>
      <t>VOTER TURNOUT"</t>
    </r>
    <r>
      <rPr>
        <b/>
        <vertAlign val="superscript"/>
        <sz val="9"/>
        <rFont val="Courier New"/>
        <family val="3"/>
      </rPr>
      <t xml:space="preserve">            60.00</t>
    </r>
  </si>
  <si>
    <r>
      <rPr>
        <sz val="11"/>
        <rFont val="Courier New"/>
        <family val="3"/>
      </rPr>
      <t>REGISTERED VOTERS</t>
    </r>
    <r>
      <rPr>
        <b/>
        <vertAlign val="superscript"/>
        <sz val="9"/>
        <rFont val="Courier New"/>
        <family val="3"/>
      </rPr>
      <t xml:space="preserve">            155</t>
    </r>
  </si>
  <si>
    <r>
      <rPr>
        <sz val="11"/>
        <rFont val="Courier New"/>
        <family val="3"/>
      </rPr>
      <t>0   7148</t>
    </r>
  </si>
  <si>
    <r>
      <rPr>
        <sz val="11"/>
        <rFont val="Courier New"/>
        <family val="3"/>
      </rPr>
      <t xml:space="preserve">BALLOTS CAST            </t>
    </r>
    <r>
      <rPr>
        <b/>
        <vertAlign val="superscript"/>
        <sz val="9"/>
        <rFont val="Courier New"/>
        <family val="3"/>
      </rPr>
      <t xml:space="preserve">93    1289     </t>
    </r>
    <r>
      <rPr>
        <vertAlign val="superscript"/>
        <sz val="11"/>
        <rFont val="Courier New"/>
        <family val="3"/>
      </rPr>
      <t>762   5827</t>
    </r>
  </si>
  <si>
    <r>
      <rPr>
        <b/>
        <sz val="11"/>
        <rFont val="Courier New"/>
        <family val="3"/>
      </rPr>
      <t xml:space="preserve">R   </t>
    </r>
    <r>
      <rPr>
        <b/>
        <sz val="9"/>
        <rFont val="Courier New"/>
        <family val="3"/>
      </rPr>
      <t xml:space="preserve">49     </t>
    </r>
    <r>
      <rPr>
        <b/>
        <vertAlign val="superscript"/>
        <sz val="9"/>
        <rFont val="Courier New"/>
        <family val="3"/>
      </rPr>
      <t xml:space="preserve">494     </t>
    </r>
    <r>
      <rPr>
        <vertAlign val="superscript"/>
        <sz val="11"/>
        <rFont val="Courier New"/>
        <family val="3"/>
      </rPr>
      <t>323   2345</t>
    </r>
  </si>
  <si>
    <r>
      <rPr>
        <sz val="11"/>
        <rFont val="Courier New"/>
        <family val="3"/>
      </rPr>
      <t xml:space="preserve">CLINTON/GORE         </t>
    </r>
    <r>
      <rPr>
        <b/>
        <sz val="11"/>
        <rFont val="Courier New"/>
        <family val="3"/>
      </rPr>
      <t xml:space="preserve">D    </t>
    </r>
    <r>
      <rPr>
        <vertAlign val="superscript"/>
        <sz val="11"/>
        <rFont val="Courier New"/>
        <family val="3"/>
      </rPr>
      <t xml:space="preserve">24    331    133   </t>
    </r>
    <r>
      <rPr>
        <b/>
        <vertAlign val="superscript"/>
        <sz val="9"/>
        <rFont val="Courier New"/>
        <family val="3"/>
      </rPr>
      <t>1546</t>
    </r>
  </si>
  <si>
    <r>
      <rPr>
        <sz val="11"/>
        <rFont val="Courier New"/>
        <family val="3"/>
      </rPr>
      <t xml:space="preserve">FULANI/MUNOZ        </t>
    </r>
    <r>
      <rPr>
        <vertAlign val="superscript"/>
        <sz val="11"/>
        <rFont val="Courier New"/>
        <family val="3"/>
      </rPr>
      <t>NAP     0     2      1      7</t>
    </r>
  </si>
  <si>
    <r>
      <rPr>
        <b/>
        <sz val="11"/>
        <rFont val="Courier New"/>
        <family val="3"/>
      </rPr>
      <t xml:space="preserve">GRITZ/HI </t>
    </r>
    <r>
      <rPr>
        <sz val="11"/>
        <rFont val="Courier New"/>
        <family val="3"/>
      </rPr>
      <t xml:space="preserve">NETT       AFP     </t>
    </r>
    <r>
      <rPr>
        <vertAlign val="superscript"/>
        <sz val="11"/>
        <rFont val="Courier New"/>
        <family val="3"/>
      </rPr>
      <t>1     7      1     15</t>
    </r>
  </si>
  <si>
    <r>
      <rPr>
        <sz val="11"/>
        <rFont val="Courier New"/>
        <family val="3"/>
      </rPr>
      <t xml:space="preserve">HAGELIN/TOMPKINS    </t>
    </r>
    <r>
      <rPr>
        <b/>
        <sz val="11"/>
        <rFont val="Courier New"/>
        <family val="3"/>
      </rPr>
      <t xml:space="preserve">NLP      </t>
    </r>
    <r>
      <rPr>
        <sz val="11"/>
        <rFont val="Courier New"/>
        <family val="3"/>
      </rPr>
      <t xml:space="preserve">2     </t>
    </r>
    <r>
      <rPr>
        <vertAlign val="superscript"/>
        <sz val="11"/>
        <rFont val="Courier New"/>
        <family val="3"/>
      </rPr>
      <t>1      1      7</t>
    </r>
  </si>
  <si>
    <r>
      <rPr>
        <sz val="11"/>
        <rFont val="Courier New"/>
        <family val="3"/>
      </rPr>
      <t xml:space="preserve">LAROUCHE/BEVEL    IFER     </t>
    </r>
    <r>
      <rPr>
        <vertAlign val="superscript"/>
        <sz val="11"/>
        <rFont val="Courier New"/>
        <family val="3"/>
      </rPr>
      <t>0      3      0      4</t>
    </r>
  </si>
  <si>
    <r>
      <rPr>
        <b/>
        <sz val="11"/>
        <rFont val="Courier New"/>
        <family val="3"/>
      </rPr>
      <t xml:space="preserve">MARROU/LORD         LP    </t>
    </r>
    <r>
      <rPr>
        <vertAlign val="superscript"/>
        <sz val="11"/>
        <rFont val="Courier New"/>
        <family val="3"/>
      </rPr>
      <t>0      4     2</t>
    </r>
    <r>
      <rPr>
        <b/>
        <vertAlign val="superscript"/>
        <sz val="9"/>
        <rFont val="Courier New"/>
        <family val="3"/>
      </rPr>
      <t xml:space="preserve">      26</t>
    </r>
  </si>
  <si>
    <r>
      <rPr>
        <sz val="11"/>
        <rFont val="Courier New"/>
        <family val="3"/>
      </rPr>
      <t xml:space="preserve">PEROT/STOCKDALE     </t>
    </r>
    <r>
      <rPr>
        <vertAlign val="superscript"/>
        <sz val="11"/>
        <rFont val="Courier New"/>
        <family val="3"/>
      </rPr>
      <t xml:space="preserve">NPP     </t>
    </r>
    <r>
      <rPr>
        <vertAlign val="superscript"/>
        <sz val="9.5"/>
        <rFont val="Arial"/>
        <family val="2"/>
      </rPr>
      <t xml:space="preserve">11         </t>
    </r>
    <r>
      <rPr>
        <b/>
        <vertAlign val="superscript"/>
        <sz val="9"/>
        <rFont val="Courier New"/>
        <family val="3"/>
      </rPr>
      <t xml:space="preserve">423     283    </t>
    </r>
    <r>
      <rPr>
        <vertAlign val="superscript"/>
        <sz val="11"/>
        <rFont val="Courier New"/>
        <family val="3"/>
      </rPr>
      <t>1748</t>
    </r>
  </si>
  <si>
    <r>
      <rPr>
        <sz val="11"/>
        <rFont val="Courier New"/>
        <family val="3"/>
      </rPr>
      <t xml:space="preserve">PHILLIPS/KNIGHT     ATP     </t>
    </r>
    <r>
      <rPr>
        <vertAlign val="superscript"/>
        <sz val="11"/>
        <rFont val="Courier New"/>
        <family val="3"/>
      </rPr>
      <t>0      1     0</t>
    </r>
    <r>
      <rPr>
        <b/>
        <vertAlign val="superscript"/>
        <sz val="9"/>
        <rFont val="Courier New"/>
        <family val="3"/>
      </rPr>
      <t xml:space="preserve">       8</t>
    </r>
  </si>
  <si>
    <r>
      <rPr>
        <b/>
        <sz val="11"/>
        <rFont val="Courier New"/>
        <family val="3"/>
      </rPr>
      <t xml:space="preserve">WRITE-IN               </t>
    </r>
    <r>
      <rPr>
        <vertAlign val="superscript"/>
        <sz val="11"/>
        <rFont val="Courier New"/>
        <family val="3"/>
      </rPr>
      <t>0     2      0      5</t>
    </r>
  </si>
  <si>
    <r>
      <rPr>
        <sz val="11"/>
        <rFont val="Courier New"/>
        <family val="3"/>
      </rPr>
      <t xml:space="preserve">UNITED STATES SENATE </t>
    </r>
    <r>
      <rPr>
        <b/>
        <sz val="11"/>
        <rFont val="Courier New"/>
        <family val="3"/>
      </rPr>
      <t xml:space="preserve">JORDAN, HARV </t>
    </r>
    <r>
      <rPr>
        <sz val="11"/>
        <rFont val="Courier New"/>
        <family val="3"/>
      </rPr>
      <t>HURKOWSKI, FRANK SMITH, TONY</t>
    </r>
  </si>
  <si>
    <r>
      <rPr>
        <sz val="11"/>
        <rFont val="Courier New"/>
        <family val="3"/>
      </rPr>
      <t xml:space="preserve">STATE SENATOR DIST.C </t>
    </r>
    <r>
      <rPr>
        <b/>
        <sz val="11"/>
        <rFont val="Courier New"/>
        <family val="3"/>
      </rPr>
      <t xml:space="preserve">BAKER, </t>
    </r>
    <r>
      <rPr>
        <sz val="11"/>
        <rFont val="Courier New"/>
        <family val="3"/>
      </rPr>
      <t xml:space="preserve">LARRY NAUGHTON, </t>
    </r>
    <r>
      <rPr>
        <b/>
        <sz val="11"/>
        <rFont val="Courier New"/>
        <family val="3"/>
      </rPr>
      <t xml:space="preserve">EDWARD </t>
    </r>
    <r>
      <rPr>
        <sz val="11"/>
        <rFont val="Courier New"/>
        <family val="3"/>
      </rPr>
      <t xml:space="preserve">ZHAROFF, FRED </t>
    </r>
    <r>
      <rPr>
        <b/>
        <sz val="11"/>
        <rFont val="Courier New"/>
        <family val="3"/>
      </rPr>
      <t>WRITE-IN</t>
    </r>
  </si>
  <si>
    <r>
      <rPr>
        <sz val="11"/>
        <rFont val="Courier New"/>
        <family val="3"/>
      </rPr>
      <t xml:space="preserve">STATE </t>
    </r>
    <r>
      <rPr>
        <b/>
        <sz val="11"/>
        <rFont val="Courier New"/>
        <family val="3"/>
      </rPr>
      <t xml:space="preserve">REP. </t>
    </r>
    <r>
      <rPr>
        <sz val="11"/>
        <rFont val="Courier New"/>
        <family val="3"/>
      </rPr>
      <t xml:space="preserve">DIST. 6 DAVIDSON, CLIFF </t>
    </r>
    <r>
      <rPr>
        <b/>
        <sz val="11"/>
        <rFont val="Courier New"/>
        <family val="3"/>
      </rPr>
      <t>WRITE-IN</t>
    </r>
  </si>
  <si>
    <r>
      <rPr>
        <vertAlign val="subscript"/>
        <sz val="28.5"/>
        <rFont val="Arial"/>
        <family val="2"/>
      </rPr>
      <t>-</t>
    </r>
    <r>
      <rPr>
        <sz val="11"/>
        <rFont val="Courier New"/>
        <family val="3"/>
      </rPr>
      <t xml:space="preserve">JD3S - </t>
    </r>
    <r>
      <rPr>
        <vertAlign val="superscript"/>
        <sz val="11"/>
        <rFont val="Courier New"/>
        <family val="3"/>
      </rPr>
      <t>B. CUTLER</t>
    </r>
  </si>
  <si>
    <r>
      <rPr>
        <vertAlign val="subscript"/>
        <sz val="9"/>
        <rFont val="Arial"/>
        <family val="2"/>
      </rPr>
      <t xml:space="preserve">8            </t>
    </r>
    <r>
      <rPr>
        <vertAlign val="subscript"/>
        <sz val="11"/>
        <rFont val="Courier New"/>
        <family val="3"/>
      </rPr>
      <t xml:space="preserve">2    112    </t>
    </r>
    <r>
      <rPr>
        <b/>
        <sz val="9"/>
        <rFont val="Courier New"/>
        <family val="3"/>
      </rPr>
      <t>36     488</t>
    </r>
  </si>
  <si>
    <r>
      <rPr>
        <b/>
        <vertAlign val="subscript"/>
        <sz val="9.5"/>
        <rFont val="Arial"/>
        <family val="2"/>
      </rPr>
      <t xml:space="preserve">R           </t>
    </r>
    <r>
      <rPr>
        <vertAlign val="subscript"/>
        <sz val="11"/>
        <rFont val="Courier New"/>
        <family val="3"/>
      </rPr>
      <t xml:space="preserve">47    605    </t>
    </r>
    <r>
      <rPr>
        <sz val="11"/>
        <rFont val="Courier New"/>
        <family val="3"/>
      </rPr>
      <t>184   2426</t>
    </r>
  </si>
  <si>
    <r>
      <rPr>
        <sz val="11"/>
        <rFont val="Courier New"/>
        <family val="3"/>
      </rPr>
      <t xml:space="preserve">D     41    </t>
    </r>
    <r>
      <rPr>
        <vertAlign val="superscript"/>
        <sz val="11"/>
        <rFont val="Courier New"/>
        <family val="3"/>
      </rPr>
      <t>428    136   2204</t>
    </r>
  </si>
  <si>
    <r>
      <rPr>
        <sz val="11"/>
        <rFont val="Courier New"/>
        <family val="3"/>
      </rPr>
      <t xml:space="preserve">0      </t>
    </r>
    <r>
      <rPr>
        <vertAlign val="superscript"/>
        <sz val="11"/>
        <rFont val="Courier New"/>
        <family val="3"/>
      </rPr>
      <t>1      1     7</t>
    </r>
  </si>
  <si>
    <r>
      <rPr>
        <sz val="11"/>
        <rFont val="Courier New"/>
        <family val="3"/>
      </rPr>
      <t xml:space="preserve">D     22    </t>
    </r>
    <r>
      <rPr>
        <vertAlign val="superscript"/>
        <sz val="11"/>
        <rFont val="Courier New"/>
        <family val="3"/>
      </rPr>
      <t>361    111   1772</t>
    </r>
  </si>
  <si>
    <r>
      <rPr>
        <sz val="8.5"/>
        <rFont val="Arial"/>
        <family val="2"/>
      </rPr>
      <t xml:space="preserve">G              </t>
    </r>
    <r>
      <rPr>
        <sz val="11"/>
        <rFont val="Courier New"/>
        <family val="3"/>
      </rPr>
      <t xml:space="preserve">2    </t>
    </r>
    <r>
      <rPr>
        <vertAlign val="superscript"/>
        <sz val="11"/>
        <rFont val="Courier New"/>
        <family val="3"/>
      </rPr>
      <t>110     36    569</t>
    </r>
  </si>
  <si>
    <r>
      <rPr>
        <b/>
        <vertAlign val="subscript"/>
        <sz val="11"/>
        <rFont val="Courier New"/>
        <family val="3"/>
      </rPr>
      <t xml:space="preserve">A    </t>
    </r>
    <r>
      <rPr>
        <vertAlign val="subscript"/>
        <sz val="11"/>
        <rFont val="Courier New"/>
        <family val="3"/>
      </rPr>
      <t xml:space="preserve">0     75     </t>
    </r>
    <r>
      <rPr>
        <sz val="11"/>
        <rFont val="Courier New"/>
        <family val="3"/>
      </rPr>
      <t>22</t>
    </r>
    <r>
      <rPr>
        <b/>
        <vertAlign val="superscript"/>
        <sz val="9"/>
        <rFont val="Courier New"/>
        <family val="3"/>
      </rPr>
      <t xml:space="preserve">     260</t>
    </r>
  </si>
  <si>
    <r>
      <rPr>
        <b/>
        <sz val="11"/>
        <rFont val="Courier New"/>
        <family val="3"/>
      </rPr>
      <t xml:space="preserve">R     </t>
    </r>
    <r>
      <rPr>
        <b/>
        <sz val="9"/>
        <rFont val="Courier New"/>
        <family val="3"/>
      </rPr>
      <t xml:space="preserve">66    </t>
    </r>
    <r>
      <rPr>
        <b/>
        <vertAlign val="superscript"/>
        <sz val="9"/>
        <rFont val="Courier New"/>
        <family val="3"/>
      </rPr>
      <t xml:space="preserve">601     </t>
    </r>
    <r>
      <rPr>
        <vertAlign val="superscript"/>
        <sz val="11"/>
        <rFont val="Courier New"/>
        <family val="3"/>
      </rPr>
      <t>183   2531</t>
    </r>
  </si>
  <si>
    <r>
      <rPr>
        <sz val="11"/>
        <rFont val="Courier New"/>
        <family val="3"/>
      </rPr>
      <t xml:space="preserve">0      0      </t>
    </r>
    <r>
      <rPr>
        <vertAlign val="superscript"/>
        <sz val="11"/>
        <rFont val="Courier New"/>
        <family val="3"/>
      </rPr>
      <t>0      4</t>
    </r>
  </si>
  <si>
    <r>
      <rPr>
        <vertAlign val="subscript"/>
        <sz val="11"/>
        <rFont val="Courier New"/>
        <family val="3"/>
      </rPr>
      <t xml:space="preserve">A    7    212    </t>
    </r>
    <r>
      <rPr>
        <b/>
        <sz val="9"/>
        <rFont val="Courier New"/>
        <family val="3"/>
      </rPr>
      <t>48     817</t>
    </r>
  </si>
  <si>
    <r>
      <rPr>
        <sz val="11"/>
        <rFont val="Courier New"/>
        <family val="3"/>
      </rPr>
      <t xml:space="preserve">NOPARTV     3    </t>
    </r>
    <r>
      <rPr>
        <vertAlign val="superscript"/>
        <sz val="11"/>
        <rFont val="Courier New"/>
        <family val="3"/>
      </rPr>
      <t xml:space="preserve">247    </t>
    </r>
    <r>
      <rPr>
        <b/>
        <vertAlign val="superscript"/>
        <sz val="9"/>
        <rFont val="Courier New"/>
        <family val="3"/>
      </rPr>
      <t>65</t>
    </r>
    <r>
      <rPr>
        <vertAlign val="superscript"/>
        <sz val="11"/>
        <rFont val="Courier New"/>
        <family val="3"/>
      </rPr>
      <t xml:space="preserve">   1397</t>
    </r>
  </si>
  <si>
    <r>
      <rPr>
        <b/>
        <sz val="11"/>
        <rFont val="Courier New"/>
        <family val="3"/>
      </rPr>
      <t xml:space="preserve">D     </t>
    </r>
    <r>
      <rPr>
        <b/>
        <sz val="9"/>
        <rFont val="Courier New"/>
        <family val="3"/>
      </rPr>
      <t xml:space="preserve">80     </t>
    </r>
    <r>
      <rPr>
        <vertAlign val="superscript"/>
        <sz val="11"/>
        <rFont val="Courier New"/>
        <family val="3"/>
      </rPr>
      <t xml:space="preserve">567    152   </t>
    </r>
    <r>
      <rPr>
        <b/>
        <vertAlign val="superscript"/>
        <sz val="9"/>
        <rFont val="Courier New"/>
        <family val="3"/>
      </rPr>
      <t>2605</t>
    </r>
  </si>
  <si>
    <r>
      <rPr>
        <sz val="11"/>
        <rFont val="Courier New"/>
        <family val="3"/>
      </rPr>
      <t xml:space="preserve">0      4      </t>
    </r>
    <r>
      <rPr>
        <vertAlign val="superscript"/>
        <sz val="11"/>
        <rFont val="Courier New"/>
        <family val="3"/>
      </rPr>
      <t xml:space="preserve">0      </t>
    </r>
    <r>
      <rPr>
        <b/>
        <vertAlign val="superscript"/>
        <sz val="9"/>
        <rFont val="Courier New"/>
        <family val="3"/>
      </rPr>
      <t>8</t>
    </r>
  </si>
  <si>
    <r>
      <rPr>
        <b/>
        <sz val="11"/>
        <rFont val="Courier New"/>
        <family val="3"/>
      </rPr>
      <t xml:space="preserve">D     </t>
    </r>
    <r>
      <rPr>
        <b/>
        <vertAlign val="superscript"/>
        <sz val="9"/>
        <rFont val="Courier New"/>
        <family val="3"/>
      </rPr>
      <t xml:space="preserve">85    803     </t>
    </r>
    <r>
      <rPr>
        <vertAlign val="superscript"/>
        <sz val="11"/>
        <rFont val="Courier New"/>
        <family val="3"/>
      </rPr>
      <t xml:space="preserve">214   </t>
    </r>
    <r>
      <rPr>
        <b/>
        <vertAlign val="superscript"/>
        <sz val="9"/>
        <rFont val="Courier New"/>
        <family val="3"/>
      </rPr>
      <t>3802</t>
    </r>
  </si>
  <si>
    <r>
      <rPr>
        <sz val="11"/>
        <rFont val="Courier New"/>
        <family val="3"/>
      </rPr>
      <t xml:space="preserve">0     43      </t>
    </r>
    <r>
      <rPr>
        <vertAlign val="superscript"/>
        <sz val="11"/>
        <rFont val="Courier New"/>
        <family val="3"/>
      </rPr>
      <t>4    149</t>
    </r>
  </si>
  <si>
    <r>
      <rPr>
        <sz val="11"/>
        <rFont val="Courier New"/>
        <family val="3"/>
      </rPr>
      <t xml:space="preserve">53    </t>
    </r>
    <r>
      <rPr>
        <b/>
        <vertAlign val="superscript"/>
        <sz val="9"/>
        <rFont val="Courier New"/>
        <family val="3"/>
      </rPr>
      <t xml:space="preserve">608     </t>
    </r>
    <r>
      <rPr>
        <vertAlign val="superscript"/>
        <sz val="11"/>
        <rFont val="Courier New"/>
        <family val="3"/>
      </rPr>
      <t>182   2760</t>
    </r>
  </si>
  <si>
    <r>
      <rPr>
        <sz val="11"/>
        <rFont val="Courier New"/>
        <family val="3"/>
      </rPr>
      <t xml:space="preserve">29    </t>
    </r>
    <r>
      <rPr>
        <vertAlign val="superscript"/>
        <sz val="11"/>
        <rFont val="Courier New"/>
        <family val="3"/>
      </rPr>
      <t>302    106   1400</t>
    </r>
  </si>
  <si>
    <r>
      <rPr>
        <b/>
        <sz val="9"/>
        <rFont val="Courier New"/>
        <family val="3"/>
      </rPr>
      <t xml:space="preserve">50    588     </t>
    </r>
    <r>
      <rPr>
        <vertAlign val="superscript"/>
        <sz val="11"/>
        <rFont val="Courier New"/>
        <family val="3"/>
      </rPr>
      <t>174   2607</t>
    </r>
  </si>
  <si>
    <r>
      <rPr>
        <sz val="11"/>
        <rFont val="Courier New"/>
        <family val="3"/>
      </rPr>
      <t xml:space="preserve">39    </t>
    </r>
    <r>
      <rPr>
        <vertAlign val="superscript"/>
        <sz val="11"/>
        <rFont val="Courier New"/>
        <family val="3"/>
      </rPr>
      <t>312    107   1492</t>
    </r>
  </si>
  <si>
    <r>
      <rPr>
        <b/>
        <vertAlign val="subscript"/>
        <sz val="9"/>
        <rFont val="Courier New"/>
        <family val="3"/>
      </rPr>
      <t xml:space="preserve">65    </t>
    </r>
    <r>
      <rPr>
        <sz val="11"/>
        <rFont val="Courier New"/>
        <family val="3"/>
      </rPr>
      <t xml:space="preserve">,2,    </t>
    </r>
    <r>
      <rPr>
        <vertAlign val="subscript"/>
        <sz val="11"/>
        <rFont val="Courier New"/>
        <family val="3"/>
      </rPr>
      <t xml:space="preserve">177   </t>
    </r>
    <r>
      <rPr>
        <sz val="11"/>
        <rFont val="Courier New"/>
        <family val="3"/>
      </rPr>
      <t>2808</t>
    </r>
  </si>
  <si>
    <r>
      <rPr>
        <sz val="11"/>
        <rFont val="Courier New"/>
        <family val="3"/>
      </rPr>
      <t xml:space="preserve">24    </t>
    </r>
    <r>
      <rPr>
        <vertAlign val="superscript"/>
        <sz val="11"/>
        <rFont val="Courier New"/>
        <family val="3"/>
      </rPr>
      <t>264    92   1274</t>
    </r>
  </si>
  <si>
    <r>
      <rPr>
        <sz val="9.5"/>
        <rFont val="Arial"/>
        <family val="2"/>
      </rPr>
      <t>- 87 -</t>
    </r>
  </si>
  <si>
    <r>
      <rPr>
        <sz val="11"/>
        <rFont val="Courier New"/>
        <family val="3"/>
      </rPr>
      <t xml:space="preserve">PAGE  </t>
    </r>
    <r>
      <rPr>
        <vertAlign val="superscript"/>
        <sz val="11"/>
        <rFont val="Courier New"/>
        <family val="3"/>
      </rPr>
      <t>4 OF  4</t>
    </r>
  </si>
  <si>
    <r>
      <rPr>
        <sz val="11"/>
        <rFont val="Courier New"/>
        <family val="3"/>
      </rPr>
      <t>HARBOR 06-053</t>
    </r>
  </si>
  <si>
    <r>
      <rPr>
        <sz val="11"/>
        <rFont val="Courier New"/>
        <family val="3"/>
      </rPr>
      <t xml:space="preserve">06-991  </t>
    </r>
    <r>
      <rPr>
        <vertAlign val="superscript"/>
        <sz val="11"/>
        <rFont val="Courier New"/>
        <family val="3"/>
      </rPr>
      <t>06-995</t>
    </r>
  </si>
  <si>
    <r>
      <rPr>
        <sz val="11"/>
        <rFont val="Courier New"/>
        <family val="3"/>
      </rPr>
      <t xml:space="preserve">JD3S - </t>
    </r>
    <r>
      <rPr>
        <vertAlign val="superscript"/>
        <sz val="11"/>
        <rFont val="Courier New"/>
        <family val="3"/>
      </rPr>
      <t>J. REESE</t>
    </r>
  </si>
  <si>
    <r>
      <rPr>
        <sz val="11"/>
        <rFont val="Courier New"/>
        <family val="3"/>
      </rPr>
      <t xml:space="preserve">59    </t>
    </r>
    <r>
      <rPr>
        <b/>
        <vertAlign val="superscript"/>
        <sz val="9"/>
        <rFont val="Courier New"/>
        <family val="3"/>
      </rPr>
      <t xml:space="preserve">638      </t>
    </r>
    <r>
      <rPr>
        <vertAlign val="superscript"/>
        <sz val="11"/>
        <rFont val="Courier New"/>
        <family val="3"/>
      </rPr>
      <t>166   2773</t>
    </r>
  </si>
  <si>
    <r>
      <rPr>
        <b/>
        <sz val="9"/>
        <rFont val="Courier New"/>
        <family val="3"/>
      </rPr>
      <t xml:space="preserve">28     </t>
    </r>
    <r>
      <rPr>
        <sz val="11"/>
        <rFont val="Courier New"/>
        <family val="3"/>
      </rPr>
      <t xml:space="preserve">253     </t>
    </r>
    <r>
      <rPr>
        <b/>
        <vertAlign val="superscript"/>
        <sz val="10"/>
        <rFont val="Courier New"/>
        <family val="3"/>
      </rPr>
      <t xml:space="preserve">99    </t>
    </r>
    <r>
      <rPr>
        <vertAlign val="superscript"/>
        <sz val="11"/>
        <rFont val="Courier New"/>
        <family val="3"/>
      </rPr>
      <t>1278</t>
    </r>
  </si>
  <si>
    <r>
      <rPr>
        <sz val="11"/>
        <rFont val="Courier New"/>
        <family val="3"/>
      </rPr>
      <t>624    162   2711</t>
    </r>
  </si>
  <si>
    <r>
      <rPr>
        <sz val="11"/>
        <rFont val="Courier New"/>
        <family val="3"/>
      </rPr>
      <t>YES                       55</t>
    </r>
  </si>
  <si>
    <r>
      <rPr>
        <sz val="11"/>
        <rFont val="Courier New"/>
        <family val="3"/>
      </rPr>
      <t>NO                       29</t>
    </r>
  </si>
  <si>
    <r>
      <rPr>
        <sz val="11"/>
        <rFont val="Courier New"/>
        <family val="3"/>
      </rPr>
      <t xml:space="preserve">261     </t>
    </r>
    <r>
      <rPr>
        <vertAlign val="superscript"/>
        <sz val="11"/>
        <rFont val="Courier New"/>
        <family val="3"/>
      </rPr>
      <t>97   1301</t>
    </r>
  </si>
  <si>
    <r>
      <rPr>
        <sz val="11"/>
        <rFont val="Courier New"/>
        <family val="3"/>
      </rPr>
      <t>JD3S - M. ROWLAND YES</t>
    </r>
  </si>
  <si>
    <r>
      <rPr>
        <sz val="11"/>
        <rFont val="Courier New"/>
        <family val="3"/>
      </rPr>
      <t xml:space="preserve">JD3D - </t>
    </r>
    <r>
      <rPr>
        <vertAlign val="superscript"/>
        <sz val="11"/>
        <rFont val="Courier New"/>
        <family val="3"/>
      </rPr>
      <t xml:space="preserve">N. FINN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</si>
  <si>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60    614    </t>
    </r>
    <r>
      <rPr>
        <b/>
        <vertAlign val="superscript"/>
        <sz val="9"/>
        <rFont val="Courier New"/>
        <family val="3"/>
      </rPr>
      <t xml:space="preserve">166    </t>
    </r>
    <r>
      <rPr>
        <vertAlign val="superscript"/>
        <sz val="11"/>
        <rFont val="Courier New"/>
        <family val="3"/>
      </rPr>
      <t>2754</t>
    </r>
  </si>
  <si>
    <r>
      <rPr>
        <sz val="11"/>
        <rFont val="Courier New"/>
        <family val="3"/>
      </rPr>
      <t xml:space="preserve">28    </t>
    </r>
    <r>
      <rPr>
        <b/>
        <sz val="9"/>
        <rFont val="Courier New"/>
        <family val="3"/>
      </rPr>
      <t xml:space="preserve">268      </t>
    </r>
    <r>
      <rPr>
        <vertAlign val="superscript"/>
        <sz val="11"/>
        <rFont val="Courier New"/>
        <family val="3"/>
      </rPr>
      <t>94   1262</t>
    </r>
  </si>
  <si>
    <r>
      <rPr>
        <b/>
        <sz val="9"/>
        <rFont val="Courier New"/>
        <family val="3"/>
      </rPr>
      <t xml:space="preserve">60     </t>
    </r>
    <r>
      <rPr>
        <sz val="11"/>
        <rFont val="Courier New"/>
        <family val="3"/>
      </rPr>
      <t xml:space="preserve">639    </t>
    </r>
    <r>
      <rPr>
        <b/>
        <sz val="9"/>
        <rFont val="Courier New"/>
        <family val="3"/>
      </rPr>
      <t xml:space="preserve">168    </t>
    </r>
    <r>
      <rPr>
        <vertAlign val="superscript"/>
        <sz val="11"/>
        <rFont val="Courier New"/>
        <family val="3"/>
      </rPr>
      <t>2780</t>
    </r>
  </si>
  <si>
    <r>
      <rPr>
        <sz val="11"/>
        <rFont val="Courier New"/>
        <family val="3"/>
      </rPr>
      <t xml:space="preserve">24    245     </t>
    </r>
    <r>
      <rPr>
        <b/>
        <vertAlign val="superscript"/>
        <sz val="10"/>
        <rFont val="Courier New"/>
        <family val="3"/>
      </rPr>
      <t xml:space="preserve">89    </t>
    </r>
    <r>
      <rPr>
        <vertAlign val="superscript"/>
        <sz val="11"/>
        <rFont val="Courier New"/>
        <family val="3"/>
      </rPr>
      <t>1216</t>
    </r>
  </si>
  <si>
    <r>
      <rPr>
        <sz val="11"/>
        <rFont val="Courier New"/>
        <family val="3"/>
      </rPr>
      <t xml:space="preserve">64    </t>
    </r>
    <r>
      <rPr>
        <b/>
        <sz val="9"/>
        <rFont val="Courier New"/>
        <family val="3"/>
      </rPr>
      <t xml:space="preserve">658     </t>
    </r>
    <r>
      <rPr>
        <vertAlign val="superscript"/>
        <sz val="11"/>
        <rFont val="Courier New"/>
        <family val="3"/>
      </rPr>
      <t>185   2934</t>
    </r>
  </si>
  <si>
    <r>
      <rPr>
        <sz val="11"/>
        <rFont val="Courier New"/>
        <family val="3"/>
      </rPr>
      <t xml:space="preserve">24    232     </t>
    </r>
    <r>
      <rPr>
        <vertAlign val="superscript"/>
        <sz val="11"/>
        <rFont val="Courier New"/>
        <family val="3"/>
      </rPr>
      <t>79   1104</t>
    </r>
  </si>
  <si>
    <r>
      <rPr>
        <sz val="11"/>
        <rFont val="Courier New"/>
        <family val="3"/>
      </rPr>
      <t xml:space="preserve">55    603    </t>
    </r>
    <r>
      <rPr>
        <vertAlign val="superscript"/>
        <sz val="11"/>
        <rFont val="Courier New"/>
        <family val="3"/>
      </rPr>
      <t>178   2687</t>
    </r>
  </si>
  <si>
    <r>
      <rPr>
        <sz val="11"/>
        <rFont val="Courier New"/>
        <family val="3"/>
      </rPr>
      <t xml:space="preserve">32    279     79   </t>
    </r>
    <r>
      <rPr>
        <vertAlign val="superscript"/>
        <sz val="11"/>
        <rFont val="Courier New"/>
        <family val="3"/>
      </rPr>
      <t>1309</t>
    </r>
  </si>
  <si>
    <r>
      <rPr>
        <sz val="11"/>
        <rFont val="Courier New"/>
        <family val="3"/>
      </rPr>
      <t xml:space="preserve">65    597    179   </t>
    </r>
    <r>
      <rPr>
        <vertAlign val="superscript"/>
        <sz val="11"/>
        <rFont val="Courier New"/>
        <family val="3"/>
      </rPr>
      <t>2735</t>
    </r>
  </si>
  <si>
    <r>
      <rPr>
        <sz val="11"/>
        <rFont val="Courier New"/>
        <family val="3"/>
      </rPr>
      <t xml:space="preserve">23    291    </t>
    </r>
    <r>
      <rPr>
        <b/>
        <sz val="9"/>
        <rFont val="Courier New"/>
        <family val="3"/>
      </rPr>
      <t xml:space="preserve">85    </t>
    </r>
    <r>
      <rPr>
        <vertAlign val="superscript"/>
        <sz val="11"/>
        <rFont val="Courier New"/>
        <family val="3"/>
      </rPr>
      <t>133D</t>
    </r>
  </si>
  <si>
    <r>
      <rPr>
        <sz val="11"/>
        <rFont val="Courier New"/>
        <family val="3"/>
      </rPr>
      <t xml:space="preserve">33    470    166   </t>
    </r>
    <r>
      <rPr>
        <vertAlign val="superscript"/>
        <sz val="11"/>
        <rFont val="Courier New"/>
        <family val="3"/>
      </rPr>
      <t>2057</t>
    </r>
  </si>
  <si>
    <r>
      <rPr>
        <sz val="11"/>
        <rFont val="Courier New"/>
        <family val="3"/>
      </rPr>
      <t xml:space="preserve">54    545    152   </t>
    </r>
    <r>
      <rPr>
        <vertAlign val="superscript"/>
        <sz val="11"/>
        <rFont val="Courier New"/>
        <family val="3"/>
      </rPr>
      <t>2647</t>
    </r>
  </si>
  <si>
    <r>
      <rPr>
        <sz val="34"/>
        <rFont val="Times New Roman"/>
        <family val="1"/>
      </rPr>
      <t>-</t>
    </r>
    <r>
      <rPr>
        <vertAlign val="subscript"/>
        <sz val="31"/>
        <rFont val="Arial"/>
        <family val="2"/>
      </rPr>
      <t>-</t>
    </r>
  </si>
  <si>
    <r>
      <rPr>
        <sz val="15.5"/>
        <rFont val="Times New Roman"/>
        <family val="1"/>
      </rPr>
      <t>- aa -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</si>
  <si>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07</t>
    </r>
  </si>
  <si>
    <r>
      <rPr>
        <sz val="10.5"/>
        <rFont val="Courier New"/>
        <family val="3"/>
      </rPr>
      <t xml:space="preserve">PAGE 1 OF  </t>
    </r>
    <r>
      <rPr>
        <vertAlign val="superscript"/>
        <sz val="10.5"/>
        <rFont val="Courier New"/>
        <family val="3"/>
      </rPr>
      <t>4</t>
    </r>
  </si>
  <si>
    <r>
      <rPr>
        <sz val="10.5"/>
        <rFont val="Courier New"/>
        <family val="3"/>
      </rPr>
      <t xml:space="preserve">ANCHOR </t>
    </r>
    <r>
      <rPr>
        <b/>
        <sz val="10.5"/>
        <rFont val="Courier New"/>
        <family val="3"/>
      </rPr>
      <t xml:space="preserve">DIAMOND   </t>
    </r>
    <r>
      <rPr>
        <vertAlign val="superscript"/>
        <sz val="10.5"/>
        <rFont val="Courier New"/>
        <family val="3"/>
      </rPr>
      <t>FRITZ   HOMER   HOMER   HOMER    COOK KASILOF  NINIL- SELDOV- TUSTUH- ABSENTE QUESTON</t>
    </r>
  </si>
  <si>
    <r>
      <rPr>
        <sz val="10.5"/>
        <rFont val="Courier New"/>
        <family val="3"/>
      </rPr>
      <t xml:space="preserve">POINT   RIDGE   </t>
    </r>
    <r>
      <rPr>
        <vertAlign val="superscript"/>
        <sz val="10.5"/>
        <rFont val="Courier New"/>
        <family val="3"/>
      </rPr>
      <t xml:space="preserve">CREEK    I 1    I 2    • 3   INLET          CHIK     IA  ENA 11 </t>
    </r>
    <r>
      <rPr>
        <sz val="10.5"/>
        <rFont val="Courier New"/>
        <family val="3"/>
      </rPr>
      <t xml:space="preserve">07-165  07-167  </t>
    </r>
    <r>
      <rPr>
        <vertAlign val="superscript"/>
        <sz val="10.5"/>
        <rFont val="Courier New"/>
        <family val="3"/>
      </rPr>
      <t>07-169  07-171  07-173  07-175  07-177  07-179  07-181  07-183  07-185</t>
    </r>
  </si>
  <si>
    <r>
      <rPr>
        <sz val="10.5"/>
        <rFont val="Courier New"/>
        <family val="3"/>
      </rPr>
      <t xml:space="preserve">VOTER TURNOUT </t>
    </r>
    <r>
      <rPr>
        <i/>
        <sz val="9.5"/>
        <rFont val="Times New Roman"/>
        <family val="1"/>
      </rPr>
      <t xml:space="preserve">Y.                           </t>
    </r>
    <r>
      <rPr>
        <vertAlign val="superscript"/>
        <sz val="10.5"/>
        <rFont val="Courier New"/>
        <family val="3"/>
      </rPr>
      <t xml:space="preserve">59.37  62.61   61.18  </t>
    </r>
    <r>
      <rPr>
        <b/>
        <vertAlign val="superscript"/>
        <sz val="9"/>
        <rFont val="Courier New"/>
        <family val="3"/>
      </rPr>
      <t xml:space="preserve">62.86   </t>
    </r>
    <r>
      <rPr>
        <vertAlign val="superscript"/>
        <sz val="10.5"/>
        <rFont val="Courier New"/>
        <family val="3"/>
      </rPr>
      <t>57.57   57.95   58.22  64.10   59.87   46.19   61.27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</si>
  <si>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>955    749    1064    676    851    647    632    560    496    368</t>
    </r>
    <r>
      <rPr>
        <b/>
        <vertAlign val="superscript"/>
        <sz val="9"/>
        <rFont val="Courier New"/>
        <family val="3"/>
      </rPr>
      <t xml:space="preserve">     860</t>
    </r>
  </si>
  <si>
    <r>
      <rPr>
        <sz val="10.5"/>
        <rFont val="Courier New"/>
        <family val="3"/>
      </rPr>
      <t xml:space="preserve">BALLOTS CAST               </t>
    </r>
    <r>
      <rPr>
        <vertAlign val="superscript"/>
        <sz val="10.5"/>
        <rFont val="Courier New"/>
        <family val="3"/>
      </rPr>
      <t>567    469    651    425    490    375    368    359    297    170    527</t>
    </r>
  </si>
  <si>
    <r>
      <rPr>
        <sz val="10.5"/>
        <rFont val="Courier New"/>
        <family val="3"/>
      </rPr>
      <t xml:space="preserve">07-991  </t>
    </r>
    <r>
      <rPr>
        <vertAlign val="superscript"/>
        <sz val="10.5"/>
        <rFont val="Courier New"/>
        <family val="3"/>
      </rPr>
      <t>07-995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</si>
  <si>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</t>
    </r>
  </si>
  <si>
    <r>
      <rPr>
        <sz val="10.5"/>
        <rFont val="Courier New"/>
        <family val="3"/>
      </rPr>
      <t>1222    854</t>
    </r>
  </si>
  <si>
    <r>
      <rPr>
        <sz val="10.5"/>
        <rFont val="Courier New"/>
        <family val="3"/>
      </rPr>
      <t>CLINTON/GORE         D</t>
    </r>
  </si>
  <si>
    <r>
      <rPr>
        <sz val="10.5"/>
        <rFont val="Courier New"/>
        <family val="3"/>
      </rPr>
      <t xml:space="preserve">194    140    154    </t>
    </r>
    <r>
      <rPr>
        <vertAlign val="superscript"/>
        <sz val="10.5"/>
        <rFont val="Courier New"/>
        <family val="3"/>
      </rPr>
      <t>152    168    131    129    122    101     48    194    406    234</t>
    </r>
  </si>
  <si>
    <r>
      <rPr>
        <sz val="10.5"/>
        <rFont val="Courier New"/>
        <family val="3"/>
      </rPr>
      <t xml:space="preserve">133    178    </t>
    </r>
    <r>
      <rPr>
        <b/>
        <sz val="9"/>
        <rFont val="Courier New"/>
        <family val="3"/>
      </rPr>
      <t xml:space="preserve">286     </t>
    </r>
    <r>
      <rPr>
        <vertAlign val="superscript"/>
        <sz val="10.5"/>
        <rFont val="Courier New"/>
        <family val="3"/>
      </rPr>
      <t xml:space="preserve">144    166    125     93     </t>
    </r>
    <r>
      <rPr>
        <b/>
        <vertAlign val="superscript"/>
        <sz val="9"/>
        <rFont val="Courier New"/>
        <family val="3"/>
      </rPr>
      <t xml:space="preserve">89      </t>
    </r>
    <r>
      <rPr>
        <vertAlign val="superscript"/>
        <sz val="10.5"/>
        <rFont val="Courier New"/>
        <family val="3"/>
      </rPr>
      <t>87     50    137    400    200</t>
    </r>
  </si>
  <si>
    <r>
      <rPr>
        <sz val="10.5"/>
        <rFont val="Courier New"/>
        <family val="3"/>
      </rPr>
      <t xml:space="preserve">1      0      3      </t>
    </r>
    <r>
      <rPr>
        <vertAlign val="superscript"/>
        <sz val="10.5"/>
        <rFont val="Courier New"/>
        <family val="3"/>
      </rPr>
      <t>1      1      1      1      1      1      1      0      0      1</t>
    </r>
  </si>
  <si>
    <r>
      <rPr>
        <vertAlign val="subscript"/>
        <sz val="10.5"/>
        <rFont val="Courier New"/>
        <family val="3"/>
      </rPr>
      <t xml:space="preserve">1      6      2      2      0      </t>
    </r>
    <r>
      <rPr>
        <sz val="10.5"/>
        <rFont val="Courier New"/>
        <family val="3"/>
      </rPr>
      <t xml:space="preserve">1      7      </t>
    </r>
    <r>
      <rPr>
        <vertAlign val="superscript"/>
        <sz val="10.5"/>
        <rFont val="Courier New"/>
        <family val="3"/>
      </rPr>
      <t>1     0      5     11      8</t>
    </r>
  </si>
  <si>
    <r>
      <rPr>
        <sz val="10.5"/>
        <rFont val="Courier New"/>
        <family val="3"/>
      </rPr>
      <t xml:space="preserve">GRITZ/HINETT        </t>
    </r>
    <r>
      <rPr>
        <b/>
        <sz val="10.5"/>
        <rFont val="Courier New"/>
        <family val="3"/>
      </rPr>
      <t>AFP</t>
    </r>
    <r>
      <rPr>
        <sz val="10.5"/>
        <rFont val="Courier New"/>
        <family val="3"/>
      </rPr>
      <t xml:space="preserve">      2</t>
    </r>
  </si>
  <si>
    <r>
      <rPr>
        <sz val="10.5"/>
        <rFont val="Courier New"/>
        <family val="3"/>
      </rPr>
      <t>HAGELIN/TOHPKINS    NLP</t>
    </r>
    <r>
      <rPr>
        <vertAlign val="superscript"/>
        <sz val="10.5"/>
        <rFont val="Courier New"/>
        <family val="3"/>
      </rPr>
      <t xml:space="preserve">      3</t>
    </r>
  </si>
  <si>
    <r>
      <rPr>
        <sz val="10.5"/>
        <rFont val="Courier New"/>
        <family val="3"/>
      </rPr>
      <t>LAROUCHE/BEVEL    IFER</t>
    </r>
    <r>
      <rPr>
        <vertAlign val="superscript"/>
        <sz val="10.5"/>
        <rFont val="Courier New"/>
        <family val="3"/>
      </rPr>
      <t xml:space="preserve">      4</t>
    </r>
  </si>
  <si>
    <r>
      <rPr>
        <sz val="10.5"/>
        <rFont val="Courier New"/>
        <family val="3"/>
      </rPr>
      <t>HARROU/LORD          LP</t>
    </r>
    <r>
      <rPr>
        <vertAlign val="superscript"/>
        <sz val="10.5"/>
        <rFont val="Courier New"/>
        <family val="3"/>
      </rPr>
      <t xml:space="preserve">      6</t>
    </r>
  </si>
  <si>
    <r>
      <rPr>
        <sz val="10.5"/>
        <rFont val="Courier New"/>
        <family val="3"/>
      </rPr>
      <t>PEROT/STOCKDALE     NPP</t>
    </r>
    <r>
      <rPr>
        <vertAlign val="superscript"/>
        <sz val="10.5"/>
        <rFont val="Courier New"/>
        <family val="3"/>
      </rPr>
      <t xml:space="preserve">    213</t>
    </r>
  </si>
  <si>
    <r>
      <rPr>
        <sz val="10.5"/>
        <rFont val="Courier New"/>
        <family val="3"/>
      </rPr>
      <t>PHILLIPS/KNIGHT     ATP      0</t>
    </r>
  </si>
  <si>
    <r>
      <rPr>
        <sz val="10.5"/>
        <rFont val="Courier New"/>
        <family val="3"/>
      </rPr>
      <t xml:space="preserve">0      4      </t>
    </r>
    <r>
      <rPr>
        <vertAlign val="superscript"/>
        <sz val="10.5"/>
        <rFont val="Courier New"/>
        <family val="3"/>
      </rPr>
      <t>1      1      2      0      1      1     0      0      3      4</t>
    </r>
  </si>
  <si>
    <r>
      <rPr>
        <vertAlign val="subscript"/>
        <sz val="10.5"/>
        <rFont val="Courier New"/>
        <family val="3"/>
      </rPr>
      <t xml:space="preserve">0      0      0      0      0      </t>
    </r>
    <r>
      <rPr>
        <sz val="10.5"/>
        <rFont val="Courier New"/>
        <family val="3"/>
      </rPr>
      <t xml:space="preserve">0      2      1     </t>
    </r>
    <r>
      <rPr>
        <vertAlign val="superscript"/>
        <sz val="10.5"/>
        <rFont val="Courier New"/>
        <family val="3"/>
      </rPr>
      <t>0      0      1     2</t>
    </r>
  </si>
  <si>
    <r>
      <rPr>
        <vertAlign val="subscript"/>
        <sz val="10.5"/>
        <rFont val="Courier New"/>
        <family val="3"/>
      </rPr>
      <t xml:space="preserve">6      8      6      8      8      6      8      4      5     </t>
    </r>
    <r>
      <rPr>
        <sz val="10.5"/>
        <rFont val="Courier New"/>
        <family val="3"/>
      </rPr>
      <t xml:space="preserve">10     </t>
    </r>
    <r>
      <rPr>
        <vertAlign val="superscript"/>
        <sz val="10.5"/>
        <rFont val="Courier New"/>
        <family val="3"/>
      </rPr>
      <t>13     10</t>
    </r>
  </si>
  <si>
    <r>
      <rPr>
        <vertAlign val="subscript"/>
        <sz val="10.5"/>
        <rFont val="Courier New"/>
        <family val="3"/>
      </rPr>
      <t xml:space="preserve">142    182    112    139    </t>
    </r>
    <r>
      <rPr>
        <sz val="10.5"/>
        <rFont val="Courier New"/>
        <family val="3"/>
      </rPr>
      <t xml:space="preserve">103    136    </t>
    </r>
    <r>
      <rPr>
        <vertAlign val="superscript"/>
        <sz val="10.5"/>
        <rFont val="Courier New"/>
        <family val="3"/>
      </rPr>
      <t xml:space="preserve">127     93     </t>
    </r>
    <r>
      <rPr>
        <b/>
        <vertAlign val="superscript"/>
        <sz val="9"/>
        <rFont val="Courier New"/>
        <family val="3"/>
      </rPr>
      <t xml:space="preserve">66     </t>
    </r>
    <r>
      <rPr>
        <vertAlign val="superscript"/>
        <sz val="10.5"/>
        <rFont val="Courier New"/>
        <family val="3"/>
      </rPr>
      <t>177    372    382</t>
    </r>
  </si>
  <si>
    <r>
      <rPr>
        <sz val="10.5"/>
        <rFont val="Courier New"/>
        <family val="3"/>
      </rPr>
      <t xml:space="preserve">1      0      0      </t>
    </r>
    <r>
      <rPr>
        <vertAlign val="superscript"/>
        <sz val="10.5"/>
        <rFont val="Courier New"/>
        <family val="3"/>
      </rPr>
      <t>1      0      1      0      1     0      0      0      0</t>
    </r>
  </si>
  <si>
    <r>
      <rPr>
        <vertAlign val="subscript"/>
        <sz val="10.5"/>
        <rFont val="Courier New"/>
        <family val="3"/>
      </rPr>
      <t xml:space="preserve">1      0      0      1  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 xml:space="preserve">0      </t>
    </r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>0      2      1      2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</si>
  <si>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1      0</t>
    </r>
  </si>
  <si>
    <r>
      <rPr>
        <sz val="10.5"/>
        <rFont val="Courier New"/>
        <family val="3"/>
      </rPr>
      <t>UNITED STATES REP. DEVENS, JOHN</t>
    </r>
  </si>
  <si>
    <r>
      <rPr>
        <sz val="10.5"/>
        <rFont val="Courier New"/>
        <family val="3"/>
      </rPr>
      <t xml:space="preserve">G     79    </t>
    </r>
    <r>
      <rPr>
        <vertAlign val="superscript"/>
        <sz val="10.5"/>
        <rFont val="Courier New"/>
        <family val="3"/>
      </rPr>
      <t>107    151     75     77     59     29     32     34     27     43    127     92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</si>
  <si>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302    200    250    207    230    167    177    </t>
    </r>
    <r>
      <rPr>
        <b/>
        <sz val="9"/>
        <rFont val="Courier New"/>
        <family val="3"/>
      </rPr>
      <t xml:space="preserve">188     </t>
    </r>
    <r>
      <rPr>
        <sz val="10.5"/>
        <rFont val="Courier New"/>
        <family val="3"/>
      </rPr>
      <t xml:space="preserve">138     76    </t>
    </r>
    <r>
      <rPr>
        <vertAlign val="superscript"/>
        <sz val="10.5"/>
        <rFont val="Courier New"/>
        <family val="3"/>
      </rPr>
      <t>263    559    207</t>
    </r>
  </si>
  <si>
    <r>
      <rPr>
        <b/>
        <vertAlign val="subscript"/>
        <sz val="10.5"/>
        <rFont val="Courier New"/>
        <family val="3"/>
      </rPr>
      <t xml:space="preserve">D    </t>
    </r>
    <r>
      <rPr>
        <vertAlign val="subscript"/>
        <sz val="10.5"/>
        <rFont val="Courier New"/>
        <family val="3"/>
      </rPr>
      <t xml:space="preserve">178    157    239    138    </t>
    </r>
    <r>
      <rPr>
        <sz val="10.5"/>
        <rFont val="Courier New"/>
        <family val="3"/>
      </rPr>
      <t xml:space="preserve">172    136    </t>
    </r>
    <r>
      <rPr>
        <vertAlign val="superscript"/>
        <sz val="10.5"/>
        <rFont val="Courier New"/>
        <family val="3"/>
      </rPr>
      <t>154    123    119     61    214    437    170</t>
    </r>
  </si>
  <si>
    <r>
      <rPr>
        <sz val="10.5"/>
        <rFont val="Courier New"/>
        <family val="3"/>
      </rPr>
      <t xml:space="preserve">0      2      0      </t>
    </r>
    <r>
      <rPr>
        <vertAlign val="superscript"/>
        <sz val="10.5"/>
        <rFont val="Courier New"/>
        <family val="3"/>
      </rPr>
      <t>1      0      0      0      1      2      1      4      0      2</t>
    </r>
  </si>
  <si>
    <r>
      <rPr>
        <sz val="10.5"/>
        <rFont val="Courier New"/>
        <family val="3"/>
      </rPr>
      <t xml:space="preserve">D    182    231    </t>
    </r>
    <r>
      <rPr>
        <vertAlign val="superscript"/>
        <sz val="10.5"/>
        <rFont val="Courier New"/>
        <family val="3"/>
      </rPr>
      <t>342    199    230    166    165    153    134     75    247    549    192</t>
    </r>
  </si>
  <si>
    <r>
      <rPr>
        <vertAlign val="subscript"/>
        <sz val="10.5"/>
        <rFont val="Courier New"/>
        <family val="3"/>
      </rPr>
      <t xml:space="preserve">45     49     61     22     42     22     16     17     </t>
    </r>
    <r>
      <rPr>
        <sz val="10.5"/>
        <rFont val="Courier New"/>
        <family val="3"/>
      </rPr>
      <t xml:space="preserve">12     </t>
    </r>
    <r>
      <rPr>
        <sz val="9"/>
        <rFont val="Arial"/>
        <family val="2"/>
      </rPr>
      <t xml:space="preserve">16             </t>
    </r>
    <r>
      <rPr>
        <vertAlign val="superscript"/>
        <sz val="10.5"/>
        <rFont val="Courier New"/>
        <family val="3"/>
      </rPr>
      <t>16     66     48</t>
    </r>
  </si>
  <si>
    <r>
      <rPr>
        <sz val="10.5"/>
        <rFont val="Courier New"/>
        <family val="3"/>
      </rPr>
      <t xml:space="preserve">MILLIGAN, HIKE        </t>
    </r>
    <r>
      <rPr>
        <sz val="9"/>
        <rFont val="Arial"/>
        <family val="2"/>
      </rPr>
      <t>G</t>
    </r>
  </si>
  <si>
    <r>
      <rPr>
        <sz val="10.5"/>
        <rFont val="Courier New"/>
        <family val="3"/>
      </rPr>
      <t xml:space="preserve">STATES, MICHAEL       </t>
    </r>
    <r>
      <rPr>
        <b/>
        <sz val="9"/>
        <rFont val="Arial"/>
        <family val="2"/>
      </rPr>
      <t>A</t>
    </r>
  </si>
  <si>
    <r>
      <rPr>
        <sz val="10.5"/>
        <rFont val="Courier New"/>
        <family val="3"/>
      </rPr>
      <t xml:space="preserve">YOUNG, DON           </t>
    </r>
    <r>
      <rPr>
        <b/>
        <vertAlign val="superscript"/>
        <sz val="9"/>
        <rFont val="Arial"/>
        <family val="2"/>
      </rPr>
      <t>R</t>
    </r>
  </si>
  <si>
    <r>
      <rPr>
        <sz val="10.5"/>
        <rFont val="Courier New"/>
        <family val="3"/>
      </rPr>
      <t xml:space="preserve">42     23     </t>
    </r>
    <r>
      <rPr>
        <vertAlign val="superscript"/>
        <sz val="10.5"/>
        <rFont val="Courier New"/>
        <family val="3"/>
      </rPr>
      <t xml:space="preserve">28     21     22     20     24     30     20     15     39     </t>
    </r>
    <r>
      <rPr>
        <b/>
        <vertAlign val="superscript"/>
        <sz val="9"/>
        <rFont val="Courier New"/>
        <family val="3"/>
      </rPr>
      <t xml:space="preserve">88      </t>
    </r>
    <r>
      <rPr>
        <vertAlign val="superscript"/>
        <sz val="10.5"/>
        <rFont val="Courier New"/>
        <family val="3"/>
      </rPr>
      <t>41</t>
    </r>
  </si>
  <si>
    <r>
      <rPr>
        <sz val="10.5"/>
        <rFont val="Courier New"/>
        <family val="3"/>
      </rPr>
      <t xml:space="preserve">292    161    206    </t>
    </r>
    <r>
      <rPr>
        <vertAlign val="superscript"/>
        <sz val="10.5"/>
        <rFont val="Courier New"/>
        <family val="3"/>
      </rPr>
      <t>177    187    154    160    144    127     58    215    428    192</t>
    </r>
  </si>
  <si>
    <r>
      <rPr>
        <vertAlign val="subscript"/>
        <sz val="10.5"/>
        <rFont val="Courier New"/>
        <family val="3"/>
      </rPr>
      <t xml:space="preserve">1      0      0      </t>
    </r>
    <r>
      <rPr>
        <sz val="10.5"/>
        <rFont val="Courier New"/>
        <family val="3"/>
      </rPr>
      <t xml:space="preserve">1      0      1     </t>
    </r>
    <r>
      <rPr>
        <vertAlign val="superscript"/>
        <sz val="10.5"/>
        <rFont val="Courier New"/>
        <family val="3"/>
      </rPr>
      <t>0      0      0      0      2      0      1</t>
    </r>
  </si>
  <si>
    <r>
      <rPr>
        <sz val="10.5"/>
        <rFont val="Courier New"/>
        <family val="3"/>
      </rPr>
      <t>STATE SENATOR DIST.D BLAZV, THOMAS FISCHER, PAUL LITTLE, SUZANNE UDELHOVEN, JAMES WRITE-IN</t>
    </r>
  </si>
  <si>
    <r>
      <rPr>
        <sz val="10.5"/>
        <rFont val="Courier New"/>
        <family val="3"/>
      </rPr>
      <t>STATE REP. DIST. 7 KERNES, SUSAN LEVINE, BENN PHILLIPS, GAIL WRITE-IN</t>
    </r>
  </si>
  <si>
    <r>
      <rPr>
        <sz val="10.5"/>
        <rFont val="Courier New"/>
        <family val="3"/>
      </rPr>
      <t xml:space="preserve">APPEALS - R. </t>
    </r>
    <r>
      <rPr>
        <vertAlign val="superscript"/>
        <sz val="10.5"/>
        <rFont val="Courier New"/>
        <family val="3"/>
      </rPr>
      <t xml:space="preserve">COATS </t>
    </r>
    <r>
      <rPr>
        <sz val="10.5"/>
        <rFont val="Courier New"/>
        <family val="3"/>
      </rPr>
      <t>YES</t>
    </r>
  </si>
  <si>
    <r>
      <rPr>
        <vertAlign val="subscript"/>
        <sz val="10.5"/>
        <rFont val="Courier New"/>
        <family val="3"/>
      </rPr>
      <t xml:space="preserve">IND     21     9      9      9     12      6     14     11     5      </t>
    </r>
    <r>
      <rPr>
        <sz val="10.5"/>
        <rFont val="Courier New"/>
        <family val="3"/>
      </rPr>
      <t>4     23     34</t>
    </r>
    <r>
      <rPr>
        <vertAlign val="superscript"/>
        <sz val="10.5"/>
        <rFont val="Courier New"/>
        <family val="3"/>
      </rPr>
      <t xml:space="preserve">     13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</si>
  <si>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296    149    193    184    199    137    143    </t>
    </r>
    <r>
      <rPr>
        <sz val="10.5"/>
        <rFont val="Courier New"/>
        <family val="3"/>
      </rPr>
      <t xml:space="preserve">149    156     71    </t>
    </r>
    <r>
      <rPr>
        <vertAlign val="superscript"/>
        <sz val="10.5"/>
        <rFont val="Courier New"/>
        <family val="3"/>
      </rPr>
      <t>220    422    120</t>
    </r>
  </si>
  <si>
    <r>
      <rPr>
        <b/>
        <vertAlign val="subscript"/>
        <sz val="9.5"/>
        <rFont val="Arial"/>
        <family val="2"/>
      </rPr>
      <t xml:space="preserve">D          </t>
    </r>
    <r>
      <rPr>
        <vertAlign val="subscript"/>
        <sz val="10.5"/>
        <rFont val="Courier New"/>
        <family val="3"/>
      </rPr>
      <t xml:space="preserve">200    287    402    214    </t>
    </r>
    <r>
      <rPr>
        <sz val="10.5"/>
        <rFont val="Courier New"/>
        <family val="3"/>
      </rPr>
      <t xml:space="preserve">248    194    </t>
    </r>
    <r>
      <rPr>
        <vertAlign val="superscript"/>
        <sz val="10.5"/>
        <rFont val="Courier New"/>
        <family val="3"/>
      </rPr>
      <t>167    163    114     82    214    523    169</t>
    </r>
  </si>
  <si>
    <r>
      <rPr>
        <b/>
        <vertAlign val="subscript"/>
        <sz val="9"/>
        <rFont val="Arial"/>
        <family val="2"/>
      </rPr>
      <t xml:space="preserve">A           </t>
    </r>
    <r>
      <rPr>
        <vertAlign val="subscript"/>
        <sz val="10.5"/>
        <rFont val="Courier New"/>
        <family val="3"/>
      </rPr>
      <t xml:space="preserve">42     18     35     14     </t>
    </r>
    <r>
      <rPr>
        <sz val="10.5"/>
        <rFont val="Courier New"/>
        <family val="3"/>
      </rPr>
      <t xml:space="preserve">20     </t>
    </r>
    <r>
      <rPr>
        <vertAlign val="superscript"/>
        <sz val="10.5"/>
        <rFont val="Courier New"/>
        <family val="3"/>
      </rPr>
      <t>24     41     28     17      7     63    105     37</t>
    </r>
  </si>
  <si>
    <r>
      <rPr>
        <vertAlign val="subscript"/>
        <sz val="10.5"/>
        <rFont val="Courier New"/>
        <family val="3"/>
      </rPr>
      <t xml:space="preserve">0      0      0      1      0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0      1      0      1      0      0</t>
    </r>
  </si>
  <si>
    <r>
      <rPr>
        <b/>
        <vertAlign val="subscript"/>
        <sz val="9.5"/>
        <rFont val="Arial"/>
        <family val="2"/>
      </rPr>
      <t xml:space="preserve">D         </t>
    </r>
    <r>
      <rPr>
        <b/>
        <vertAlign val="subscript"/>
        <sz val="9"/>
        <rFont val="Courier New"/>
        <family val="3"/>
      </rPr>
      <t xml:space="preserve">159     </t>
    </r>
    <r>
      <rPr>
        <vertAlign val="subscript"/>
        <sz val="10.5"/>
        <rFont val="Courier New"/>
        <family val="3"/>
      </rPr>
      <t xml:space="preserve">207    302    163    213    170    </t>
    </r>
    <r>
      <rPr>
        <sz val="10.5"/>
        <rFont val="Courier New"/>
        <family val="3"/>
      </rPr>
      <t xml:space="preserve">144    144    108     66    </t>
    </r>
    <r>
      <rPr>
        <vertAlign val="superscript"/>
        <sz val="10.5"/>
        <rFont val="Courier New"/>
        <family val="3"/>
      </rPr>
      <t>202    422    133</t>
    </r>
  </si>
  <si>
    <r>
      <rPr>
        <vertAlign val="subscript"/>
        <sz val="9"/>
        <rFont val="Arial"/>
        <family val="2"/>
      </rPr>
      <t xml:space="preserve">G             </t>
    </r>
    <r>
      <rPr>
        <vertAlign val="subscript"/>
        <sz val="10.5"/>
        <rFont val="Courier New"/>
        <family val="3"/>
      </rPr>
      <t xml:space="preserve">56     53    </t>
    </r>
    <r>
      <rPr>
        <vertAlign val="subscript"/>
        <sz val="9"/>
        <rFont val="Arial"/>
        <family val="2"/>
      </rPr>
      <t xml:space="preserve">87             </t>
    </r>
    <r>
      <rPr>
        <vertAlign val="subscript"/>
        <sz val="10.5"/>
        <rFont val="Courier New"/>
        <family val="3"/>
      </rPr>
      <t xml:space="preserve">28     30     27     20     </t>
    </r>
    <r>
      <rPr>
        <sz val="10.5"/>
        <rFont val="Courier New"/>
        <family val="3"/>
      </rPr>
      <t xml:space="preserve">22     13     13     </t>
    </r>
    <r>
      <rPr>
        <vertAlign val="superscript"/>
        <sz val="10.5"/>
        <rFont val="Courier New"/>
        <family val="3"/>
      </rPr>
      <t xml:space="preserve">23     </t>
    </r>
    <r>
      <rPr>
        <b/>
        <vertAlign val="superscript"/>
        <sz val="9"/>
        <rFont val="Courier New"/>
        <family val="3"/>
      </rPr>
      <t>80</t>
    </r>
    <r>
      <rPr>
        <vertAlign val="superscript"/>
        <sz val="10.5"/>
        <rFont val="Courier New"/>
        <family val="3"/>
      </rPr>
      <t xml:space="preserve">     30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</si>
  <si>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350    206    </t>
    </r>
    <r>
      <rPr>
        <sz val="10.5"/>
        <rFont val="Courier New"/>
        <family val="3"/>
      </rPr>
      <t xml:space="preserve">253    231    238    </t>
    </r>
    <r>
      <rPr>
        <vertAlign val="superscript"/>
        <sz val="10.5"/>
        <rFont val="Courier New"/>
        <family val="3"/>
      </rPr>
      <t xml:space="preserve">166    196    181    170    </t>
    </r>
    <r>
      <rPr>
        <b/>
        <vertAlign val="superscript"/>
        <sz val="9"/>
        <rFont val="Courier New"/>
        <family val="3"/>
      </rPr>
      <t xml:space="preserve">89     </t>
    </r>
    <r>
      <rPr>
        <vertAlign val="superscript"/>
        <sz val="10.5"/>
        <rFont val="Courier New"/>
        <family val="3"/>
      </rPr>
      <t>295    573    130</t>
    </r>
  </si>
  <si>
    <r>
      <rPr>
        <vertAlign val="subscript"/>
        <sz val="10.5"/>
        <rFont val="Courier New"/>
        <family val="3"/>
      </rPr>
      <t xml:space="preserve">0      0      2      0      1      </t>
    </r>
    <r>
      <rPr>
        <sz val="10.5"/>
        <rFont val="Courier New"/>
        <family val="3"/>
      </rPr>
      <t xml:space="preserve">0      0      0      </t>
    </r>
    <r>
      <rPr>
        <vertAlign val="superscript"/>
        <sz val="10.5"/>
        <rFont val="Courier New"/>
        <family val="3"/>
      </rPr>
      <t>0      0      1      3      2</t>
    </r>
  </si>
  <si>
    <r>
      <rPr>
        <vertAlign val="subscript"/>
        <sz val="10.5"/>
        <rFont val="Courier New"/>
        <family val="3"/>
      </rPr>
      <t xml:space="preserve">252    205    285    </t>
    </r>
    <r>
      <rPr>
        <sz val="10.5"/>
        <rFont val="Courier New"/>
        <family val="3"/>
      </rPr>
      <t xml:space="preserve">200    225    167    </t>
    </r>
    <r>
      <rPr>
        <vertAlign val="superscript"/>
        <sz val="10.5"/>
        <rFont val="Courier New"/>
        <family val="3"/>
      </rPr>
      <t>165    135    116    82    211    476    203</t>
    </r>
  </si>
  <si>
    <r>
      <rPr>
        <vertAlign val="subscript"/>
        <sz val="10.5"/>
        <rFont val="Courier New"/>
        <family val="3"/>
      </rPr>
      <t xml:space="preserve">210    127    190    </t>
    </r>
    <r>
      <rPr>
        <sz val="10.5"/>
        <rFont val="Courier New"/>
        <family val="3"/>
      </rPr>
      <t xml:space="preserve">136    151    </t>
    </r>
    <r>
      <rPr>
        <vertAlign val="superscript"/>
        <sz val="10.5"/>
        <rFont val="Courier New"/>
        <family val="3"/>
      </rPr>
      <t>116    138    157    107     58    216    360    182</t>
    </r>
  </si>
  <si>
    <r>
      <rPr>
        <vertAlign val="subscript"/>
        <sz val="10.5"/>
        <rFont val="Courier New"/>
        <family val="3"/>
      </rPr>
      <t xml:space="preserve">238    195    279    194    </t>
    </r>
    <r>
      <rPr>
        <sz val="10.5"/>
        <rFont val="Courier New"/>
        <family val="3"/>
      </rPr>
      <t xml:space="preserve">220    164    </t>
    </r>
    <r>
      <rPr>
        <vertAlign val="superscript"/>
        <sz val="10.5"/>
        <rFont val="Courier New"/>
        <family val="3"/>
      </rPr>
      <t>162    123    106     74    201    453    188</t>
    </r>
  </si>
  <si>
    <r>
      <rPr>
        <vertAlign val="subscript"/>
        <sz val="10.5"/>
        <rFont val="Courier New"/>
        <family val="3"/>
      </rPr>
      <t xml:space="preserve">216    136    </t>
    </r>
    <r>
      <rPr>
        <sz val="10.5"/>
        <rFont val="Courier New"/>
        <family val="3"/>
      </rPr>
      <t xml:space="preserve">194    139    152    </t>
    </r>
    <r>
      <rPr>
        <vertAlign val="superscript"/>
        <sz val="10.5"/>
        <rFont val="Courier New"/>
        <family val="3"/>
      </rPr>
      <t>118    139    167    117     65    228    367    188</t>
    </r>
  </si>
  <si>
    <r>
      <rPr>
        <sz val="10.5"/>
        <rFont val="Times New Roman"/>
        <family val="1"/>
      </rPr>
      <t>- 39 -</t>
    </r>
  </si>
  <si>
    <r>
      <rPr>
        <sz val="10.5"/>
        <rFont val="Courier New"/>
        <family val="3"/>
      </rPr>
      <t xml:space="preserve">DATE: </t>
    </r>
    <r>
      <rPr>
        <vertAlign val="superscript"/>
        <sz val="10.5"/>
        <rFont val="Courier New"/>
        <family val="3"/>
      </rPr>
      <t xml:space="preserve">12/02/92                                     1992 GENERAL ELECTION                             PAGE  2 OF  4  </t>
    </r>
    <r>
      <rPr>
        <vertAlign val="superscript"/>
        <sz val="12"/>
        <color rgb="FF343434"/>
        <rFont val="Times New Roman"/>
        <family val="1"/>
      </rPr>
      <t>-</t>
    </r>
  </si>
  <si>
    <r>
      <rPr>
        <sz val="10.5"/>
        <rFont val="Courier New"/>
        <family val="3"/>
      </rPr>
      <t xml:space="preserve">TIME: 13117                                      </t>
    </r>
    <r>
      <rPr>
        <vertAlign val="superscript"/>
        <sz val="10.5"/>
        <rFont val="Courier New"/>
        <family val="3"/>
      </rPr>
      <t>STATEMENT OF VOTE FOR DISTRICT 07</t>
    </r>
  </si>
  <si>
    <r>
      <rPr>
        <sz val="10.5"/>
        <rFont val="Courier New"/>
        <family val="3"/>
      </rPr>
      <t xml:space="preserve">ANCHOR DIAMOND   FRITZ   HOMER   </t>
    </r>
    <r>
      <rPr>
        <vertAlign val="superscript"/>
        <sz val="10.5"/>
        <rFont val="Courier New"/>
        <family val="3"/>
      </rPr>
      <t>HOMER   HOMER    COOK KASILOF  NINIL- SELDOV- TUSTUM- ABSENTE QUESTON</t>
    </r>
  </si>
  <si>
    <r>
      <rPr>
        <sz val="10.5"/>
        <rFont val="Courier New"/>
        <family val="3"/>
      </rPr>
      <t xml:space="preserve">POINT   RIDGE   </t>
    </r>
    <r>
      <rPr>
        <vertAlign val="superscript"/>
        <sz val="10.5"/>
        <rFont val="Courier New"/>
        <family val="3"/>
      </rPr>
      <t xml:space="preserve">CREEK 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1 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2  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 xml:space="preserve">3   INLET           CHIK     </t>
    </r>
    <r>
      <rPr>
        <b/>
        <vertAlign val="superscript"/>
        <sz val="11"/>
        <rFont val="Courier New"/>
        <family val="3"/>
      </rPr>
      <t xml:space="preserve">IA  </t>
    </r>
    <r>
      <rPr>
        <vertAlign val="superscript"/>
        <sz val="10.5"/>
        <rFont val="Courier New"/>
        <family val="3"/>
      </rPr>
      <t xml:space="preserve">ENA 11 </t>
    </r>
    <r>
      <rPr>
        <sz val="10.5"/>
        <rFont val="Courier New"/>
        <family val="3"/>
      </rPr>
      <t xml:space="preserve">07-165  07-167  </t>
    </r>
    <r>
      <rPr>
        <vertAlign val="superscript"/>
        <sz val="10.5"/>
        <rFont val="Courier New"/>
        <family val="3"/>
      </rPr>
      <t>07-169  07-171  07-173  07-175  07-177  07-179  07-181  07-183  07-185</t>
    </r>
  </si>
  <si>
    <r>
      <rPr>
        <sz val="10.5"/>
        <rFont val="Courier New"/>
        <family val="3"/>
      </rPr>
      <t>07-991  07-995</t>
    </r>
  </si>
  <si>
    <r>
      <rPr>
        <sz val="10.5"/>
        <rFont val="Courier New"/>
        <family val="3"/>
      </rPr>
      <t xml:space="preserve">JD3S - </t>
    </r>
    <r>
      <rPr>
        <b/>
        <sz val="11"/>
        <rFont val="Courier New"/>
        <family val="3"/>
      </rPr>
      <t xml:space="preserve">B. </t>
    </r>
    <r>
      <rPr>
        <sz val="10.5"/>
        <rFont val="Courier New"/>
        <family val="3"/>
      </rPr>
      <t>CUTLER VES</t>
    </r>
  </si>
  <si>
    <r>
      <rPr>
        <sz val="10.5"/>
        <rFont val="Courier New"/>
        <family val="3"/>
      </rPr>
      <t xml:space="preserve">310    218    241    171    </t>
    </r>
    <r>
      <rPr>
        <vertAlign val="superscript"/>
        <sz val="10.5"/>
        <rFont val="Courier New"/>
        <family val="3"/>
      </rPr>
      <t>170    139    117     76    224    487    204</t>
    </r>
  </si>
  <si>
    <r>
      <rPr>
        <sz val="10.5"/>
        <rFont val="Courier New"/>
        <family val="3"/>
      </rPr>
      <t xml:space="preserve">209    </t>
    </r>
    <r>
      <rPr>
        <vertAlign val="superscript"/>
        <sz val="10.5"/>
        <rFont val="Courier New"/>
        <family val="3"/>
      </rPr>
      <t>350    157</t>
    </r>
  </si>
  <si>
    <r>
      <rPr>
        <sz val="10.5"/>
        <rFont val="Courier New"/>
        <family val="3"/>
      </rPr>
      <t xml:space="preserve">JD3S - </t>
    </r>
    <r>
      <rPr>
        <b/>
        <sz val="11"/>
        <rFont val="Courier New"/>
        <family val="3"/>
      </rPr>
      <t xml:space="preserve">D. </t>
    </r>
    <r>
      <rPr>
        <sz val="10.5"/>
        <rFont val="Courier New"/>
        <family val="3"/>
      </rPr>
      <t>FABE VES</t>
    </r>
  </si>
  <si>
    <r>
      <rPr>
        <sz val="10.5"/>
        <rFont val="Courier New"/>
        <family val="3"/>
      </rPr>
      <t>JD3S - J. REESE VES</t>
    </r>
  </si>
  <si>
    <r>
      <rPr>
        <sz val="10.5"/>
        <rFont val="Courier New"/>
        <family val="3"/>
      </rPr>
      <t xml:space="preserve">JD3S - </t>
    </r>
    <r>
      <rPr>
        <b/>
        <sz val="11.5"/>
        <rFont val="Courier New"/>
        <family val="3"/>
      </rPr>
      <t xml:space="preserve">H. </t>
    </r>
    <r>
      <rPr>
        <sz val="10.5"/>
        <rFont val="Courier New"/>
        <family val="3"/>
      </rPr>
      <t>ROWLAND</t>
    </r>
  </si>
  <si>
    <r>
      <rPr>
        <sz val="10.5"/>
        <rFont val="Courier New"/>
        <family val="3"/>
      </rPr>
      <t xml:space="preserve">253    214    290    </t>
    </r>
    <r>
      <rPr>
        <vertAlign val="superscript"/>
        <sz val="10.5"/>
        <rFont val="Courier New"/>
        <family val="3"/>
      </rPr>
      <t xml:space="preserve">210    247    </t>
    </r>
    <r>
      <rPr>
        <b/>
        <vertAlign val="superscript"/>
        <sz val="10"/>
        <rFont val="Courier New"/>
        <family val="3"/>
      </rPr>
      <t xml:space="preserve">168    </t>
    </r>
    <r>
      <rPr>
        <vertAlign val="superscript"/>
        <sz val="10.5"/>
        <rFont val="Courier New"/>
        <family val="3"/>
      </rPr>
      <t>170    131    109     77    213    470    208</t>
    </r>
  </si>
  <si>
    <r>
      <rPr>
        <sz val="10.5"/>
        <rFont val="Courier New"/>
        <family val="3"/>
      </rPr>
      <t xml:space="preserve">201    120    183    120    126    </t>
    </r>
    <r>
      <rPr>
        <b/>
        <vertAlign val="superscript"/>
        <sz val="10"/>
        <rFont val="Courier New"/>
        <family val="3"/>
      </rPr>
      <t xml:space="preserve">118    </t>
    </r>
    <r>
      <rPr>
        <vertAlign val="superscript"/>
        <sz val="10.5"/>
        <rFont val="Courier New"/>
        <family val="3"/>
      </rPr>
      <t xml:space="preserve">132    153    110     </t>
    </r>
    <r>
      <rPr>
        <vertAlign val="superscript"/>
        <sz val="9"/>
        <rFont val="Arial"/>
        <family val="2"/>
      </rPr>
      <t xml:space="preserve">61           </t>
    </r>
    <r>
      <rPr>
        <vertAlign val="superscript"/>
        <sz val="10.5"/>
        <rFont val="Courier New"/>
        <family val="3"/>
      </rPr>
      <t>214    349    154</t>
    </r>
  </si>
  <si>
    <r>
      <rPr>
        <sz val="10.5"/>
        <rFont val="Courier New"/>
        <family val="3"/>
      </rPr>
      <t xml:space="preserve">251    200    </t>
    </r>
    <r>
      <rPr>
        <vertAlign val="superscript"/>
        <sz val="10.5"/>
        <rFont val="Courier New"/>
        <family val="3"/>
      </rPr>
      <t>287    196    234    160    166    132    113     79    215    464    189</t>
    </r>
  </si>
  <si>
    <r>
      <rPr>
        <sz val="10.5"/>
        <rFont val="Courier New"/>
        <family val="3"/>
      </rPr>
      <t xml:space="preserve">199    127    </t>
    </r>
    <r>
      <rPr>
        <vertAlign val="superscript"/>
        <sz val="10.5"/>
        <rFont val="Courier New"/>
        <family val="3"/>
      </rPr>
      <t xml:space="preserve">187    131    137    </t>
    </r>
    <r>
      <rPr>
        <b/>
        <vertAlign val="superscript"/>
        <sz val="10"/>
        <rFont val="Courier New"/>
        <family val="3"/>
      </rPr>
      <t xml:space="preserve">118     </t>
    </r>
    <r>
      <rPr>
        <vertAlign val="superscript"/>
        <sz val="10.5"/>
        <rFont val="Courier New"/>
        <family val="3"/>
      </rPr>
      <t xml:space="preserve">134    </t>
    </r>
    <r>
      <rPr>
        <b/>
        <vertAlign val="superscript"/>
        <sz val="10"/>
        <rFont val="Courier New"/>
        <family val="3"/>
      </rPr>
      <t xml:space="preserve">148     </t>
    </r>
    <r>
      <rPr>
        <vertAlign val="superscript"/>
        <sz val="10.5"/>
        <rFont val="Courier New"/>
        <family val="3"/>
      </rPr>
      <t xml:space="preserve">107     </t>
    </r>
    <r>
      <rPr>
        <b/>
        <vertAlign val="superscript"/>
        <sz val="10"/>
        <rFont val="Courier New"/>
        <family val="3"/>
      </rPr>
      <t xml:space="preserve">56    </t>
    </r>
    <r>
      <rPr>
        <vertAlign val="superscript"/>
        <sz val="10.5"/>
        <rFont val="Courier New"/>
        <family val="3"/>
      </rPr>
      <t>202    347    165</t>
    </r>
  </si>
  <si>
    <r>
      <rPr>
        <sz val="10.5"/>
        <rFont val="Courier New"/>
        <family val="3"/>
      </rPr>
      <t xml:space="preserve">264    </t>
    </r>
    <r>
      <rPr>
        <b/>
        <vertAlign val="superscript"/>
        <sz val="10"/>
        <rFont val="Courier New"/>
        <family val="3"/>
      </rPr>
      <t xml:space="preserve">218     </t>
    </r>
    <r>
      <rPr>
        <vertAlign val="superscript"/>
        <sz val="10.5"/>
        <rFont val="Courier New"/>
        <family val="3"/>
      </rPr>
      <t xml:space="preserve">292    199    237    153    172    </t>
    </r>
    <r>
      <rPr>
        <b/>
        <vertAlign val="superscript"/>
        <sz val="10"/>
        <rFont val="Courier New"/>
        <family val="3"/>
      </rPr>
      <t xml:space="preserve">138    </t>
    </r>
    <r>
      <rPr>
        <vertAlign val="superscript"/>
        <sz val="10.5"/>
        <rFont val="Courier New"/>
        <family val="3"/>
      </rPr>
      <t>110     73    212    477    201</t>
    </r>
  </si>
  <si>
    <r>
      <rPr>
        <vertAlign val="superscript"/>
        <sz val="10.5"/>
        <rFont val="Courier New"/>
        <family val="3"/>
      </rPr>
      <t xml:space="preserve">VES                       </t>
    </r>
    <r>
      <rPr>
        <sz val="10.5"/>
        <rFont val="Courier New"/>
        <family val="3"/>
      </rPr>
      <t xml:space="preserve">191    114    </t>
    </r>
    <r>
      <rPr>
        <b/>
        <sz val="10"/>
        <rFont val="Courier New"/>
        <family val="3"/>
      </rPr>
      <t>184</t>
    </r>
    <r>
      <rPr>
        <vertAlign val="superscript"/>
        <sz val="10.5"/>
        <rFont val="Courier New"/>
        <family val="3"/>
      </rPr>
      <t xml:space="preserve">    131</t>
    </r>
  </si>
  <si>
    <r>
      <rPr>
        <sz val="10.5"/>
        <rFont val="Courier New"/>
        <family val="3"/>
      </rPr>
      <t xml:space="preserve">137 </t>
    </r>
    <r>
      <rPr>
        <sz val="4.5"/>
        <color rgb="FF7E7E7E"/>
        <rFont val="Times New Roman"/>
        <family val="1"/>
      </rPr>
      <t>I</t>
    </r>
  </si>
  <si>
    <r>
      <rPr>
        <sz val="10.5"/>
        <rFont val="Courier New"/>
        <family val="3"/>
      </rPr>
      <t>129    132</t>
    </r>
  </si>
  <si>
    <r>
      <rPr>
        <sz val="10.5"/>
        <rFont val="Courier New"/>
        <family val="3"/>
      </rPr>
      <t xml:space="preserve">149    </t>
    </r>
    <r>
      <rPr>
        <vertAlign val="superscript"/>
        <sz val="10.5"/>
        <rFont val="Courier New"/>
        <family val="3"/>
      </rPr>
      <t>106     62    209    345    151</t>
    </r>
  </si>
  <si>
    <r>
      <rPr>
        <sz val="10.5"/>
        <rFont val="Courier New"/>
        <family val="3"/>
      </rPr>
      <t xml:space="preserve">JD3D - P. </t>
    </r>
    <r>
      <rPr>
        <vertAlign val="superscript"/>
        <sz val="10.5"/>
        <rFont val="Courier New"/>
        <family val="3"/>
      </rPr>
      <t xml:space="preserve">ASHMAN </t>
    </r>
    <r>
      <rPr>
        <sz val="10.5"/>
        <rFont val="Courier New"/>
        <family val="3"/>
      </rPr>
      <t>VES</t>
    </r>
  </si>
  <si>
    <r>
      <rPr>
        <sz val="10.5"/>
        <rFont val="Courier New"/>
        <family val="3"/>
      </rPr>
      <t>JD3D - N. FINN VES</t>
    </r>
  </si>
  <si>
    <r>
      <rPr>
        <sz val="10.5"/>
        <rFont val="Courier New"/>
        <family val="3"/>
      </rPr>
      <t xml:space="preserve">JD3D - </t>
    </r>
    <r>
      <rPr>
        <b/>
        <sz val="11.5"/>
        <rFont val="Courier New"/>
        <family val="3"/>
      </rPr>
      <t xml:space="preserve">W. </t>
    </r>
    <r>
      <rPr>
        <sz val="10.5"/>
        <rFont val="Courier New"/>
        <family val="3"/>
      </rPr>
      <t>FULD YES</t>
    </r>
  </si>
  <si>
    <r>
      <rPr>
        <sz val="10.5"/>
        <rFont val="Courier New"/>
        <family val="3"/>
      </rPr>
      <t>JD3D - J</t>
    </r>
    <r>
      <rPr>
        <sz val="10.5"/>
        <color rgb="FF343434"/>
        <rFont val="Courier New"/>
        <family val="3"/>
      </rPr>
      <t xml:space="preserve">. </t>
    </r>
    <r>
      <rPr>
        <sz val="10.5"/>
        <rFont val="Courier New"/>
        <family val="3"/>
      </rPr>
      <t>MASON VES</t>
    </r>
  </si>
  <si>
    <r>
      <rPr>
        <sz val="10.5"/>
        <rFont val="Courier New"/>
        <family val="3"/>
      </rPr>
      <t>CONSTITUTIONAL CONY. VES</t>
    </r>
  </si>
  <si>
    <r>
      <rPr>
        <sz val="10.5"/>
        <rFont val="Courier New"/>
        <family val="3"/>
      </rPr>
      <t xml:space="preserve">253    204    </t>
    </r>
    <r>
      <rPr>
        <b/>
        <sz val="10"/>
        <rFont val="Courier New"/>
        <family val="3"/>
      </rPr>
      <t xml:space="preserve">280     </t>
    </r>
    <r>
      <rPr>
        <vertAlign val="superscript"/>
        <sz val="10.5"/>
        <rFont val="Courier New"/>
        <family val="3"/>
      </rPr>
      <t xml:space="preserve">206    243    167    171    139    116     </t>
    </r>
    <r>
      <rPr>
        <b/>
        <vertAlign val="superscript"/>
        <sz val="10"/>
        <rFont val="Courier New"/>
        <family val="3"/>
      </rPr>
      <t xml:space="preserve">84     208     </t>
    </r>
    <r>
      <rPr>
        <vertAlign val="superscript"/>
        <sz val="10.5"/>
        <rFont val="Courier New"/>
        <family val="3"/>
      </rPr>
      <t>481    195</t>
    </r>
  </si>
  <si>
    <r>
      <rPr>
        <sz val="10.5"/>
        <rFont val="Courier New"/>
        <family val="3"/>
      </rPr>
      <t xml:space="preserve">197    117    179    119    </t>
    </r>
    <r>
      <rPr>
        <b/>
        <vertAlign val="superscript"/>
        <sz val="10"/>
        <rFont val="Courier New"/>
        <family val="3"/>
      </rPr>
      <t xml:space="preserve">128     109     </t>
    </r>
    <r>
      <rPr>
        <vertAlign val="superscript"/>
        <sz val="10.5"/>
        <rFont val="Courier New"/>
        <family val="3"/>
      </rPr>
      <t xml:space="preserve">126    </t>
    </r>
    <r>
      <rPr>
        <b/>
        <vertAlign val="superscript"/>
        <sz val="10"/>
        <rFont val="Times New Roman"/>
        <family val="1"/>
      </rPr>
      <t xml:space="preserve">148              </t>
    </r>
    <r>
      <rPr>
        <vertAlign val="superscript"/>
        <sz val="10.5"/>
        <rFont val="Courier New"/>
        <family val="3"/>
      </rPr>
      <t>99     52    212    329    157</t>
    </r>
  </si>
  <si>
    <r>
      <rPr>
        <sz val="10.5"/>
        <rFont val="Courier New"/>
        <family val="3"/>
      </rPr>
      <t xml:space="preserve">252    224    312    </t>
    </r>
    <r>
      <rPr>
        <vertAlign val="superscript"/>
        <sz val="10.5"/>
        <rFont val="Courier New"/>
        <family val="3"/>
      </rPr>
      <t>221    250    186    177    150    118     92    225    508    221</t>
    </r>
  </si>
  <si>
    <r>
      <rPr>
        <sz val="10.5"/>
        <rFont val="Courier New"/>
        <family val="3"/>
      </rPr>
      <t xml:space="preserve">199    104    159    </t>
    </r>
    <r>
      <rPr>
        <vertAlign val="superscript"/>
        <sz val="10.5"/>
        <rFont val="Courier New"/>
        <family val="3"/>
      </rPr>
      <t>114    121     96    122    134    102     45    200    314    139</t>
    </r>
  </si>
  <si>
    <r>
      <rPr>
        <sz val="10.5"/>
        <rFont val="Courier New"/>
        <family val="3"/>
      </rPr>
      <t xml:space="preserve">254    192    267    </t>
    </r>
    <r>
      <rPr>
        <vertAlign val="superscript"/>
        <sz val="10.5"/>
        <rFont val="Courier New"/>
        <family val="3"/>
      </rPr>
      <t>204    226    159    169    130    115     82    202    453    201</t>
    </r>
  </si>
  <si>
    <r>
      <rPr>
        <sz val="10.5"/>
        <rFont val="Courier New"/>
        <family val="3"/>
      </rPr>
      <t xml:space="preserve">194    130    195    </t>
    </r>
    <r>
      <rPr>
        <vertAlign val="superscript"/>
        <sz val="10.5"/>
        <rFont val="Courier New"/>
        <family val="3"/>
      </rPr>
      <t>124    142    118    128    153    102     53    213    356    155</t>
    </r>
  </si>
  <si>
    <r>
      <rPr>
        <sz val="10.5"/>
        <rFont val="Courier New"/>
        <family val="3"/>
      </rPr>
      <t xml:space="preserve">235    187    273    </t>
    </r>
    <r>
      <rPr>
        <vertAlign val="superscript"/>
        <sz val="10.5"/>
        <rFont val="Courier New"/>
        <family val="3"/>
      </rPr>
      <t>201    229    159    175    133    115     78    200    453    194</t>
    </r>
  </si>
  <si>
    <r>
      <rPr>
        <sz val="10.5"/>
        <rFont val="Courier New"/>
        <family val="3"/>
      </rPr>
      <t xml:space="preserve">212    141    195    </t>
    </r>
    <r>
      <rPr>
        <vertAlign val="superscript"/>
        <sz val="10.5"/>
        <rFont val="Courier New"/>
        <family val="3"/>
      </rPr>
      <t>130    146    118    127    153    105     59    218    359    164</t>
    </r>
  </si>
  <si>
    <r>
      <rPr>
        <sz val="10.5"/>
        <rFont val="Courier New"/>
        <family val="3"/>
      </rPr>
      <t xml:space="preserve">200    181    </t>
    </r>
    <r>
      <rPr>
        <vertAlign val="superscript"/>
        <sz val="10.5"/>
        <rFont val="Courier New"/>
        <family val="3"/>
      </rPr>
      <t>234    168    168    157    126    97    107     76    172    452    179</t>
    </r>
  </si>
  <si>
    <r>
      <rPr>
        <sz val="10.5"/>
        <rFont val="Courier New"/>
        <family val="3"/>
      </rPr>
      <t xml:space="preserve">329    247    370    </t>
    </r>
    <r>
      <rPr>
        <vertAlign val="superscript"/>
        <sz val="10.5"/>
        <rFont val="Courier New"/>
        <family val="3"/>
      </rPr>
      <t>231    280    182    231    236    165     87    336    569    250</t>
    </r>
  </si>
  <si>
    <r>
      <rPr>
        <sz val="31"/>
        <rFont val="Times New Roman"/>
        <family val="1"/>
      </rPr>
      <t>-</t>
    </r>
    <r>
      <rPr>
        <vertAlign val="subscript"/>
        <sz val="11.5"/>
        <rFont val="Times New Roman"/>
        <family val="1"/>
      </rPr>
      <t>•</t>
    </r>
  </si>
  <si>
    <r>
      <rPr>
        <sz val="9.5"/>
        <rFont val="Arial"/>
        <family val="2"/>
      </rPr>
      <t>- 30 -</t>
    </r>
  </si>
  <si>
    <r>
      <rPr>
        <sz val="6.5"/>
        <color rgb="FF2B2B2B"/>
        <rFont val="Arial"/>
        <family val="2"/>
      </rPr>
      <t xml:space="preserve">. </t>
    </r>
    <r>
      <rPr>
        <sz val="6.5"/>
        <rFont val="Arial"/>
        <family val="2"/>
      </rPr>
      <t>II</t>
    </r>
  </si>
  <si>
    <r>
      <rPr>
        <sz val="11"/>
        <rFont val="Courier New"/>
        <family val="3"/>
      </rPr>
      <t xml:space="preserve">DATE: </t>
    </r>
    <r>
      <rPr>
        <vertAlign val="superscript"/>
        <sz val="11"/>
        <rFont val="Courier New"/>
        <family val="3"/>
      </rPr>
      <t xml:space="preserve">12/0Z/92 </t>
    </r>
    <r>
      <rPr>
        <sz val="11"/>
        <rFont val="Courier New"/>
        <family val="3"/>
      </rPr>
      <t>TIME: 13:17</t>
    </r>
  </si>
  <si>
    <r>
      <rPr>
        <sz val="11"/>
        <rFont val="Courier New"/>
        <family val="3"/>
      </rPr>
      <t xml:space="preserve">1992 </t>
    </r>
    <r>
      <rPr>
        <b/>
        <sz val="10.5"/>
        <rFont val="Courier New"/>
        <family val="3"/>
      </rPr>
      <t xml:space="preserve">GENERAL </t>
    </r>
    <r>
      <rPr>
        <sz val="11"/>
        <rFont val="Courier New"/>
        <family val="3"/>
      </rPr>
      <t>ELECTION STATEMENT OF VOTE FOR DISTRICT 07</t>
    </r>
  </si>
  <si>
    <r>
      <rPr>
        <sz val="11"/>
        <rFont val="Courier New"/>
        <family val="3"/>
      </rPr>
      <t>PAGE 3 OF 4</t>
    </r>
  </si>
  <si>
    <r>
      <rPr>
        <sz val="11"/>
        <rFont val="Courier New"/>
        <family val="3"/>
      </rPr>
      <t xml:space="preserve">VOTER TURNOUT </t>
    </r>
    <r>
      <rPr>
        <sz val="7.5"/>
        <rFont val="Times New Roman"/>
        <family val="1"/>
      </rPr>
      <t>,C</t>
    </r>
    <r>
      <rPr>
        <b/>
        <vertAlign val="superscript"/>
        <sz val="9"/>
        <rFont val="Courier New"/>
        <family val="3"/>
      </rPr>
      <t xml:space="preserve">            86.20</t>
    </r>
  </si>
  <si>
    <r>
      <rPr>
        <sz val="11"/>
        <rFont val="Courier New"/>
        <family val="3"/>
      </rPr>
      <t xml:space="preserve">REGISTERED VOTERS       </t>
    </r>
    <r>
      <rPr>
        <b/>
        <vertAlign val="superscript"/>
        <sz val="9"/>
        <rFont val="Courier New"/>
        <family val="3"/>
      </rPr>
      <t>7858</t>
    </r>
  </si>
  <si>
    <r>
      <rPr>
        <sz val="11"/>
        <rFont val="Courier New"/>
        <family val="3"/>
      </rPr>
      <t xml:space="preserve">BALLOTS CAST             </t>
    </r>
    <r>
      <rPr>
        <vertAlign val="superscript"/>
        <sz val="11"/>
        <rFont val="Courier New"/>
        <family val="3"/>
      </rPr>
      <t>6774</t>
    </r>
  </si>
  <si>
    <r>
      <rPr>
        <sz val="9"/>
        <rFont val="Arial"/>
        <family val="2"/>
      </rPr>
      <t xml:space="preserve">R        </t>
    </r>
    <r>
      <rPr>
        <vertAlign val="superscript"/>
        <sz val="11"/>
        <rFont val="Courier New"/>
        <family val="3"/>
      </rPr>
      <t>2173</t>
    </r>
  </si>
  <si>
    <r>
      <rPr>
        <sz val="11"/>
        <rFont val="Courier New"/>
        <family val="3"/>
      </rPr>
      <t xml:space="preserve">CLINTON/GORE         D   </t>
    </r>
    <r>
      <rPr>
        <b/>
        <vertAlign val="superscript"/>
        <sz val="9"/>
        <rFont val="Courier New"/>
        <family val="3"/>
      </rPr>
      <t>2088</t>
    </r>
  </si>
  <si>
    <r>
      <rPr>
        <sz val="11"/>
        <rFont val="Courier New"/>
        <family val="3"/>
      </rPr>
      <t xml:space="preserve">FULANI/MUNOZ        </t>
    </r>
    <r>
      <rPr>
        <b/>
        <vertAlign val="superscript"/>
        <sz val="10.5"/>
        <rFont val="Courier New"/>
        <family val="3"/>
      </rPr>
      <t>NAP</t>
    </r>
    <r>
      <rPr>
        <vertAlign val="superscript"/>
        <sz val="11"/>
        <rFont val="Courier New"/>
        <family val="3"/>
      </rPr>
      <t xml:space="preserve">     12</t>
    </r>
  </si>
  <si>
    <r>
      <rPr>
        <sz val="11"/>
        <rFont val="Courier New"/>
        <family val="3"/>
      </rPr>
      <t xml:space="preserve">GRITZ/MI NETT        </t>
    </r>
    <r>
      <rPr>
        <vertAlign val="superscript"/>
        <sz val="11"/>
        <rFont val="Courier New"/>
        <family val="3"/>
      </rPr>
      <t>AFP     46</t>
    </r>
  </si>
  <si>
    <r>
      <rPr>
        <sz val="11"/>
        <rFont val="Courier New"/>
        <family val="3"/>
      </rPr>
      <t xml:space="preserve">HAGF.LIN/TOHPKINS    </t>
    </r>
    <r>
      <rPr>
        <vertAlign val="superscript"/>
        <sz val="11"/>
        <rFont val="Courier New"/>
        <family val="3"/>
      </rPr>
      <t>NLP     20</t>
    </r>
  </si>
  <si>
    <r>
      <rPr>
        <sz val="11"/>
        <rFont val="Courier New"/>
        <family val="3"/>
      </rPr>
      <t xml:space="preserve">LAROUCHE/BEVEL    </t>
    </r>
    <r>
      <rPr>
        <vertAlign val="superscript"/>
        <sz val="11"/>
        <rFont val="Courier New"/>
        <family val="3"/>
      </rPr>
      <t>IFER     10</t>
    </r>
  </si>
  <si>
    <r>
      <rPr>
        <sz val="11"/>
        <rFont val="Courier New"/>
        <family val="3"/>
      </rPr>
      <t xml:space="preserve">HARROU/LORD         </t>
    </r>
    <r>
      <rPr>
        <vertAlign val="superscript"/>
        <sz val="11"/>
        <rFont val="Courier New"/>
        <family val="3"/>
      </rPr>
      <t>LP</t>
    </r>
    <r>
      <rPr>
        <b/>
        <vertAlign val="superscript"/>
        <sz val="9"/>
        <rFont val="Courier New"/>
        <family val="3"/>
      </rPr>
      <t xml:space="preserve">      98</t>
    </r>
  </si>
  <si>
    <r>
      <rPr>
        <sz val="11"/>
        <rFont val="Courier New"/>
        <family val="3"/>
      </rPr>
      <t xml:space="preserve">PEROT/STOCKDALE     </t>
    </r>
    <r>
      <rPr>
        <b/>
        <vertAlign val="superscript"/>
        <sz val="10.5"/>
        <rFont val="Courier New"/>
        <family val="3"/>
      </rPr>
      <t xml:space="preserve">NPP   </t>
    </r>
    <r>
      <rPr>
        <vertAlign val="superscript"/>
        <sz val="11"/>
        <rFont val="Courier New"/>
        <family val="3"/>
      </rPr>
      <t>2244</t>
    </r>
  </si>
  <si>
    <r>
      <rPr>
        <sz val="11"/>
        <rFont val="Courier New"/>
        <family val="3"/>
      </rPr>
      <t xml:space="preserve">PHILLIPS/KNIGHT     </t>
    </r>
    <r>
      <rPr>
        <b/>
        <vertAlign val="superscript"/>
        <sz val="10.5"/>
        <rFont val="Courier New"/>
        <family val="3"/>
      </rPr>
      <t>ATP</t>
    </r>
    <r>
      <rPr>
        <sz val="11"/>
        <rFont val="Courier New"/>
        <family val="3"/>
      </rPr>
      <t xml:space="preserve">      4</t>
    </r>
  </si>
  <si>
    <r>
      <rPr>
        <sz val="11"/>
        <rFont val="Courier New"/>
        <family val="3"/>
      </rPr>
      <t>WRITE-IN</t>
    </r>
    <r>
      <rPr>
        <vertAlign val="superscript"/>
        <sz val="11"/>
        <rFont val="Courier New"/>
        <family val="3"/>
      </rPr>
      <t xml:space="preserve">                   9</t>
    </r>
  </si>
  <si>
    <r>
      <rPr>
        <sz val="11"/>
        <rFont val="Courier New"/>
        <family val="3"/>
      </rPr>
      <t xml:space="preserve">JORDAN, HARV         </t>
    </r>
    <r>
      <rPr>
        <vertAlign val="superscript"/>
        <sz val="8.5"/>
        <rFont val="Arial"/>
        <family val="2"/>
      </rPr>
      <t>8</t>
    </r>
    <r>
      <rPr>
        <vertAlign val="superscript"/>
        <sz val="11"/>
        <rFont val="Courier New"/>
        <family val="3"/>
      </rPr>
      <t xml:space="preserve">    932</t>
    </r>
  </si>
  <si>
    <r>
      <rPr>
        <sz val="11"/>
        <rFont val="Courier New"/>
        <family val="3"/>
      </rPr>
      <t xml:space="preserve">MURKOWSKI, FRANK      </t>
    </r>
    <r>
      <rPr>
        <b/>
        <vertAlign val="superscript"/>
        <sz val="10.5"/>
        <rFont val="Courier New"/>
        <family val="3"/>
      </rPr>
      <t xml:space="preserve">R   </t>
    </r>
    <r>
      <rPr>
        <vertAlign val="superscript"/>
        <sz val="11"/>
        <rFont val="Courier New"/>
        <family val="3"/>
      </rPr>
      <t>2964</t>
    </r>
  </si>
  <si>
    <r>
      <rPr>
        <sz val="11"/>
        <rFont val="Courier New"/>
        <family val="3"/>
      </rPr>
      <t xml:space="preserve">SMITH, TONY          D   </t>
    </r>
    <r>
      <rPr>
        <b/>
        <vertAlign val="superscript"/>
        <sz val="9"/>
        <rFont val="Courier New"/>
        <family val="3"/>
      </rPr>
      <t>2298</t>
    </r>
  </si>
  <si>
    <r>
      <rPr>
        <b/>
        <sz val="10.5"/>
        <rFont val="Courier New"/>
        <family val="3"/>
      </rPr>
      <t>WRITE-IN</t>
    </r>
    <r>
      <rPr>
        <vertAlign val="superscript"/>
        <sz val="11"/>
        <rFont val="Courier New"/>
        <family val="3"/>
      </rPr>
      <t xml:space="preserve">                   13</t>
    </r>
  </si>
  <si>
    <r>
      <rPr>
        <sz val="11"/>
        <rFont val="Courier New"/>
        <family val="3"/>
      </rPr>
      <t xml:space="preserve">UNITED STATES </t>
    </r>
    <r>
      <rPr>
        <b/>
        <sz val="10.5"/>
        <rFont val="Courier New"/>
        <family val="3"/>
      </rPr>
      <t>REP.</t>
    </r>
  </si>
  <si>
    <r>
      <rPr>
        <sz val="11"/>
        <rFont val="Courier New"/>
        <family val="3"/>
      </rPr>
      <t xml:space="preserve">DEVENS, JOHN         </t>
    </r>
    <r>
      <rPr>
        <vertAlign val="superscript"/>
        <sz val="11"/>
        <rFont val="Courier New"/>
        <family val="3"/>
      </rPr>
      <t xml:space="preserve">D   </t>
    </r>
    <r>
      <rPr>
        <b/>
        <vertAlign val="superscript"/>
        <sz val="9"/>
        <rFont val="Courier New"/>
        <family val="3"/>
      </rPr>
      <t>2865</t>
    </r>
  </si>
  <si>
    <r>
      <rPr>
        <sz val="11"/>
        <rFont val="Courier New"/>
        <family val="3"/>
      </rPr>
      <t>MILLIGAN, HIKE       G</t>
    </r>
    <r>
      <rPr>
        <vertAlign val="superscript"/>
        <sz val="11"/>
        <rFont val="Courier New"/>
        <family val="3"/>
      </rPr>
      <t xml:space="preserve">    432</t>
    </r>
  </si>
  <si>
    <r>
      <rPr>
        <sz val="11"/>
        <rFont val="Courier New"/>
        <family val="3"/>
      </rPr>
      <t xml:space="preserve">STATES, MICHAEL       </t>
    </r>
    <r>
      <rPr>
        <b/>
        <sz val="10.5"/>
        <rFont val="Courier New"/>
        <family val="3"/>
      </rPr>
      <t>A</t>
    </r>
    <r>
      <rPr>
        <vertAlign val="superscript"/>
        <sz val="11"/>
        <rFont val="Courier New"/>
        <family val="3"/>
      </rPr>
      <t xml:space="preserve">    413</t>
    </r>
  </si>
  <si>
    <r>
      <rPr>
        <sz val="11"/>
        <rFont val="Courier New"/>
        <family val="3"/>
      </rPr>
      <t xml:space="preserve">YOUNG, DON           </t>
    </r>
    <r>
      <rPr>
        <b/>
        <vertAlign val="superscript"/>
        <sz val="10.5"/>
        <rFont val="Courier New"/>
        <family val="3"/>
      </rPr>
      <t xml:space="preserve">R   </t>
    </r>
    <r>
      <rPr>
        <vertAlign val="superscript"/>
        <sz val="11"/>
        <rFont val="Courier New"/>
        <family val="3"/>
      </rPr>
      <t>2501</t>
    </r>
  </si>
  <si>
    <r>
      <rPr>
        <b/>
        <sz val="10.5"/>
        <rFont val="Courier New"/>
        <family val="3"/>
      </rPr>
      <t>WRITE-IN</t>
    </r>
    <r>
      <rPr>
        <i/>
        <vertAlign val="superscript"/>
        <sz val="9"/>
        <rFont val="Times New Roman"/>
        <family val="1"/>
      </rPr>
      <t xml:space="preserve">                                                         6</t>
    </r>
  </si>
  <si>
    <r>
      <rPr>
        <sz val="11"/>
        <rFont val="Courier New"/>
        <family val="3"/>
      </rPr>
      <t>STATE SENATOR DIST.D BLAZV, THOMAS FISCHER, PAUL</t>
    </r>
  </si>
  <si>
    <r>
      <rPr>
        <sz val="11"/>
        <rFont val="Courier New"/>
        <family val="3"/>
      </rPr>
      <t>IND    170</t>
    </r>
  </si>
  <si>
    <r>
      <rPr>
        <b/>
        <sz val="10.5"/>
        <rFont val="Courier New"/>
        <family val="3"/>
      </rPr>
      <t xml:space="preserve">R   </t>
    </r>
    <r>
      <rPr>
        <sz val="11"/>
        <rFont val="Courier New"/>
        <family val="3"/>
      </rPr>
      <t>2439</t>
    </r>
  </si>
  <si>
    <r>
      <rPr>
        <sz val="11"/>
        <rFont val="Courier New"/>
        <family val="3"/>
      </rPr>
      <t xml:space="preserve">LITTLE, SUZANNE      </t>
    </r>
    <r>
      <rPr>
        <b/>
        <vertAlign val="superscript"/>
        <sz val="9"/>
        <rFont val="Arial"/>
        <family val="2"/>
      </rPr>
      <t xml:space="preserve">D         </t>
    </r>
    <r>
      <rPr>
        <vertAlign val="superscript"/>
        <sz val="11"/>
        <rFont val="Courier New"/>
        <family val="3"/>
      </rPr>
      <t>2977</t>
    </r>
  </si>
  <si>
    <r>
      <rPr>
        <sz val="11"/>
        <rFont val="Courier New"/>
        <family val="3"/>
      </rPr>
      <t xml:space="preserve">UDELHOVEN, JAMES      </t>
    </r>
    <r>
      <rPr>
        <b/>
        <vertAlign val="superscript"/>
        <sz val="10.5"/>
        <rFont val="Courier New"/>
        <family val="3"/>
      </rPr>
      <t>A</t>
    </r>
    <r>
      <rPr>
        <b/>
        <vertAlign val="superscript"/>
        <sz val="9"/>
        <rFont val="Courier New"/>
        <family val="3"/>
      </rPr>
      <t xml:space="preserve">     451</t>
    </r>
  </si>
  <si>
    <r>
      <rPr>
        <sz val="11"/>
        <rFont val="Courier New"/>
        <family val="3"/>
      </rPr>
      <t>WRITE-IN</t>
    </r>
    <r>
      <rPr>
        <vertAlign val="superscript"/>
        <sz val="11"/>
        <rFont val="Courier New"/>
        <family val="3"/>
      </rPr>
      <t xml:space="preserve">                    3</t>
    </r>
  </si>
  <si>
    <r>
      <rPr>
        <sz val="11"/>
        <rFont val="Courier New"/>
        <family val="3"/>
      </rPr>
      <t xml:space="preserve">STATE </t>
    </r>
    <r>
      <rPr>
        <b/>
        <sz val="10.5"/>
        <rFont val="Courier New"/>
        <family val="3"/>
      </rPr>
      <t xml:space="preserve">REP. </t>
    </r>
    <r>
      <rPr>
        <sz val="11"/>
        <rFont val="Courier New"/>
        <family val="3"/>
      </rPr>
      <t>DIST. 7 KERNES, SUSAN</t>
    </r>
  </si>
  <si>
    <r>
      <rPr>
        <b/>
        <sz val="9"/>
        <rFont val="Arial"/>
        <family val="2"/>
      </rPr>
      <t xml:space="preserve">D         </t>
    </r>
    <r>
      <rPr>
        <sz val="11"/>
        <rFont val="Courier New"/>
        <family val="3"/>
      </rPr>
      <t>2433</t>
    </r>
  </si>
  <si>
    <r>
      <rPr>
        <sz val="11"/>
        <rFont val="Courier New"/>
        <family val="3"/>
      </rPr>
      <t xml:space="preserve">LEVINE, BENN        </t>
    </r>
    <r>
      <rPr>
        <vertAlign val="superscript"/>
        <sz val="9"/>
        <rFont val="Arial"/>
        <family val="2"/>
      </rPr>
      <t>G</t>
    </r>
    <r>
      <rPr>
        <b/>
        <vertAlign val="superscript"/>
        <sz val="9"/>
        <rFont val="Courier New"/>
        <family val="3"/>
      </rPr>
      <t xml:space="preserve">     482</t>
    </r>
  </si>
  <si>
    <r>
      <rPr>
        <sz val="11"/>
        <rFont val="Courier New"/>
        <family val="3"/>
      </rPr>
      <t xml:space="preserve">PHILLIPS, GAIL        </t>
    </r>
    <r>
      <rPr>
        <b/>
        <vertAlign val="superscript"/>
        <sz val="10.5"/>
        <rFont val="Courier New"/>
        <family val="3"/>
      </rPr>
      <t xml:space="preserve">R   </t>
    </r>
    <r>
      <rPr>
        <b/>
        <vertAlign val="superscript"/>
        <sz val="9"/>
        <rFont val="Courier New"/>
        <family val="3"/>
      </rPr>
      <t>3078</t>
    </r>
  </si>
  <si>
    <r>
      <rPr>
        <sz val="11"/>
        <rFont val="Courier New"/>
        <family val="3"/>
      </rPr>
      <t>WRITE-IN</t>
    </r>
    <r>
      <rPr>
        <vertAlign val="superscript"/>
        <sz val="11"/>
        <rFont val="Courier New"/>
        <family val="3"/>
      </rPr>
      <t xml:space="preserve">                    9</t>
    </r>
  </si>
  <si>
    <r>
      <rPr>
        <vertAlign val="superscript"/>
        <sz val="11"/>
        <rFont val="Courier New"/>
        <family val="3"/>
      </rPr>
      <t xml:space="preserve">APPEALS </t>
    </r>
    <r>
      <rPr>
        <sz val="11"/>
        <rFont val="Courier New"/>
        <family val="3"/>
      </rPr>
      <t xml:space="preserve">- A. </t>
    </r>
    <r>
      <rPr>
        <b/>
        <vertAlign val="superscript"/>
        <sz val="10.5"/>
        <rFont val="Courier New"/>
        <family val="3"/>
      </rPr>
      <t>BRYNER</t>
    </r>
  </si>
  <si>
    <r>
      <rPr>
        <vertAlign val="subscript"/>
        <sz val="11"/>
        <rFont val="Courier New"/>
        <family val="3"/>
      </rPr>
      <t xml:space="preserve">NO                 </t>
    </r>
    <r>
      <rPr>
        <b/>
        <sz val="9"/>
        <rFont val="Courier New"/>
        <family val="3"/>
      </rPr>
      <t>2226</t>
    </r>
  </si>
  <si>
    <r>
      <rPr>
        <vertAlign val="subscript"/>
        <sz val="11"/>
        <rFont val="Courier New"/>
        <family val="3"/>
      </rPr>
      <t xml:space="preserve">TIME: 13:17                                    </t>
    </r>
    <r>
      <rPr>
        <sz val="11"/>
        <rFont val="Courier New"/>
        <family val="3"/>
      </rPr>
      <t>STATEMENT OF VOTE FOR DISTRICT 07</t>
    </r>
  </si>
  <si>
    <r>
      <rPr>
        <sz val="11"/>
        <rFont val="Courier New"/>
        <family val="3"/>
      </rPr>
      <t xml:space="preserve">JD3S - B. </t>
    </r>
    <r>
      <rPr>
        <vertAlign val="superscript"/>
        <sz val="11"/>
        <rFont val="Courier New"/>
        <family val="3"/>
      </rPr>
      <t xml:space="preserve">CUTLER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</si>
  <si>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JD3S - M. </t>
    </r>
    <r>
      <rPr>
        <vertAlign val="superscript"/>
        <sz val="11"/>
        <rFont val="Courier New"/>
        <family val="3"/>
      </rPr>
      <t xml:space="preserve">ROWLAND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</si>
  <si>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JD3D - </t>
    </r>
    <r>
      <rPr>
        <sz val="12"/>
        <rFont val="Courier New"/>
        <family val="3"/>
      </rPr>
      <t xml:space="preserve">P. </t>
    </r>
    <r>
      <rPr>
        <vertAlign val="superscript"/>
        <sz val="11"/>
        <rFont val="Courier New"/>
        <family val="3"/>
      </rPr>
      <t xml:space="preserve">ASHMAN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</si>
  <si>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JD3D - W. </t>
    </r>
    <r>
      <rPr>
        <vertAlign val="superscript"/>
        <sz val="11"/>
        <rFont val="Courier New"/>
        <family val="3"/>
      </rPr>
      <t xml:space="preserve">FULD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</si>
  <si>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JD3D - J. </t>
    </r>
    <r>
      <rPr>
        <vertAlign val="superscript"/>
        <sz val="11"/>
        <rFont val="Courier New"/>
        <family val="3"/>
      </rPr>
      <t xml:space="preserve">MASON </t>
    </r>
    <r>
      <rPr>
        <sz val="11"/>
        <rFont val="Courier New"/>
        <family val="3"/>
      </rPr>
      <t>YES</t>
    </r>
  </si>
  <si>
    <r>
      <rPr>
        <sz val="10"/>
        <rFont val="Times New Roman"/>
        <family val="1"/>
      </rPr>
      <t>-  31   -</t>
    </r>
  </si>
  <si>
    <r>
      <rPr>
        <sz val="17.5"/>
        <rFont val="Arial"/>
        <family val="2"/>
      </rPr>
      <t>"</t>
    </r>
  </si>
  <si>
    <r>
      <rPr>
        <sz val="5.5"/>
        <rFont val="Times New Roman"/>
        <family val="1"/>
      </rPr>
      <t>II</t>
    </r>
  </si>
  <si>
    <r>
      <rPr>
        <vertAlign val="subscript"/>
        <sz val="10.5"/>
        <rFont val="Courier New"/>
        <family val="3"/>
      </rPr>
      <t xml:space="preserve">_ DATE: 12/02/92                                      </t>
    </r>
    <r>
      <rPr>
        <sz val="10.5"/>
        <rFont val="Courier New"/>
        <family val="3"/>
      </rPr>
      <t>1992 GENERAL ELECTION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</si>
  <si>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08</t>
    </r>
  </si>
  <si>
    <r>
      <rPr>
        <sz val="10.5"/>
        <rFont val="Courier New"/>
        <family val="3"/>
      </rPr>
      <t xml:space="preserve">PAGE  1 DF  </t>
    </r>
    <r>
      <rPr>
        <vertAlign val="superscript"/>
        <sz val="10.5"/>
        <rFont val="Courier New"/>
        <family val="3"/>
      </rPr>
      <t>4</t>
    </r>
  </si>
  <si>
    <r>
      <rPr>
        <vertAlign val="subscript"/>
        <sz val="10.5"/>
        <rFont val="Courier New"/>
        <family val="3"/>
      </rPr>
      <t xml:space="preserve">BEAR  COOPER   </t>
    </r>
    <r>
      <rPr>
        <sz val="10.5"/>
        <rFont val="Courier New"/>
        <family val="3"/>
      </rPr>
      <t xml:space="preserve">HOOSE  RIDGE-  SEWARD  </t>
    </r>
    <r>
      <rPr>
        <vertAlign val="superscript"/>
        <sz val="10.5"/>
        <rFont val="Courier New"/>
        <family val="3"/>
      </rPr>
      <t>SEWARD SOLDTNA SOLDTNA  SPORTS   STER- TUSTUH- ABSENTE QUESTON</t>
    </r>
  </si>
  <si>
    <r>
      <rPr>
        <sz val="10.5"/>
        <rFont val="Courier New"/>
        <family val="3"/>
      </rPr>
      <t xml:space="preserve">CREEK  </t>
    </r>
    <r>
      <rPr>
        <vertAlign val="superscript"/>
        <sz val="10.5"/>
        <rFont val="Courier New"/>
        <family val="3"/>
      </rPr>
      <t xml:space="preserve">LNDING   PASS    WAY 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1 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2  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 xml:space="preserve">1  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>2    LAKE    LING  ENA 12</t>
    </r>
  </si>
  <si>
    <r>
      <rPr>
        <vertAlign val="subscript"/>
        <sz val="10.5"/>
        <rFont val="Courier New"/>
        <family val="3"/>
      </rPr>
      <t xml:space="preserve">08-187  </t>
    </r>
    <r>
      <rPr>
        <b/>
        <vertAlign val="subscript"/>
        <sz val="10"/>
        <rFont val="Courier New"/>
        <family val="3"/>
      </rPr>
      <t xml:space="preserve">08-189  </t>
    </r>
    <r>
      <rPr>
        <vertAlign val="subscript"/>
        <sz val="10.5"/>
        <rFont val="Courier New"/>
        <family val="3"/>
      </rPr>
      <t xml:space="preserve">08-190  </t>
    </r>
    <r>
      <rPr>
        <sz val="10.5"/>
        <rFont val="Courier New"/>
        <family val="3"/>
      </rPr>
      <t xml:space="preserve">08-191  08-193  08-195  </t>
    </r>
    <r>
      <rPr>
        <vertAlign val="superscript"/>
        <sz val="10.5"/>
        <rFont val="Courier New"/>
        <family val="3"/>
      </rPr>
      <t>08-197  08-199  08-201  08-203  08-205</t>
    </r>
  </si>
  <si>
    <r>
      <rPr>
        <sz val="10.5"/>
        <rFont val="Courier New"/>
        <family val="3"/>
      </rPr>
      <t xml:space="preserve">VOTER TURNOUT X          </t>
    </r>
    <r>
      <rPr>
        <vertAlign val="superscript"/>
        <sz val="10.5"/>
        <rFont val="Courier New"/>
        <family val="3"/>
      </rPr>
      <t xml:space="preserve">68.33  60.15   65.23  63.79   57.30  64.11  </t>
    </r>
    <r>
      <rPr>
        <b/>
        <vertAlign val="superscript"/>
        <sz val="10"/>
        <rFont val="Courier New"/>
        <family val="3"/>
      </rPr>
      <t xml:space="preserve">65.58   65.03   </t>
    </r>
    <r>
      <rPr>
        <vertAlign val="superscript"/>
        <sz val="10.5"/>
        <rFont val="Courier New"/>
        <family val="3"/>
      </rPr>
      <t xml:space="preserve">57.77   </t>
    </r>
    <r>
      <rPr>
        <b/>
        <vertAlign val="superscript"/>
        <sz val="10"/>
        <rFont val="Courier New"/>
        <family val="3"/>
      </rPr>
      <t xml:space="preserve">55.57   </t>
    </r>
    <r>
      <rPr>
        <vertAlign val="superscript"/>
        <sz val="10.5"/>
        <rFont val="Courier New"/>
        <family val="3"/>
      </rPr>
      <t>65.54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</si>
  <si>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 xml:space="preserve">641    </t>
    </r>
    <r>
      <rPr>
        <b/>
        <vertAlign val="superscript"/>
        <sz val="10"/>
        <rFont val="Courier New"/>
        <family val="3"/>
      </rPr>
      <t xml:space="preserve">261     210    1080    883     </t>
    </r>
    <r>
      <rPr>
        <vertAlign val="superscript"/>
        <sz val="10.5"/>
        <rFont val="Courier New"/>
        <family val="3"/>
      </rPr>
      <t xml:space="preserve">549   1113    </t>
    </r>
    <r>
      <rPr>
        <b/>
        <vertAlign val="superscript"/>
        <sz val="10"/>
        <rFont val="Courier New"/>
        <family val="3"/>
      </rPr>
      <t xml:space="preserve">695    </t>
    </r>
    <r>
      <rPr>
        <vertAlign val="superscript"/>
        <sz val="10.5"/>
        <rFont val="Courier New"/>
        <family val="3"/>
      </rPr>
      <t xml:space="preserve">746    </t>
    </r>
    <r>
      <rPr>
        <b/>
        <vertAlign val="superscript"/>
        <sz val="10"/>
        <rFont val="Courier New"/>
        <family val="3"/>
      </rPr>
      <t>1094     148</t>
    </r>
  </si>
  <si>
    <r>
      <rPr>
        <sz val="10.5"/>
        <rFont val="Courier New"/>
        <family val="3"/>
      </rPr>
      <t xml:space="preserve">BALLOTS CAST              </t>
    </r>
    <r>
      <rPr>
        <b/>
        <vertAlign val="superscript"/>
        <sz val="10"/>
        <rFont val="Courier New"/>
        <family val="3"/>
      </rPr>
      <t xml:space="preserve">438     </t>
    </r>
    <r>
      <rPr>
        <vertAlign val="superscript"/>
        <sz val="10.5"/>
        <rFont val="Courier New"/>
        <family val="3"/>
      </rPr>
      <t xml:space="preserve">157    137    </t>
    </r>
    <r>
      <rPr>
        <b/>
        <vertAlign val="superscript"/>
        <sz val="10"/>
        <rFont val="Courier New"/>
        <family val="3"/>
      </rPr>
      <t xml:space="preserve">689     506    </t>
    </r>
    <r>
      <rPr>
        <vertAlign val="superscript"/>
        <sz val="10.5"/>
        <rFont val="Courier New"/>
        <family val="3"/>
      </rPr>
      <t xml:space="preserve">352    730    452    431    </t>
    </r>
    <r>
      <rPr>
        <b/>
        <vertAlign val="superscript"/>
        <sz val="10"/>
        <rFont val="Courier New"/>
        <family val="3"/>
      </rPr>
      <t>608</t>
    </r>
    <r>
      <rPr>
        <vertAlign val="superscript"/>
        <sz val="10.5"/>
        <rFont val="Courier New"/>
        <family val="3"/>
      </rPr>
      <t xml:space="preserve">     97</t>
    </r>
  </si>
  <si>
    <r>
      <rPr>
        <sz val="10.5"/>
        <rFont val="Courier New"/>
        <family val="3"/>
      </rPr>
      <t>08-991  08-995</t>
    </r>
  </si>
  <si>
    <r>
      <rPr>
        <b/>
        <sz val="10"/>
        <rFont val="Courier New"/>
        <family val="3"/>
      </rPr>
      <t>1039    878</t>
    </r>
  </si>
  <si>
    <r>
      <rPr>
        <sz val="10.5"/>
        <rFont val="Courier New"/>
        <family val="3"/>
      </rPr>
      <t>PRESIDENT/VICE PRESIDENT BUSH/QUAYLE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</si>
  <si>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129     </t>
    </r>
    <r>
      <rPr>
        <b/>
        <vertAlign val="subscript"/>
        <sz val="10"/>
        <rFont val="Courier New"/>
        <family val="3"/>
      </rPr>
      <t xml:space="preserve">65     </t>
    </r>
    <r>
      <rPr>
        <vertAlign val="subscript"/>
        <sz val="10.5"/>
        <rFont val="Courier New"/>
        <family val="3"/>
      </rPr>
      <t xml:space="preserve">40    </t>
    </r>
    <r>
      <rPr>
        <sz val="10.5"/>
        <rFont val="Courier New"/>
        <family val="3"/>
      </rPr>
      <t xml:space="preserve">297    </t>
    </r>
    <r>
      <rPr>
        <b/>
        <sz val="10"/>
        <rFont val="Courier New"/>
        <family val="3"/>
      </rPr>
      <t xml:space="preserve">166     </t>
    </r>
    <r>
      <rPr>
        <vertAlign val="superscript"/>
        <sz val="10.5"/>
        <rFont val="Courier New"/>
        <family val="3"/>
      </rPr>
      <t xml:space="preserve">149    338    194    </t>
    </r>
    <r>
      <rPr>
        <b/>
        <vertAlign val="superscript"/>
        <sz val="10"/>
        <rFont val="Courier New"/>
        <family val="3"/>
      </rPr>
      <t xml:space="preserve">180     </t>
    </r>
    <r>
      <rPr>
        <vertAlign val="superscript"/>
        <sz val="10.5"/>
        <rFont val="Courier New"/>
        <family val="3"/>
      </rPr>
      <t xml:space="preserve">240     34    </t>
    </r>
    <r>
      <rPr>
        <b/>
        <vertAlign val="superscript"/>
        <sz val="10"/>
        <rFont val="Courier New"/>
        <family val="3"/>
      </rPr>
      <t>382</t>
    </r>
    <r>
      <rPr>
        <vertAlign val="superscript"/>
        <sz val="10.5"/>
        <rFont val="Courier New"/>
        <family val="3"/>
      </rPr>
      <t xml:space="preserve">    285</t>
    </r>
  </si>
  <si>
    <r>
      <rPr>
        <sz val="10.5"/>
        <rFont val="Courier New"/>
        <family val="3"/>
      </rPr>
      <t xml:space="preserve">CLINTON/GORE          </t>
    </r>
    <r>
      <rPr>
        <b/>
        <sz val="9.5"/>
        <rFont val="Arial"/>
        <family val="2"/>
      </rPr>
      <t xml:space="preserve">D           </t>
    </r>
    <r>
      <rPr>
        <b/>
        <vertAlign val="superscript"/>
        <sz val="10"/>
        <rFont val="Courier New"/>
        <family val="3"/>
      </rPr>
      <t xml:space="preserve">146     38     48     </t>
    </r>
    <r>
      <rPr>
        <vertAlign val="superscript"/>
        <sz val="10.5"/>
        <rFont val="Courier New"/>
        <family val="3"/>
      </rPr>
      <t xml:space="preserve">121    171    </t>
    </r>
    <r>
      <rPr>
        <b/>
        <vertAlign val="superscript"/>
        <sz val="10"/>
        <rFont val="Courier New"/>
        <family val="3"/>
      </rPr>
      <t xml:space="preserve">103    </t>
    </r>
    <r>
      <rPr>
        <vertAlign val="superscript"/>
        <sz val="10.5"/>
        <rFont val="Courier New"/>
        <family val="3"/>
      </rPr>
      <t xml:space="preserve">167    102     78    107     22    </t>
    </r>
    <r>
      <rPr>
        <b/>
        <vertAlign val="superscript"/>
        <sz val="10"/>
        <rFont val="Courier New"/>
        <family val="3"/>
      </rPr>
      <t>269</t>
    </r>
    <r>
      <rPr>
        <vertAlign val="superscript"/>
        <sz val="10.5"/>
        <rFont val="Courier New"/>
        <family val="3"/>
      </rPr>
      <t xml:space="preserve">    137</t>
    </r>
  </si>
  <si>
    <r>
      <rPr>
        <sz val="10.5"/>
        <rFont val="Courier New"/>
        <family val="3"/>
      </rPr>
      <t xml:space="preserve">FULANI/MUNOZ        NAP     </t>
    </r>
    <r>
      <rPr>
        <vertAlign val="superscript"/>
        <sz val="10.5"/>
        <rFont val="Courier New"/>
        <family val="3"/>
      </rPr>
      <t>0      0      0      0      0      2      0      1      1      1      0      1      0</t>
    </r>
  </si>
  <si>
    <r>
      <rPr>
        <sz val="10.5"/>
        <rFont val="Courier New"/>
        <family val="3"/>
      </rPr>
      <t xml:space="preserve">2      </t>
    </r>
    <r>
      <rPr>
        <vertAlign val="superscript"/>
        <sz val="10.5"/>
        <rFont val="Courier New"/>
        <family val="3"/>
      </rPr>
      <t>0      2      2      0      0</t>
    </r>
  </si>
  <si>
    <r>
      <rPr>
        <sz val="10.5"/>
        <rFont val="Courier New"/>
        <family val="3"/>
      </rPr>
      <t>GRITZ/HINETT        AFP      2</t>
    </r>
  </si>
  <si>
    <r>
      <rPr>
        <sz val="10.5"/>
        <rFont val="Courier New"/>
        <family val="3"/>
      </rPr>
      <t>HAGELIN/TOMPKINS     NLP      0</t>
    </r>
  </si>
  <si>
    <r>
      <rPr>
        <sz val="10.5"/>
        <rFont val="Courier New"/>
        <family val="3"/>
      </rPr>
      <t xml:space="preserve">0      0      0      </t>
    </r>
    <r>
      <rPr>
        <vertAlign val="superscript"/>
        <sz val="10.5"/>
        <rFont val="Courier New"/>
        <family val="3"/>
      </rPr>
      <t>1      0      1     0      1     0      0      1      0</t>
    </r>
  </si>
  <si>
    <r>
      <rPr>
        <vertAlign val="subscript"/>
        <sz val="10.5"/>
        <rFont val="Courier New"/>
        <family val="3"/>
      </rPr>
      <t xml:space="preserve">0      0      0      </t>
    </r>
    <r>
      <rPr>
        <sz val="10.5"/>
        <rFont val="Courier New"/>
        <family val="3"/>
      </rPr>
      <t xml:space="preserve">0      3      </t>
    </r>
    <r>
      <rPr>
        <vertAlign val="superscript"/>
        <sz val="10.5"/>
        <rFont val="Courier New"/>
        <family val="3"/>
      </rPr>
      <t>0      3      0</t>
    </r>
  </si>
  <si>
    <r>
      <rPr>
        <sz val="10.5"/>
        <rFont val="Courier New"/>
        <family val="3"/>
      </rPr>
      <t xml:space="preserve">LAROUCHE/BEVEL    IFER     0      </t>
    </r>
    <r>
      <rPr>
        <vertAlign val="superscript"/>
        <sz val="10.5"/>
        <rFont val="Courier New"/>
        <family val="3"/>
      </rPr>
      <t xml:space="preserve">0      0      3      1      </t>
    </r>
    <r>
      <rPr>
        <vertAlign val="subscript"/>
        <sz val="10.5"/>
        <rFont val="Courier New"/>
        <family val="3"/>
      </rPr>
      <t>1      4      4     2      8      2      9      5</t>
    </r>
  </si>
  <si>
    <r>
      <rPr>
        <sz val="10.5"/>
        <rFont val="Courier New"/>
        <family val="3"/>
      </rPr>
      <t>MARR OU/LORD          LP      4</t>
    </r>
  </si>
  <si>
    <r>
      <rPr>
        <sz val="10.5"/>
        <rFont val="Courier New"/>
        <family val="3"/>
      </rPr>
      <t>PEROT/STOCKDALE     NPP</t>
    </r>
    <r>
      <rPr>
        <vertAlign val="superscript"/>
        <sz val="10.5"/>
        <rFont val="Courier New"/>
        <family val="3"/>
      </rPr>
      <t xml:space="preserve">    152</t>
    </r>
  </si>
  <si>
    <r>
      <rPr>
        <b/>
        <vertAlign val="subscript"/>
        <sz val="10"/>
        <rFont val="Courier New"/>
        <family val="3"/>
      </rPr>
      <t xml:space="preserve">50     </t>
    </r>
    <r>
      <rPr>
        <vertAlign val="subscript"/>
        <sz val="10.5"/>
        <rFont val="Courier New"/>
        <family val="3"/>
      </rPr>
      <t xml:space="preserve">46    </t>
    </r>
    <r>
      <rPr>
        <b/>
        <vertAlign val="subscript"/>
        <sz val="10"/>
        <rFont val="Courier New"/>
        <family val="3"/>
      </rPr>
      <t xml:space="preserve">256     </t>
    </r>
    <r>
      <rPr>
        <vertAlign val="subscript"/>
        <sz val="10.5"/>
        <rFont val="Courier New"/>
        <family val="3"/>
      </rPr>
      <t xml:space="preserve">142     92    212    145    165    </t>
    </r>
    <r>
      <rPr>
        <sz val="10.5"/>
        <rFont val="Courier New"/>
        <family val="3"/>
      </rPr>
      <t xml:space="preserve">240     </t>
    </r>
    <r>
      <rPr>
        <b/>
        <sz val="10"/>
        <rFont val="Courier New"/>
        <family val="3"/>
      </rPr>
      <t xml:space="preserve">38     </t>
    </r>
    <r>
      <rPr>
        <vertAlign val="superscript"/>
        <sz val="10.5"/>
        <rFont val="Courier New"/>
        <family val="3"/>
      </rPr>
      <t>355    432</t>
    </r>
  </si>
  <si>
    <r>
      <rPr>
        <sz val="10.5"/>
        <rFont val="Courier New"/>
        <family val="3"/>
      </rPr>
      <t xml:space="preserve">PHILLIPS/KNIGHT     ATP     0      </t>
    </r>
    <r>
      <rPr>
        <vertAlign val="superscript"/>
        <sz val="10.5"/>
        <rFont val="Courier New"/>
        <family val="3"/>
      </rPr>
      <t xml:space="preserve">0      0      2      0      1      1      0      </t>
    </r>
    <r>
      <rPr>
        <vertAlign val="subscript"/>
        <sz val="10.5"/>
        <rFont val="Courier New"/>
        <family val="3"/>
      </rPr>
      <t>2      0      0      0      3</t>
    </r>
  </si>
  <si>
    <r>
      <rPr>
        <sz val="10.5"/>
        <rFont val="Courier New"/>
        <family val="3"/>
      </rPr>
      <t>UNITED STATES SENATE JORDAN, MARV MURKOWSKI, FRANK SMITH, TDNV</t>
    </r>
  </si>
  <si>
    <r>
      <rPr>
        <sz val="10.5"/>
        <rFont val="Courier New"/>
        <family val="3"/>
      </rPr>
      <t xml:space="preserve">G     </t>
    </r>
    <r>
      <rPr>
        <b/>
        <sz val="10"/>
        <rFont val="Courier New"/>
        <family val="3"/>
      </rPr>
      <t xml:space="preserve">68      </t>
    </r>
    <r>
      <rPr>
        <vertAlign val="superscript"/>
        <sz val="10.5"/>
        <rFont val="Courier New"/>
        <family val="3"/>
      </rPr>
      <t>8     24     51     55     19     48     25     30     53     7     65     49</t>
    </r>
  </si>
  <si>
    <r>
      <rPr>
        <vertAlign val="subscript"/>
        <sz val="10.5"/>
        <rFont val="Courier New"/>
        <family val="3"/>
      </rPr>
      <t xml:space="preserve">R    199     </t>
    </r>
    <r>
      <rPr>
        <b/>
        <vertAlign val="subscript"/>
        <sz val="10"/>
        <rFont val="Courier New"/>
        <family val="3"/>
      </rPr>
      <t xml:space="preserve">89     </t>
    </r>
    <r>
      <rPr>
        <vertAlign val="subscript"/>
        <sz val="10.5"/>
        <rFont val="Courier New"/>
        <family val="3"/>
      </rPr>
      <t xml:space="preserve">55    385    234    192    416    </t>
    </r>
    <r>
      <rPr>
        <sz val="10.5"/>
        <rFont val="Courier New"/>
        <family val="3"/>
      </rPr>
      <t xml:space="preserve">263    250    </t>
    </r>
    <r>
      <rPr>
        <vertAlign val="superscript"/>
        <sz val="10.5"/>
        <rFont val="Courier New"/>
        <family val="3"/>
      </rPr>
      <t>336     55    477    238</t>
    </r>
  </si>
  <si>
    <r>
      <rPr>
        <vertAlign val="subscript"/>
        <sz val="10.5"/>
        <rFont val="Courier New"/>
        <family val="3"/>
      </rPr>
      <t xml:space="preserve">D    163     </t>
    </r>
    <r>
      <rPr>
        <b/>
        <vertAlign val="subscript"/>
        <sz val="10"/>
        <rFont val="Courier New"/>
        <family val="3"/>
      </rPr>
      <t xml:space="preserve">56      </t>
    </r>
    <r>
      <rPr>
        <vertAlign val="subscript"/>
        <sz val="10.5"/>
        <rFont val="Courier New"/>
        <family val="3"/>
      </rPr>
      <t xml:space="preserve">56    237    203    122    253    </t>
    </r>
    <r>
      <rPr>
        <sz val="10.5"/>
        <rFont val="Courier New"/>
        <family val="3"/>
      </rPr>
      <t xml:space="preserve">158    </t>
    </r>
    <r>
      <rPr>
        <vertAlign val="superscript"/>
        <sz val="10.5"/>
        <rFont val="Courier New"/>
        <family val="3"/>
      </rPr>
      <t>144    204     32    377    152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</si>
  <si>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0      0      0      0      0      0      2      1     5      1      0      1      1</t>
    </r>
  </si>
  <si>
    <r>
      <rPr>
        <sz val="10.5"/>
        <rFont val="Courier New"/>
        <family val="3"/>
      </rPr>
      <t xml:space="preserve">UNITED STATES REP.            </t>
    </r>
    <r>
      <rPr>
        <vertAlign val="subscript"/>
        <sz val="10.5"/>
        <rFont val="Courier New"/>
        <family val="3"/>
      </rPr>
      <t xml:space="preserve">215    </t>
    </r>
    <r>
      <rPr>
        <b/>
        <i/>
        <vertAlign val="subscript"/>
        <sz val="8.5"/>
        <rFont val="Arial"/>
        <family val="2"/>
      </rPr>
      <t xml:space="preserve">66              </t>
    </r>
    <r>
      <rPr>
        <vertAlign val="subscript"/>
        <sz val="10.5"/>
        <rFont val="Courier New"/>
        <family val="3"/>
      </rPr>
      <t>65    268    245</t>
    </r>
  </si>
  <si>
    <r>
      <rPr>
        <b/>
        <sz val="10"/>
        <rFont val="Courier New"/>
        <family val="3"/>
      </rPr>
      <t xml:space="preserve">166     </t>
    </r>
    <r>
      <rPr>
        <sz val="10.5"/>
        <rFont val="Courier New"/>
        <family val="3"/>
      </rPr>
      <t xml:space="preserve">307    </t>
    </r>
    <r>
      <rPr>
        <vertAlign val="superscript"/>
        <sz val="10.5"/>
        <rFont val="Courier New"/>
        <family val="3"/>
      </rPr>
      <t>182    161    246     31    456    157</t>
    </r>
  </si>
  <si>
    <r>
      <rPr>
        <sz val="10.5"/>
        <rFont val="Courier New"/>
        <family val="3"/>
      </rPr>
      <t xml:space="preserve">26     10     </t>
    </r>
    <r>
      <rPr>
        <vertAlign val="superscript"/>
        <sz val="10.5"/>
        <rFont val="Courier New"/>
        <family val="3"/>
      </rPr>
      <t xml:space="preserve">18     34     </t>
    </r>
    <r>
      <rPr>
        <i/>
        <vertAlign val="superscript"/>
        <sz val="8.5"/>
        <rFont val="Arial"/>
        <family val="2"/>
      </rPr>
      <t xml:space="preserve">6              </t>
    </r>
    <r>
      <rPr>
        <vertAlign val="superscript"/>
        <sz val="10.5"/>
        <rFont val="Courier New"/>
        <family val="3"/>
      </rPr>
      <t>30     24</t>
    </r>
  </si>
  <si>
    <r>
      <rPr>
        <sz val="10.5"/>
        <rFont val="Courier New"/>
        <family val="3"/>
      </rPr>
      <t xml:space="preserve">MILLIGAN, HIKE       </t>
    </r>
    <r>
      <rPr>
        <vertAlign val="superscript"/>
        <sz val="10.5"/>
        <rFont val="Courier New"/>
        <family val="3"/>
      </rPr>
      <t>G     28      3      9     27     18      7</t>
    </r>
  </si>
  <si>
    <r>
      <rPr>
        <sz val="10.5"/>
        <rFont val="Courier New"/>
        <family val="3"/>
      </rPr>
      <t xml:space="preserve">STATES, MICHAEL       A     </t>
    </r>
    <r>
      <rPr>
        <vertAlign val="superscript"/>
        <sz val="10.5"/>
        <rFont val="Courier New"/>
        <family val="3"/>
      </rPr>
      <t xml:space="preserve">31      9     21     60     30     13    </t>
    </r>
    <r>
      <rPr>
        <vertAlign val="subscript"/>
        <sz val="10.5"/>
        <rFont val="Courier New"/>
        <family val="3"/>
      </rPr>
      <t>350    219    214    263     50    371    212</t>
    </r>
  </si>
  <si>
    <r>
      <rPr>
        <sz val="10.5"/>
        <rFont val="Courier New"/>
        <family val="3"/>
      </rPr>
      <t xml:space="preserve">WRITE-IN                </t>
    </r>
    <r>
      <rPr>
        <vertAlign val="superscript"/>
        <sz val="10.5"/>
        <rFont val="Courier New"/>
        <family val="3"/>
      </rPr>
      <t>0      0      0      1     0      1</t>
    </r>
  </si>
  <si>
    <r>
      <rPr>
        <sz val="10.5"/>
        <rFont val="Courier New"/>
        <family val="3"/>
      </rPr>
      <t>STATE SENATOR DIST.D BLAZV, THOMAS</t>
    </r>
  </si>
  <si>
    <r>
      <rPr>
        <sz val="10.5"/>
        <rFont val="Courier New"/>
        <family val="3"/>
      </rPr>
      <t xml:space="preserve">IND     15     </t>
    </r>
    <r>
      <rPr>
        <vertAlign val="superscript"/>
        <sz val="10.5"/>
        <rFont val="Courier New"/>
        <family val="3"/>
      </rPr>
      <t xml:space="preserve">5      3     37     10     </t>
    </r>
    <r>
      <rPr>
        <i/>
        <vertAlign val="superscript"/>
        <sz val="8.5"/>
        <rFont val="Arial"/>
        <family val="2"/>
      </rPr>
      <t xml:space="preserve">6              </t>
    </r>
    <r>
      <rPr>
        <vertAlign val="superscript"/>
        <sz val="10.5"/>
        <rFont val="Courier New"/>
        <family val="3"/>
      </rPr>
      <t>36     21     23     25      4     34     14</t>
    </r>
  </si>
  <si>
    <r>
      <rPr>
        <vertAlign val="subscript"/>
        <sz val="10.5"/>
        <rFont val="Courier New"/>
        <family val="3"/>
      </rPr>
      <t xml:space="preserve">R    137     56     42    299    173    139    </t>
    </r>
    <r>
      <rPr>
        <sz val="10.5"/>
        <rFont val="Courier New"/>
        <family val="3"/>
      </rPr>
      <t xml:space="preserve">345    205    </t>
    </r>
    <r>
      <rPr>
        <vertAlign val="superscript"/>
        <sz val="10.5"/>
        <rFont val="Courier New"/>
        <family val="3"/>
      </rPr>
      <t>204    303     43    375    140</t>
    </r>
  </si>
  <si>
    <r>
      <rPr>
        <sz val="10.5"/>
        <rFont val="Courier New"/>
        <family val="3"/>
      </rPr>
      <t>FISCHER, PAUL LITTLE, SUZANNE</t>
    </r>
  </si>
  <si>
    <r>
      <rPr>
        <vertAlign val="subscript"/>
        <sz val="10.5"/>
        <rFont val="Courier New"/>
        <family val="3"/>
      </rPr>
      <t xml:space="preserve">D    253     76     </t>
    </r>
    <r>
      <rPr>
        <sz val="10.5"/>
        <rFont val="Courier New"/>
        <family val="3"/>
      </rPr>
      <t xml:space="preserve">85    280    292    </t>
    </r>
    <r>
      <rPr>
        <vertAlign val="superscript"/>
        <sz val="10.5"/>
        <rFont val="Courier New"/>
        <family val="3"/>
      </rPr>
      <t>181    298    185</t>
    </r>
  </si>
  <si>
    <r>
      <rPr>
        <sz val="10.5"/>
        <rFont val="Courier New"/>
        <family val="3"/>
      </rPr>
      <t>A</t>
    </r>
  </si>
  <si>
    <r>
      <rPr>
        <sz val="10.5"/>
        <rFont val="Courier New"/>
        <family val="3"/>
      </rPr>
      <t xml:space="preserve">154    201     </t>
    </r>
    <r>
      <rPr>
        <vertAlign val="superscript"/>
        <sz val="10.5"/>
        <rFont val="Courier New"/>
        <family val="3"/>
      </rPr>
      <t>35    391    128</t>
    </r>
  </si>
  <si>
    <r>
      <rPr>
        <sz val="10.5"/>
        <rFont val="Courier New"/>
        <family val="3"/>
      </rPr>
      <t>UDELHOVEN, JAMES</t>
    </r>
  </si>
  <si>
    <r>
      <rPr>
        <vertAlign val="subscript"/>
        <sz val="10.5"/>
        <rFont val="Courier New"/>
        <family val="3"/>
      </rPr>
      <t xml:space="preserve">22     16     </t>
    </r>
    <r>
      <rPr>
        <i/>
        <vertAlign val="subscript"/>
        <sz val="8.5"/>
        <rFont val="Arial"/>
        <family val="2"/>
      </rPr>
      <t xml:space="preserve">6              </t>
    </r>
    <r>
      <rPr>
        <vertAlign val="subscript"/>
        <sz val="10.5"/>
        <rFont val="Courier New"/>
        <family val="3"/>
      </rPr>
      <t xml:space="preserve">60     13     </t>
    </r>
    <r>
      <rPr>
        <i/>
        <vertAlign val="subscript"/>
        <sz val="8.5"/>
        <rFont val="Arial"/>
        <family val="2"/>
      </rPr>
      <t xml:space="preserve">6              </t>
    </r>
    <r>
      <rPr>
        <vertAlign val="subscript"/>
        <sz val="10.5"/>
        <rFont val="Courier New"/>
        <family val="3"/>
      </rPr>
      <t xml:space="preserve">45     39     </t>
    </r>
    <r>
      <rPr>
        <sz val="10.5"/>
        <rFont val="Courier New"/>
        <family val="3"/>
      </rPr>
      <t xml:space="preserve">46     71     </t>
    </r>
    <r>
      <rPr>
        <vertAlign val="superscript"/>
        <sz val="10.5"/>
        <rFont val="Courier New"/>
        <family val="3"/>
      </rPr>
      <t>15     94     28</t>
    </r>
  </si>
  <si>
    <r>
      <rPr>
        <sz val="10.5"/>
        <rFont val="Courier New"/>
        <family val="3"/>
      </rPr>
      <t xml:space="preserve">WRITE-IN                </t>
    </r>
    <r>
      <rPr>
        <vertAlign val="superscript"/>
        <sz val="10.5"/>
        <rFont val="Courier New"/>
        <family val="3"/>
      </rPr>
      <t xml:space="preserve">0      0      0      0      0      0      </t>
    </r>
    <r>
      <rPr>
        <vertAlign val="superscript"/>
        <sz val="13"/>
        <rFont val="Times New Roman"/>
        <family val="1"/>
      </rPr>
      <t xml:space="preserve">.o        </t>
    </r>
    <r>
      <rPr>
        <vertAlign val="superscript"/>
        <sz val="10.5"/>
        <rFont val="Courier New"/>
        <family val="3"/>
      </rPr>
      <t>0      0      0      0      3      0</t>
    </r>
  </si>
  <si>
    <r>
      <rPr>
        <sz val="10.5"/>
        <rFont val="Courier New"/>
        <family val="3"/>
      </rPr>
      <t>STATE REP. DIST. 8 DAVIS, GARV MACK, ANDREW STUARD, NORM</t>
    </r>
  </si>
  <si>
    <r>
      <rPr>
        <vertAlign val="subscript"/>
        <sz val="10.5"/>
        <rFont val="Courier New"/>
        <family val="3"/>
      </rPr>
      <t xml:space="preserve">R    131     65     </t>
    </r>
    <r>
      <rPr>
        <sz val="10.5"/>
        <rFont val="Courier New"/>
        <family val="3"/>
      </rPr>
      <t xml:space="preserve">48    367    174    </t>
    </r>
    <r>
      <rPr>
        <vertAlign val="superscript"/>
        <sz val="10.5"/>
        <rFont val="Courier New"/>
        <family val="3"/>
      </rPr>
      <t>122    394    228    220    306     51    397    131</t>
    </r>
  </si>
  <si>
    <r>
      <rPr>
        <vertAlign val="subscript"/>
        <sz val="10.5"/>
        <rFont val="Courier New"/>
        <family val="3"/>
      </rPr>
      <t xml:space="preserve">D    251     65     </t>
    </r>
    <r>
      <rPr>
        <vertAlign val="subscript"/>
        <sz val="9.5"/>
        <rFont val="Courier New"/>
        <family val="3"/>
      </rPr>
      <t xml:space="preserve">73     </t>
    </r>
    <r>
      <rPr>
        <vertAlign val="subscript"/>
        <sz val="10.5"/>
        <rFont val="Courier New"/>
        <family val="3"/>
      </rPr>
      <t xml:space="preserve">234    282    181    </t>
    </r>
    <r>
      <rPr>
        <sz val="10.5"/>
        <rFont val="Courier New"/>
        <family val="3"/>
      </rPr>
      <t xml:space="preserve">286    175    163    </t>
    </r>
    <r>
      <rPr>
        <vertAlign val="superscript"/>
        <sz val="10.5"/>
        <rFont val="Courier New"/>
        <family val="3"/>
      </rPr>
      <t>201     35    376    106</t>
    </r>
  </si>
  <si>
    <r>
      <rPr>
        <vertAlign val="subscript"/>
        <sz val="10.5"/>
        <rFont val="Courier New"/>
        <family val="3"/>
      </rPr>
      <t xml:space="preserve">A    45     16     13     </t>
    </r>
    <r>
      <rPr>
        <sz val="10.5"/>
        <rFont val="Courier New"/>
        <family val="3"/>
      </rPr>
      <t xml:space="preserve">72     31     </t>
    </r>
    <r>
      <rPr>
        <vertAlign val="superscript"/>
        <sz val="10.5"/>
        <rFont val="Courier New"/>
        <family val="3"/>
      </rPr>
      <t>24     36     40     40     78      9     95     25</t>
    </r>
  </si>
  <si>
    <r>
      <rPr>
        <sz val="10.5"/>
        <rFont val="Courier New"/>
        <family val="3"/>
      </rPr>
      <t xml:space="preserve">WRITE-IN                   </t>
    </r>
    <r>
      <rPr>
        <vertAlign val="superscript"/>
        <sz val="10.5"/>
        <rFont val="Courier New"/>
        <family val="3"/>
      </rPr>
      <t xml:space="preserve">1     0      0      1     0      1      1     0      1     0      0      5      </t>
    </r>
    <r>
      <rPr>
        <vertAlign val="superscript"/>
        <sz val="9"/>
        <rFont val="Times New Roman"/>
        <family val="1"/>
      </rPr>
      <t>l</t>
    </r>
  </si>
  <si>
    <r>
      <rPr>
        <sz val="10.5"/>
        <rFont val="Courier New"/>
        <family val="3"/>
      </rPr>
      <t xml:space="preserve">APPEALS </t>
    </r>
    <r>
      <rPr>
        <vertAlign val="superscript"/>
        <sz val="10.5"/>
        <rFont val="Courier New"/>
        <family val="3"/>
      </rPr>
      <t xml:space="preserve">- A. BRYNER </t>
    </r>
    <r>
      <rPr>
        <sz val="10.5"/>
        <rFont val="Courier New"/>
        <family val="3"/>
      </rPr>
      <t>YES</t>
    </r>
  </si>
  <si>
    <r>
      <rPr>
        <vertAlign val="subscript"/>
        <sz val="10.5"/>
        <rFont val="Courier New"/>
        <family val="3"/>
      </rPr>
      <t xml:space="preserve">294    220    170    351    </t>
    </r>
    <r>
      <rPr>
        <sz val="10.5"/>
        <rFont val="Courier New"/>
        <family val="3"/>
      </rPr>
      <t xml:space="preserve">197    171    </t>
    </r>
    <r>
      <rPr>
        <vertAlign val="superscript"/>
        <sz val="10.5"/>
        <rFont val="Courier New"/>
        <family val="3"/>
      </rPr>
      <t xml:space="preserve">203     35    </t>
    </r>
    <r>
      <rPr>
        <b/>
        <vertAlign val="superscript"/>
        <sz val="10"/>
        <rFont val="Courier New"/>
        <family val="3"/>
      </rPr>
      <t xml:space="preserve">384    </t>
    </r>
    <r>
      <rPr>
        <vertAlign val="superscript"/>
        <sz val="10.5"/>
        <rFont val="Courier New"/>
        <family val="3"/>
      </rPr>
      <t>190</t>
    </r>
  </si>
  <si>
    <r>
      <rPr>
        <sz val="10.5"/>
        <rFont val="Courier New"/>
        <family val="3"/>
      </rPr>
      <t xml:space="preserve">248    187    </t>
    </r>
    <r>
      <rPr>
        <vertAlign val="superscript"/>
        <sz val="10.5"/>
        <rFont val="Courier New"/>
        <family val="3"/>
      </rPr>
      <t>179    307     43    373    180</t>
    </r>
  </si>
  <si>
    <r>
      <rPr>
        <vertAlign val="subscript"/>
        <sz val="10.5"/>
        <rFont val="Courier New"/>
        <family val="3"/>
      </rPr>
      <t xml:space="preserve">NO                      148     </t>
    </r>
    <r>
      <rPr>
        <sz val="10.5"/>
        <rFont val="Courier New"/>
        <family val="3"/>
      </rPr>
      <t xml:space="preserve">67     54    </t>
    </r>
    <r>
      <rPr>
        <vertAlign val="superscript"/>
        <sz val="10.5"/>
        <rFont val="Courier New"/>
        <family val="3"/>
      </rPr>
      <t>274    187    113</t>
    </r>
  </si>
  <si>
    <r>
      <rPr>
        <sz val="10.5"/>
        <rFont val="Courier New"/>
        <family val="3"/>
      </rPr>
      <t xml:space="preserve">APPEALS </t>
    </r>
    <r>
      <rPr>
        <vertAlign val="superscript"/>
        <sz val="10.5"/>
        <rFont val="Courier New"/>
        <family val="3"/>
      </rPr>
      <t>- R. COATS</t>
    </r>
  </si>
  <si>
    <r>
      <rPr>
        <vertAlign val="subscript"/>
        <sz val="10.5"/>
        <rFont val="Courier New"/>
        <family val="3"/>
      </rPr>
      <t xml:space="preserve">282    233    159    335    </t>
    </r>
    <r>
      <rPr>
        <sz val="10.5"/>
        <rFont val="Courier New"/>
        <family val="3"/>
      </rPr>
      <t xml:space="preserve">197    168    </t>
    </r>
    <r>
      <rPr>
        <vertAlign val="superscript"/>
        <sz val="10.5"/>
        <rFont val="Courier New"/>
        <family val="3"/>
      </rPr>
      <t>200     35    372    181</t>
    </r>
  </si>
  <si>
    <r>
      <rPr>
        <sz val="9.5"/>
        <rFont val="Arial"/>
        <family val="2"/>
      </rPr>
      <t>- 33 -</t>
    </r>
  </si>
  <si>
    <r>
      <rPr>
        <sz val="9.5"/>
        <rFont val="Times New Roman"/>
        <family val="1"/>
      </rPr>
      <t>II</t>
    </r>
  </si>
  <si>
    <r>
      <rPr>
        <sz val="10.5"/>
        <rFont val="Courier New"/>
        <family val="3"/>
      </rPr>
      <t xml:space="preserve">DATE: 12/02/92                                     </t>
    </r>
    <r>
      <rPr>
        <vertAlign val="superscript"/>
        <sz val="10.5"/>
        <rFont val="Courier New"/>
        <family val="3"/>
      </rPr>
      <t xml:space="preserve">1992 GENERAL ELECTION                              PAGE  2 OF  4 </t>
    </r>
    <r>
      <rPr>
        <vertAlign val="superscript"/>
        <sz val="10.5"/>
        <color rgb="FF242424"/>
        <rFont val="Times New Roman"/>
        <family val="1"/>
      </rPr>
      <t>.</t>
    </r>
  </si>
  <si>
    <r>
      <rPr>
        <vertAlign val="superscript"/>
        <sz val="10.5"/>
        <rFont val="Courier New"/>
        <family val="3"/>
      </rPr>
      <t xml:space="preserve">TIME, </t>
    </r>
    <r>
      <rPr>
        <sz val="10.5"/>
        <rFont val="Courier New"/>
        <family val="3"/>
      </rPr>
      <t xml:space="preserve">13:17                                      </t>
    </r>
    <r>
      <rPr>
        <vertAlign val="superscript"/>
        <sz val="10.5"/>
        <rFont val="Courier New"/>
        <family val="3"/>
      </rPr>
      <t xml:space="preserve">STATEMENT OF VOTE FOR DISTRICT </t>
    </r>
    <r>
      <rPr>
        <b/>
        <vertAlign val="superscript"/>
        <sz val="10"/>
        <rFont val="Courier New"/>
        <family val="3"/>
      </rPr>
      <t>08</t>
    </r>
  </si>
  <si>
    <r>
      <rPr>
        <b/>
        <sz val="11"/>
        <rFont val="Courier New"/>
        <family val="3"/>
      </rPr>
      <t xml:space="preserve">BEAR  </t>
    </r>
    <r>
      <rPr>
        <sz val="10.5"/>
        <rFont val="Courier New"/>
        <family val="3"/>
      </rPr>
      <t xml:space="preserve">COOPER   HOOSE  </t>
    </r>
    <r>
      <rPr>
        <vertAlign val="superscript"/>
        <sz val="10.5"/>
        <rFont val="Courier New"/>
        <family val="3"/>
      </rPr>
      <t xml:space="preserve">RIDGE-  </t>
    </r>
    <r>
      <rPr>
        <b/>
        <vertAlign val="superscript"/>
        <sz val="11"/>
        <rFont val="Courier New"/>
        <family val="3"/>
      </rPr>
      <t xml:space="preserve">SEWARD  </t>
    </r>
    <r>
      <rPr>
        <vertAlign val="superscript"/>
        <sz val="10.5"/>
        <rFont val="Courier New"/>
        <family val="3"/>
      </rPr>
      <t xml:space="preserve">SEWARD SOLDTNA SOLDTNA  SPORTS   STER- TUSTUH- ABSENTE QUESTON </t>
    </r>
    <r>
      <rPr>
        <sz val="10.5"/>
        <rFont val="Courier New"/>
        <family val="3"/>
      </rPr>
      <t xml:space="preserve">CREEK  </t>
    </r>
    <r>
      <rPr>
        <vertAlign val="superscript"/>
        <sz val="10.5"/>
        <rFont val="Courier New"/>
        <family val="3"/>
      </rPr>
      <t xml:space="preserve">LNDING   PASS    </t>
    </r>
    <r>
      <rPr>
        <b/>
        <vertAlign val="superscript"/>
        <sz val="11"/>
        <rFont val="Courier New"/>
        <family val="3"/>
      </rPr>
      <t xml:space="preserve">WAV    </t>
    </r>
    <r>
      <rPr>
        <vertAlign val="superscript"/>
        <sz val="10.5"/>
        <rFont val="Courier New"/>
        <family val="3"/>
      </rPr>
      <t>I 1    I 2    I 1    I 2    LAKE    LING  ENA 12</t>
    </r>
  </si>
  <si>
    <r>
      <rPr>
        <vertAlign val="subscript"/>
        <sz val="10.5"/>
        <rFont val="Courier New"/>
        <family val="3"/>
      </rPr>
      <t xml:space="preserve">08-187  </t>
    </r>
    <r>
      <rPr>
        <b/>
        <vertAlign val="subscript"/>
        <sz val="10"/>
        <rFont val="Courier New"/>
        <family val="3"/>
      </rPr>
      <t xml:space="preserve">08-189  </t>
    </r>
    <r>
      <rPr>
        <vertAlign val="subscript"/>
        <sz val="10.5"/>
        <rFont val="Courier New"/>
        <family val="3"/>
      </rPr>
      <t xml:space="preserve">08-190  08-191  </t>
    </r>
    <r>
      <rPr>
        <b/>
        <sz val="10"/>
        <rFont val="Courier New"/>
        <family val="3"/>
      </rPr>
      <t xml:space="preserve">08-193  </t>
    </r>
    <r>
      <rPr>
        <sz val="10.5"/>
        <rFont val="Courier New"/>
        <family val="3"/>
      </rPr>
      <t xml:space="preserve">08-195  08-197  </t>
    </r>
    <r>
      <rPr>
        <b/>
        <vertAlign val="superscript"/>
        <sz val="10"/>
        <rFont val="Courier New"/>
        <family val="3"/>
      </rPr>
      <t>08-199  08-201  08-203  08-205</t>
    </r>
  </si>
  <si>
    <r>
      <rPr>
        <sz val="10.5"/>
        <rFont val="Courier New"/>
        <family val="3"/>
      </rPr>
      <t xml:space="preserve">JD3S - </t>
    </r>
    <r>
      <rPr>
        <b/>
        <sz val="11"/>
        <rFont val="Courier New"/>
        <family val="3"/>
      </rPr>
      <t xml:space="preserve">B. </t>
    </r>
    <r>
      <rPr>
        <sz val="10.5"/>
        <rFont val="Courier New"/>
        <family val="3"/>
      </rPr>
      <t>CUTLER</t>
    </r>
  </si>
  <si>
    <r>
      <rPr>
        <sz val="10.5"/>
        <rFont val="Courier New"/>
        <family val="3"/>
      </rPr>
      <t xml:space="preserve">208     </t>
    </r>
    <r>
      <rPr>
        <b/>
        <sz val="10"/>
        <rFont val="Courier New"/>
        <family val="3"/>
      </rPr>
      <t xml:space="preserve">65     </t>
    </r>
    <r>
      <rPr>
        <vertAlign val="superscript"/>
        <sz val="10.5"/>
        <rFont val="Courier New"/>
        <family val="3"/>
      </rPr>
      <t>67    288    255    182    367    205    183    222     39    394    195</t>
    </r>
  </si>
  <si>
    <r>
      <rPr>
        <sz val="10.5"/>
        <rFont val="Courier New"/>
        <family val="3"/>
      </rPr>
      <t>VES NO</t>
    </r>
  </si>
  <si>
    <r>
      <rPr>
        <sz val="10.5"/>
        <rFont val="Courier New"/>
        <family val="3"/>
      </rPr>
      <t>JD3S - D. FABE</t>
    </r>
  </si>
  <si>
    <r>
      <rPr>
        <sz val="10.5"/>
        <rFont val="Courier New"/>
        <family val="3"/>
      </rPr>
      <t xml:space="preserve">69     49    283    </t>
    </r>
    <r>
      <rPr>
        <vertAlign val="superscript"/>
        <sz val="10.5"/>
        <rFont val="Courier New"/>
        <family val="3"/>
      </rPr>
      <t xml:space="preserve">154    102    230    169    </t>
    </r>
    <r>
      <rPr>
        <b/>
        <vertAlign val="superscript"/>
        <sz val="10"/>
        <rFont val="Courier New"/>
        <family val="3"/>
      </rPr>
      <t>168</t>
    </r>
  </si>
  <si>
    <r>
      <rPr>
        <sz val="10.5"/>
        <rFont val="Courier New"/>
        <family val="3"/>
      </rPr>
      <t xml:space="preserve">293     42    </t>
    </r>
    <r>
      <rPr>
        <b/>
        <vertAlign val="superscript"/>
        <sz val="10"/>
        <rFont val="Courier New"/>
        <family val="3"/>
      </rPr>
      <t xml:space="preserve">366     </t>
    </r>
    <r>
      <rPr>
        <vertAlign val="superscript"/>
        <sz val="10.5"/>
        <rFont val="Courier New"/>
        <family val="3"/>
      </rPr>
      <t>147</t>
    </r>
  </si>
  <si>
    <r>
      <rPr>
        <sz val="10.5"/>
        <rFont val="Courier New"/>
        <family val="3"/>
      </rPr>
      <t xml:space="preserve">VES                       216     </t>
    </r>
    <r>
      <rPr>
        <b/>
        <sz val="10"/>
        <rFont val="Courier New"/>
        <family val="3"/>
      </rPr>
      <t xml:space="preserve">68     </t>
    </r>
    <r>
      <rPr>
        <b/>
        <vertAlign val="superscript"/>
        <sz val="10"/>
        <rFont val="Courier New"/>
        <family val="3"/>
      </rPr>
      <t xml:space="preserve">68     </t>
    </r>
    <r>
      <rPr>
        <vertAlign val="superscript"/>
        <sz val="10.5"/>
        <rFont val="Courier New"/>
        <family val="3"/>
      </rPr>
      <t>293    245    176    354    200    176    222     38    380    185</t>
    </r>
  </si>
  <si>
    <r>
      <rPr>
        <vertAlign val="subscript"/>
        <sz val="10.5"/>
        <rFont val="Courier New"/>
        <family val="3"/>
      </rPr>
      <t xml:space="preserve">NO                      135     </t>
    </r>
    <r>
      <rPr>
        <b/>
        <vertAlign val="subscript"/>
        <sz val="10"/>
        <rFont val="Courier New"/>
        <family val="3"/>
      </rPr>
      <t xml:space="preserve">68     48     </t>
    </r>
    <r>
      <rPr>
        <vertAlign val="subscript"/>
        <sz val="10.5"/>
        <rFont val="Courier New"/>
        <family val="3"/>
      </rPr>
      <t xml:space="preserve">270    </t>
    </r>
    <r>
      <rPr>
        <sz val="10.5"/>
        <rFont val="Courier New"/>
        <family val="3"/>
      </rPr>
      <t xml:space="preserve">163    105    234    174    </t>
    </r>
    <r>
      <rPr>
        <vertAlign val="superscript"/>
        <sz val="10.5"/>
        <rFont val="Courier New"/>
        <family val="3"/>
      </rPr>
      <t>174    286     38    374    154</t>
    </r>
  </si>
  <si>
    <r>
      <rPr>
        <sz val="10.5"/>
        <rFont val="Courier New"/>
        <family val="3"/>
      </rPr>
      <t>JD3S - H. ROWLAND VES</t>
    </r>
  </si>
  <si>
    <r>
      <rPr>
        <sz val="10.5"/>
        <rFont val="Courier New"/>
        <family val="3"/>
      </rPr>
      <t>JD3D - P. ASHHAN VES</t>
    </r>
  </si>
  <si>
    <r>
      <rPr>
        <sz val="10.5"/>
        <rFont val="Courier New"/>
        <family val="3"/>
      </rPr>
      <t xml:space="preserve">JD3D - </t>
    </r>
    <r>
      <rPr>
        <b/>
        <sz val="11"/>
        <rFont val="Courier New"/>
        <family val="3"/>
      </rPr>
      <t xml:space="preserve">W. </t>
    </r>
    <r>
      <rPr>
        <sz val="10.5"/>
        <rFont val="Courier New"/>
        <family val="3"/>
      </rPr>
      <t>FULD VES</t>
    </r>
  </si>
  <si>
    <r>
      <rPr>
        <sz val="10.5"/>
        <rFont val="Courier New"/>
        <family val="3"/>
      </rPr>
      <t>JD3D - J. NASON VES</t>
    </r>
  </si>
  <si>
    <r>
      <rPr>
        <sz val="10.5"/>
        <rFont val="Courier New"/>
        <family val="3"/>
      </rPr>
      <t xml:space="preserve">214     </t>
    </r>
    <r>
      <rPr>
        <vertAlign val="superscript"/>
        <sz val="10.5"/>
        <rFont val="Courier New"/>
        <family val="3"/>
      </rPr>
      <t xml:space="preserve">70     </t>
    </r>
    <r>
      <rPr>
        <b/>
        <vertAlign val="superscript"/>
        <sz val="10"/>
        <rFont val="Courier New"/>
        <family val="3"/>
      </rPr>
      <t xml:space="preserve">66     </t>
    </r>
    <r>
      <rPr>
        <vertAlign val="superscript"/>
        <sz val="10.5"/>
        <rFont val="Courier New"/>
        <family val="3"/>
      </rPr>
      <t>300    243    174    344    195    172    223     36    392    182</t>
    </r>
  </si>
  <si>
    <r>
      <rPr>
        <vertAlign val="subscript"/>
        <sz val="10.5"/>
        <rFont val="Courier New"/>
        <family val="3"/>
      </rPr>
      <t xml:space="preserve">130     63     49    265    </t>
    </r>
    <r>
      <rPr>
        <sz val="10.5"/>
        <rFont val="Courier New"/>
        <family val="3"/>
      </rPr>
      <t xml:space="preserve">168    104    232    </t>
    </r>
    <r>
      <rPr>
        <vertAlign val="superscript"/>
        <sz val="10.5"/>
        <rFont val="Courier New"/>
        <family val="3"/>
      </rPr>
      <t>181    175    276     42    361    156</t>
    </r>
  </si>
  <si>
    <r>
      <rPr>
        <sz val="10.5"/>
        <rFont val="Courier New"/>
        <family val="3"/>
      </rPr>
      <t xml:space="preserve">213     71     </t>
    </r>
    <r>
      <rPr>
        <vertAlign val="superscript"/>
        <sz val="10.5"/>
        <rFont val="Courier New"/>
        <family val="3"/>
      </rPr>
      <t>70    303    247    172    345    211    186    236     37    387    179</t>
    </r>
  </si>
  <si>
    <r>
      <rPr>
        <sz val="10.5"/>
        <rFont val="Courier New"/>
        <family val="3"/>
      </rPr>
      <t xml:space="preserve">136     61     47    </t>
    </r>
    <r>
      <rPr>
        <vertAlign val="superscript"/>
        <sz val="10.5"/>
        <rFont val="Courier New"/>
        <family val="3"/>
      </rPr>
      <t>264    165    111    240    165    164    267     41    374</t>
    </r>
    <r>
      <rPr>
        <vertAlign val="superscript"/>
        <sz val="10.5"/>
        <color rgb="FF242424"/>
        <rFont val="Courier New"/>
        <family val="3"/>
      </rPr>
      <t xml:space="preserve">·    </t>
    </r>
    <r>
      <rPr>
        <vertAlign val="superscript"/>
        <sz val="10.5"/>
        <rFont val="Courier New"/>
        <family val="3"/>
      </rPr>
      <t>159</t>
    </r>
  </si>
  <si>
    <r>
      <rPr>
        <vertAlign val="subscript"/>
        <sz val="10.5"/>
        <rFont val="Courier New"/>
        <family val="3"/>
      </rPr>
      <t xml:space="preserve">211     </t>
    </r>
    <r>
      <rPr>
        <vertAlign val="subscript"/>
        <sz val="8.5"/>
        <rFont val="Arial"/>
        <family val="2"/>
      </rPr>
      <t xml:space="preserve">66             </t>
    </r>
    <r>
      <rPr>
        <b/>
        <vertAlign val="subscript"/>
        <sz val="10"/>
        <rFont val="Courier New"/>
        <family val="3"/>
      </rPr>
      <t xml:space="preserve">68     </t>
    </r>
    <r>
      <rPr>
        <vertAlign val="subscript"/>
        <sz val="10.5"/>
        <rFont val="Courier New"/>
        <family val="3"/>
      </rPr>
      <t xml:space="preserve">295    250    </t>
    </r>
    <r>
      <rPr>
        <sz val="10.5"/>
        <rFont val="Courier New"/>
        <family val="3"/>
      </rPr>
      <t xml:space="preserve">170    360    </t>
    </r>
    <r>
      <rPr>
        <vertAlign val="superscript"/>
        <sz val="10.5"/>
        <rFont val="Courier New"/>
        <family val="3"/>
      </rPr>
      <t>211    178    234     38    389    180</t>
    </r>
  </si>
  <si>
    <r>
      <rPr>
        <vertAlign val="subscript"/>
        <sz val="10.5"/>
        <rFont val="Courier New"/>
        <family val="3"/>
      </rPr>
      <t xml:space="preserve">131     64     49    265    155    </t>
    </r>
    <r>
      <rPr>
        <sz val="10.5"/>
        <rFont val="Courier New"/>
        <family val="3"/>
      </rPr>
      <t xml:space="preserve">105    219    </t>
    </r>
    <r>
      <rPr>
        <vertAlign val="superscript"/>
        <sz val="10.5"/>
        <rFont val="Courier New"/>
        <family val="3"/>
      </rPr>
      <t>163    168    267     38    353    159</t>
    </r>
  </si>
  <si>
    <r>
      <rPr>
        <vertAlign val="subscript"/>
        <sz val="10.5"/>
        <rFont val="Courier New"/>
        <family val="3"/>
      </rPr>
      <t xml:space="preserve">216     70     71    315    261    </t>
    </r>
    <r>
      <rPr>
        <sz val="10.5"/>
        <rFont val="Courier New"/>
        <family val="3"/>
      </rPr>
      <t xml:space="preserve">175    363    </t>
    </r>
    <r>
      <rPr>
        <vertAlign val="superscript"/>
        <sz val="10.5"/>
        <rFont val="Courier New"/>
        <family val="3"/>
      </rPr>
      <t>218    180    231     41    408    193</t>
    </r>
  </si>
  <si>
    <r>
      <rPr>
        <vertAlign val="subscript"/>
        <sz val="10.5"/>
        <rFont val="Courier New"/>
        <family val="3"/>
      </rPr>
      <t xml:space="preserve">130    62     44    252    </t>
    </r>
    <r>
      <rPr>
        <sz val="10.5"/>
        <rFont val="Courier New"/>
        <family val="3"/>
      </rPr>
      <t xml:space="preserve">145    104    221    </t>
    </r>
    <r>
      <rPr>
        <vertAlign val="superscript"/>
        <sz val="10.5"/>
        <rFont val="Courier New"/>
        <family val="3"/>
      </rPr>
      <t>156    167    272     35    342    145</t>
    </r>
  </si>
  <si>
    <r>
      <rPr>
        <vertAlign val="subscript"/>
        <sz val="10.5"/>
        <rFont val="Courier New"/>
        <family val="3"/>
      </rPr>
      <t xml:space="preserve">208     67     64    289    243    </t>
    </r>
    <r>
      <rPr>
        <sz val="10.5"/>
        <rFont val="Courier New"/>
        <family val="3"/>
      </rPr>
      <t xml:space="preserve">168    337    </t>
    </r>
    <r>
      <rPr>
        <vertAlign val="superscript"/>
        <sz val="10.5"/>
        <rFont val="Courier New"/>
        <family val="3"/>
      </rPr>
      <t>202    171    211     38    369    185</t>
    </r>
  </si>
  <si>
    <r>
      <rPr>
        <vertAlign val="subscript"/>
        <sz val="10.5"/>
        <rFont val="Courier New"/>
        <family val="3"/>
      </rPr>
      <t xml:space="preserve">136    </t>
    </r>
    <r>
      <rPr>
        <vertAlign val="subscript"/>
        <sz val="9"/>
        <rFont val="Arial"/>
        <family val="2"/>
      </rPr>
      <t xml:space="preserve">63             </t>
    </r>
    <r>
      <rPr>
        <vertAlign val="subscript"/>
        <sz val="10.5"/>
        <rFont val="Courier New"/>
        <family val="3"/>
      </rPr>
      <t xml:space="preserve">52    276    163    </t>
    </r>
    <r>
      <rPr>
        <sz val="10.5"/>
        <rFont val="Courier New"/>
        <family val="3"/>
      </rPr>
      <t xml:space="preserve">109    238    </t>
    </r>
    <r>
      <rPr>
        <vertAlign val="superscript"/>
        <sz val="10.5"/>
        <rFont val="Courier New"/>
        <family val="3"/>
      </rPr>
      <t>170    174    287     38    376    152</t>
    </r>
  </si>
  <si>
    <r>
      <rPr>
        <vertAlign val="subscript"/>
        <sz val="10.5"/>
        <rFont val="Courier New"/>
        <family val="3"/>
      </rPr>
      <t xml:space="preserve">198     </t>
    </r>
    <r>
      <rPr>
        <b/>
        <vertAlign val="subscript"/>
        <sz val="10"/>
        <rFont val="Courier New"/>
        <family val="3"/>
      </rPr>
      <t xml:space="preserve">68     </t>
    </r>
    <r>
      <rPr>
        <vertAlign val="subscript"/>
        <sz val="10.5"/>
        <rFont val="Courier New"/>
        <family val="3"/>
      </rPr>
      <t xml:space="preserve">64    290    240    </t>
    </r>
    <r>
      <rPr>
        <sz val="10.5"/>
        <rFont val="Courier New"/>
        <family val="3"/>
      </rPr>
      <t xml:space="preserve">172    341    </t>
    </r>
    <r>
      <rPr>
        <vertAlign val="superscript"/>
        <sz val="10.5"/>
        <rFont val="Courier New"/>
        <family val="3"/>
      </rPr>
      <t>202    172    196     40    363    180</t>
    </r>
  </si>
  <si>
    <r>
      <rPr>
        <vertAlign val="subscript"/>
        <sz val="10.5"/>
        <rFont val="Courier New"/>
        <family val="3"/>
      </rPr>
      <t xml:space="preserve">NO                      147     62     52    275    169    </t>
    </r>
    <r>
      <rPr>
        <sz val="10.5"/>
        <rFont val="Courier New"/>
        <family val="3"/>
      </rPr>
      <t xml:space="preserve">105    246    </t>
    </r>
    <r>
      <rPr>
        <vertAlign val="superscript"/>
        <sz val="10.5"/>
        <rFont val="Courier New"/>
        <family val="3"/>
      </rPr>
      <t>169    180    299     37    389    156</t>
    </r>
  </si>
  <si>
    <r>
      <rPr>
        <sz val="10.5"/>
        <rFont val="Courier New"/>
        <family val="3"/>
      </rPr>
      <t>CONSTITUTIONAL CONV. VES</t>
    </r>
  </si>
  <si>
    <r>
      <rPr>
        <vertAlign val="subscript"/>
        <sz val="10.5"/>
        <rFont val="Courier New"/>
        <family val="3"/>
      </rPr>
      <t xml:space="preserve">162     53     49    242    </t>
    </r>
    <r>
      <rPr>
        <sz val="10.5"/>
        <rFont val="Courier New"/>
        <family val="3"/>
      </rPr>
      <t xml:space="preserve">145     93    224    </t>
    </r>
    <r>
      <rPr>
        <vertAlign val="superscript"/>
        <sz val="10.5"/>
        <rFont val="Courier New"/>
        <family val="3"/>
      </rPr>
      <t>130    151    179     35    340    162</t>
    </r>
  </si>
  <si>
    <r>
      <rPr>
        <sz val="10.5"/>
        <rFont val="Courier New"/>
        <family val="3"/>
      </rPr>
      <t xml:space="preserve">250     91     79    </t>
    </r>
    <r>
      <rPr>
        <vertAlign val="superscript"/>
        <sz val="10.5"/>
        <rFont val="Courier New"/>
        <family val="3"/>
      </rPr>
      <t>415    326    228    459    296    258    395     60    506    237</t>
    </r>
  </si>
  <si>
    <r>
      <rPr>
        <sz val="28.5"/>
        <rFont val="Arial"/>
        <family val="2"/>
      </rPr>
      <t>-</t>
    </r>
    <r>
      <rPr>
        <vertAlign val="subscript"/>
        <sz val="11.5"/>
        <rFont val="Times New Roman"/>
        <family val="1"/>
      </rPr>
      <t>•</t>
    </r>
  </si>
  <si>
    <r>
      <rPr>
        <sz val="9.5"/>
        <rFont val="Arial"/>
        <family val="2"/>
      </rPr>
      <t>-  3f.</t>
    </r>
  </si>
  <si>
    <r>
      <rPr>
        <sz val="8"/>
        <color rgb="FF626262"/>
        <rFont val="Arial"/>
        <family val="2"/>
      </rPr>
      <t>.</t>
    </r>
    <r>
      <rPr>
        <sz val="8"/>
        <rFont val="Arial"/>
        <family val="2"/>
      </rPr>
      <t>II</t>
    </r>
  </si>
  <si>
    <r>
      <rPr>
        <b/>
        <sz val="11"/>
        <rFont val="Courier New"/>
        <family val="3"/>
      </rPr>
      <t xml:space="preserve">DATE, </t>
    </r>
    <r>
      <rPr>
        <vertAlign val="superscript"/>
        <sz val="11.5"/>
        <rFont val="Courier New"/>
        <family val="3"/>
      </rPr>
      <t xml:space="preserve">12/02/92 </t>
    </r>
    <r>
      <rPr>
        <sz val="11.5"/>
        <rFont val="Courier New"/>
        <family val="3"/>
      </rPr>
      <t xml:space="preserve">TIHE: </t>
    </r>
    <r>
      <rPr>
        <vertAlign val="superscript"/>
        <sz val="11.5"/>
        <rFont val="Courier New"/>
        <family val="3"/>
      </rPr>
      <t>13:17</t>
    </r>
  </si>
  <si>
    <r>
      <rPr>
        <sz val="11.5"/>
        <rFont val="Courier New"/>
        <family val="3"/>
      </rPr>
      <t>1992 GENERAL ELECTION STATEMENT OF VOTE FOR DISTRICT 08</t>
    </r>
  </si>
  <si>
    <r>
      <rPr>
        <sz val="11.5"/>
        <rFont val="Courier New"/>
        <family val="3"/>
      </rPr>
      <t>PAGE 3 OF 4</t>
    </r>
  </si>
  <si>
    <r>
      <rPr>
        <sz val="11.5"/>
        <rFont val="Courier New"/>
        <family val="3"/>
      </rPr>
      <t>VOTER TURNOUT X</t>
    </r>
    <r>
      <rPr>
        <vertAlign val="superscript"/>
        <sz val="11.5"/>
        <rFont val="Courier New"/>
        <family val="3"/>
      </rPr>
      <t xml:space="preserve">         87.78</t>
    </r>
  </si>
  <si>
    <r>
      <rPr>
        <sz val="11.5"/>
        <rFont val="Courier New"/>
        <family val="3"/>
      </rPr>
      <t xml:space="preserve">REGISTERED VOTERS         </t>
    </r>
    <r>
      <rPr>
        <vertAlign val="superscript"/>
        <sz val="11.5"/>
        <rFont val="Courier New"/>
        <family val="3"/>
      </rPr>
      <t>7420</t>
    </r>
  </si>
  <si>
    <r>
      <rPr>
        <sz val="11.5"/>
        <rFont val="Courier New"/>
        <family val="3"/>
      </rPr>
      <t xml:space="preserve">BALLOTS CAST             </t>
    </r>
    <r>
      <rPr>
        <vertAlign val="superscript"/>
        <sz val="11.5"/>
        <rFont val="Courier New"/>
        <family val="3"/>
      </rPr>
      <t>6514</t>
    </r>
  </si>
  <si>
    <r>
      <rPr>
        <sz val="11.5"/>
        <rFont val="Courier New"/>
        <family val="3"/>
      </rPr>
      <t xml:space="preserve">PRESIDENT/VICE PRESIDENT BUSH/QUAYLE          </t>
    </r>
    <r>
      <rPr>
        <b/>
        <sz val="10"/>
        <rFont val="Times New Roman"/>
        <family val="1"/>
      </rPr>
      <t xml:space="preserve">R       </t>
    </r>
    <r>
      <rPr>
        <b/>
        <vertAlign val="superscript"/>
        <sz val="10"/>
        <rFont val="Courier New"/>
        <family val="3"/>
      </rPr>
      <t>2499</t>
    </r>
  </si>
  <si>
    <r>
      <rPr>
        <sz val="11.5"/>
        <rFont val="Courier New"/>
        <family val="3"/>
      </rPr>
      <t xml:space="preserve">CLINTON/GORE        </t>
    </r>
    <r>
      <rPr>
        <b/>
        <sz val="9"/>
        <rFont val="Arial"/>
        <family val="2"/>
      </rPr>
      <t>D</t>
    </r>
    <r>
      <rPr>
        <b/>
        <vertAlign val="superscript"/>
        <sz val="10"/>
        <rFont val="Courier New"/>
        <family val="3"/>
      </rPr>
      <t xml:space="preserve">    1509</t>
    </r>
  </si>
  <si>
    <r>
      <rPr>
        <sz val="11.5"/>
        <rFont val="Courier New"/>
        <family val="3"/>
      </rPr>
      <t xml:space="preserve">FULANI/MUNOZ       </t>
    </r>
    <r>
      <rPr>
        <b/>
        <vertAlign val="superscript"/>
        <sz val="11"/>
        <rFont val="Courier New"/>
        <family val="3"/>
      </rPr>
      <t>NAP</t>
    </r>
    <r>
      <rPr>
        <vertAlign val="superscript"/>
        <sz val="11.5"/>
        <rFont val="Courier New"/>
        <family val="3"/>
      </rPr>
      <t xml:space="preserve">      6</t>
    </r>
  </si>
  <si>
    <r>
      <rPr>
        <sz val="11.5"/>
        <rFont val="Courier New"/>
        <family val="3"/>
      </rPr>
      <t>GRITZ/Ml NETT       AFP     27</t>
    </r>
  </si>
  <si>
    <r>
      <rPr>
        <sz val="11.5"/>
        <rFont val="Courier New"/>
        <family val="3"/>
      </rPr>
      <t>HAGELIN/TOHPKINS    NLP</t>
    </r>
    <r>
      <rPr>
        <vertAlign val="superscript"/>
        <sz val="11.5"/>
        <rFont val="Courier New"/>
        <family val="3"/>
      </rPr>
      <t xml:space="preserve">      4</t>
    </r>
  </si>
  <si>
    <r>
      <rPr>
        <sz val="11.5"/>
        <rFont val="Courier New"/>
        <family val="3"/>
      </rPr>
      <t xml:space="preserve">LAROUCHE/BEVEL    IFER    </t>
    </r>
    <r>
      <rPr>
        <sz val="9.5"/>
        <rFont val="Arial"/>
        <family val="2"/>
      </rPr>
      <t xml:space="preserve">1D </t>
    </r>
    <r>
      <rPr>
        <sz val="11.5"/>
        <rFont val="Courier New"/>
        <family val="3"/>
      </rPr>
      <t xml:space="preserve">HARROU/LORD         LP    </t>
    </r>
    <r>
      <rPr>
        <vertAlign val="superscript"/>
        <sz val="9"/>
        <rFont val="Arial"/>
        <family val="2"/>
      </rPr>
      <t xml:space="preserve">SD </t>
    </r>
    <r>
      <rPr>
        <sz val="11.5"/>
        <rFont val="Courier New"/>
        <family val="3"/>
      </rPr>
      <t xml:space="preserve">PEROT/STOCKDALE     </t>
    </r>
    <r>
      <rPr>
        <b/>
        <sz val="11"/>
        <rFont val="Courier New"/>
        <family val="3"/>
      </rPr>
      <t xml:space="preserve">NPP   </t>
    </r>
    <r>
      <rPr>
        <vertAlign val="superscript"/>
        <sz val="11.5"/>
        <rFont val="Courier New"/>
        <family val="3"/>
      </rPr>
      <t>2325</t>
    </r>
  </si>
  <si>
    <r>
      <rPr>
        <sz val="11.5"/>
        <rFont val="Courier New"/>
        <family val="3"/>
      </rPr>
      <t>PHILLIPS/KNIGHT     ATP</t>
    </r>
    <r>
      <rPr>
        <vertAlign val="superscript"/>
        <sz val="11.5"/>
        <rFont val="Courier New"/>
        <family val="3"/>
      </rPr>
      <t xml:space="preserve">      6</t>
    </r>
  </si>
  <si>
    <r>
      <rPr>
        <b/>
        <sz val="11"/>
        <rFont val="Courier New"/>
        <family val="3"/>
      </rPr>
      <t>WRITE-IN</t>
    </r>
    <r>
      <rPr>
        <vertAlign val="superscript"/>
        <sz val="9"/>
        <rFont val="Arial"/>
        <family val="2"/>
      </rPr>
      <t xml:space="preserve">                                                 13</t>
    </r>
  </si>
  <si>
    <r>
      <rPr>
        <sz val="11.5"/>
        <rFont val="Courier New"/>
        <family val="3"/>
      </rPr>
      <t>UNITED STATES SENATE</t>
    </r>
  </si>
  <si>
    <r>
      <rPr>
        <sz val="11.5"/>
        <rFont val="Courier New"/>
        <family val="3"/>
      </rPr>
      <t xml:space="preserve">JORDAN, HARV         </t>
    </r>
    <r>
      <rPr>
        <sz val="9"/>
        <rFont val="Arial"/>
        <family val="2"/>
      </rPr>
      <t>8</t>
    </r>
    <r>
      <rPr>
        <b/>
        <vertAlign val="superscript"/>
        <sz val="10"/>
        <rFont val="Courier New"/>
        <family val="3"/>
      </rPr>
      <t xml:space="preserve">     502</t>
    </r>
  </si>
  <si>
    <r>
      <rPr>
        <sz val="11.5"/>
        <rFont val="Courier New"/>
        <family val="3"/>
      </rPr>
      <t xml:space="preserve">MURKOWSKI, FRANK      </t>
    </r>
    <r>
      <rPr>
        <b/>
        <sz val="10"/>
        <rFont val="Arial"/>
        <family val="2"/>
      </rPr>
      <t xml:space="preserve">R      </t>
    </r>
    <r>
      <rPr>
        <b/>
        <vertAlign val="superscript"/>
        <sz val="9"/>
        <rFont val="Arial"/>
        <family val="2"/>
      </rPr>
      <t>3189</t>
    </r>
  </si>
  <si>
    <r>
      <rPr>
        <sz val="11.5"/>
        <rFont val="Courier New"/>
        <family val="3"/>
      </rPr>
      <t xml:space="preserve">SMITH, TONY         </t>
    </r>
    <r>
      <rPr>
        <vertAlign val="superscript"/>
        <sz val="11.5"/>
        <rFont val="Courier New"/>
        <family val="3"/>
      </rPr>
      <t xml:space="preserve">D   2157 </t>
    </r>
    <r>
      <rPr>
        <sz val="11.5"/>
        <rFont val="Courier New"/>
        <family val="3"/>
      </rPr>
      <t>WRITE-IN</t>
    </r>
    <r>
      <rPr>
        <vertAlign val="superscript"/>
        <sz val="10"/>
        <rFont val="Times New Roman"/>
        <family val="1"/>
      </rPr>
      <t xml:space="preserve">                                                 11</t>
    </r>
  </si>
  <si>
    <r>
      <rPr>
        <sz val="11.5"/>
        <rFont val="Courier New"/>
        <family val="3"/>
      </rPr>
      <t xml:space="preserve">UNITED STATES REP. DEVENS, JOHN MILLIGAN, </t>
    </r>
    <r>
      <rPr>
        <b/>
        <sz val="11"/>
        <rFont val="Courier New"/>
        <family val="3"/>
      </rPr>
      <t xml:space="preserve">HIKE </t>
    </r>
    <r>
      <rPr>
        <sz val="11.5"/>
        <rFont val="Courier New"/>
        <family val="3"/>
      </rPr>
      <t>STATES, MICHAEL YOUNG, DON</t>
    </r>
  </si>
  <si>
    <r>
      <rPr>
        <b/>
        <sz val="9"/>
        <rFont val="Arial"/>
        <family val="2"/>
      </rPr>
      <t xml:space="preserve">D         </t>
    </r>
    <r>
      <rPr>
        <vertAlign val="superscript"/>
        <sz val="11.5"/>
        <rFont val="Courier New"/>
        <family val="3"/>
      </rPr>
      <t>2565</t>
    </r>
  </si>
  <si>
    <r>
      <rPr>
        <sz val="9"/>
        <rFont val="Arial"/>
        <family val="2"/>
      </rPr>
      <t xml:space="preserve">8            </t>
    </r>
    <r>
      <rPr>
        <vertAlign val="superscript"/>
        <sz val="11.5"/>
        <rFont val="Courier New"/>
        <family val="3"/>
      </rPr>
      <t>240</t>
    </r>
  </si>
  <si>
    <r>
      <rPr>
        <b/>
        <sz val="11"/>
        <rFont val="Courier New"/>
        <family val="3"/>
      </rPr>
      <t>A</t>
    </r>
    <r>
      <rPr>
        <vertAlign val="superscript"/>
        <sz val="11.5"/>
        <rFont val="Courier New"/>
        <family val="3"/>
      </rPr>
      <t xml:space="preserve">    440</t>
    </r>
  </si>
  <si>
    <r>
      <rPr>
        <b/>
        <sz val="10"/>
        <rFont val="Times New Roman"/>
        <family val="1"/>
      </rPr>
      <t xml:space="preserve">R        </t>
    </r>
    <r>
      <rPr>
        <vertAlign val="superscript"/>
        <sz val="11.5"/>
        <rFont val="Courier New"/>
        <family val="3"/>
      </rPr>
      <t>2619</t>
    </r>
  </si>
  <si>
    <r>
      <rPr>
        <sz val="11.5"/>
        <rFont val="Courier New"/>
        <family val="3"/>
      </rPr>
      <t>WRITE-IN</t>
    </r>
    <r>
      <rPr>
        <vertAlign val="superscript"/>
        <sz val="9"/>
        <rFont val="Arial"/>
        <family val="2"/>
      </rPr>
      <t xml:space="preserve">                                                 10</t>
    </r>
  </si>
  <si>
    <r>
      <rPr>
        <sz val="11.5"/>
        <rFont val="Courier New"/>
        <family val="3"/>
      </rPr>
      <t>STATE SENATOR DIST.D BLAZV, THOMAS FISCHER, PAUL LITTLE, SUZANNE UDELHOVEN, JAMES WRITE-IN</t>
    </r>
  </si>
  <si>
    <r>
      <rPr>
        <sz val="11.5"/>
        <rFont val="Courier New"/>
        <family val="3"/>
      </rPr>
      <t xml:space="preserve">STATE REP. DIST. </t>
    </r>
    <r>
      <rPr>
        <vertAlign val="superscript"/>
        <sz val="11.5"/>
        <rFont val="Courier New"/>
        <family val="3"/>
      </rPr>
      <t xml:space="preserve">8 </t>
    </r>
    <r>
      <rPr>
        <sz val="11.5"/>
        <rFont val="Courier New"/>
        <family val="3"/>
      </rPr>
      <t>DAVIS, GARV HACK, ANDREW STUARD, NORH WRITE-IN</t>
    </r>
  </si>
  <si>
    <r>
      <rPr>
        <sz val="11.5"/>
        <rFont val="Courier New"/>
        <family val="3"/>
      </rPr>
      <t>IND    233</t>
    </r>
  </si>
  <si>
    <r>
      <rPr>
        <b/>
        <sz val="10"/>
        <rFont val="Times New Roman"/>
        <family val="1"/>
      </rPr>
      <t xml:space="preserve">R        </t>
    </r>
    <r>
      <rPr>
        <vertAlign val="superscript"/>
        <sz val="11.5"/>
        <rFont val="Courier New"/>
        <family val="3"/>
      </rPr>
      <t>2461</t>
    </r>
  </si>
  <si>
    <r>
      <rPr>
        <b/>
        <sz val="9.5"/>
        <rFont val="Arial"/>
        <family val="2"/>
      </rPr>
      <t xml:space="preserve">D        </t>
    </r>
    <r>
      <rPr>
        <vertAlign val="superscript"/>
        <sz val="11.5"/>
        <rFont val="Courier New"/>
        <family val="3"/>
      </rPr>
      <t>2559</t>
    </r>
  </si>
  <si>
    <r>
      <rPr>
        <b/>
        <sz val="9"/>
        <rFont val="Arial"/>
        <family val="2"/>
      </rPr>
      <t>A</t>
    </r>
    <r>
      <rPr>
        <sz val="11.5"/>
        <rFont val="Courier New"/>
        <family val="3"/>
      </rPr>
      <t xml:space="preserve">    461</t>
    </r>
  </si>
  <si>
    <r>
      <rPr>
        <b/>
        <sz val="10"/>
        <rFont val="Times New Roman"/>
        <family val="1"/>
      </rPr>
      <t xml:space="preserve">R       </t>
    </r>
    <r>
      <rPr>
        <vertAlign val="superscript"/>
        <sz val="11.5"/>
        <rFont val="Courier New"/>
        <family val="3"/>
      </rPr>
      <t>2634</t>
    </r>
  </si>
  <si>
    <r>
      <rPr>
        <b/>
        <sz val="9.5"/>
        <rFont val="Arial"/>
        <family val="2"/>
      </rPr>
      <t xml:space="preserve">D        </t>
    </r>
    <r>
      <rPr>
        <sz val="11.5"/>
        <rFont val="Courier New"/>
        <family val="3"/>
      </rPr>
      <t>2428</t>
    </r>
  </si>
  <si>
    <r>
      <rPr>
        <b/>
        <sz val="9"/>
        <rFont val="Arial"/>
        <family val="2"/>
      </rPr>
      <t>A</t>
    </r>
    <r>
      <rPr>
        <vertAlign val="superscript"/>
        <sz val="11.5"/>
        <rFont val="Courier New"/>
        <family val="3"/>
      </rPr>
      <t xml:space="preserve">    524</t>
    </r>
  </si>
  <si>
    <r>
      <rPr>
        <sz val="11.5"/>
        <rFont val="Courier New"/>
        <family val="3"/>
      </rPr>
      <t xml:space="preserve">APPEALS - R. </t>
    </r>
    <r>
      <rPr>
        <vertAlign val="superscript"/>
        <sz val="11.5"/>
        <rFont val="Courier New"/>
        <family val="3"/>
      </rPr>
      <t>COATS</t>
    </r>
  </si>
  <si>
    <r>
      <rPr>
        <vertAlign val="subscript"/>
        <sz val="11.5"/>
        <rFont val="Courier New"/>
        <family val="3"/>
      </rPr>
      <t xml:space="preserve">DATE1 </t>
    </r>
    <r>
      <rPr>
        <vertAlign val="subscript"/>
        <sz val="10.5"/>
        <rFont val="Courier New"/>
        <family val="3"/>
      </rPr>
      <t xml:space="preserve">12/02/92                                     </t>
    </r>
    <r>
      <rPr>
        <sz val="10.5"/>
        <rFont val="Courier New"/>
        <family val="3"/>
      </rPr>
      <t xml:space="preserve">1992 </t>
    </r>
    <r>
      <rPr>
        <sz val="11.5"/>
        <rFont val="Courier New"/>
        <family val="3"/>
      </rPr>
      <t>GENERAL ELECTION</t>
    </r>
  </si>
  <si>
    <r>
      <rPr>
        <vertAlign val="subscript"/>
        <sz val="11.5"/>
        <rFont val="Courier New"/>
        <family val="3"/>
      </rPr>
      <t xml:space="preserve">TIME: </t>
    </r>
    <r>
      <rPr>
        <vertAlign val="subscript"/>
        <sz val="10.5"/>
        <rFont val="Courier New"/>
        <family val="3"/>
      </rPr>
      <t xml:space="preserve">13117                                      </t>
    </r>
    <r>
      <rPr>
        <sz val="11.5"/>
        <rFont val="Courier New"/>
        <family val="3"/>
      </rPr>
      <t>STATEMENT OF VOTE FOR DISTRICT</t>
    </r>
  </si>
  <si>
    <r>
      <rPr>
        <sz val="11.5"/>
        <rFont val="Courier New"/>
        <family val="3"/>
      </rPr>
      <t>PAGE 4 OF 4</t>
    </r>
    <r>
      <rPr>
        <sz val="11.5"/>
        <color rgb="FF161616"/>
        <rFont val="Courier New"/>
        <family val="3"/>
      </rPr>
      <t>·</t>
    </r>
  </si>
  <si>
    <r>
      <rPr>
        <sz val="11.5"/>
        <rFont val="Courier New"/>
        <family val="3"/>
      </rPr>
      <t>JD3S • I. CUTLER</t>
    </r>
  </si>
  <si>
    <r>
      <rPr>
        <sz val="11.5"/>
        <rFont val="Courier New"/>
        <family val="3"/>
      </rPr>
      <t xml:space="preserve">YES                  </t>
    </r>
    <r>
      <rPr>
        <sz val="10.5"/>
        <rFont val="Courier New"/>
        <family val="3"/>
      </rPr>
      <t>2670</t>
    </r>
  </si>
  <si>
    <r>
      <rPr>
        <sz val="11.5"/>
        <rFont val="Courier New"/>
        <family val="3"/>
      </rPr>
      <t xml:space="preserve">NO                  </t>
    </r>
    <r>
      <rPr>
        <vertAlign val="superscript"/>
        <sz val="10.5"/>
        <rFont val="Courier New"/>
        <family val="3"/>
      </rPr>
      <t>2214</t>
    </r>
  </si>
  <si>
    <r>
      <rPr>
        <sz val="11.5"/>
        <rFont val="Courier New"/>
        <family val="3"/>
      </rPr>
      <t xml:space="preserve">JD3S - D. </t>
    </r>
    <r>
      <rPr>
        <b/>
        <sz val="11.5"/>
        <rFont val="Courier New"/>
        <family val="3"/>
      </rPr>
      <t>FABE</t>
    </r>
  </si>
  <si>
    <r>
      <rPr>
        <sz val="11.5"/>
        <rFont val="Courier New"/>
        <family val="3"/>
      </rPr>
      <t xml:space="preserve">YES                   </t>
    </r>
    <r>
      <rPr>
        <vertAlign val="superscript"/>
        <sz val="10.5"/>
        <rFont val="Courier New"/>
        <family val="3"/>
      </rPr>
      <t>2621</t>
    </r>
  </si>
  <si>
    <r>
      <rPr>
        <sz val="11.5"/>
        <rFont val="Courier New"/>
        <family val="3"/>
      </rPr>
      <t xml:space="preserve">NO                  </t>
    </r>
    <r>
      <rPr>
        <vertAlign val="superscript"/>
        <sz val="10.5"/>
        <rFont val="Courier New"/>
        <family val="3"/>
      </rPr>
      <t>2223</t>
    </r>
  </si>
  <si>
    <r>
      <rPr>
        <sz val="11.5"/>
        <rFont val="Courier New"/>
        <family val="3"/>
      </rPr>
      <t xml:space="preserve">JD3S - J. </t>
    </r>
    <r>
      <rPr>
        <vertAlign val="superscript"/>
        <sz val="11.5"/>
        <rFont val="Courier New"/>
        <family val="3"/>
      </rPr>
      <t>REESE</t>
    </r>
  </si>
  <si>
    <r>
      <rPr>
        <sz val="11.5"/>
        <rFont val="Courier New"/>
        <family val="3"/>
      </rPr>
      <t xml:space="preserve">YES                   </t>
    </r>
    <r>
      <rPr>
        <vertAlign val="superscript"/>
        <sz val="10.5"/>
        <rFont val="Courier New"/>
        <family val="3"/>
      </rPr>
      <t>2611</t>
    </r>
  </si>
  <si>
    <r>
      <rPr>
        <sz val="11.5"/>
        <rFont val="Courier New"/>
        <family val="3"/>
      </rPr>
      <t xml:space="preserve">NO                 </t>
    </r>
    <r>
      <rPr>
        <sz val="10.5"/>
        <rFont val="Courier New"/>
        <family val="3"/>
      </rPr>
      <t>2202</t>
    </r>
  </si>
  <si>
    <r>
      <rPr>
        <sz val="11.5"/>
        <rFont val="Courier New"/>
        <family val="3"/>
      </rPr>
      <t xml:space="preserve">JD3S - </t>
    </r>
    <r>
      <rPr>
        <b/>
        <sz val="11.5"/>
        <rFont val="Courier New"/>
        <family val="3"/>
      </rPr>
      <t xml:space="preserve">M. </t>
    </r>
    <r>
      <rPr>
        <sz val="11.5"/>
        <rFont val="Courier New"/>
        <family val="3"/>
      </rPr>
      <t>ROWLAND</t>
    </r>
  </si>
  <si>
    <r>
      <rPr>
        <sz val="11.5"/>
        <rFont val="Courier New"/>
        <family val="3"/>
      </rPr>
      <t xml:space="preserve">YES                  </t>
    </r>
    <r>
      <rPr>
        <vertAlign val="superscript"/>
        <sz val="10.5"/>
        <rFont val="Courier New"/>
        <family val="3"/>
      </rPr>
      <t>2657</t>
    </r>
  </si>
  <si>
    <r>
      <rPr>
        <sz val="11.5"/>
        <rFont val="Courier New"/>
        <family val="3"/>
      </rPr>
      <t xml:space="preserve">NO                 </t>
    </r>
    <r>
      <rPr>
        <vertAlign val="superscript"/>
        <sz val="10.5"/>
        <rFont val="Courier New"/>
        <family val="3"/>
      </rPr>
      <t>2194</t>
    </r>
  </si>
  <si>
    <r>
      <rPr>
        <sz val="11.5"/>
        <rFont val="Courier New"/>
        <family val="3"/>
      </rPr>
      <t xml:space="preserve">JD3D - </t>
    </r>
    <r>
      <rPr>
        <b/>
        <sz val="9.5"/>
        <rFont val="Times New Roman"/>
        <family val="1"/>
      </rPr>
      <t xml:space="preserve">P.    </t>
    </r>
    <r>
      <rPr>
        <vertAlign val="superscript"/>
        <sz val="11.5"/>
        <rFont val="Courier New"/>
        <family val="3"/>
      </rPr>
      <t xml:space="preserve">ASHMAN </t>
    </r>
    <r>
      <rPr>
        <sz val="11.5"/>
        <rFont val="Courier New"/>
        <family val="3"/>
      </rPr>
      <t>YES</t>
    </r>
  </si>
  <si>
    <r>
      <rPr>
        <sz val="11.5"/>
        <rFont val="Courier New"/>
        <family val="3"/>
      </rPr>
      <t xml:space="preserve">NO                  </t>
    </r>
    <r>
      <rPr>
        <vertAlign val="superscript"/>
        <sz val="10.5"/>
        <rFont val="Courier New"/>
        <family val="3"/>
      </rPr>
      <t>2136</t>
    </r>
  </si>
  <si>
    <r>
      <rPr>
        <sz val="11.5"/>
        <rFont val="Courier New"/>
        <family val="3"/>
      </rPr>
      <t>JD3D - N. FINN YES</t>
    </r>
  </si>
  <si>
    <r>
      <rPr>
        <sz val="11.5"/>
        <rFont val="Courier New"/>
        <family val="3"/>
      </rPr>
      <t xml:space="preserve">JD3D - </t>
    </r>
    <r>
      <rPr>
        <b/>
        <sz val="11.5"/>
        <rFont val="Courier New"/>
        <family val="3"/>
      </rPr>
      <t xml:space="preserve">W. </t>
    </r>
    <r>
      <rPr>
        <sz val="11.5"/>
        <rFont val="Courier New"/>
        <family val="3"/>
      </rPr>
      <t>FULD YES</t>
    </r>
  </si>
  <si>
    <r>
      <rPr>
        <sz val="11.5"/>
        <rFont val="Courier New"/>
        <family val="3"/>
      </rPr>
      <t>JD3D - J. MASON</t>
    </r>
  </si>
  <si>
    <r>
      <rPr>
        <sz val="11.5"/>
        <rFont val="Courier New"/>
        <family val="3"/>
      </rPr>
      <t xml:space="preserve">YES                  </t>
    </r>
    <r>
      <rPr>
        <vertAlign val="superscript"/>
        <sz val="10.5"/>
        <rFont val="Courier New"/>
        <family val="3"/>
      </rPr>
      <t>2526</t>
    </r>
  </si>
  <si>
    <r>
      <rPr>
        <sz val="11.5"/>
        <rFont val="Courier New"/>
        <family val="3"/>
      </rPr>
      <t xml:space="preserve">NO                  </t>
    </r>
    <r>
      <rPr>
        <vertAlign val="superscript"/>
        <sz val="10.5"/>
        <rFont val="Courier New"/>
        <family val="3"/>
      </rPr>
      <t>2286</t>
    </r>
  </si>
  <si>
    <r>
      <rPr>
        <sz val="11.5"/>
        <rFont val="Courier New"/>
        <family val="3"/>
      </rPr>
      <t>CONSTITUTIONAL CONV.</t>
    </r>
  </si>
  <si>
    <r>
      <rPr>
        <sz val="11.5"/>
        <rFont val="Courier New"/>
        <family val="3"/>
      </rPr>
      <t xml:space="preserve">YES                  </t>
    </r>
    <r>
      <rPr>
        <vertAlign val="superscript"/>
        <sz val="10.5"/>
        <rFont val="Courier New"/>
        <family val="3"/>
      </rPr>
      <t>1965</t>
    </r>
  </si>
  <si>
    <r>
      <rPr>
        <sz val="11.5"/>
        <rFont val="Courier New"/>
        <family val="3"/>
      </rPr>
      <t xml:space="preserve">NO                 </t>
    </r>
    <r>
      <rPr>
        <vertAlign val="superscript"/>
        <sz val="10.5"/>
        <rFont val="Courier New"/>
        <family val="3"/>
      </rPr>
      <t>3600</t>
    </r>
  </si>
  <si>
    <r>
      <rPr>
        <sz val="27.5"/>
        <rFont val="Times New Roman"/>
        <family val="1"/>
      </rPr>
      <t>-</t>
    </r>
    <r>
      <rPr>
        <vertAlign val="subscript"/>
        <sz val="31"/>
        <rFont val="Arial"/>
        <family val="2"/>
      </rPr>
      <t>-</t>
    </r>
  </si>
  <si>
    <r>
      <rPr>
        <sz val="11"/>
        <rFont val="Times New Roman"/>
        <family val="1"/>
      </rPr>
      <t>- 38 -</t>
    </r>
  </si>
  <si>
    <r>
      <rPr>
        <vertAlign val="subscript"/>
        <sz val="10.5"/>
        <rFont val="Courier New"/>
        <family val="3"/>
      </rPr>
      <t xml:space="preserve">- DATE: 12/02/92                                      </t>
    </r>
    <r>
      <rPr>
        <sz val="10.5"/>
        <rFont val="Courier New"/>
        <family val="3"/>
      </rPr>
      <t>1992 GENERAL ELECTION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</si>
  <si>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09</t>
    </r>
  </si>
  <si>
    <r>
      <rPr>
        <sz val="10.5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>1 OF  4</t>
    </r>
  </si>
  <si>
    <r>
      <rPr>
        <vertAlign val="subscript"/>
        <sz val="10.5"/>
        <rFont val="Courier New"/>
        <family val="3"/>
      </rPr>
      <t xml:space="preserve">GIRD-   HOPE  INDIAN K-BEACH   KENAI   KENAI   KENAI   </t>
    </r>
    <r>
      <rPr>
        <sz val="10.5"/>
        <rFont val="Courier New"/>
        <family val="3"/>
      </rPr>
      <t xml:space="preserve">KENAI NIKISKI </t>
    </r>
    <r>
      <rPr>
        <vertAlign val="superscript"/>
        <sz val="10.5"/>
        <rFont val="Courier New"/>
        <family val="3"/>
      </rPr>
      <t>NIKISKI   SALA- ABSENTE QUESTON</t>
    </r>
  </si>
  <si>
    <r>
      <rPr>
        <vertAlign val="subscript"/>
        <sz val="10.5"/>
        <rFont val="Courier New"/>
        <family val="3"/>
      </rPr>
      <t xml:space="preserve">WOOD                          </t>
    </r>
    <r>
      <rPr>
        <vertAlign val="subscript"/>
        <sz val="9"/>
        <rFont val="Arial"/>
        <family val="2"/>
      </rPr>
      <t xml:space="preserve">I    </t>
    </r>
    <r>
      <rPr>
        <vertAlign val="subscript"/>
        <sz val="10.5"/>
        <rFont val="Courier New"/>
        <family val="3"/>
      </rPr>
      <t xml:space="preserve">1    </t>
    </r>
    <r>
      <rPr>
        <vertAlign val="subscript"/>
        <sz val="9"/>
        <rFont val="Arial"/>
        <family val="2"/>
      </rPr>
      <t xml:space="preserve">I    </t>
    </r>
    <r>
      <rPr>
        <vertAlign val="subscript"/>
        <sz val="10.5"/>
        <rFont val="Courier New"/>
        <family val="3"/>
      </rPr>
      <t xml:space="preserve">2    </t>
    </r>
    <r>
      <rPr>
        <vertAlign val="subscript"/>
        <sz val="9"/>
        <rFont val="Arial"/>
        <family val="2"/>
      </rPr>
      <t xml:space="preserve">I   </t>
    </r>
    <r>
      <rPr>
        <vertAlign val="subscript"/>
        <sz val="10.5"/>
        <rFont val="Courier New"/>
        <family val="3"/>
      </rPr>
      <t xml:space="preserve">3    </t>
    </r>
    <r>
      <rPr>
        <sz val="9"/>
        <rFont val="Arial"/>
        <family val="2"/>
      </rPr>
      <t xml:space="preserve">I   </t>
    </r>
    <r>
      <rPr>
        <sz val="10.5"/>
        <rFont val="Courier New"/>
        <family val="3"/>
      </rPr>
      <t xml:space="preserve">4    </t>
    </r>
    <r>
      <rPr>
        <sz val="11"/>
        <rFont val="Courier New"/>
        <family val="3"/>
      </rPr>
      <t xml:space="preserve">I </t>
    </r>
    <r>
      <rPr>
        <sz val="10.5"/>
        <rFont val="Courier New"/>
        <family val="3"/>
      </rPr>
      <t xml:space="preserve">1 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>2  MATOF</t>
    </r>
  </si>
  <si>
    <r>
      <rPr>
        <vertAlign val="subscript"/>
        <sz val="10.5"/>
        <rFont val="Courier New"/>
        <family val="3"/>
      </rPr>
      <t xml:space="preserve">09-207  09-209  09-211  09-213  </t>
    </r>
    <r>
      <rPr>
        <sz val="10.5"/>
        <rFont val="Courier New"/>
        <family val="3"/>
      </rPr>
      <t xml:space="preserve">09-215  09-217  </t>
    </r>
    <r>
      <rPr>
        <vertAlign val="superscript"/>
        <sz val="10.5"/>
        <rFont val="Courier New"/>
        <family val="3"/>
      </rPr>
      <t>09-219  09-221  09-223  09-225  09-227</t>
    </r>
  </si>
  <si>
    <r>
      <rPr>
        <vertAlign val="subscript"/>
        <sz val="10.5"/>
        <rFont val="Courier New"/>
        <family val="3"/>
      </rPr>
      <t xml:space="preserve">VOTER TURNOUT¾           65.97   57.85   </t>
    </r>
    <r>
      <rPr>
        <sz val="10.5"/>
        <rFont val="Courier New"/>
        <family val="3"/>
      </rPr>
      <t xml:space="preserve">65.26   59.26  </t>
    </r>
    <r>
      <rPr>
        <vertAlign val="superscript"/>
        <sz val="10.5"/>
        <rFont val="Courier New"/>
        <family val="3"/>
      </rPr>
      <t>66.77  63.72  64.19  65.43  65.89   68.17  64.34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</si>
  <si>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 xml:space="preserve">817    140    190    712    </t>
    </r>
    <r>
      <rPr>
        <b/>
        <vertAlign val="superscript"/>
        <sz val="9"/>
        <rFont val="Courier New"/>
        <family val="3"/>
      </rPr>
      <t xml:space="preserve">888    </t>
    </r>
    <r>
      <rPr>
        <vertAlign val="superscript"/>
        <sz val="10.5"/>
        <rFont val="Courier New"/>
        <family val="3"/>
      </rPr>
      <t xml:space="preserve">1042    715    489    </t>
    </r>
    <r>
      <rPr>
        <b/>
        <vertAlign val="superscript"/>
        <sz val="9"/>
        <rFont val="Courier New"/>
        <family val="3"/>
      </rPr>
      <t xml:space="preserve">865     </t>
    </r>
    <r>
      <rPr>
        <vertAlign val="superscript"/>
        <sz val="10.5"/>
        <rFont val="Courier New"/>
        <family val="3"/>
      </rPr>
      <t>993    373</t>
    </r>
  </si>
  <si>
    <r>
      <rPr>
        <sz val="10.5"/>
        <rFont val="Courier New"/>
        <family val="3"/>
      </rPr>
      <t xml:space="preserve">BALLOTS CAST               </t>
    </r>
    <r>
      <rPr>
        <vertAlign val="superscript"/>
        <sz val="10.5"/>
        <rFont val="Courier New"/>
        <family val="3"/>
      </rPr>
      <t>539     81    124    422    593    664    459    320    570    677    240</t>
    </r>
  </si>
  <si>
    <r>
      <rPr>
        <sz val="10.5"/>
        <rFont val="Courier New"/>
        <family val="3"/>
      </rPr>
      <t xml:space="preserve">09-991  </t>
    </r>
    <r>
      <rPr>
        <vertAlign val="superscript"/>
        <sz val="10.5"/>
        <rFont val="Courier New"/>
        <family val="3"/>
      </rPr>
      <t>09-995</t>
    </r>
  </si>
  <si>
    <r>
      <rPr>
        <sz val="10.5"/>
        <rFont val="Courier New"/>
        <family val="3"/>
      </rPr>
      <t>955    823</t>
    </r>
  </si>
  <si>
    <r>
      <rPr>
        <b/>
        <sz val="9"/>
        <rFont val="Courier New"/>
        <family val="3"/>
      </rPr>
      <t xml:space="preserve">28     </t>
    </r>
    <r>
      <rPr>
        <sz val="10.5"/>
        <rFont val="Courier New"/>
        <family val="3"/>
      </rPr>
      <t xml:space="preserve">183    244    </t>
    </r>
    <r>
      <rPr>
        <vertAlign val="superscript"/>
        <sz val="10.5"/>
        <rFont val="Courier New"/>
        <family val="3"/>
      </rPr>
      <t>283    171    126    231    262     93    345    245</t>
    </r>
  </si>
  <si>
    <r>
      <rPr>
        <b/>
        <vertAlign val="subscript"/>
        <sz val="9"/>
        <rFont val="Courier New"/>
        <family val="3"/>
      </rPr>
      <t xml:space="preserve">80     </t>
    </r>
    <r>
      <rPr>
        <vertAlign val="subscript"/>
        <sz val="10.5"/>
        <rFont val="Courier New"/>
        <family val="3"/>
      </rPr>
      <t xml:space="preserve">172    153    </t>
    </r>
    <r>
      <rPr>
        <sz val="10.5"/>
        <rFont val="Courier New"/>
        <family val="3"/>
      </rPr>
      <t xml:space="preserve">106     67     </t>
    </r>
    <r>
      <rPr>
        <vertAlign val="superscript"/>
        <sz val="10.5"/>
        <rFont val="Courier New"/>
        <family val="3"/>
      </rPr>
      <t>91    112     40    241    150</t>
    </r>
  </si>
  <si>
    <r>
      <rPr>
        <sz val="10.5"/>
        <rFont val="Courier New"/>
        <family val="3"/>
      </rPr>
      <t xml:space="preserve">CLINTON/GORE         D    </t>
    </r>
    <r>
      <rPr>
        <vertAlign val="superscript"/>
        <sz val="10.5"/>
        <rFont val="Courier New"/>
        <family val="3"/>
      </rPr>
      <t>246     31     51</t>
    </r>
  </si>
  <si>
    <r>
      <rPr>
        <sz val="10.5"/>
        <rFont val="Courier New"/>
        <family val="3"/>
      </rPr>
      <t xml:space="preserve">FULANI/MUNOZ        NAP     0      </t>
    </r>
    <r>
      <rPr>
        <vertAlign val="superscript"/>
        <sz val="10.5"/>
        <rFont val="Courier New"/>
        <family val="3"/>
      </rPr>
      <t>0      0      0</t>
    </r>
  </si>
  <si>
    <r>
      <rPr>
        <sz val="10.5"/>
        <rFont val="Courier New"/>
        <family val="3"/>
      </rPr>
      <t xml:space="preserve">GRITZ/HINETT        AFP      1     </t>
    </r>
    <r>
      <rPr>
        <vertAlign val="superscript"/>
        <sz val="10.5"/>
        <rFont val="Courier New"/>
        <family val="3"/>
      </rPr>
      <t>0      0      1</t>
    </r>
  </si>
  <si>
    <r>
      <rPr>
        <sz val="10.5"/>
        <rFont val="Courier New"/>
        <family val="3"/>
      </rPr>
      <t xml:space="preserve">HAGELIN/TOHPKINS     NLP     3      </t>
    </r>
    <r>
      <rPr>
        <vertAlign val="superscript"/>
        <sz val="10.5"/>
        <rFont val="Courier New"/>
        <family val="3"/>
      </rPr>
      <t>1     2      0</t>
    </r>
  </si>
  <si>
    <r>
      <rPr>
        <sz val="10.5"/>
        <rFont val="Courier New"/>
        <family val="3"/>
      </rPr>
      <t xml:space="preserve">LAROUCHE/BEVEL    IFER      1      </t>
    </r>
    <r>
      <rPr>
        <vertAlign val="superscript"/>
        <sz val="10.5"/>
        <rFont val="Courier New"/>
        <family val="3"/>
      </rPr>
      <t>0      0      1</t>
    </r>
  </si>
  <si>
    <r>
      <rPr>
        <sz val="10.5"/>
        <rFont val="Courier New"/>
        <family val="3"/>
      </rPr>
      <t xml:space="preserve">2      2      </t>
    </r>
    <r>
      <rPr>
        <vertAlign val="superscript"/>
        <sz val="10.5"/>
        <rFont val="Courier New"/>
        <family val="3"/>
      </rPr>
      <t>0      0      0      0      0      0      0</t>
    </r>
  </si>
  <si>
    <r>
      <rPr>
        <vertAlign val="subscript"/>
        <sz val="10.5"/>
        <rFont val="Courier New"/>
        <family val="3"/>
      </rPr>
      <t xml:space="preserve">0      2      4      2      </t>
    </r>
    <r>
      <rPr>
        <sz val="10.5"/>
        <rFont val="Courier New"/>
        <family val="3"/>
      </rPr>
      <t xml:space="preserve">3     10      </t>
    </r>
    <r>
      <rPr>
        <vertAlign val="superscript"/>
        <sz val="10.5"/>
        <rFont val="Courier New"/>
        <family val="3"/>
      </rPr>
      <t>1      3     5</t>
    </r>
  </si>
  <si>
    <r>
      <rPr>
        <vertAlign val="subscript"/>
        <sz val="10.5"/>
        <rFont val="Courier New"/>
        <family val="3"/>
      </rPr>
      <t xml:space="preserve">0      1      1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1     0      1     0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</si>
  <si>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2      2      1      1      1</t>
    </r>
  </si>
  <si>
    <r>
      <rPr>
        <sz val="10.5"/>
        <rFont val="Courier New"/>
        <family val="3"/>
      </rPr>
      <t xml:space="preserve">5     </t>
    </r>
    <r>
      <rPr>
        <vertAlign val="superscript"/>
        <sz val="10.5"/>
        <rFont val="Courier New"/>
        <family val="3"/>
      </rPr>
      <t>13      7</t>
    </r>
  </si>
  <si>
    <r>
      <rPr>
        <sz val="10.5"/>
        <rFont val="Courier New"/>
        <family val="3"/>
      </rPr>
      <t xml:space="preserve">MARROU/LORD          LP      </t>
    </r>
    <r>
      <rPr>
        <vertAlign val="superscript"/>
        <sz val="10.5"/>
        <rFont val="Courier New"/>
        <family val="3"/>
      </rPr>
      <t>4      0</t>
    </r>
  </si>
  <si>
    <r>
      <rPr>
        <vertAlign val="subscript"/>
        <sz val="10.5"/>
        <rFont val="Courier New"/>
        <family val="3"/>
      </rPr>
      <t xml:space="preserve">0      2      2      5      </t>
    </r>
    <r>
      <rPr>
        <sz val="10.5"/>
        <rFont val="Courier New"/>
        <family val="3"/>
      </rPr>
      <t xml:space="preserve">5     10     </t>
    </r>
    <r>
      <rPr>
        <vertAlign val="superscript"/>
        <sz val="10.5"/>
        <rFont val="Courier New"/>
        <family val="3"/>
      </rPr>
      <t>14     19</t>
    </r>
  </si>
  <si>
    <r>
      <rPr>
        <vertAlign val="subscript"/>
        <sz val="10.5"/>
        <rFont val="Courier New"/>
        <family val="3"/>
      </rPr>
      <t xml:space="preserve">150    </t>
    </r>
    <r>
      <rPr>
        <b/>
        <vertAlign val="subscript"/>
        <sz val="9"/>
        <rFont val="Courier New"/>
        <family val="3"/>
      </rPr>
      <t xml:space="preserve">169     </t>
    </r>
    <r>
      <rPr>
        <sz val="10.5"/>
        <rFont val="Courier New"/>
        <family val="3"/>
      </rPr>
      <t xml:space="preserve">209    167    111    </t>
    </r>
    <r>
      <rPr>
        <vertAlign val="superscript"/>
        <sz val="10.5"/>
        <rFont val="Courier New"/>
        <family val="3"/>
      </rPr>
      <t>221    265</t>
    </r>
  </si>
  <si>
    <r>
      <rPr>
        <sz val="10.5"/>
        <rFont val="Courier New"/>
        <family val="3"/>
      </rPr>
      <t xml:space="preserve">PEROT/STOCKDALE     NPP    </t>
    </r>
    <r>
      <rPr>
        <vertAlign val="superscript"/>
        <sz val="10.5"/>
        <rFont val="Courier New"/>
        <family val="3"/>
      </rPr>
      <t>162     32     43</t>
    </r>
  </si>
  <si>
    <r>
      <rPr>
        <sz val="10.5"/>
        <rFont val="Courier New"/>
        <family val="3"/>
      </rPr>
      <t xml:space="preserve">PHILLIPS/KNIGHT     ATP     </t>
    </r>
    <r>
      <rPr>
        <vertAlign val="superscript"/>
        <sz val="10.5"/>
        <rFont val="Courier New"/>
        <family val="3"/>
      </rPr>
      <t>0      0      0</t>
    </r>
  </si>
  <si>
    <r>
      <rPr>
        <vertAlign val="subscript"/>
        <sz val="10.5"/>
        <rFont val="Courier New"/>
        <family val="3"/>
      </rPr>
      <t xml:space="preserve">2      0      3      </t>
    </r>
    <r>
      <rPr>
        <sz val="10.5"/>
        <rFont val="Courier New"/>
        <family val="3"/>
      </rPr>
      <t xml:space="preserve">0      1      </t>
    </r>
    <r>
      <rPr>
        <vertAlign val="superscript"/>
        <sz val="10.5"/>
        <rFont val="Courier New"/>
        <family val="3"/>
      </rPr>
      <t>0      1     0      1      1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</si>
  <si>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0      0      0      0      0      0      0      0      1      1      1</t>
    </r>
  </si>
  <si>
    <r>
      <rPr>
        <sz val="10.5"/>
        <rFont val="Courier New"/>
        <family val="3"/>
      </rPr>
      <t>UNITED STATES SENATE JORDAN, MARV HURKOWSKI, FRANK</t>
    </r>
  </si>
  <si>
    <r>
      <rPr>
        <sz val="10.5"/>
        <rFont val="Courier New"/>
        <family val="3"/>
      </rPr>
      <t xml:space="preserve">G    107      9     </t>
    </r>
    <r>
      <rPr>
        <vertAlign val="superscript"/>
        <sz val="10.5"/>
        <rFont val="Courier New"/>
        <family val="3"/>
      </rPr>
      <t xml:space="preserve">25     25     39     </t>
    </r>
    <r>
      <rPr>
        <b/>
        <vertAlign val="superscript"/>
        <sz val="9"/>
        <rFont val="Courier New"/>
        <family val="3"/>
      </rPr>
      <t xml:space="preserve">38      </t>
    </r>
    <r>
      <rPr>
        <vertAlign val="superscript"/>
        <sz val="10.5"/>
        <rFont val="Courier New"/>
        <family val="3"/>
      </rPr>
      <t>35     26     35     64     23     64     36</t>
    </r>
  </si>
  <si>
    <r>
      <rPr>
        <b/>
        <vertAlign val="subscript"/>
        <sz val="9"/>
        <rFont val="Arial"/>
        <family val="2"/>
      </rPr>
      <t xml:space="preserve">R         </t>
    </r>
    <r>
      <rPr>
        <b/>
        <vertAlign val="subscript"/>
        <sz val="9"/>
        <rFont val="Courier New"/>
        <family val="3"/>
      </rPr>
      <t xml:space="preserve">183      </t>
    </r>
    <r>
      <rPr>
        <vertAlign val="subscript"/>
        <sz val="10.5"/>
        <rFont val="Courier New"/>
        <family val="3"/>
      </rPr>
      <t xml:space="preserve">31     42    236    297    373    237    </t>
    </r>
    <r>
      <rPr>
        <sz val="10.5"/>
        <rFont val="Courier New"/>
        <family val="3"/>
      </rPr>
      <t xml:space="preserve">164    </t>
    </r>
    <r>
      <rPr>
        <b/>
        <sz val="9"/>
        <rFont val="Courier New"/>
        <family val="3"/>
      </rPr>
      <t xml:space="preserve">318     </t>
    </r>
    <r>
      <rPr>
        <vertAlign val="superscript"/>
        <sz val="10.5"/>
        <rFont val="Courier New"/>
        <family val="3"/>
      </rPr>
      <t>374    132    463    163</t>
    </r>
  </si>
  <si>
    <r>
      <rPr>
        <vertAlign val="subscript"/>
        <sz val="10.5"/>
        <rFont val="Courier New"/>
        <family val="3"/>
      </rPr>
      <t xml:space="preserve">233     40     </t>
    </r>
    <r>
      <rPr>
        <b/>
        <vertAlign val="subscript"/>
        <sz val="9"/>
        <rFont val="Courier New"/>
        <family val="3"/>
      </rPr>
      <t xml:space="preserve">55     </t>
    </r>
    <r>
      <rPr>
        <vertAlign val="subscript"/>
        <sz val="10.5"/>
        <rFont val="Courier New"/>
        <family val="3"/>
      </rPr>
      <t xml:space="preserve">151    </t>
    </r>
    <r>
      <rPr>
        <sz val="10.5"/>
        <rFont val="Courier New"/>
        <family val="3"/>
      </rPr>
      <t xml:space="preserve">241    239    </t>
    </r>
    <r>
      <rPr>
        <vertAlign val="superscript"/>
        <sz val="10.5"/>
        <rFont val="Courier New"/>
        <family val="3"/>
      </rPr>
      <t>177    116    205    225     78    355    100</t>
    </r>
  </si>
  <si>
    <r>
      <rPr>
        <sz val="10.5"/>
        <rFont val="Courier New"/>
        <family val="3"/>
      </rPr>
      <t xml:space="preserve">SMITH, TONY           </t>
    </r>
    <r>
      <rPr>
        <b/>
        <sz val="10"/>
        <rFont val="Times New Roman"/>
        <family val="1"/>
      </rPr>
      <t>D</t>
    </r>
  </si>
  <si>
    <r>
      <rPr>
        <sz val="10.5"/>
        <rFont val="Courier New"/>
        <family val="3"/>
      </rPr>
      <t>WRITE-ltl</t>
    </r>
  </si>
  <si>
    <r>
      <rPr>
        <vertAlign val="subscript"/>
        <sz val="10.5"/>
        <rFont val="Courier New"/>
        <family val="3"/>
      </rPr>
      <t xml:space="preserve">0      0      0      1      4      2     2      </t>
    </r>
    <r>
      <rPr>
        <sz val="10.5"/>
        <rFont val="Courier New"/>
        <family val="3"/>
      </rPr>
      <t xml:space="preserve">3      1      </t>
    </r>
    <r>
      <rPr>
        <vertAlign val="superscript"/>
        <sz val="10.5"/>
        <rFont val="Courier New"/>
        <family val="3"/>
      </rPr>
      <t>2      1     2      1</t>
    </r>
  </si>
  <si>
    <r>
      <rPr>
        <b/>
        <vertAlign val="subscript"/>
        <sz val="10"/>
        <rFont val="Times New Roman"/>
        <family val="1"/>
      </rPr>
      <t xml:space="preserve">D        </t>
    </r>
    <r>
      <rPr>
        <vertAlign val="subscript"/>
        <sz val="10.5"/>
        <rFont val="Courier New"/>
        <family val="3"/>
      </rPr>
      <t xml:space="preserve">302     41     70    </t>
    </r>
    <r>
      <rPr>
        <sz val="10.5"/>
        <rFont val="Courier New"/>
        <family val="3"/>
      </rPr>
      <t xml:space="preserve">173    </t>
    </r>
    <r>
      <rPr>
        <b/>
        <vertAlign val="superscript"/>
        <sz val="9"/>
        <rFont val="Courier New"/>
        <family val="3"/>
      </rPr>
      <t xml:space="preserve">248     </t>
    </r>
    <r>
      <rPr>
        <vertAlign val="superscript"/>
        <sz val="10.5"/>
        <rFont val="Courier New"/>
        <family val="3"/>
      </rPr>
      <t xml:space="preserve">267    </t>
    </r>
    <r>
      <rPr>
        <b/>
        <vertAlign val="superscript"/>
        <sz val="9"/>
        <rFont val="Courier New"/>
        <family val="3"/>
      </rPr>
      <t xml:space="preserve">183     </t>
    </r>
    <r>
      <rPr>
        <vertAlign val="superscript"/>
        <sz val="10.5"/>
        <rFont val="Courier New"/>
        <family val="3"/>
      </rPr>
      <t xml:space="preserve">146    219    240    </t>
    </r>
    <r>
      <rPr>
        <b/>
        <vertAlign val="superscript"/>
        <sz val="9"/>
        <rFont val="Courier New"/>
        <family val="3"/>
      </rPr>
      <t xml:space="preserve">81     </t>
    </r>
    <r>
      <rPr>
        <vertAlign val="superscript"/>
        <sz val="10.5"/>
        <rFont val="Courier New"/>
        <family val="3"/>
      </rPr>
      <t>404    103</t>
    </r>
  </si>
  <si>
    <r>
      <rPr>
        <vertAlign val="subscript"/>
        <sz val="10.5"/>
        <rFont val="Courier New"/>
        <family val="3"/>
      </rPr>
      <t xml:space="preserve">G     </t>
    </r>
    <r>
      <rPr>
        <b/>
        <vertAlign val="subscript"/>
        <sz val="9"/>
        <rFont val="Courier New"/>
        <family val="3"/>
      </rPr>
      <t xml:space="preserve">56       </t>
    </r>
    <r>
      <rPr>
        <vertAlign val="subscript"/>
        <sz val="10.5"/>
        <rFont val="Courier New"/>
        <family val="3"/>
      </rPr>
      <t xml:space="preserve">5     11     </t>
    </r>
    <r>
      <rPr>
        <sz val="10.5"/>
        <rFont val="Courier New"/>
        <family val="3"/>
      </rPr>
      <t xml:space="preserve">9     22     </t>
    </r>
    <r>
      <rPr>
        <vertAlign val="superscript"/>
        <sz val="10.5"/>
        <rFont val="Courier New"/>
        <family val="3"/>
      </rPr>
      <t>20     20     12     17     35     10     35     12</t>
    </r>
  </si>
  <si>
    <r>
      <rPr>
        <sz val="10.5"/>
        <rFont val="Courier New"/>
        <family val="3"/>
      </rPr>
      <t>MILLIGAN, HIKE STATES, MICHAEL YOUNG, DON</t>
    </r>
  </si>
  <si>
    <r>
      <rPr>
        <sz val="10.5"/>
        <rFont val="Courier New"/>
        <family val="3"/>
      </rPr>
      <t>A     21</t>
    </r>
    <r>
      <rPr>
        <vertAlign val="superscript"/>
        <sz val="10.5"/>
        <rFont val="Courier New"/>
        <family val="3"/>
      </rPr>
      <t xml:space="preserve">     11</t>
    </r>
  </si>
  <si>
    <r>
      <rPr>
        <b/>
        <sz val="9"/>
        <rFont val="Arial"/>
        <family val="2"/>
      </rPr>
      <t xml:space="preserve">R          </t>
    </r>
    <r>
      <rPr>
        <sz val="10.5"/>
        <rFont val="Courier New"/>
        <family val="3"/>
      </rPr>
      <t>143</t>
    </r>
    <r>
      <rPr>
        <vertAlign val="superscript"/>
        <sz val="10.5"/>
        <rFont val="Courier New"/>
        <family val="3"/>
      </rPr>
      <t xml:space="preserve">     22</t>
    </r>
  </si>
  <si>
    <r>
      <rPr>
        <b/>
        <vertAlign val="subscript"/>
        <sz val="9"/>
        <rFont val="Courier New"/>
        <family val="3"/>
      </rPr>
      <t xml:space="preserve">8      </t>
    </r>
    <r>
      <rPr>
        <vertAlign val="subscript"/>
        <sz val="10.5"/>
        <rFont val="Courier New"/>
        <family val="3"/>
      </rPr>
      <t xml:space="preserve">35     37     47     31     26     63     </t>
    </r>
    <r>
      <rPr>
        <sz val="10.5"/>
        <rFont val="Courier New"/>
        <family val="3"/>
      </rPr>
      <t xml:space="preserve">77     22     </t>
    </r>
    <r>
      <rPr>
        <vertAlign val="superscript"/>
        <sz val="10.5"/>
        <rFont val="Courier New"/>
        <family val="3"/>
      </rPr>
      <t>61     35</t>
    </r>
  </si>
  <si>
    <r>
      <rPr>
        <vertAlign val="subscript"/>
        <sz val="10.5"/>
        <rFont val="Courier New"/>
        <family val="3"/>
      </rPr>
      <t xml:space="preserve">33    194    274    309    216    129    260    </t>
    </r>
    <r>
      <rPr>
        <sz val="10.5"/>
        <rFont val="Courier New"/>
        <family val="3"/>
      </rPr>
      <t xml:space="preserve">307    118    </t>
    </r>
    <r>
      <rPr>
        <vertAlign val="superscript"/>
        <sz val="10.5"/>
        <rFont val="Courier New"/>
        <family val="3"/>
      </rPr>
      <t>383    145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</si>
  <si>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0      0      0      1      1     0      0      0      0      3</t>
    </r>
  </si>
  <si>
    <r>
      <rPr>
        <sz val="10.5"/>
        <rFont val="Courier New"/>
        <family val="3"/>
      </rPr>
      <t>STATE SENATOR DIST.E NELIGH, HIKE SALO, JUDITH</t>
    </r>
  </si>
  <si>
    <r>
      <rPr>
        <sz val="10.5"/>
        <rFont val="Courier New"/>
        <family val="3"/>
      </rPr>
      <t xml:space="preserve">LIBERT     28      </t>
    </r>
    <r>
      <rPr>
        <vertAlign val="superscript"/>
        <sz val="10.5"/>
        <rFont val="Courier New"/>
        <family val="3"/>
      </rPr>
      <t xml:space="preserve">6      1     21     30     25     28     18     31     55     15     </t>
    </r>
    <r>
      <rPr>
        <b/>
        <vertAlign val="superscript"/>
        <sz val="9"/>
        <rFont val="Courier New"/>
        <family val="3"/>
      </rPr>
      <t>68</t>
    </r>
    <r>
      <rPr>
        <vertAlign val="superscript"/>
        <sz val="10.5"/>
        <rFont val="Courier New"/>
        <family val="3"/>
      </rPr>
      <t xml:space="preserve">     13</t>
    </r>
  </si>
  <si>
    <r>
      <rPr>
        <sz val="10.5"/>
        <rFont val="Courier New"/>
        <family val="3"/>
      </rPr>
      <t xml:space="preserve">INDDEM    394     </t>
    </r>
    <r>
      <rPr>
        <vertAlign val="superscript"/>
        <sz val="10.5"/>
        <rFont val="Courier New"/>
        <family val="3"/>
      </rPr>
      <t xml:space="preserve">39     </t>
    </r>
    <r>
      <rPr>
        <b/>
        <vertAlign val="superscript"/>
        <sz val="9"/>
        <rFont val="Courier New"/>
        <family val="3"/>
      </rPr>
      <t xml:space="preserve">88     </t>
    </r>
    <r>
      <rPr>
        <vertAlign val="superscript"/>
        <sz val="10.5"/>
        <rFont val="Courier New"/>
        <family val="3"/>
      </rPr>
      <t xml:space="preserve">205    303    339    219    170    248    311    104    </t>
    </r>
    <r>
      <rPr>
        <b/>
        <vertAlign val="superscript"/>
        <sz val="9"/>
        <rFont val="Courier New"/>
        <family val="3"/>
      </rPr>
      <t>388</t>
    </r>
    <r>
      <rPr>
        <vertAlign val="superscript"/>
        <sz val="10.5"/>
        <rFont val="Courier New"/>
        <family val="3"/>
      </rPr>
      <t xml:space="preserve">     71</t>
    </r>
  </si>
  <si>
    <r>
      <rPr>
        <vertAlign val="subscript"/>
        <sz val="10.5"/>
        <rFont val="Courier New"/>
        <family val="3"/>
      </rPr>
      <t xml:space="preserve">91     19     25    163    217    255    171    117    </t>
    </r>
    <r>
      <rPr>
        <sz val="10.5"/>
        <rFont val="Courier New"/>
        <family val="3"/>
      </rPr>
      <t xml:space="preserve">248    275     </t>
    </r>
    <r>
      <rPr>
        <vertAlign val="superscript"/>
        <sz val="10.5"/>
        <rFont val="Courier New"/>
        <family val="3"/>
      </rPr>
      <t>97    360     74</t>
    </r>
  </si>
  <si>
    <r>
      <rPr>
        <sz val="10.5"/>
        <rFont val="Courier New"/>
        <family val="3"/>
      </rPr>
      <t xml:space="preserve">ZAWACKI, JIM          </t>
    </r>
    <r>
      <rPr>
        <b/>
        <vertAlign val="superscript"/>
        <sz val="9"/>
        <rFont val="Arial"/>
        <family val="2"/>
      </rPr>
      <t>R</t>
    </r>
  </si>
  <si>
    <r>
      <rPr>
        <vertAlign val="subscript"/>
        <sz val="10.5"/>
        <rFont val="Courier New"/>
        <family val="3"/>
      </rPr>
      <t xml:space="preserve">10     12      8     18     27     24     24      </t>
    </r>
    <r>
      <rPr>
        <sz val="10.5"/>
        <rFont val="Courier New"/>
        <family val="3"/>
      </rPr>
      <t xml:space="preserve">7     26     </t>
    </r>
    <r>
      <rPr>
        <vertAlign val="superscript"/>
        <sz val="10.5"/>
        <rFont val="Courier New"/>
        <family val="3"/>
      </rPr>
      <t>25     14     22      0</t>
    </r>
  </si>
  <si>
    <r>
      <rPr>
        <sz val="10.5"/>
        <rFont val="Courier New"/>
        <family val="3"/>
      </rPr>
      <t xml:space="preserve">STATE REP. DIST. </t>
    </r>
    <r>
      <rPr>
        <vertAlign val="superscript"/>
        <sz val="10.5"/>
        <rFont val="Courier New"/>
        <family val="3"/>
      </rPr>
      <t>9</t>
    </r>
  </si>
  <si>
    <r>
      <rPr>
        <sz val="10.5"/>
        <rFont val="Courier New"/>
        <family val="3"/>
      </rPr>
      <t>SUPERMAN, GARV WRITE-IN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</si>
  <si>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117     33     19    </t>
    </r>
    <r>
      <rPr>
        <sz val="10.5"/>
        <rFont val="Courier New"/>
        <family val="3"/>
      </rPr>
      <t>200    237</t>
    </r>
    <r>
      <rPr>
        <vertAlign val="superscript"/>
        <sz val="10.5"/>
        <rFont val="Courier New"/>
        <family val="3"/>
      </rPr>
      <t xml:space="preserve">    268</t>
    </r>
  </si>
  <si>
    <r>
      <rPr>
        <sz val="10.5"/>
        <rFont val="Courier New"/>
        <family val="3"/>
      </rPr>
      <t xml:space="preserve">120    357     </t>
    </r>
    <r>
      <rPr>
        <vertAlign val="superscript"/>
        <sz val="10.5"/>
        <rFont val="Courier New"/>
        <family val="3"/>
      </rPr>
      <t>61</t>
    </r>
  </si>
  <si>
    <r>
      <rPr>
        <b/>
        <sz val="9"/>
        <rFont val="Courier New"/>
        <family val="3"/>
      </rPr>
      <t xml:space="preserve">86     </t>
    </r>
    <r>
      <rPr>
        <sz val="10.5"/>
        <rFont val="Courier New"/>
        <family val="3"/>
      </rPr>
      <t xml:space="preserve">373     </t>
    </r>
    <r>
      <rPr>
        <vertAlign val="superscript"/>
        <sz val="10.5"/>
        <rFont val="Courier New"/>
        <family val="3"/>
      </rPr>
      <t>73</t>
    </r>
  </si>
  <si>
    <r>
      <rPr>
        <sz val="10.5"/>
        <rFont val="Courier New"/>
        <family val="3"/>
      </rPr>
      <t xml:space="preserve">26    112     </t>
    </r>
    <r>
      <rPr>
        <vertAlign val="superscript"/>
        <sz val="10.5"/>
        <rFont val="Courier New"/>
        <family val="3"/>
      </rPr>
      <t>23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</si>
  <si>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</t>
    </r>
  </si>
  <si>
    <r>
      <rPr>
        <sz val="10.5"/>
        <rFont val="Courier New"/>
        <family val="3"/>
      </rPr>
      <t xml:space="preserve">HODGINS, MARK        </t>
    </r>
    <r>
      <rPr>
        <vertAlign val="subscript"/>
        <sz val="10.5"/>
        <rFont val="Courier New"/>
        <family val="3"/>
      </rPr>
      <t>D    347     40     77    178    300    330</t>
    </r>
  </si>
  <si>
    <r>
      <rPr>
        <sz val="10.5"/>
        <rFont val="Courier New"/>
        <family val="3"/>
      </rPr>
      <t xml:space="preserve">192    </t>
    </r>
    <r>
      <rPr>
        <vertAlign val="superscript"/>
        <sz val="10.5"/>
        <rFont val="Courier New"/>
        <family val="3"/>
      </rPr>
      <t xml:space="preserve">138    286    315
</t>
    </r>
    <r>
      <rPr>
        <sz val="10.5"/>
        <rFont val="Courier New"/>
        <family val="3"/>
      </rPr>
      <t xml:space="preserve">216    </t>
    </r>
    <r>
      <rPr>
        <vertAlign val="superscript"/>
        <sz val="10.5"/>
        <rFont val="Courier New"/>
        <family val="3"/>
      </rPr>
      <t>150    176    215</t>
    </r>
  </si>
  <si>
    <r>
      <rPr>
        <sz val="10.5"/>
        <rFont val="Courier New"/>
        <family val="3"/>
      </rPr>
      <t xml:space="preserve">NAVARRE, HIKE   </t>
    </r>
    <r>
      <rPr>
        <vertAlign val="subscript"/>
        <sz val="10.5"/>
        <rFont val="Courier New"/>
        <family val="3"/>
      </rPr>
      <t>NONPARTV</t>
    </r>
  </si>
  <si>
    <r>
      <rPr>
        <sz val="10.5"/>
        <rFont val="Courier New"/>
        <family val="3"/>
      </rPr>
      <t xml:space="preserve">44
</t>
    </r>
    <r>
      <rPr>
        <sz val="10.5"/>
        <rFont val="Courier New"/>
        <family val="3"/>
      </rPr>
      <t>0</t>
    </r>
  </si>
  <si>
    <r>
      <rPr>
        <sz val="10.5"/>
        <rFont val="Courier New"/>
        <family val="3"/>
      </rPr>
      <t xml:space="preserve">7
</t>
    </r>
    <r>
      <rPr>
        <sz val="10.5"/>
        <rFont val="Courier New"/>
        <family val="3"/>
      </rPr>
      <t>0</t>
    </r>
  </si>
  <si>
    <r>
      <rPr>
        <sz val="10.5"/>
        <rFont val="Courier New"/>
        <family val="3"/>
      </rPr>
      <t xml:space="preserve">21
</t>
    </r>
    <r>
      <rPr>
        <sz val="10.5"/>
        <rFont val="Courier New"/>
        <family val="3"/>
      </rPr>
      <t>0</t>
    </r>
  </si>
  <si>
    <r>
      <rPr>
        <sz val="10.5"/>
        <rFont val="Courier New"/>
        <family val="3"/>
      </rPr>
      <t xml:space="preserve">34
</t>
    </r>
    <r>
      <rPr>
        <sz val="10.5"/>
        <rFont val="Courier New"/>
        <family val="3"/>
      </rPr>
      <t>0</t>
    </r>
  </si>
  <si>
    <r>
      <rPr>
        <sz val="10.5"/>
        <rFont val="Courier New"/>
        <family val="3"/>
      </rPr>
      <t xml:space="preserve">44
</t>
    </r>
    <r>
      <rPr>
        <sz val="10.5"/>
        <rFont val="Courier New"/>
        <family val="3"/>
      </rPr>
      <t>1</t>
    </r>
  </si>
  <si>
    <r>
      <rPr>
        <sz val="10.5"/>
        <rFont val="Courier New"/>
        <family val="3"/>
      </rPr>
      <t xml:space="preserve">55
</t>
    </r>
    <r>
      <rPr>
        <sz val="10.5"/>
        <rFont val="Courier New"/>
        <family val="3"/>
      </rPr>
      <t>0</t>
    </r>
  </si>
  <si>
    <r>
      <rPr>
        <sz val="10.5"/>
        <rFont val="Courier New"/>
        <family val="3"/>
      </rPr>
      <t xml:space="preserve">41     </t>
    </r>
    <r>
      <rPr>
        <vertAlign val="superscript"/>
        <sz val="10.5"/>
        <rFont val="Courier New"/>
        <family val="3"/>
      </rPr>
      <t xml:space="preserve">27    </t>
    </r>
    <r>
      <rPr>
        <b/>
        <vertAlign val="superscript"/>
        <sz val="9"/>
        <rFont val="Courier New"/>
        <family val="3"/>
      </rPr>
      <t xml:space="preserve">98     </t>
    </r>
    <r>
      <rPr>
        <vertAlign val="superscript"/>
        <sz val="10.5"/>
        <rFont val="Courier New"/>
        <family val="3"/>
      </rPr>
      <t xml:space="preserve">140
</t>
    </r>
    <r>
      <rPr>
        <sz val="10.5"/>
        <rFont val="Courier New"/>
        <family val="3"/>
      </rPr>
      <t xml:space="preserve">1     </t>
    </r>
    <r>
      <rPr>
        <vertAlign val="superscript"/>
        <sz val="10.5"/>
        <rFont val="Courier New"/>
        <family val="3"/>
      </rPr>
      <t>0      0      1</t>
    </r>
  </si>
  <si>
    <r>
      <rPr>
        <sz val="10.5"/>
        <rFont val="Courier New"/>
        <family val="3"/>
      </rPr>
      <t xml:space="preserve">APPEALS - A. </t>
    </r>
    <r>
      <rPr>
        <vertAlign val="superscript"/>
        <sz val="10.5"/>
        <rFont val="Courier New"/>
        <family val="3"/>
      </rPr>
      <t xml:space="preserve">BRYNER </t>
    </r>
    <r>
      <rPr>
        <sz val="10.5"/>
        <rFont val="Courier New"/>
        <family val="3"/>
      </rPr>
      <t>VES</t>
    </r>
  </si>
  <si>
    <r>
      <rPr>
        <sz val="10.5"/>
        <rFont val="Courier New"/>
        <family val="3"/>
      </rPr>
      <t xml:space="preserve">287    </t>
    </r>
    <r>
      <rPr>
        <vertAlign val="superscript"/>
        <sz val="10.5"/>
        <rFont val="Courier New"/>
        <family val="3"/>
      </rPr>
      <t>184    133    215    228    97    362    112</t>
    </r>
  </si>
  <si>
    <r>
      <rPr>
        <sz val="10.5"/>
        <rFont val="Courier New"/>
        <family val="3"/>
      </rPr>
      <t xml:space="preserve">130    273    </t>
    </r>
    <r>
      <rPr>
        <vertAlign val="superscript"/>
        <sz val="10.5"/>
        <rFont val="Courier New"/>
        <family val="3"/>
      </rPr>
      <t>349    102    375    134</t>
    </r>
  </si>
  <si>
    <r>
      <rPr>
        <vertAlign val="subscript"/>
        <sz val="10.5"/>
        <rFont val="Courier New"/>
        <family val="3"/>
      </rPr>
      <t xml:space="preserve">NO                      153     25     33    </t>
    </r>
    <r>
      <rPr>
        <sz val="10.5"/>
        <rFont val="Courier New"/>
        <family val="3"/>
      </rPr>
      <t>201    235    260</t>
    </r>
    <r>
      <rPr>
        <vertAlign val="superscript"/>
        <sz val="10.5"/>
        <rFont val="Courier New"/>
        <family val="3"/>
      </rPr>
      <t xml:space="preserve">    183</t>
    </r>
  </si>
  <si>
    <r>
      <rPr>
        <sz val="10.5"/>
        <rFont val="Courier New"/>
        <family val="3"/>
      </rPr>
      <t xml:space="preserve">APPEALS - R. </t>
    </r>
    <r>
      <rPr>
        <vertAlign val="superscript"/>
        <sz val="10.5"/>
        <rFont val="Courier New"/>
        <family val="3"/>
      </rPr>
      <t xml:space="preserve">COATS </t>
    </r>
    <r>
      <rPr>
        <sz val="10.5"/>
        <rFont val="Courier New"/>
        <family val="3"/>
      </rPr>
      <t>VES</t>
    </r>
  </si>
  <si>
    <r>
      <rPr>
        <vertAlign val="subscript"/>
        <sz val="10.5"/>
        <rFont val="Courier New"/>
        <family val="3"/>
      </rPr>
      <t xml:space="preserve">236     34     62    153    </t>
    </r>
    <r>
      <rPr>
        <sz val="10.5"/>
        <rFont val="Courier New"/>
        <family val="3"/>
      </rPr>
      <t xml:space="preserve">256    256    </t>
    </r>
    <r>
      <rPr>
        <vertAlign val="superscript"/>
        <sz val="10.5"/>
        <rFont val="Courier New"/>
        <family val="3"/>
      </rPr>
      <t>184    124    208    213     93    351    112</t>
    </r>
  </si>
  <si>
    <r>
      <rPr>
        <sz val="10.5"/>
        <rFont val="Courier New"/>
        <family val="3"/>
      </rPr>
      <t xml:space="preserve">167     27     </t>
    </r>
    <r>
      <rPr>
        <vertAlign val="superscript"/>
        <sz val="10.5"/>
        <rFont val="Courier New"/>
        <family val="3"/>
      </rPr>
      <t>37    202    239    284    181    135    278    360    104    381    130</t>
    </r>
  </si>
  <si>
    <r>
      <rPr>
        <sz val="10"/>
        <rFont val="Times New Roman"/>
        <family val="1"/>
      </rPr>
      <t>- 37 -</t>
    </r>
  </si>
  <si>
    <r>
      <rPr>
        <sz val="10.5"/>
        <rFont val="Courier New"/>
        <family val="3"/>
      </rPr>
      <t xml:space="preserve">DATE1 </t>
    </r>
    <r>
      <rPr>
        <vertAlign val="superscript"/>
        <sz val="10.5"/>
        <rFont val="Courier New"/>
        <family val="3"/>
      </rPr>
      <t xml:space="preserve">12/02/92                                     1992 GENERAL ELECTION                             PAGE  2 OF  4  </t>
    </r>
    <r>
      <rPr>
        <vertAlign val="superscript"/>
        <sz val="10.5"/>
        <rFont val="Arial"/>
        <family val="2"/>
      </rPr>
      <t>-</t>
    </r>
  </si>
  <si>
    <r>
      <rPr>
        <sz val="10.5"/>
        <rFont val="Courier New"/>
        <family val="3"/>
      </rPr>
      <t xml:space="preserve">TIHE1 13:17                                      </t>
    </r>
    <r>
      <rPr>
        <vertAlign val="superscript"/>
        <sz val="10.5"/>
        <rFont val="Courier New"/>
        <family val="3"/>
      </rPr>
      <t xml:space="preserve">STATEMENT OF VOTE FOR DISTRICT </t>
    </r>
    <r>
      <rPr>
        <b/>
        <vertAlign val="superscript"/>
        <sz val="10"/>
        <rFont val="Courier New"/>
        <family val="3"/>
      </rPr>
      <t>09</t>
    </r>
  </si>
  <si>
    <r>
      <rPr>
        <sz val="10.5"/>
        <rFont val="Courier New"/>
        <family val="3"/>
      </rPr>
      <t xml:space="preserve">GIRD-    </t>
    </r>
    <r>
      <rPr>
        <vertAlign val="superscript"/>
        <sz val="10.5"/>
        <rFont val="Courier New"/>
        <family val="3"/>
      </rPr>
      <t>HOPE  INDIAN K-BEACH   KENAI   KENAI   KENAI   KENAI NIKISKI NIKISKI   SALA- ABSENTE QUESTON</t>
    </r>
  </si>
  <si>
    <r>
      <rPr>
        <b/>
        <vertAlign val="subscript"/>
        <sz val="11"/>
        <rFont val="Courier New"/>
        <family val="3"/>
      </rPr>
      <t xml:space="preserve">WOOD                        </t>
    </r>
    <r>
      <rPr>
        <vertAlign val="subscript"/>
        <sz val="9.5"/>
        <rFont val="Arial"/>
        <family val="2"/>
      </rPr>
      <t xml:space="preserve">I    l            I   </t>
    </r>
    <r>
      <rPr>
        <vertAlign val="subscript"/>
        <sz val="10.5"/>
        <rFont val="Courier New"/>
        <family val="3"/>
      </rPr>
      <t xml:space="preserve">2    </t>
    </r>
    <r>
      <rPr>
        <sz val="10.5"/>
        <rFont val="Courier New"/>
        <family val="3"/>
      </rPr>
      <t xml:space="preserve">I 3    </t>
    </r>
    <r>
      <rPr>
        <sz val="9.5"/>
        <rFont val="Arial"/>
        <family val="2"/>
      </rPr>
      <t xml:space="preserve">I   </t>
    </r>
    <r>
      <rPr>
        <sz val="10.5"/>
        <rFont val="Courier New"/>
        <family val="3"/>
      </rPr>
      <t xml:space="preserve">4    </t>
    </r>
    <r>
      <rPr>
        <vertAlign val="superscript"/>
        <sz val="9.5"/>
        <rFont val="Arial"/>
        <family val="2"/>
      </rPr>
      <t xml:space="preserve">I   l            </t>
    </r>
    <r>
      <rPr>
        <vertAlign val="superscript"/>
        <sz val="10.5"/>
        <rFont val="Courier New"/>
        <family val="3"/>
      </rPr>
      <t xml:space="preserve">I 2  HATOF </t>
    </r>
    <r>
      <rPr>
        <sz val="10.5"/>
        <rFont val="Courier New"/>
        <family val="3"/>
      </rPr>
      <t xml:space="preserve">09-207  </t>
    </r>
    <r>
      <rPr>
        <b/>
        <sz val="10"/>
        <rFont val="Courier New"/>
        <family val="3"/>
      </rPr>
      <t xml:space="preserve">09-209  </t>
    </r>
    <r>
      <rPr>
        <vertAlign val="superscript"/>
        <sz val="10.5"/>
        <rFont val="Courier New"/>
        <family val="3"/>
      </rPr>
      <t xml:space="preserve">09-211  09-213  09-215  09-217  09-219  09-221  09-223  </t>
    </r>
    <r>
      <rPr>
        <b/>
        <vertAlign val="superscript"/>
        <sz val="10"/>
        <rFont val="Courier New"/>
        <family val="3"/>
      </rPr>
      <t xml:space="preserve">09-225  </t>
    </r>
    <r>
      <rPr>
        <vertAlign val="superscript"/>
        <sz val="10.5"/>
        <rFont val="Courier New"/>
        <family val="3"/>
      </rPr>
      <t>09-227</t>
    </r>
  </si>
  <si>
    <r>
      <rPr>
        <b/>
        <sz val="10"/>
        <rFont val="Courier New"/>
        <family val="3"/>
      </rPr>
      <t xml:space="preserve">09-991  </t>
    </r>
    <r>
      <rPr>
        <b/>
        <vertAlign val="superscript"/>
        <sz val="10"/>
        <rFont val="Courier New"/>
        <family val="3"/>
      </rPr>
      <t>09-995</t>
    </r>
  </si>
  <si>
    <r>
      <rPr>
        <sz val="10.5"/>
        <rFont val="Courier New"/>
        <family val="3"/>
      </rPr>
      <t xml:space="preserve">JD3S - </t>
    </r>
    <r>
      <rPr>
        <b/>
        <sz val="11"/>
        <rFont val="Courier New"/>
        <family val="3"/>
      </rPr>
      <t xml:space="preserve">B. </t>
    </r>
    <r>
      <rPr>
        <sz val="10.5"/>
        <rFont val="Courier New"/>
        <family val="3"/>
      </rPr>
      <t>CUTLER YES</t>
    </r>
  </si>
  <si>
    <r>
      <rPr>
        <sz val="10.5"/>
        <rFont val="Courier New"/>
        <family val="3"/>
      </rPr>
      <t xml:space="preserve">276     30     </t>
    </r>
    <r>
      <rPr>
        <vertAlign val="superscript"/>
        <sz val="10.5"/>
        <rFont val="Courier New"/>
        <family val="3"/>
      </rPr>
      <t>67    170    267    307    197    139    216    240    104    383    118</t>
    </r>
  </si>
  <si>
    <r>
      <rPr>
        <sz val="10.5"/>
        <rFont val="Courier New"/>
        <family val="3"/>
      </rPr>
      <t>JD3S - D. FABE YES</t>
    </r>
  </si>
  <si>
    <r>
      <rPr>
        <sz val="10.5"/>
        <rFont val="Courier New"/>
        <family val="3"/>
      </rPr>
      <t xml:space="preserve">271     </t>
    </r>
    <r>
      <rPr>
        <vertAlign val="superscript"/>
        <sz val="10.5"/>
        <rFont val="Courier New"/>
        <family val="3"/>
      </rPr>
      <t xml:space="preserve">34     </t>
    </r>
    <r>
      <rPr>
        <b/>
        <vertAlign val="superscript"/>
        <sz val="10"/>
        <rFont val="Courier New"/>
        <family val="3"/>
      </rPr>
      <t xml:space="preserve">68     </t>
    </r>
    <r>
      <rPr>
        <vertAlign val="superscript"/>
        <sz val="10.5"/>
        <rFont val="Courier New"/>
        <family val="3"/>
      </rPr>
      <t>162    269    298    176    137    220    239    102    378    116</t>
    </r>
  </si>
  <si>
    <r>
      <rPr>
        <sz val="10.5"/>
        <rFont val="Courier New"/>
        <family val="3"/>
      </rPr>
      <t xml:space="preserve">126    263    </t>
    </r>
    <r>
      <rPr>
        <vertAlign val="superscript"/>
        <sz val="10.5"/>
        <rFont val="Courier New"/>
        <family val="3"/>
      </rPr>
      <t>339     96    348    118</t>
    </r>
  </si>
  <si>
    <r>
      <rPr>
        <sz val="10.5"/>
        <rFont val="Courier New"/>
        <family val="3"/>
      </rPr>
      <t xml:space="preserve">NO                      133     </t>
    </r>
    <r>
      <rPr>
        <vertAlign val="superscript"/>
        <sz val="10.5"/>
        <rFont val="Courier New"/>
        <family val="3"/>
      </rPr>
      <t>25     32    191    224    240    183</t>
    </r>
  </si>
  <si>
    <r>
      <rPr>
        <vertAlign val="superscript"/>
        <sz val="10.5"/>
        <rFont val="Courier New"/>
        <family val="3"/>
      </rPr>
      <t xml:space="preserve">JD3S - J. REESE              </t>
    </r>
    <r>
      <rPr>
        <sz val="10.5"/>
        <rFont val="Courier New"/>
        <family val="3"/>
      </rPr>
      <t xml:space="preserve">252     35     </t>
    </r>
    <r>
      <rPr>
        <vertAlign val="superscript"/>
        <sz val="10.5"/>
        <rFont val="Courier New"/>
        <family val="3"/>
      </rPr>
      <t>63    163    269    292    189    121    214    227     99    370    108</t>
    </r>
  </si>
  <si>
    <r>
      <rPr>
        <sz val="10.5"/>
        <rFont val="Courier New"/>
        <family val="3"/>
      </rPr>
      <t xml:space="preserve">147     24     </t>
    </r>
    <r>
      <rPr>
        <vertAlign val="superscript"/>
        <sz val="10.5"/>
        <rFont val="Courier New"/>
        <family val="3"/>
      </rPr>
      <t xml:space="preserve">36    </t>
    </r>
    <r>
      <rPr>
        <b/>
        <vertAlign val="superscript"/>
        <sz val="10"/>
        <rFont val="Courier New"/>
        <family val="3"/>
      </rPr>
      <t xml:space="preserve">188     </t>
    </r>
    <r>
      <rPr>
        <vertAlign val="superscript"/>
        <sz val="10.5"/>
        <rFont val="Courier New"/>
        <family val="3"/>
      </rPr>
      <t>226    243    176    135    269    340</t>
    </r>
  </si>
  <si>
    <r>
      <rPr>
        <sz val="10.5"/>
        <rFont val="Courier New"/>
        <family val="3"/>
      </rPr>
      <t xml:space="preserve">JD3S - </t>
    </r>
    <r>
      <rPr>
        <b/>
        <sz val="11"/>
        <rFont val="Courier New"/>
        <family val="3"/>
      </rPr>
      <t xml:space="preserve">H. </t>
    </r>
    <r>
      <rPr>
        <sz val="10.5"/>
        <rFont val="Courier New"/>
        <family val="3"/>
      </rPr>
      <t>ROWLAND YES</t>
    </r>
  </si>
  <si>
    <r>
      <rPr>
        <vertAlign val="subscript"/>
        <sz val="10.5"/>
        <rFont val="Courier New"/>
        <family val="3"/>
      </rPr>
      <t xml:space="preserve">264     37     63    166    </t>
    </r>
    <r>
      <rPr>
        <sz val="10.5"/>
        <rFont val="Courier New"/>
        <family val="3"/>
      </rPr>
      <t xml:space="preserve">267 </t>
    </r>
    <r>
      <rPr>
        <sz val="10.5"/>
        <color rgb="FF5D5D5D"/>
        <rFont val="Courier New"/>
        <family val="3"/>
      </rPr>
      <t xml:space="preserve">,  </t>
    </r>
    <r>
      <rPr>
        <sz val="10.5"/>
        <rFont val="Courier New"/>
        <family val="3"/>
      </rPr>
      <t xml:space="preserve">290    183    137    </t>
    </r>
    <r>
      <rPr>
        <vertAlign val="superscript"/>
        <sz val="10.5"/>
        <rFont val="Courier New"/>
        <family val="3"/>
      </rPr>
      <t>223    244    100    374    113</t>
    </r>
  </si>
  <si>
    <r>
      <rPr>
        <sz val="10.5"/>
        <rFont val="Courier New"/>
        <family val="3"/>
      </rPr>
      <t xml:space="preserve">185    122    </t>
    </r>
    <r>
      <rPr>
        <vertAlign val="superscript"/>
        <sz val="10.5"/>
        <rFont val="Courier New"/>
        <family val="3"/>
      </rPr>
      <t>265    328     99    348    117</t>
    </r>
  </si>
  <si>
    <r>
      <rPr>
        <sz val="10.5"/>
        <rFont val="Courier New"/>
        <family val="3"/>
      </rPr>
      <t xml:space="preserve">NO                      </t>
    </r>
    <r>
      <rPr>
        <vertAlign val="superscript"/>
        <sz val="10.5"/>
        <rFont val="Courier New"/>
        <family val="3"/>
      </rPr>
      <t xml:space="preserve">144     24     36    190    228 </t>
    </r>
    <r>
      <rPr>
        <vertAlign val="superscript"/>
        <sz val="4.5"/>
        <color rgb="FF3F3F3F"/>
        <rFont val="Times New Roman"/>
        <family val="1"/>
      </rPr>
      <t>I</t>
    </r>
    <r>
      <rPr>
        <vertAlign val="superscript"/>
        <sz val="10.5"/>
        <rFont val="Courier New"/>
        <family val="3"/>
      </rPr>
      <t xml:space="preserve">   247</t>
    </r>
  </si>
  <si>
    <r>
      <rPr>
        <sz val="10.5"/>
        <rFont val="Courier New"/>
        <family val="3"/>
      </rPr>
      <t xml:space="preserve">JD3D - P. ASHMAN                    </t>
    </r>
    <r>
      <rPr>
        <vertAlign val="subscript"/>
        <sz val="10.5"/>
        <rFont val="Courier New"/>
        <family val="3"/>
      </rPr>
      <t>35     64    175    268    297    194    134    230    242     97    378    106</t>
    </r>
  </si>
  <si>
    <r>
      <rPr>
        <vertAlign val="subscript"/>
        <sz val="10.5"/>
        <rFont val="Courier New"/>
        <family val="3"/>
      </rPr>
      <t xml:space="preserve">23     35    177    226    </t>
    </r>
    <r>
      <rPr>
        <sz val="10.5"/>
        <rFont val="Courier New"/>
        <family val="3"/>
      </rPr>
      <t xml:space="preserve">236    171    127    252    </t>
    </r>
    <r>
      <rPr>
        <vertAlign val="superscript"/>
        <sz val="10.5"/>
        <rFont val="Courier New"/>
        <family val="3"/>
      </rPr>
      <t>327     95</t>
    </r>
  </si>
  <si>
    <r>
      <rPr>
        <sz val="10.5"/>
        <rFont val="Courier New"/>
        <family val="3"/>
      </rPr>
      <t xml:space="preserve">272     </t>
    </r>
    <r>
      <rPr>
        <vertAlign val="superscript"/>
        <sz val="10.5"/>
        <rFont val="Courier New"/>
        <family val="3"/>
      </rPr>
      <t>38     72    176    275    313    207    136    239    257    106    393    127</t>
    </r>
  </si>
  <si>
    <r>
      <rPr>
        <sz val="10.5"/>
        <rFont val="Courier New"/>
        <family val="3"/>
      </rPr>
      <t xml:space="preserve">230    158    124    </t>
    </r>
    <r>
      <rPr>
        <vertAlign val="superscript"/>
        <sz val="10.5"/>
        <rFont val="Courier New"/>
        <family val="3"/>
      </rPr>
      <t>248    319    92    330    106</t>
    </r>
  </si>
  <si>
    <r>
      <rPr>
        <sz val="10.5"/>
        <rFont val="Courier New"/>
        <family val="3"/>
      </rPr>
      <t xml:space="preserve">NO                      125     </t>
    </r>
    <r>
      <rPr>
        <vertAlign val="superscript"/>
        <sz val="10.5"/>
        <rFont val="Courier New"/>
        <family val="3"/>
      </rPr>
      <t>20     28    180    218</t>
    </r>
  </si>
  <si>
    <r>
      <rPr>
        <vertAlign val="superscript"/>
        <sz val="10.5"/>
        <rFont val="Courier New"/>
        <family val="3"/>
      </rPr>
      <t xml:space="preserve">JD30 - </t>
    </r>
    <r>
      <rPr>
        <vertAlign val="superscript"/>
        <sz val="15"/>
        <rFont val="Courier New"/>
        <family val="3"/>
      </rPr>
      <t xml:space="preserve">w. </t>
    </r>
    <r>
      <rPr>
        <vertAlign val="superscript"/>
        <sz val="10.5"/>
        <rFont val="Courier New"/>
        <family val="3"/>
      </rPr>
      <t xml:space="preserve">FULD               </t>
    </r>
    <r>
      <rPr>
        <vertAlign val="subscript"/>
        <sz val="10.5"/>
        <rFont val="Courier New"/>
        <family val="3"/>
      </rPr>
      <t xml:space="preserve">246     36     60    164    254    </t>
    </r>
    <r>
      <rPr>
        <sz val="10.5"/>
        <rFont val="Courier New"/>
        <family val="3"/>
      </rPr>
      <t xml:space="preserve">296    178    128    </t>
    </r>
    <r>
      <rPr>
        <vertAlign val="superscript"/>
        <sz val="10.5"/>
        <rFont val="Courier New"/>
        <family val="3"/>
      </rPr>
      <t>224    235     93    358    113</t>
    </r>
  </si>
  <si>
    <r>
      <rPr>
        <vertAlign val="subscript"/>
        <sz val="10.5"/>
        <rFont val="Courier New"/>
        <family val="3"/>
      </rPr>
      <t xml:space="preserve">155     24     39    </t>
    </r>
    <r>
      <rPr>
        <b/>
        <vertAlign val="subscript"/>
        <sz val="9.5"/>
        <rFont val="Times New Roman"/>
        <family val="1"/>
      </rPr>
      <t xml:space="preserve">188             </t>
    </r>
    <r>
      <rPr>
        <sz val="10.5"/>
        <rFont val="Courier New"/>
        <family val="3"/>
      </rPr>
      <t xml:space="preserve">237    239    </t>
    </r>
    <r>
      <rPr>
        <vertAlign val="superscript"/>
        <sz val="10.5"/>
        <rFont val="Courier New"/>
        <family val="3"/>
      </rPr>
      <t>185    132    256    335</t>
    </r>
  </si>
  <si>
    <r>
      <rPr>
        <sz val="10.5"/>
        <rFont val="Courier New"/>
        <family val="3"/>
      </rPr>
      <t>JD3D - J. HASON YES</t>
    </r>
  </si>
  <si>
    <r>
      <rPr>
        <sz val="10.5"/>
        <rFont val="Courier New"/>
        <family val="3"/>
      </rPr>
      <t xml:space="preserve">HERITAGE PARK </t>
    </r>
    <r>
      <rPr>
        <vertAlign val="superscript"/>
        <sz val="10.5"/>
        <rFont val="Courier New"/>
        <family val="3"/>
      </rPr>
      <t xml:space="preserve">&lt;ANCH) </t>
    </r>
    <r>
      <rPr>
        <sz val="10.5"/>
        <rFont val="Courier New"/>
        <family val="3"/>
      </rPr>
      <t>YES</t>
    </r>
  </si>
  <si>
    <r>
      <rPr>
        <sz val="32"/>
        <rFont val="Times New Roman"/>
        <family val="1"/>
      </rPr>
      <t>-</t>
    </r>
    <r>
      <rPr>
        <vertAlign val="subscript"/>
        <sz val="31"/>
        <rFont val="Arial"/>
        <family val="2"/>
      </rPr>
      <t>-</t>
    </r>
  </si>
  <si>
    <r>
      <rPr>
        <vertAlign val="subscript"/>
        <sz val="10.5"/>
        <rFont val="Courier New"/>
        <family val="3"/>
      </rPr>
      <t xml:space="preserve">239     32     58    160    254    </t>
    </r>
    <r>
      <rPr>
        <sz val="10.5"/>
        <rFont val="Courier New"/>
        <family val="3"/>
      </rPr>
      <t xml:space="preserve">300    189    </t>
    </r>
    <r>
      <rPr>
        <vertAlign val="superscript"/>
        <sz val="10.5"/>
        <rFont val="Courier New"/>
        <family val="3"/>
      </rPr>
      <t>128    229    237     90    363    114</t>
    </r>
  </si>
  <si>
    <r>
      <rPr>
        <sz val="10.5"/>
        <rFont val="Courier New"/>
        <family val="3"/>
      </rPr>
      <t xml:space="preserve">163     27     42    </t>
    </r>
    <r>
      <rPr>
        <vertAlign val="superscript"/>
        <sz val="10.5"/>
        <rFont val="Courier New"/>
        <family val="3"/>
      </rPr>
      <t>194    241    240    177    132    256    335    104    363    118</t>
    </r>
  </si>
  <si>
    <r>
      <rPr>
        <vertAlign val="subscript"/>
        <sz val="10.5"/>
        <rFont val="Courier New"/>
        <family val="3"/>
      </rPr>
      <t xml:space="preserve">162     22     35    </t>
    </r>
    <r>
      <rPr>
        <sz val="10.5"/>
        <rFont val="Courier New"/>
        <family val="3"/>
      </rPr>
      <t xml:space="preserve">148    224    233    159    </t>
    </r>
    <r>
      <rPr>
        <vertAlign val="superscript"/>
        <sz val="10.5"/>
        <rFont val="Courier New"/>
        <family val="3"/>
      </rPr>
      <t>105    195    238     79    329    114</t>
    </r>
  </si>
  <si>
    <r>
      <rPr>
        <vertAlign val="subscript"/>
        <sz val="10.5"/>
        <rFont val="Courier New"/>
        <family val="3"/>
      </rPr>
      <t xml:space="preserve">328     53     79    251    </t>
    </r>
    <r>
      <rPr>
        <sz val="10.5"/>
        <rFont val="Courier New"/>
        <family val="3"/>
      </rPr>
      <t xml:space="preserve">341    383    277    </t>
    </r>
    <r>
      <rPr>
        <vertAlign val="superscript"/>
        <sz val="10.5"/>
        <rFont val="Courier New"/>
        <family val="3"/>
      </rPr>
      <t>196    338    415    148    507    159</t>
    </r>
  </si>
  <si>
    <r>
      <rPr>
        <sz val="10.5"/>
        <rFont val="Courier New"/>
        <family val="3"/>
      </rPr>
      <t xml:space="preserve">277     0     </t>
    </r>
    <r>
      <rPr>
        <vertAlign val="superscript"/>
        <sz val="10.5"/>
        <rFont val="Courier New"/>
        <family val="3"/>
      </rPr>
      <t xml:space="preserve">60      0      0      0      0      0      0      </t>
    </r>
    <r>
      <rPr>
        <vertAlign val="superscript"/>
        <sz val="8.5"/>
        <rFont val="Times New Roman"/>
        <family val="1"/>
      </rPr>
      <t xml:space="preserve">0                  </t>
    </r>
    <r>
      <rPr>
        <vertAlign val="superscript"/>
        <sz val="10.5"/>
        <rFont val="Courier New"/>
        <family val="3"/>
      </rPr>
      <t>0     44     10</t>
    </r>
  </si>
  <si>
    <r>
      <rPr>
        <sz val="10.5"/>
        <rFont val="Courier New"/>
        <family val="3"/>
      </rPr>
      <t xml:space="preserve">238     0     </t>
    </r>
    <r>
      <rPr>
        <vertAlign val="superscript"/>
        <sz val="10.5"/>
        <rFont val="Courier New"/>
        <family val="3"/>
      </rPr>
      <t>60      0      0      0      0      0      0      0      0     64     11</t>
    </r>
  </si>
  <si>
    <r>
      <rPr>
        <sz val="9"/>
        <rFont val="Arial"/>
        <family val="2"/>
      </rPr>
      <t>- 38 -</t>
    </r>
  </si>
  <si>
    <r>
      <rPr>
        <sz val="27"/>
        <rFont val="Times New Roman"/>
        <family val="1"/>
      </rPr>
      <t>..</t>
    </r>
  </si>
  <si>
    <r>
      <rPr>
        <sz val="11"/>
        <rFont val="Courier New"/>
        <family val="3"/>
      </rPr>
      <t>1992 GENERAL ELECTION STATEMENT OF VOTE FOR DISTRICT 09</t>
    </r>
  </si>
  <si>
    <r>
      <rPr>
        <sz val="11"/>
        <rFont val="Courier New"/>
        <family val="3"/>
      </rPr>
      <t>VOTER TURNOUT:&lt;</t>
    </r>
    <r>
      <rPr>
        <vertAlign val="superscript"/>
        <sz val="11"/>
        <rFont val="Courier New"/>
        <family val="3"/>
      </rPr>
      <t xml:space="preserve">          89.52</t>
    </r>
  </si>
  <si>
    <r>
      <rPr>
        <sz val="11"/>
        <rFont val="Courier New"/>
        <family val="3"/>
      </rPr>
      <t xml:space="preserve">REGISTERED VOTERS         </t>
    </r>
    <r>
      <rPr>
        <vertAlign val="superscript"/>
        <sz val="11"/>
        <rFont val="Courier New"/>
        <family val="3"/>
      </rPr>
      <t>7224</t>
    </r>
  </si>
  <si>
    <r>
      <rPr>
        <sz val="11"/>
        <rFont val="Courier New"/>
        <family val="3"/>
      </rPr>
      <t xml:space="preserve">BALLOTS CAST             </t>
    </r>
    <r>
      <rPr>
        <vertAlign val="superscript"/>
        <sz val="11"/>
        <rFont val="Courier New"/>
        <family val="3"/>
      </rPr>
      <t>6467</t>
    </r>
  </si>
  <si>
    <r>
      <rPr>
        <b/>
        <sz val="9.5"/>
        <rFont val="Times New Roman"/>
        <family val="1"/>
      </rPr>
      <t xml:space="preserve">R        </t>
    </r>
    <r>
      <rPr>
        <vertAlign val="superscript"/>
        <sz val="11"/>
        <rFont val="Courier New"/>
        <family val="3"/>
      </rPr>
      <t>2349</t>
    </r>
  </si>
  <si>
    <r>
      <rPr>
        <sz val="11"/>
        <rFont val="Courier New"/>
        <family val="3"/>
      </rPr>
      <t>D   1540</t>
    </r>
  </si>
  <si>
    <r>
      <rPr>
        <sz val="11"/>
        <rFont val="Courier New"/>
        <family val="3"/>
      </rPr>
      <t>NAP      4</t>
    </r>
  </si>
  <si>
    <r>
      <rPr>
        <sz val="11"/>
        <rFont val="Courier New"/>
        <family val="3"/>
      </rPr>
      <t>AFP</t>
    </r>
    <r>
      <rPr>
        <vertAlign val="superscript"/>
        <sz val="11"/>
        <rFont val="Courier New"/>
        <family val="3"/>
      </rPr>
      <t xml:space="preserve">     32</t>
    </r>
  </si>
  <si>
    <r>
      <rPr>
        <sz val="11"/>
        <rFont val="Courier New"/>
        <family val="3"/>
      </rPr>
      <t>NLP     10</t>
    </r>
  </si>
  <si>
    <r>
      <rPr>
        <sz val="11"/>
        <rFont val="Courier New"/>
        <family val="3"/>
      </rPr>
      <t>HAGELIN/TOHPKINS LAROUCHE/BEVEL</t>
    </r>
  </si>
  <si>
    <r>
      <rPr>
        <sz val="11"/>
        <rFont val="Courier New"/>
        <family val="3"/>
      </rPr>
      <t>IFER      9</t>
    </r>
  </si>
  <si>
    <r>
      <rPr>
        <sz val="11"/>
        <rFont val="Courier New"/>
        <family val="3"/>
      </rPr>
      <t>HARROU/LORD         LP</t>
    </r>
    <r>
      <rPr>
        <b/>
        <vertAlign val="superscript"/>
        <sz val="9.5"/>
        <rFont val="Times New Roman"/>
        <family val="1"/>
      </rPr>
      <t xml:space="preserve">              86</t>
    </r>
  </si>
  <si>
    <r>
      <rPr>
        <sz val="11"/>
        <rFont val="Courier New"/>
        <family val="3"/>
      </rPr>
      <t xml:space="preserve">PEROT/STOCKDALE     NPP  </t>
    </r>
    <r>
      <rPr>
        <b/>
        <vertAlign val="superscript"/>
        <sz val="9.5"/>
        <rFont val="Times New Roman"/>
        <family val="1"/>
      </rPr>
      <t>2368</t>
    </r>
  </si>
  <si>
    <r>
      <rPr>
        <sz val="11"/>
        <rFont val="Courier New"/>
        <family val="3"/>
      </rPr>
      <t>PHILLIPS/KNIGHT     ATP</t>
    </r>
    <r>
      <rPr>
        <vertAlign val="superscript"/>
        <sz val="11"/>
        <rFont val="Courier New"/>
        <family val="3"/>
      </rPr>
      <t xml:space="preserve">      9</t>
    </r>
  </si>
  <si>
    <r>
      <rPr>
        <b/>
        <sz val="9.5"/>
        <rFont val="Times New Roman"/>
        <family val="1"/>
      </rPr>
      <t>WRITE-IN</t>
    </r>
    <r>
      <rPr>
        <vertAlign val="superscript"/>
        <sz val="11"/>
        <rFont val="Courier New"/>
        <family val="3"/>
      </rPr>
      <t xml:space="preserve">                   7</t>
    </r>
  </si>
  <si>
    <r>
      <rPr>
        <sz val="11"/>
        <rFont val="Courier New"/>
        <family val="3"/>
      </rPr>
      <t>UNITED STATES SENATE JORDAN, MARV</t>
    </r>
  </si>
  <si>
    <r>
      <rPr>
        <sz val="11"/>
        <rFont val="Courier New"/>
        <family val="3"/>
      </rPr>
      <t>G</t>
    </r>
    <r>
      <rPr>
        <b/>
        <sz val="9.5"/>
        <rFont val="Times New Roman"/>
        <family val="1"/>
      </rPr>
      <t xml:space="preserve">           526</t>
    </r>
  </si>
  <si>
    <r>
      <rPr>
        <sz val="11"/>
        <rFont val="Courier New"/>
        <family val="3"/>
      </rPr>
      <t xml:space="preserve">HURKOWSKI, FRANK      </t>
    </r>
    <r>
      <rPr>
        <b/>
        <vertAlign val="superscript"/>
        <sz val="9.5"/>
        <rFont val="Times New Roman"/>
        <family val="1"/>
      </rPr>
      <t xml:space="preserve">R        </t>
    </r>
    <r>
      <rPr>
        <vertAlign val="superscript"/>
        <sz val="11"/>
        <rFont val="Courier New"/>
        <family val="3"/>
      </rPr>
      <t>3013</t>
    </r>
  </si>
  <si>
    <r>
      <rPr>
        <sz val="11"/>
        <rFont val="Courier New"/>
        <family val="3"/>
      </rPr>
      <t xml:space="preserve">SMITH, TONY         D   </t>
    </r>
    <r>
      <rPr>
        <vertAlign val="superscript"/>
        <sz val="11"/>
        <rFont val="Courier New"/>
        <family val="3"/>
      </rPr>
      <t>2215</t>
    </r>
  </si>
  <si>
    <r>
      <rPr>
        <b/>
        <sz val="9.5"/>
        <rFont val="Times New Roman"/>
        <family val="1"/>
      </rPr>
      <t>WRITE-IN</t>
    </r>
    <r>
      <rPr>
        <vertAlign val="superscript"/>
        <sz val="11"/>
        <rFont val="Courier New"/>
        <family val="3"/>
      </rPr>
      <t xml:space="preserve">                   19</t>
    </r>
  </si>
  <si>
    <r>
      <rPr>
        <sz val="11"/>
        <rFont val="Courier New"/>
        <family val="3"/>
      </rPr>
      <t>UNITED STATES REP. DEVENS, JOHN MILLIGAN, HIKE STATES, MICHAEL YOUNG, DON WRITE-IN</t>
    </r>
  </si>
  <si>
    <r>
      <rPr>
        <sz val="11"/>
        <rFont val="Courier New"/>
        <family val="3"/>
      </rPr>
      <t>STATE SENATOR DIST.E NELIGH, HIKE SALO, JUDITH ZAWACKI, JIM WRITE-IN</t>
    </r>
  </si>
  <si>
    <r>
      <rPr>
        <sz val="11"/>
        <rFont val="Courier New"/>
        <family val="3"/>
      </rPr>
      <t xml:space="preserve">STATE REP. DIST. </t>
    </r>
    <r>
      <rPr>
        <vertAlign val="superscript"/>
        <sz val="11"/>
        <rFont val="Courier New"/>
        <family val="3"/>
      </rPr>
      <t xml:space="preserve">9 </t>
    </r>
    <r>
      <rPr>
        <sz val="11"/>
        <rFont val="Courier New"/>
        <family val="3"/>
      </rPr>
      <t>HODGINS, HARK</t>
    </r>
  </si>
  <si>
    <r>
      <rPr>
        <sz val="11"/>
        <rFont val="Courier New"/>
        <family val="3"/>
      </rPr>
      <t>D   2477</t>
    </r>
  </si>
  <si>
    <r>
      <rPr>
        <sz val="8.5"/>
        <rFont val="Arial"/>
        <family val="2"/>
      </rPr>
      <t>G</t>
    </r>
    <r>
      <rPr>
        <sz val="11"/>
        <rFont val="Courier New"/>
        <family val="3"/>
      </rPr>
      <t xml:space="preserve">    264</t>
    </r>
  </si>
  <si>
    <r>
      <rPr>
        <b/>
        <sz val="9"/>
        <rFont val="Arial"/>
        <family val="2"/>
      </rPr>
      <t>A</t>
    </r>
    <r>
      <rPr>
        <vertAlign val="superscript"/>
        <sz val="11"/>
        <rFont val="Courier New"/>
        <family val="3"/>
      </rPr>
      <t xml:space="preserve">    474</t>
    </r>
  </si>
  <si>
    <r>
      <rPr>
        <b/>
        <sz val="9.5"/>
        <rFont val="Times New Roman"/>
        <family val="1"/>
      </rPr>
      <t xml:space="preserve">R       </t>
    </r>
    <r>
      <rPr>
        <vertAlign val="superscript"/>
        <sz val="11"/>
        <rFont val="Courier New"/>
        <family val="3"/>
      </rPr>
      <t>2533</t>
    </r>
  </si>
  <si>
    <r>
      <rPr>
        <sz val="11"/>
        <rFont val="Courier New"/>
        <family val="3"/>
      </rPr>
      <t>LIBERT    339</t>
    </r>
  </si>
  <si>
    <r>
      <rPr>
        <sz val="11"/>
        <rFont val="Courier New"/>
        <family val="3"/>
      </rPr>
      <t xml:space="preserve">INDDEH   </t>
    </r>
    <r>
      <rPr>
        <vertAlign val="superscript"/>
        <sz val="11"/>
        <rFont val="Courier New"/>
        <family val="3"/>
      </rPr>
      <t>2879</t>
    </r>
  </si>
  <si>
    <r>
      <rPr>
        <b/>
        <sz val="9.5"/>
        <rFont val="Times New Roman"/>
        <family val="1"/>
      </rPr>
      <t xml:space="preserve">R       </t>
    </r>
    <r>
      <rPr>
        <sz val="11"/>
        <rFont val="Courier New"/>
        <family val="3"/>
      </rPr>
      <t>2112</t>
    </r>
  </si>
  <si>
    <r>
      <rPr>
        <b/>
        <sz val="9"/>
        <rFont val="Arial"/>
        <family val="2"/>
      </rPr>
      <t xml:space="preserve">R         </t>
    </r>
    <r>
      <rPr>
        <vertAlign val="superscript"/>
        <sz val="11"/>
        <rFont val="Courier New"/>
        <family val="3"/>
      </rPr>
      <t>2343</t>
    </r>
  </si>
  <si>
    <r>
      <rPr>
        <b/>
        <sz val="9"/>
        <rFont val="Arial"/>
        <family val="2"/>
      </rPr>
      <t xml:space="preserve">D         </t>
    </r>
    <r>
      <rPr>
        <sz val="11"/>
        <rFont val="Courier New"/>
        <family val="3"/>
      </rPr>
      <t>2561</t>
    </r>
  </si>
  <si>
    <r>
      <rPr>
        <sz val="11"/>
        <rFont val="Courier New"/>
        <family val="3"/>
      </rPr>
      <t>NAVARRE, HIKE SUPERMAN, GARV WRITE-IN</t>
    </r>
  </si>
  <si>
    <r>
      <rPr>
        <vertAlign val="subscript"/>
        <sz val="28.5"/>
        <rFont val="Arial"/>
        <family val="2"/>
      </rPr>
      <t xml:space="preserve">-  </t>
    </r>
    <r>
      <rPr>
        <sz val="11"/>
        <rFont val="Courier New"/>
        <family val="3"/>
      </rPr>
      <t>NO</t>
    </r>
  </si>
  <si>
    <r>
      <rPr>
        <sz val="11"/>
        <rFont val="Courier New"/>
        <family val="3"/>
      </rPr>
      <t>NONPARTV    672</t>
    </r>
  </si>
  <si>
    <r>
      <rPr>
        <sz val="9.5"/>
        <rFont val="Arial"/>
        <family val="2"/>
      </rPr>
      <t>- 39 -</t>
    </r>
  </si>
  <si>
    <r>
      <rPr>
        <sz val="11"/>
        <rFont val="Courier New"/>
        <family val="3"/>
      </rPr>
      <t xml:space="preserve">DATE: </t>
    </r>
    <r>
      <rPr>
        <vertAlign val="superscript"/>
        <sz val="11"/>
        <rFont val="Courier New"/>
        <family val="3"/>
      </rPr>
      <t xml:space="preserve">12/02/92 </t>
    </r>
    <r>
      <rPr>
        <sz val="11"/>
        <rFont val="Courier New"/>
        <family val="3"/>
      </rPr>
      <t>TIME: 13:17</t>
    </r>
  </si>
  <si>
    <r>
      <rPr>
        <sz val="11"/>
        <rFont val="Courier New"/>
        <family val="3"/>
      </rPr>
      <t>PAGE 4 OF 4'</t>
    </r>
  </si>
  <si>
    <r>
      <rPr>
        <sz val="11"/>
        <rFont val="Courier New"/>
        <family val="3"/>
      </rPr>
      <t>JD3S - B. CUTLER</t>
    </r>
  </si>
  <si>
    <r>
      <rPr>
        <sz val="11"/>
        <rFont val="Courier New"/>
        <family val="3"/>
      </rPr>
      <t>YES                     2514</t>
    </r>
  </si>
  <si>
    <r>
      <rPr>
        <sz val="11"/>
        <rFont val="Courier New"/>
        <family val="3"/>
      </rPr>
      <t>NO                     2324</t>
    </r>
  </si>
  <si>
    <r>
      <rPr>
        <sz val="11"/>
        <rFont val="Courier New"/>
        <family val="3"/>
      </rPr>
      <t>YES,                    2402</t>
    </r>
  </si>
  <si>
    <r>
      <rPr>
        <sz val="11"/>
        <rFont val="Courier New"/>
        <family val="3"/>
      </rPr>
      <t xml:space="preserve">NO                     </t>
    </r>
    <r>
      <rPr>
        <vertAlign val="superscript"/>
        <sz val="11"/>
        <rFont val="Courier New"/>
        <family val="3"/>
      </rPr>
      <t>2354</t>
    </r>
  </si>
  <si>
    <r>
      <rPr>
        <sz val="11"/>
        <rFont val="Courier New"/>
        <family val="3"/>
      </rPr>
      <t xml:space="preserve">JD30 - P. </t>
    </r>
    <r>
      <rPr>
        <vertAlign val="superscript"/>
        <sz val="11"/>
        <rFont val="Courier New"/>
        <family val="3"/>
      </rPr>
      <t xml:space="preserve">ASHMAN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</si>
  <si>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JD30 - </t>
    </r>
    <r>
      <rPr>
        <vertAlign val="superscript"/>
        <sz val="11"/>
        <rFont val="Courier New"/>
        <family val="3"/>
      </rPr>
      <t xml:space="preserve">N, FINN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</si>
  <si>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J030 - </t>
    </r>
    <r>
      <rPr>
        <b/>
        <sz val="14.5"/>
        <rFont val="Courier New"/>
        <family val="3"/>
      </rPr>
      <t xml:space="preserve">w. </t>
    </r>
    <r>
      <rPr>
        <sz val="11"/>
        <rFont val="Courier New"/>
        <family val="3"/>
      </rPr>
      <t>FULD YES</t>
    </r>
  </si>
  <si>
    <r>
      <rPr>
        <sz val="11"/>
        <rFont val="Courier New"/>
        <family val="3"/>
      </rPr>
      <t xml:space="preserve">JD3D - </t>
    </r>
    <r>
      <rPr>
        <vertAlign val="superscript"/>
        <sz val="11"/>
        <rFont val="Courier New"/>
        <family val="3"/>
      </rPr>
      <t xml:space="preserve">J. MASON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</si>
  <si>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>HERITAGE PARK CANCH&gt; YES</t>
    </r>
  </si>
  <si>
    <r>
      <rPr>
        <vertAlign val="subscript"/>
        <sz val="17"/>
        <rFont val="Times New Roman"/>
        <family val="1"/>
      </rPr>
      <t xml:space="preserve">••                                                                                     </t>
    </r>
    <r>
      <rPr>
        <sz val="9.5"/>
        <rFont val="Arial"/>
        <family val="2"/>
      </rPr>
      <t>- 40 -</t>
    </r>
  </si>
  <si>
    <r>
      <rPr>
        <vertAlign val="subscript"/>
        <sz val="11"/>
        <rFont val="Courier New"/>
        <family val="3"/>
      </rPr>
      <t xml:space="preserve">DATE1 </t>
    </r>
    <r>
      <rPr>
        <vertAlign val="subscript"/>
        <sz val="10"/>
        <rFont val="Courier New"/>
        <family val="3"/>
      </rPr>
      <t xml:space="preserve">12/02/92                                        </t>
    </r>
    <r>
      <rPr>
        <b/>
        <sz val="10"/>
        <rFont val="Courier New"/>
        <family val="3"/>
      </rPr>
      <t xml:space="preserve">1992 </t>
    </r>
    <r>
      <rPr>
        <sz val="11"/>
        <rFont val="Courier New"/>
        <family val="3"/>
      </rPr>
      <t>GENERAL ELECTION</t>
    </r>
  </si>
  <si>
    <r>
      <rPr>
        <vertAlign val="subscript"/>
        <sz val="11"/>
        <rFont val="Courier New"/>
        <family val="3"/>
      </rPr>
      <t xml:space="preserve">TIME1 </t>
    </r>
    <r>
      <rPr>
        <vertAlign val="subscript"/>
        <sz val="10"/>
        <rFont val="Courier New"/>
        <family val="3"/>
      </rPr>
      <t xml:space="preserve">13:17                                        </t>
    </r>
    <r>
      <rPr>
        <sz val="11"/>
        <rFont val="Courier New"/>
        <family val="3"/>
      </rPr>
      <t xml:space="preserve">STATEMENT OF VOTE FDR DISTRICT </t>
    </r>
    <r>
      <rPr>
        <vertAlign val="superscript"/>
        <sz val="10"/>
        <rFont val="Courier New"/>
        <family val="3"/>
      </rPr>
      <t>10</t>
    </r>
  </si>
  <si>
    <r>
      <rPr>
        <sz val="11"/>
        <rFont val="Courier New"/>
        <family val="3"/>
      </rPr>
      <t xml:space="preserve">PAGE </t>
    </r>
    <r>
      <rPr>
        <vertAlign val="superscript"/>
        <sz val="10"/>
        <rFont val="Courier New"/>
        <family val="3"/>
      </rPr>
      <t xml:space="preserve">1 </t>
    </r>
    <r>
      <rPr>
        <vertAlign val="superscript"/>
        <sz val="11"/>
        <rFont val="Courier New"/>
        <family val="3"/>
      </rPr>
      <t xml:space="preserve">OF </t>
    </r>
    <r>
      <rPr>
        <sz val="10"/>
        <rFont val="Courier New"/>
        <family val="3"/>
      </rPr>
      <t>2</t>
    </r>
  </si>
  <si>
    <r>
      <rPr>
        <vertAlign val="subscript"/>
        <sz val="11"/>
        <rFont val="Courier New"/>
        <family val="3"/>
      </rPr>
      <t xml:space="preserve">ANCH   ANCH   </t>
    </r>
    <r>
      <rPr>
        <sz val="11"/>
        <rFont val="Courier New"/>
        <family val="3"/>
      </rPr>
      <t xml:space="preserve">ANCH   ANCH   ANCH   </t>
    </r>
    <r>
      <rPr>
        <vertAlign val="superscript"/>
        <sz val="11"/>
        <rFont val="Courier New"/>
        <family val="3"/>
      </rPr>
      <t>ANCH   ANCH   ANCH   ANCH ABSENTE QUESTON</t>
    </r>
  </si>
  <si>
    <r>
      <rPr>
        <vertAlign val="subscript"/>
        <sz val="10"/>
        <rFont val="Courier New"/>
        <family val="3"/>
      </rPr>
      <t xml:space="preserve">I 229   I 231   I 233   I 235   </t>
    </r>
    <r>
      <rPr>
        <sz val="10"/>
        <rFont val="Courier New"/>
        <family val="3"/>
      </rPr>
      <t xml:space="preserve">I 237   I 239   </t>
    </r>
    <r>
      <rPr>
        <vertAlign val="superscript"/>
        <sz val="10"/>
        <rFont val="Courier New"/>
        <family val="3"/>
      </rPr>
      <t>I 241   I 243   I 245</t>
    </r>
  </si>
  <si>
    <r>
      <rPr>
        <vertAlign val="subscript"/>
        <sz val="10"/>
        <rFont val="Courier New"/>
        <family val="3"/>
      </rPr>
      <t xml:space="preserve">10-229  10-231  10-233  10-235  </t>
    </r>
    <r>
      <rPr>
        <sz val="10"/>
        <rFont val="Courier New"/>
        <family val="3"/>
      </rPr>
      <t xml:space="preserve">10-237  10-239  </t>
    </r>
    <r>
      <rPr>
        <vertAlign val="superscript"/>
        <sz val="10"/>
        <rFont val="Courier New"/>
        <family val="3"/>
      </rPr>
      <t>10-241  10-243  10-245</t>
    </r>
  </si>
  <si>
    <r>
      <rPr>
        <sz val="10"/>
        <rFont val="Courier New"/>
        <family val="3"/>
      </rPr>
      <t>10-991  10-995</t>
    </r>
  </si>
  <si>
    <r>
      <rPr>
        <vertAlign val="subscript"/>
        <sz val="11"/>
        <rFont val="Courier New"/>
        <family val="3"/>
      </rPr>
      <t xml:space="preserve">VOTER TURNOUT¾          </t>
    </r>
    <r>
      <rPr>
        <vertAlign val="subscript"/>
        <sz val="10"/>
        <rFont val="Courier New"/>
        <family val="3"/>
      </rPr>
      <t xml:space="preserve">68.97   61.96   </t>
    </r>
    <r>
      <rPr>
        <b/>
        <sz val="10"/>
        <rFont val="Courier New"/>
        <family val="3"/>
      </rPr>
      <t xml:space="preserve">69.50   </t>
    </r>
    <r>
      <rPr>
        <sz val="10"/>
        <rFont val="Courier New"/>
        <family val="3"/>
      </rPr>
      <t xml:space="preserve">72.68   </t>
    </r>
    <r>
      <rPr>
        <vertAlign val="superscript"/>
        <sz val="10"/>
        <rFont val="Courier New"/>
        <family val="3"/>
      </rPr>
      <t xml:space="preserve">69.73   67.90   </t>
    </r>
    <r>
      <rPr>
        <b/>
        <vertAlign val="superscript"/>
        <sz val="10"/>
        <rFont val="Courier New"/>
        <family val="3"/>
      </rPr>
      <t xml:space="preserve">69.84   68.50   </t>
    </r>
    <r>
      <rPr>
        <vertAlign val="superscript"/>
        <sz val="10"/>
        <rFont val="Courier New"/>
        <family val="3"/>
      </rPr>
      <t>69.77                 86.73</t>
    </r>
  </si>
  <si>
    <r>
      <rPr>
        <sz val="11"/>
        <rFont val="Courier New"/>
        <family val="3"/>
      </rPr>
      <t xml:space="preserve">REGISTERED VOTERS        </t>
    </r>
    <r>
      <rPr>
        <vertAlign val="superscript"/>
        <sz val="10"/>
        <rFont val="Courier New"/>
        <family val="3"/>
      </rPr>
      <t xml:space="preserve">1025    794    987    1179    978    1424    587    854    870      0      0    </t>
    </r>
    <r>
      <rPr>
        <b/>
        <vertAlign val="superscript"/>
        <sz val="10"/>
        <rFont val="Courier New"/>
        <family val="3"/>
      </rPr>
      <t>8698</t>
    </r>
  </si>
  <si>
    <r>
      <rPr>
        <sz val="11"/>
        <rFont val="Courier New"/>
        <family val="3"/>
      </rPr>
      <t xml:space="preserve">BALLOTS CAST             </t>
    </r>
    <r>
      <rPr>
        <vertAlign val="superscript"/>
        <sz val="10"/>
        <rFont val="Courier New"/>
        <family val="3"/>
      </rPr>
      <t xml:space="preserve">707    492    </t>
    </r>
    <r>
      <rPr>
        <b/>
        <vertAlign val="superscript"/>
        <sz val="10"/>
        <rFont val="Courier New"/>
        <family val="3"/>
      </rPr>
      <t xml:space="preserve">686    </t>
    </r>
    <r>
      <rPr>
        <vertAlign val="superscript"/>
        <sz val="10"/>
        <rFont val="Courier New"/>
        <family val="3"/>
      </rPr>
      <t xml:space="preserve">857     </t>
    </r>
    <r>
      <rPr>
        <b/>
        <vertAlign val="superscript"/>
        <sz val="10"/>
        <rFont val="Courier New"/>
        <family val="3"/>
      </rPr>
      <t xml:space="preserve">682    </t>
    </r>
    <r>
      <rPr>
        <vertAlign val="superscript"/>
        <sz val="10"/>
        <rFont val="Courier New"/>
        <family val="3"/>
      </rPr>
      <t>967    410    585    607    873    678    7544</t>
    </r>
  </si>
  <si>
    <r>
      <rPr>
        <sz val="11"/>
        <rFont val="Courier New"/>
        <family val="3"/>
      </rPr>
      <t>PRESIDENT/VICE PRESIDENT BUSH/QUAYLE CLINTON/GORE FULANI/MUNOZ GRITZ/HINETT</t>
    </r>
  </si>
  <si>
    <r>
      <rPr>
        <b/>
        <vertAlign val="subscript"/>
        <sz val="9.5"/>
        <rFont val="Times New Roman"/>
        <family val="1"/>
      </rPr>
      <t xml:space="preserve">R         </t>
    </r>
    <r>
      <rPr>
        <vertAlign val="subscript"/>
        <sz val="10"/>
        <rFont val="Courier New"/>
        <family val="3"/>
      </rPr>
      <t xml:space="preserve">341    232    336    353    322    559    174     </t>
    </r>
    <r>
      <rPr>
        <sz val="10"/>
        <rFont val="Courier New"/>
        <family val="3"/>
      </rPr>
      <t xml:space="preserve">279    278    </t>
    </r>
    <r>
      <rPr>
        <vertAlign val="superscript"/>
        <sz val="10"/>
        <rFont val="Courier New"/>
        <family val="3"/>
      </rPr>
      <t>422    252    3548</t>
    </r>
  </si>
  <si>
    <r>
      <rPr>
        <vertAlign val="subscript"/>
        <sz val="11"/>
        <rFont val="Courier New"/>
        <family val="3"/>
      </rPr>
      <t xml:space="preserve">D    </t>
    </r>
    <r>
      <rPr>
        <vertAlign val="subscript"/>
        <sz val="10"/>
        <rFont val="Courier New"/>
        <family val="3"/>
      </rPr>
      <t xml:space="preserve">195    117     163    245    187    195    125    </t>
    </r>
    <r>
      <rPr>
        <sz val="10"/>
        <rFont val="Courier New"/>
        <family val="3"/>
      </rPr>
      <t xml:space="preserve">145     </t>
    </r>
    <r>
      <rPr>
        <b/>
        <sz val="10"/>
        <rFont val="Courier New"/>
        <family val="3"/>
      </rPr>
      <t xml:space="preserve">188    </t>
    </r>
    <r>
      <rPr>
        <vertAlign val="superscript"/>
        <sz val="10"/>
        <rFont val="Courier New"/>
        <family val="3"/>
      </rPr>
      <t>242    145    1947</t>
    </r>
  </si>
  <si>
    <r>
      <rPr>
        <sz val="11"/>
        <rFont val="Courier New"/>
        <family val="3"/>
      </rPr>
      <t xml:space="preserve">NAP     </t>
    </r>
    <r>
      <rPr>
        <sz val="10"/>
        <rFont val="Courier New"/>
        <family val="3"/>
      </rPr>
      <t xml:space="preserve">1      </t>
    </r>
    <r>
      <rPr>
        <vertAlign val="superscript"/>
        <sz val="10"/>
        <rFont val="Courier New"/>
        <family val="3"/>
      </rPr>
      <t>2      0      0      0      1      0      1      1      0      0</t>
    </r>
    <r>
      <rPr>
        <i/>
        <vertAlign val="superscript"/>
        <sz val="9"/>
        <rFont val="Arial"/>
        <family val="2"/>
      </rPr>
      <t xml:space="preserve">               6</t>
    </r>
  </si>
  <si>
    <r>
      <rPr>
        <sz val="11"/>
        <rFont val="Courier New"/>
        <family val="3"/>
      </rPr>
      <t xml:space="preserve">AFP      </t>
    </r>
    <r>
      <rPr>
        <sz val="10"/>
        <rFont val="Courier New"/>
        <family val="3"/>
      </rPr>
      <t xml:space="preserve">2     </t>
    </r>
    <r>
      <rPr>
        <vertAlign val="superscript"/>
        <sz val="10"/>
        <rFont val="Courier New"/>
        <family val="3"/>
      </rPr>
      <t>1      1      1      2      1      0      1      1      3      0     13</t>
    </r>
  </si>
  <si>
    <r>
      <rPr>
        <vertAlign val="subscript"/>
        <sz val="10"/>
        <rFont val="Courier New"/>
        <family val="3"/>
      </rPr>
      <t xml:space="preserve">0       0     0      0      2      0      4      1      </t>
    </r>
    <r>
      <rPr>
        <sz val="10"/>
        <rFont val="Courier New"/>
        <family val="3"/>
      </rPr>
      <t xml:space="preserve">1      1      </t>
    </r>
    <r>
      <rPr>
        <vertAlign val="superscript"/>
        <sz val="10"/>
        <rFont val="Courier New"/>
        <family val="3"/>
      </rPr>
      <t>0      9</t>
    </r>
  </si>
  <si>
    <r>
      <rPr>
        <sz val="11"/>
        <rFont val="Courier New"/>
        <family val="3"/>
      </rPr>
      <t>HAGELIN/TOMPKINS    NLP</t>
    </r>
  </si>
  <si>
    <r>
      <rPr>
        <sz val="11"/>
        <rFont val="Courier New"/>
        <family val="3"/>
      </rPr>
      <t>LAROUCHE/BEVEL    IFER MARROU/LORD         LP</t>
    </r>
  </si>
  <si>
    <r>
      <rPr>
        <sz val="11"/>
        <rFont val="Courier New"/>
        <family val="3"/>
      </rPr>
      <t>PHIL LIPS/KNIGHT     ATP</t>
    </r>
  </si>
  <si>
    <r>
      <rPr>
        <b/>
        <sz val="9.5"/>
        <rFont val="Times New Roman"/>
        <family val="1"/>
      </rPr>
      <t>WRITE-IN</t>
    </r>
  </si>
  <si>
    <r>
      <rPr>
        <vertAlign val="subscript"/>
        <sz val="10"/>
        <rFont val="Courier New"/>
        <family val="3"/>
      </rPr>
      <t xml:space="preserve">0      1      3      1      0      2      0      </t>
    </r>
    <r>
      <rPr>
        <sz val="10"/>
        <rFont val="Courier New"/>
        <family val="3"/>
      </rPr>
      <t xml:space="preserve">0      1      2      </t>
    </r>
    <r>
      <rPr>
        <vertAlign val="superscript"/>
        <sz val="10"/>
        <rFont val="Courier New"/>
        <family val="3"/>
      </rPr>
      <t>2      12</t>
    </r>
  </si>
  <si>
    <r>
      <rPr>
        <sz val="10"/>
        <rFont val="Courier New"/>
        <family val="3"/>
      </rPr>
      <t xml:space="preserve">5       2      </t>
    </r>
    <r>
      <rPr>
        <i/>
        <vertAlign val="superscript"/>
        <sz val="9"/>
        <rFont val="Arial"/>
        <family val="2"/>
      </rPr>
      <t xml:space="preserve">6                6                </t>
    </r>
    <r>
      <rPr>
        <vertAlign val="superscript"/>
        <sz val="10"/>
        <rFont val="Courier New"/>
        <family val="3"/>
      </rPr>
      <t>4      3      0      4      2      6      4     42</t>
    </r>
  </si>
  <si>
    <r>
      <rPr>
        <sz val="10"/>
        <rFont val="Courier New"/>
        <family val="3"/>
      </rPr>
      <t xml:space="preserve">154    132    </t>
    </r>
    <r>
      <rPr>
        <vertAlign val="superscript"/>
        <sz val="10"/>
        <rFont val="Courier New"/>
        <family val="3"/>
      </rPr>
      <t>170    245    156     200     106    152    129     191    264    1899</t>
    </r>
  </si>
  <si>
    <r>
      <rPr>
        <vertAlign val="subscript"/>
        <sz val="10"/>
        <rFont val="Courier New"/>
        <family val="3"/>
      </rPr>
      <t xml:space="preserve">0     1      0      1      1      0      0      0      </t>
    </r>
    <r>
      <rPr>
        <sz val="10"/>
        <rFont val="Courier New"/>
        <family val="3"/>
      </rPr>
      <t xml:space="preserve">0      0      </t>
    </r>
    <r>
      <rPr>
        <vertAlign val="superscript"/>
        <sz val="10"/>
        <rFont val="Courier New"/>
        <family val="3"/>
      </rPr>
      <t>0      3</t>
    </r>
  </si>
  <si>
    <r>
      <rPr>
        <vertAlign val="subscript"/>
        <sz val="10"/>
        <rFont val="Courier New"/>
        <family val="3"/>
      </rPr>
      <t xml:space="preserve">2       0      2      1      1      2      0      </t>
    </r>
    <r>
      <rPr>
        <sz val="10"/>
        <rFont val="Courier New"/>
        <family val="3"/>
      </rPr>
      <t xml:space="preserve">0      2      </t>
    </r>
    <r>
      <rPr>
        <vertAlign val="superscript"/>
        <sz val="10"/>
        <rFont val="Courier New"/>
        <family val="3"/>
      </rPr>
      <t>1      3     14</t>
    </r>
  </si>
  <si>
    <r>
      <rPr>
        <sz val="11"/>
        <rFont val="Courier New"/>
        <family val="3"/>
      </rPr>
      <t>UNITED STATES SENATE JORDAN, MARY MURKOWSKI, FRANK SMITH, TONY</t>
    </r>
  </si>
  <si>
    <r>
      <rPr>
        <sz val="11"/>
        <rFont val="Courier New"/>
        <family val="3"/>
      </rPr>
      <t xml:space="preserve">G     </t>
    </r>
    <r>
      <rPr>
        <sz val="10"/>
        <rFont val="Courier New"/>
        <family val="3"/>
      </rPr>
      <t xml:space="preserve">53     </t>
    </r>
    <r>
      <rPr>
        <vertAlign val="superscript"/>
        <sz val="10"/>
        <rFont val="Courier New"/>
        <family val="3"/>
      </rPr>
      <t xml:space="preserve">35     62     79     43     </t>
    </r>
    <r>
      <rPr>
        <b/>
        <vertAlign val="superscript"/>
        <sz val="10"/>
        <rFont val="Courier New"/>
        <family val="3"/>
      </rPr>
      <t xml:space="preserve">58     </t>
    </r>
    <r>
      <rPr>
        <vertAlign val="superscript"/>
        <sz val="10"/>
        <rFont val="Courier New"/>
        <family val="3"/>
      </rPr>
      <t>36     53     20     42     45     526</t>
    </r>
  </si>
  <si>
    <r>
      <rPr>
        <b/>
        <vertAlign val="subscript"/>
        <sz val="11"/>
        <rFont val="Courier New"/>
        <family val="3"/>
      </rPr>
      <t xml:space="preserve">R   </t>
    </r>
    <r>
      <rPr>
        <vertAlign val="subscript"/>
        <sz val="10"/>
        <rFont val="Courier New"/>
        <family val="3"/>
      </rPr>
      <t xml:space="preserve">406    302    392    475    410     </t>
    </r>
    <r>
      <rPr>
        <b/>
        <vertAlign val="subscript"/>
        <sz val="10"/>
        <rFont val="Courier New"/>
        <family val="3"/>
      </rPr>
      <t xml:space="preserve">694    </t>
    </r>
    <r>
      <rPr>
        <vertAlign val="subscript"/>
        <sz val="10"/>
        <rFont val="Courier New"/>
        <family val="3"/>
      </rPr>
      <t xml:space="preserve">204    357    </t>
    </r>
    <r>
      <rPr>
        <sz val="10"/>
        <rFont val="Courier New"/>
        <family val="3"/>
      </rPr>
      <t xml:space="preserve">356    </t>
    </r>
    <r>
      <rPr>
        <vertAlign val="superscript"/>
        <sz val="10"/>
        <rFont val="Courier New"/>
        <family val="3"/>
      </rPr>
      <t>524    238    4358</t>
    </r>
  </si>
  <si>
    <r>
      <rPr>
        <b/>
        <sz val="9"/>
        <rFont val="Arial"/>
        <family val="2"/>
      </rPr>
      <t xml:space="preserve">D          </t>
    </r>
    <r>
      <rPr>
        <sz val="10"/>
        <rFont val="Courier New"/>
        <family val="3"/>
      </rPr>
      <t xml:space="preserve">228    142     </t>
    </r>
    <r>
      <rPr>
        <vertAlign val="superscript"/>
        <sz val="10"/>
        <rFont val="Courier New"/>
        <family val="3"/>
      </rPr>
      <t>218    277    216     206    157    164    225    257    127    2217</t>
    </r>
  </si>
  <si>
    <r>
      <rPr>
        <vertAlign val="subscript"/>
        <sz val="10"/>
        <rFont val="Courier New"/>
        <family val="3"/>
      </rPr>
      <t xml:space="preserve">0     0      2      </t>
    </r>
    <r>
      <rPr>
        <i/>
        <vertAlign val="subscript"/>
        <sz val="9"/>
        <rFont val="Arial"/>
        <family val="2"/>
      </rPr>
      <t xml:space="preserve">6              </t>
    </r>
    <r>
      <rPr>
        <vertAlign val="subscript"/>
        <sz val="10"/>
        <rFont val="Courier New"/>
        <family val="3"/>
      </rPr>
      <t xml:space="preserve">1      1      0      1      </t>
    </r>
    <r>
      <rPr>
        <sz val="10"/>
        <rFont val="Courier New"/>
        <family val="3"/>
      </rPr>
      <t xml:space="preserve">0      1      </t>
    </r>
    <r>
      <rPr>
        <vertAlign val="superscript"/>
        <sz val="10"/>
        <rFont val="Courier New"/>
        <family val="3"/>
      </rPr>
      <t>3      15</t>
    </r>
  </si>
  <si>
    <r>
      <rPr>
        <b/>
        <vertAlign val="subscript"/>
        <sz val="10"/>
        <rFont val="Courier New"/>
        <family val="3"/>
      </rPr>
      <t xml:space="preserve">298    </t>
    </r>
    <r>
      <rPr>
        <vertAlign val="subscript"/>
        <sz val="10"/>
        <rFont val="Courier New"/>
        <family val="3"/>
      </rPr>
      <t xml:space="preserve">200     287    374     286    344    202    </t>
    </r>
    <r>
      <rPr>
        <sz val="10"/>
        <rFont val="Courier New"/>
        <family val="3"/>
      </rPr>
      <t xml:space="preserve">254    292    </t>
    </r>
    <r>
      <rPr>
        <vertAlign val="superscript"/>
        <sz val="10"/>
        <rFont val="Courier New"/>
        <family val="3"/>
      </rPr>
      <t>326    163    3026</t>
    </r>
  </si>
  <si>
    <r>
      <rPr>
        <sz val="11"/>
        <rFont val="Courier New"/>
        <family val="3"/>
      </rPr>
      <t xml:space="preserve">DEVENS, JOHN         </t>
    </r>
    <r>
      <rPr>
        <b/>
        <sz val="9.5"/>
        <rFont val="Arial"/>
        <family val="2"/>
      </rPr>
      <t>D</t>
    </r>
  </si>
  <si>
    <r>
      <rPr>
        <sz val="11"/>
        <rFont val="Courier New"/>
        <family val="3"/>
      </rPr>
      <t>MILLIGAN, MIKE      G</t>
    </r>
  </si>
  <si>
    <r>
      <rPr>
        <sz val="11"/>
        <rFont val="Courier New"/>
        <family val="3"/>
      </rPr>
      <t xml:space="preserve">STATES, MICHAEL       </t>
    </r>
    <r>
      <rPr>
        <b/>
        <sz val="9"/>
        <rFont val="Arial"/>
        <family val="2"/>
      </rPr>
      <t>A</t>
    </r>
  </si>
  <si>
    <r>
      <rPr>
        <sz val="11"/>
        <rFont val="Courier New"/>
        <family val="3"/>
      </rPr>
      <t xml:space="preserve">YOUNG, DON           </t>
    </r>
    <r>
      <rPr>
        <b/>
        <vertAlign val="superscript"/>
        <sz val="11"/>
        <rFont val="Courier New"/>
        <family val="3"/>
      </rPr>
      <t>R</t>
    </r>
  </si>
  <si>
    <r>
      <rPr>
        <sz val="10"/>
        <rFont val="Courier New"/>
        <family val="3"/>
      </rPr>
      <t xml:space="preserve">17     16     </t>
    </r>
    <r>
      <rPr>
        <vertAlign val="superscript"/>
        <sz val="10"/>
        <rFont val="Courier New"/>
        <family val="3"/>
      </rPr>
      <t xml:space="preserve">23     30      8      23     14     13      </t>
    </r>
    <r>
      <rPr>
        <i/>
        <vertAlign val="superscript"/>
        <sz val="9"/>
        <rFont val="Arial"/>
        <family val="2"/>
      </rPr>
      <t xml:space="preserve">6             </t>
    </r>
    <r>
      <rPr>
        <vertAlign val="superscript"/>
        <sz val="10"/>
        <rFont val="Courier New"/>
        <family val="3"/>
      </rPr>
      <t>22     22    194</t>
    </r>
  </si>
  <si>
    <r>
      <rPr>
        <vertAlign val="subscript"/>
        <sz val="10"/>
        <rFont val="Courier New"/>
        <family val="3"/>
      </rPr>
      <t xml:space="preserve">31     25     34     40     23     26     14     17     </t>
    </r>
    <r>
      <rPr>
        <b/>
        <sz val="10"/>
        <rFont val="Courier New"/>
        <family val="3"/>
      </rPr>
      <t xml:space="preserve">18     </t>
    </r>
    <r>
      <rPr>
        <sz val="10"/>
        <rFont val="Courier New"/>
        <family val="3"/>
      </rPr>
      <t xml:space="preserve">42     </t>
    </r>
    <r>
      <rPr>
        <vertAlign val="superscript"/>
        <sz val="10"/>
        <rFont val="Courier New"/>
        <family val="3"/>
      </rPr>
      <t>26     296</t>
    </r>
  </si>
  <si>
    <r>
      <rPr>
        <vertAlign val="subscript"/>
        <sz val="10"/>
        <rFont val="Courier New"/>
        <family val="3"/>
      </rPr>
      <t xml:space="preserve">340     </t>
    </r>
    <r>
      <rPr>
        <b/>
        <vertAlign val="subscript"/>
        <sz val="10"/>
        <rFont val="Courier New"/>
        <family val="3"/>
      </rPr>
      <t xml:space="preserve">238     </t>
    </r>
    <r>
      <rPr>
        <vertAlign val="subscript"/>
        <sz val="10"/>
        <rFont val="Courier New"/>
        <family val="3"/>
      </rPr>
      <t xml:space="preserve">326    390    355     555    167     </t>
    </r>
    <r>
      <rPr>
        <b/>
        <vertAlign val="subscript"/>
        <sz val="10"/>
        <rFont val="Courier New"/>
        <family val="3"/>
      </rPr>
      <t xml:space="preserve">289    </t>
    </r>
    <r>
      <rPr>
        <sz val="10"/>
        <rFont val="Courier New"/>
        <family val="3"/>
      </rPr>
      <t xml:space="preserve">283    433    </t>
    </r>
    <r>
      <rPr>
        <vertAlign val="superscript"/>
        <sz val="10"/>
        <rFont val="Courier New"/>
        <family val="3"/>
      </rPr>
      <t>197    3573</t>
    </r>
  </si>
  <si>
    <r>
      <rPr>
        <vertAlign val="subscript"/>
        <sz val="10"/>
        <rFont val="Courier New"/>
        <family val="3"/>
      </rPr>
      <t xml:space="preserve">1      1      0      2      0      3      1      </t>
    </r>
    <r>
      <rPr>
        <sz val="10"/>
        <rFont val="Courier New"/>
        <family val="3"/>
      </rPr>
      <t xml:space="preserve">1      0      2      </t>
    </r>
    <r>
      <rPr>
        <vertAlign val="superscript"/>
        <sz val="10"/>
        <rFont val="Courier New"/>
        <family val="3"/>
      </rPr>
      <t>2     13</t>
    </r>
  </si>
  <si>
    <r>
      <rPr>
        <sz val="11"/>
        <rFont val="Courier New"/>
        <family val="3"/>
      </rPr>
      <t xml:space="preserve">STATE </t>
    </r>
    <r>
      <rPr>
        <b/>
        <sz val="11"/>
        <rFont val="Courier New"/>
        <family val="3"/>
      </rPr>
      <t xml:space="preserve">REP. </t>
    </r>
    <r>
      <rPr>
        <sz val="11"/>
        <rFont val="Courier New"/>
        <family val="3"/>
      </rPr>
      <t xml:space="preserve">DIST. </t>
    </r>
    <r>
      <rPr>
        <vertAlign val="superscript"/>
        <sz val="10"/>
        <rFont val="Courier New"/>
        <family val="3"/>
      </rPr>
      <t>10</t>
    </r>
  </si>
  <si>
    <r>
      <rPr>
        <sz val="11"/>
        <rFont val="Courier New"/>
        <family val="3"/>
      </rPr>
      <t xml:space="preserve">LIBERT     </t>
    </r>
    <r>
      <rPr>
        <b/>
        <sz val="10"/>
        <rFont val="Courier New"/>
        <family val="3"/>
      </rPr>
      <t xml:space="preserve">18     </t>
    </r>
    <r>
      <rPr>
        <vertAlign val="superscript"/>
        <sz val="10"/>
        <rFont val="Courier New"/>
        <family val="3"/>
      </rPr>
      <t>15     20     24     19     17     15     17      3     17      7     172</t>
    </r>
  </si>
  <si>
    <r>
      <rPr>
        <sz val="11"/>
        <rFont val="Courier New"/>
        <family val="3"/>
      </rPr>
      <t xml:space="preserve">INDDEH    </t>
    </r>
    <r>
      <rPr>
        <sz val="10"/>
        <rFont val="Courier New"/>
        <family val="3"/>
      </rPr>
      <t xml:space="preserve">337     </t>
    </r>
    <r>
      <rPr>
        <b/>
        <vertAlign val="superscript"/>
        <sz val="10"/>
        <rFont val="Courier New"/>
        <family val="3"/>
      </rPr>
      <t xml:space="preserve">208    </t>
    </r>
    <r>
      <rPr>
        <vertAlign val="superscript"/>
        <sz val="10"/>
        <rFont val="Courier New"/>
        <family val="3"/>
      </rPr>
      <t xml:space="preserve">312    405     </t>
    </r>
    <r>
      <rPr>
        <b/>
        <vertAlign val="superscript"/>
        <sz val="10"/>
        <rFont val="Courier New"/>
        <family val="3"/>
      </rPr>
      <t xml:space="preserve">348    </t>
    </r>
    <r>
      <rPr>
        <vertAlign val="superscript"/>
        <sz val="10"/>
        <rFont val="Courier New"/>
        <family val="3"/>
      </rPr>
      <t xml:space="preserve">412    210    265    317     256     </t>
    </r>
    <r>
      <rPr>
        <b/>
        <vertAlign val="superscript"/>
        <sz val="10"/>
        <rFont val="Courier New"/>
        <family val="3"/>
      </rPr>
      <t xml:space="preserve">65    </t>
    </r>
    <r>
      <rPr>
        <vertAlign val="superscript"/>
        <sz val="10"/>
        <rFont val="Courier New"/>
        <family val="3"/>
      </rPr>
      <t>3135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</si>
  <si>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"/>
        <rFont val="Courier New"/>
        <family val="3"/>
      </rPr>
      <t xml:space="preserve">296    210     </t>
    </r>
    <r>
      <rPr>
        <sz val="10"/>
        <rFont val="Courier New"/>
        <family val="3"/>
      </rPr>
      <t xml:space="preserve">287    340    255    </t>
    </r>
    <r>
      <rPr>
        <vertAlign val="superscript"/>
        <sz val="10"/>
        <rFont val="Courier New"/>
        <family val="3"/>
      </rPr>
      <t>435    142    231     219    466     48    2929</t>
    </r>
  </si>
  <si>
    <r>
      <rPr>
        <vertAlign val="subscript"/>
        <sz val="10"/>
        <rFont val="Courier New"/>
        <family val="3"/>
      </rPr>
      <t xml:space="preserve">35     42     </t>
    </r>
    <r>
      <rPr>
        <vertAlign val="subscript"/>
        <sz val="9"/>
        <rFont val="Arial"/>
        <family val="2"/>
      </rPr>
      <t xml:space="preserve">41             </t>
    </r>
    <r>
      <rPr>
        <vertAlign val="subscript"/>
        <sz val="10"/>
        <rFont val="Courier New"/>
        <family val="3"/>
      </rPr>
      <t xml:space="preserve">54     38     75     24     </t>
    </r>
    <r>
      <rPr>
        <sz val="10"/>
        <rFont val="Courier New"/>
        <family val="3"/>
      </rPr>
      <t xml:space="preserve">59     48     34      </t>
    </r>
    <r>
      <rPr>
        <vertAlign val="superscript"/>
        <sz val="10"/>
        <rFont val="Courier New"/>
        <family val="3"/>
      </rPr>
      <t>1     451</t>
    </r>
  </si>
  <si>
    <r>
      <rPr>
        <vertAlign val="subscript"/>
        <sz val="10"/>
        <rFont val="Courier New"/>
        <family val="3"/>
      </rPr>
      <t xml:space="preserve">371     256    362    </t>
    </r>
    <r>
      <rPr>
        <sz val="10"/>
        <rFont val="Courier New"/>
        <family val="3"/>
      </rPr>
      <t xml:space="preserve">436     349     566     </t>
    </r>
    <r>
      <rPr>
        <vertAlign val="superscript"/>
        <sz val="10"/>
        <rFont val="Courier New"/>
        <family val="3"/>
      </rPr>
      <t>200    304    266    434     63    3607</t>
    </r>
  </si>
  <si>
    <r>
      <rPr>
        <sz val="11"/>
        <rFont val="Courier New"/>
        <family val="3"/>
      </rPr>
      <t xml:space="preserve">GREEN, JOSEPH        </t>
    </r>
    <r>
      <rPr>
        <b/>
        <sz val="9.5"/>
        <rFont val="Arial"/>
        <family val="2"/>
      </rPr>
      <t>R</t>
    </r>
  </si>
  <si>
    <r>
      <rPr>
        <sz val="11"/>
        <rFont val="Courier New"/>
        <family val="3"/>
      </rPr>
      <t xml:space="preserve">WAGNON, BERT        </t>
    </r>
    <r>
      <rPr>
        <vertAlign val="superscript"/>
        <sz val="11"/>
        <rFont val="Courier New"/>
        <family val="3"/>
      </rPr>
      <t>D</t>
    </r>
  </si>
  <si>
    <r>
      <rPr>
        <vertAlign val="subscript"/>
        <sz val="10"/>
        <rFont val="Courier New"/>
        <family val="3"/>
      </rPr>
      <t xml:space="preserve">217    139     210     229     226    274    145     </t>
    </r>
    <r>
      <rPr>
        <sz val="10"/>
        <rFont val="Courier New"/>
        <family val="3"/>
      </rPr>
      <t xml:space="preserve">186    201    234     </t>
    </r>
    <r>
      <rPr>
        <vertAlign val="superscript"/>
        <sz val="10"/>
        <rFont val="Courier New"/>
        <family val="3"/>
      </rPr>
      <t>31    2092</t>
    </r>
  </si>
  <si>
    <r>
      <rPr>
        <vertAlign val="subscript"/>
        <sz val="10"/>
        <rFont val="Courier New"/>
        <family val="3"/>
      </rPr>
      <t xml:space="preserve">70     82    155     71     </t>
    </r>
    <r>
      <rPr>
        <sz val="10"/>
        <rFont val="Courier New"/>
        <family val="3"/>
      </rPr>
      <t xml:space="preserve">92     38     </t>
    </r>
    <r>
      <rPr>
        <vertAlign val="superscript"/>
        <sz val="10"/>
        <rFont val="Courier New"/>
        <family val="3"/>
      </rPr>
      <t xml:space="preserve">70    121     95     21     </t>
    </r>
    <r>
      <rPr>
        <b/>
        <vertAlign val="superscript"/>
        <sz val="10"/>
        <rFont val="Courier New"/>
        <family val="3"/>
      </rPr>
      <t>899</t>
    </r>
  </si>
  <si>
    <r>
      <rPr>
        <sz val="11"/>
        <rFont val="Courier New"/>
        <family val="3"/>
      </rPr>
      <t xml:space="preserve">WALLACE, MANUEL       </t>
    </r>
    <r>
      <rPr>
        <vertAlign val="superscript"/>
        <sz val="11"/>
        <rFont val="Courier New"/>
        <family val="3"/>
      </rPr>
      <t>A</t>
    </r>
    <r>
      <rPr>
        <vertAlign val="superscript"/>
        <sz val="10"/>
        <rFont val="Courier New"/>
        <family val="3"/>
      </rPr>
      <t xml:space="preserve">     84</t>
    </r>
  </si>
  <si>
    <r>
      <rPr>
        <sz val="11"/>
        <rFont val="Courier New"/>
        <family val="3"/>
      </rPr>
      <t>WRITE-IN</t>
    </r>
    <r>
      <rPr>
        <vertAlign val="superscript"/>
        <sz val="10"/>
        <rFont val="Courier New"/>
        <family val="3"/>
      </rPr>
      <t xml:space="preserve">                     0</t>
    </r>
  </si>
  <si>
    <r>
      <rPr>
        <vertAlign val="subscript"/>
        <sz val="10"/>
        <rFont val="Courier New"/>
        <family val="3"/>
      </rPr>
      <t xml:space="preserve">0       3       3     1      </t>
    </r>
    <r>
      <rPr>
        <sz val="10"/>
        <rFont val="Courier New"/>
        <family val="3"/>
      </rPr>
      <t xml:space="preserve">2      0      </t>
    </r>
    <r>
      <rPr>
        <vertAlign val="superscript"/>
        <sz val="10"/>
        <rFont val="Courier New"/>
        <family val="3"/>
      </rPr>
      <t>3      1      2      0     15</t>
    </r>
  </si>
  <si>
    <r>
      <rPr>
        <vertAlign val="subscript"/>
        <sz val="10"/>
        <rFont val="Courier New"/>
        <family val="3"/>
      </rPr>
      <t xml:space="preserve">384    263     345    467     378    560     231    310    </t>
    </r>
    <r>
      <rPr>
        <sz val="10"/>
        <rFont val="Courier New"/>
        <family val="3"/>
      </rPr>
      <t xml:space="preserve">329     420     206    </t>
    </r>
    <r>
      <rPr>
        <vertAlign val="superscript"/>
        <sz val="10"/>
        <rFont val="Courier New"/>
        <family val="3"/>
      </rPr>
      <t>3893</t>
    </r>
  </si>
  <si>
    <r>
      <rPr>
        <sz val="10"/>
        <rFont val="Courier New"/>
        <family val="3"/>
      </rPr>
      <t xml:space="preserve">200    141     </t>
    </r>
    <r>
      <rPr>
        <vertAlign val="superscript"/>
        <sz val="10"/>
        <rFont val="Courier New"/>
        <family val="3"/>
      </rPr>
      <t>206    274     187     212     91     176    171     255    123    2036</t>
    </r>
  </si>
  <si>
    <r>
      <rPr>
        <sz val="11"/>
        <rFont val="Courier New"/>
        <family val="3"/>
      </rPr>
      <t>APPEALS - R. COATS</t>
    </r>
  </si>
  <si>
    <r>
      <rPr>
        <b/>
        <vertAlign val="subscript"/>
        <sz val="10"/>
        <rFont val="Courier New"/>
        <family val="3"/>
      </rPr>
      <t xml:space="preserve">369    </t>
    </r>
    <r>
      <rPr>
        <vertAlign val="subscript"/>
        <sz val="10"/>
        <rFont val="Courier New"/>
        <family val="3"/>
      </rPr>
      <t xml:space="preserve">246    328    </t>
    </r>
    <r>
      <rPr>
        <sz val="10"/>
        <rFont val="Courier New"/>
        <family val="3"/>
      </rPr>
      <t xml:space="preserve">455    374    549     </t>
    </r>
    <r>
      <rPr>
        <vertAlign val="superscript"/>
        <sz val="10"/>
        <rFont val="Courier New"/>
        <family val="3"/>
      </rPr>
      <t>217    302    322    417    201</t>
    </r>
  </si>
  <si>
    <r>
      <rPr>
        <sz val="11"/>
        <rFont val="Courier New"/>
        <family val="3"/>
      </rPr>
      <t>YES</t>
    </r>
  </si>
  <si>
    <r>
      <rPr>
        <vertAlign val="subscript"/>
        <sz val="28.5"/>
        <rFont val="Arial"/>
        <family val="2"/>
      </rPr>
      <t xml:space="preserve">-  </t>
    </r>
    <r>
      <rPr>
        <sz val="11"/>
        <rFont val="Courier New"/>
        <family val="3"/>
      </rPr>
      <t>ND</t>
    </r>
  </si>
  <si>
    <r>
      <rPr>
        <vertAlign val="subscript"/>
        <sz val="10"/>
        <rFont val="Courier New"/>
        <family val="3"/>
      </rPr>
      <t xml:space="preserve">209    152    218    </t>
    </r>
    <r>
      <rPr>
        <sz val="10"/>
        <rFont val="Courier New"/>
        <family val="3"/>
      </rPr>
      <t xml:space="preserve">279     191     218     </t>
    </r>
    <r>
      <rPr>
        <vertAlign val="superscript"/>
        <sz val="10"/>
        <rFont val="Courier New"/>
        <family val="3"/>
      </rPr>
      <t>104    178     176    255     122    2102</t>
    </r>
  </si>
  <si>
    <r>
      <rPr>
        <sz val="10"/>
        <rFont val="Arial"/>
        <family val="2"/>
      </rPr>
      <t xml:space="preserve">- </t>
    </r>
    <r>
      <rPr>
        <b/>
        <sz val="10"/>
        <rFont val="Arial"/>
        <family val="2"/>
      </rPr>
      <t xml:space="preserve">41 </t>
    </r>
    <r>
      <rPr>
        <sz val="10"/>
        <rFont val="Arial"/>
        <family val="2"/>
      </rPr>
      <t>-</t>
    </r>
  </si>
  <si>
    <r>
      <rPr>
        <sz val="10.5"/>
        <rFont val="Courier New"/>
        <family val="3"/>
      </rPr>
      <t xml:space="preserve">DATE: 12/02/92                                     </t>
    </r>
    <r>
      <rPr>
        <vertAlign val="superscript"/>
        <sz val="10.5"/>
        <rFont val="Courier New"/>
        <family val="3"/>
      </rPr>
      <t xml:space="preserve">1992 GENERAL ELECTION                             PAGE  2 OF  2 TIME, </t>
    </r>
    <r>
      <rPr>
        <sz val="10.5"/>
        <rFont val="Courier New"/>
        <family val="3"/>
      </rPr>
      <t xml:space="preserve">13:17                                      </t>
    </r>
    <r>
      <rPr>
        <vertAlign val="superscript"/>
        <sz val="10.5"/>
        <rFont val="Courier New"/>
        <family val="3"/>
      </rPr>
      <t>STATEMENT OF VOTE FOR DISTRICT 10</t>
    </r>
  </si>
  <si>
    <r>
      <rPr>
        <sz val="10.5"/>
        <rFont val="Courier New"/>
        <family val="3"/>
      </rPr>
      <t xml:space="preserve">ANCH   ANCH    </t>
    </r>
    <r>
      <rPr>
        <vertAlign val="superscript"/>
        <sz val="10.5"/>
        <rFont val="Courier New"/>
        <family val="3"/>
      </rPr>
      <t>ANCH    ANCH    ANCH    ANCH    ANCH</t>
    </r>
  </si>
  <si>
    <r>
      <rPr>
        <sz val="10.5"/>
        <rFont val="Courier New"/>
        <family val="3"/>
      </rPr>
      <t>ANCH</t>
    </r>
  </si>
  <si>
    <r>
      <rPr>
        <sz val="9"/>
        <rFont val="Arial"/>
        <family val="2"/>
      </rPr>
      <t>I</t>
    </r>
  </si>
  <si>
    <r>
      <rPr>
        <sz val="10.5"/>
        <rFont val="Courier New"/>
        <family val="3"/>
      </rPr>
      <t>ANCH ABSENTE QUESTON</t>
    </r>
  </si>
  <si>
    <r>
      <rPr>
        <sz val="9"/>
        <rFont val="Arial"/>
        <family val="2"/>
      </rPr>
      <t xml:space="preserve">I    </t>
    </r>
    <r>
      <rPr>
        <sz val="10.5"/>
        <rFont val="Courier New"/>
        <family val="3"/>
      </rPr>
      <t xml:space="preserve">229   </t>
    </r>
    <r>
      <rPr>
        <sz val="9"/>
        <rFont val="Arial"/>
        <family val="2"/>
      </rPr>
      <t xml:space="preserve">I    </t>
    </r>
    <r>
      <rPr>
        <sz val="10.5"/>
        <rFont val="Courier New"/>
        <family val="3"/>
      </rPr>
      <t xml:space="preserve">231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233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 xml:space="preserve">235  </t>
    </r>
    <r>
      <rPr>
        <vertAlign val="superscript"/>
        <sz val="11"/>
        <rFont val="Courier New"/>
        <family val="3"/>
      </rPr>
      <t xml:space="preserve">I </t>
    </r>
    <r>
      <rPr>
        <vertAlign val="superscript"/>
        <sz val="10.5"/>
        <rFont val="Courier New"/>
        <family val="3"/>
      </rPr>
      <t xml:space="preserve">237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 xml:space="preserve">239 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>241</t>
    </r>
  </si>
  <si>
    <r>
      <rPr>
        <sz val="10.5"/>
        <rFont val="Courier New"/>
        <family val="3"/>
      </rPr>
      <t>10-991  10-995</t>
    </r>
  </si>
  <si>
    <r>
      <rPr>
        <sz val="10.5"/>
        <rFont val="Courier New"/>
        <family val="3"/>
      </rPr>
      <t xml:space="preserve">JD3S - </t>
    </r>
    <r>
      <rPr>
        <vertAlign val="superscript"/>
        <sz val="10.5"/>
        <rFont val="Courier New"/>
        <family val="3"/>
      </rPr>
      <t xml:space="preserve">D. FABE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</si>
  <si>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>JD3S - J. REESE YES</t>
    </r>
  </si>
  <si>
    <r>
      <rPr>
        <sz val="10.5"/>
        <rFont val="Courier New"/>
        <family val="3"/>
      </rPr>
      <t xml:space="preserve">10-229  10-231  10-233  </t>
    </r>
    <r>
      <rPr>
        <vertAlign val="superscript"/>
        <sz val="10.5"/>
        <rFont val="Courier New"/>
        <family val="3"/>
      </rPr>
      <t>10-235  10-237  10-239  10-241  10-243  10-245</t>
    </r>
  </si>
  <si>
    <r>
      <rPr>
        <sz val="10.5"/>
        <rFont val="Courier New"/>
        <family val="3"/>
      </rPr>
      <t xml:space="preserve">390    256    339    480    </t>
    </r>
    <r>
      <rPr>
        <vertAlign val="superscript"/>
        <sz val="10.5"/>
        <rFont val="Courier New"/>
        <family val="3"/>
      </rPr>
      <t>387    561    232    309    327    416    207   3904</t>
    </r>
  </si>
  <si>
    <r>
      <rPr>
        <sz val="10.5"/>
        <rFont val="Courier New"/>
        <family val="3"/>
      </rPr>
      <t xml:space="preserve">192    144    </t>
    </r>
    <r>
      <rPr>
        <vertAlign val="superscript"/>
        <sz val="10.5"/>
        <rFont val="Courier New"/>
        <family val="3"/>
      </rPr>
      <t>214    263    186    223     94    181    176    255    101   2029</t>
    </r>
  </si>
  <si>
    <r>
      <rPr>
        <sz val="10.5"/>
        <rFont val="Courier New"/>
        <family val="3"/>
      </rPr>
      <t xml:space="preserve">387    274    344    503    </t>
    </r>
    <r>
      <rPr>
        <vertAlign val="superscript"/>
        <sz val="10.5"/>
        <rFont val="Courier New"/>
        <family val="3"/>
      </rPr>
      <t>397    575    237    321    332    426    204   4000</t>
    </r>
  </si>
  <si>
    <r>
      <rPr>
        <sz val="10.5"/>
        <rFont val="Courier New"/>
        <family val="3"/>
      </rPr>
      <t xml:space="preserve">195    128    </t>
    </r>
    <r>
      <rPr>
        <vertAlign val="superscript"/>
        <sz val="10.5"/>
        <rFont val="Courier New"/>
        <family val="3"/>
      </rPr>
      <t xml:space="preserve">204    238    176    201     </t>
    </r>
    <r>
      <rPr>
        <b/>
        <vertAlign val="superscript"/>
        <sz val="9.5"/>
        <rFont val="Times New Roman"/>
        <family val="1"/>
      </rPr>
      <t xml:space="preserve">86            </t>
    </r>
    <r>
      <rPr>
        <vertAlign val="superscript"/>
        <sz val="10.5"/>
        <rFont val="Courier New"/>
        <family val="3"/>
      </rPr>
      <t>166    163    244    106   1907</t>
    </r>
  </si>
  <si>
    <r>
      <rPr>
        <sz val="10.5"/>
        <rFont val="Courier New"/>
        <family val="3"/>
      </rPr>
      <t xml:space="preserve">389    268    </t>
    </r>
    <r>
      <rPr>
        <vertAlign val="superscript"/>
        <sz val="10.5"/>
        <rFont val="Courier New"/>
        <family val="3"/>
      </rPr>
      <t>341    487    385    576    237    312    327    423    205   3950</t>
    </r>
  </si>
  <si>
    <r>
      <rPr>
        <vertAlign val="subscript"/>
        <sz val="10.5"/>
        <rFont val="Courier New"/>
        <family val="3"/>
      </rPr>
      <t xml:space="preserve">NO                       189    127    203    241    177    201     90    </t>
    </r>
    <r>
      <rPr>
        <sz val="10.5"/>
        <rFont val="Courier New"/>
        <family val="3"/>
      </rPr>
      <t xml:space="preserve">173    165    247    </t>
    </r>
    <r>
      <rPr>
        <vertAlign val="superscript"/>
        <sz val="10.5"/>
        <rFont val="Courier New"/>
        <family val="3"/>
      </rPr>
      <t>104   1917</t>
    </r>
  </si>
  <si>
    <r>
      <rPr>
        <sz val="10.5"/>
        <rFont val="Courier New"/>
        <family val="3"/>
      </rPr>
      <t>JD3S - M. ROWLAND YES</t>
    </r>
  </si>
  <si>
    <r>
      <rPr>
        <sz val="10.5"/>
        <rFont val="Courier New"/>
        <family val="3"/>
      </rPr>
      <t xml:space="preserve">394    274    </t>
    </r>
    <r>
      <rPr>
        <vertAlign val="superscript"/>
        <sz val="10.5"/>
        <rFont val="Courier New"/>
        <family val="3"/>
      </rPr>
      <t>346    492    387    585    227    328    339    437    206   4015</t>
    </r>
  </si>
  <si>
    <r>
      <rPr>
        <sz val="10.5"/>
        <rFont val="Courier New"/>
        <family val="3"/>
      </rPr>
      <t xml:space="preserve">196     95    </t>
    </r>
    <r>
      <rPr>
        <vertAlign val="superscript"/>
        <sz val="10.5"/>
        <rFont val="Courier New"/>
        <family val="3"/>
      </rPr>
      <t xml:space="preserve">163    157    236    101   </t>
    </r>
    <r>
      <rPr>
        <b/>
        <vertAlign val="superscript"/>
        <sz val="9.5"/>
        <rFont val="Times New Roman"/>
        <family val="1"/>
      </rPr>
      <t>1889</t>
    </r>
  </si>
  <si>
    <r>
      <rPr>
        <sz val="10.5"/>
        <rFont val="Courier New"/>
        <family val="3"/>
      </rPr>
      <t xml:space="preserve">NO                      186    </t>
    </r>
    <r>
      <rPr>
        <vertAlign val="superscript"/>
        <sz val="10.5"/>
        <rFont val="Courier New"/>
        <family val="3"/>
      </rPr>
      <t>125    201    251    178</t>
    </r>
  </si>
  <si>
    <r>
      <rPr>
        <vertAlign val="superscript"/>
        <sz val="10.5"/>
        <rFont val="Courier New"/>
        <family val="3"/>
      </rPr>
      <t xml:space="preserve">JD3D - P. ASHMAN              </t>
    </r>
    <r>
      <rPr>
        <sz val="10.5"/>
        <rFont val="Courier New"/>
        <family val="3"/>
      </rPr>
      <t xml:space="preserve">387    268    </t>
    </r>
    <r>
      <rPr>
        <vertAlign val="superscript"/>
        <sz val="10.5"/>
        <rFont val="Courier New"/>
        <family val="3"/>
      </rPr>
      <t xml:space="preserve">343    </t>
    </r>
    <r>
      <rPr>
        <b/>
        <vertAlign val="superscript"/>
        <sz val="9"/>
        <rFont val="Times New Roman"/>
        <family val="1"/>
      </rPr>
      <t xml:space="preserve">488              </t>
    </r>
    <r>
      <rPr>
        <vertAlign val="superscript"/>
        <sz val="10.5"/>
        <rFont val="Courier New"/>
        <family val="3"/>
      </rPr>
      <t>385    569    231    309    322    430    201    3933</t>
    </r>
  </si>
  <si>
    <r>
      <rPr>
        <sz val="10.5"/>
        <rFont val="Courier New"/>
        <family val="3"/>
      </rPr>
      <t xml:space="preserve">185    125    </t>
    </r>
    <r>
      <rPr>
        <vertAlign val="superscript"/>
        <sz val="10.5"/>
        <rFont val="Courier New"/>
        <family val="3"/>
      </rPr>
      <t xml:space="preserve">197    238    175    190    </t>
    </r>
    <r>
      <rPr>
        <vertAlign val="superscript"/>
        <sz val="9"/>
        <rFont val="Arial"/>
        <family val="2"/>
      </rPr>
      <t xml:space="preserve">88           </t>
    </r>
    <r>
      <rPr>
        <vertAlign val="superscript"/>
        <sz val="10.5"/>
        <rFont val="Courier New"/>
        <family val="3"/>
      </rPr>
      <t>169    166    235</t>
    </r>
  </si>
  <si>
    <r>
      <rPr>
        <sz val="10.5"/>
        <rFont val="Courier New"/>
        <family val="3"/>
      </rPr>
      <t xml:space="preserve">JD30 - N. </t>
    </r>
    <r>
      <rPr>
        <vertAlign val="superscript"/>
        <sz val="10.5"/>
        <rFont val="Courier New"/>
        <family val="3"/>
      </rPr>
      <t xml:space="preserve">FINN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</si>
  <si>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JD3D - </t>
    </r>
    <r>
      <rPr>
        <vertAlign val="superscript"/>
        <sz val="10.5"/>
        <rFont val="Courier New"/>
        <family val="3"/>
      </rPr>
      <t xml:space="preserve">J. MASON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</si>
  <si>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>HERITAGE PARK CANCH) YES</t>
    </r>
  </si>
  <si>
    <r>
      <rPr>
        <sz val="28.5"/>
        <rFont val="Arial"/>
        <family val="2"/>
      </rPr>
      <t>-</t>
    </r>
    <r>
      <rPr>
        <vertAlign val="subscript"/>
        <sz val="28.5"/>
        <rFont val="Arial"/>
        <family val="2"/>
      </rPr>
      <t>-</t>
    </r>
  </si>
  <si>
    <r>
      <rPr>
        <sz val="10.5"/>
        <rFont val="Courier New"/>
        <family val="3"/>
      </rPr>
      <t xml:space="preserve">400    273    </t>
    </r>
    <r>
      <rPr>
        <vertAlign val="superscript"/>
        <sz val="10.5"/>
        <rFont val="Courier New"/>
        <family val="3"/>
      </rPr>
      <t xml:space="preserve">358    521    405    </t>
    </r>
    <r>
      <rPr>
        <b/>
        <vertAlign val="superscript"/>
        <sz val="9.5"/>
        <rFont val="Times New Roman"/>
        <family val="1"/>
      </rPr>
      <t xml:space="preserve">585             </t>
    </r>
    <r>
      <rPr>
        <vertAlign val="superscript"/>
        <sz val="10.5"/>
        <rFont val="Courier New"/>
        <family val="3"/>
      </rPr>
      <t>242    321    336    444    218   4103</t>
    </r>
  </si>
  <si>
    <r>
      <rPr>
        <sz val="10.5"/>
        <rFont val="Courier New"/>
        <family val="3"/>
      </rPr>
      <t xml:space="preserve">179    127    </t>
    </r>
    <r>
      <rPr>
        <vertAlign val="superscript"/>
        <sz val="10.5"/>
        <rFont val="Courier New"/>
        <family val="3"/>
      </rPr>
      <t xml:space="preserve">191    222    160    187     82    160    157    221     </t>
    </r>
    <r>
      <rPr>
        <b/>
        <vertAlign val="superscript"/>
        <sz val="9.5"/>
        <rFont val="Times New Roman"/>
        <family val="1"/>
      </rPr>
      <t xml:space="preserve">89          </t>
    </r>
    <r>
      <rPr>
        <vertAlign val="superscript"/>
        <sz val="10.5"/>
        <rFont val="Courier New"/>
        <family val="3"/>
      </rPr>
      <t>1775</t>
    </r>
  </si>
  <si>
    <r>
      <rPr>
        <sz val="10.5"/>
        <rFont val="Courier New"/>
        <family val="3"/>
      </rPr>
      <t xml:space="preserve">378    265    </t>
    </r>
    <r>
      <rPr>
        <vertAlign val="superscript"/>
        <sz val="10.5"/>
        <rFont val="Courier New"/>
        <family val="3"/>
      </rPr>
      <t>330    477    373    560    229    306    327    411    200   3856</t>
    </r>
  </si>
  <si>
    <r>
      <rPr>
        <vertAlign val="subscript"/>
        <sz val="10.5"/>
        <rFont val="Courier New"/>
        <family val="3"/>
      </rPr>
      <t xml:space="preserve">195    130    211    257    184    203     92    </t>
    </r>
    <r>
      <rPr>
        <sz val="10.5"/>
        <rFont val="Courier New"/>
        <family val="3"/>
      </rPr>
      <t xml:space="preserve">177    167    249    </t>
    </r>
    <r>
      <rPr>
        <vertAlign val="superscript"/>
        <sz val="10.5"/>
        <rFont val="Courier New"/>
        <family val="3"/>
      </rPr>
      <t>102   1967</t>
    </r>
  </si>
  <si>
    <r>
      <rPr>
        <sz val="10.5"/>
        <rFont val="Courier New"/>
        <family val="3"/>
      </rPr>
      <t xml:space="preserve">372    261    </t>
    </r>
    <r>
      <rPr>
        <vertAlign val="superscript"/>
        <sz val="10.5"/>
        <rFont val="Courier New"/>
        <family val="3"/>
      </rPr>
      <t>334    475    365    548    223    295    316    402    200   3791</t>
    </r>
  </si>
  <si>
    <r>
      <rPr>
        <sz val="10.5"/>
        <rFont val="Courier New"/>
        <family val="3"/>
      </rPr>
      <t xml:space="preserve">202    136    </t>
    </r>
    <r>
      <rPr>
        <vertAlign val="superscript"/>
        <sz val="10.5"/>
        <rFont val="Courier New"/>
        <family val="3"/>
      </rPr>
      <t>213    260    201    217     97    187    183    254    105   2055</t>
    </r>
  </si>
  <si>
    <r>
      <rPr>
        <sz val="10.5"/>
        <rFont val="Courier New"/>
        <family val="3"/>
      </rPr>
      <t xml:space="preserve">191    157    </t>
    </r>
    <r>
      <rPr>
        <vertAlign val="superscript"/>
        <sz val="10.5"/>
        <rFont val="Courier New"/>
        <family val="3"/>
      </rPr>
      <t>186    211    154    238     77    139    157    279    124   1913</t>
    </r>
  </si>
  <si>
    <r>
      <rPr>
        <sz val="10.5"/>
        <rFont val="Courier New"/>
        <family val="3"/>
      </rPr>
      <t xml:space="preserve">468    299    </t>
    </r>
    <r>
      <rPr>
        <vertAlign val="superscript"/>
        <sz val="10.5"/>
        <rFont val="Courier New"/>
        <family val="3"/>
      </rPr>
      <t>454    593    487    672    30,7   408    406    463    239   4796</t>
    </r>
  </si>
  <si>
    <r>
      <rPr>
        <sz val="10.5"/>
        <rFont val="Courier New"/>
        <family val="3"/>
      </rPr>
      <t xml:space="preserve">345    </t>
    </r>
    <r>
      <rPr>
        <vertAlign val="superscript"/>
        <sz val="10.5"/>
        <rFont val="Courier New"/>
        <family val="3"/>
      </rPr>
      <t>231    345    413    338    473    215    318    315    332    202   3527</t>
    </r>
  </si>
  <si>
    <r>
      <rPr>
        <sz val="10.5"/>
        <rFont val="Courier New"/>
        <family val="3"/>
      </rPr>
      <t xml:space="preserve">333    239    </t>
    </r>
    <r>
      <rPr>
        <vertAlign val="superscript"/>
        <sz val="10.5"/>
        <rFont val="Courier New"/>
        <family val="3"/>
      </rPr>
      <t>310    422    321    461    183    248    274    387    161   3339</t>
    </r>
  </si>
  <si>
    <r>
      <rPr>
        <sz val="10.5"/>
        <rFont val="Times New Roman"/>
        <family val="1"/>
      </rPr>
      <t>- 43 -</t>
    </r>
  </si>
  <si>
    <r>
      <rPr>
        <vertAlign val="subscript"/>
        <sz val="10.5"/>
        <rFont val="Courier New"/>
        <family val="3"/>
      </rPr>
      <t>DATE</t>
    </r>
    <r>
      <rPr>
        <vertAlign val="subscript"/>
        <sz val="10.5"/>
        <color rgb="FF232323"/>
        <rFont val="Courier New"/>
        <family val="3"/>
      </rPr>
      <t xml:space="preserve">: </t>
    </r>
    <r>
      <rPr>
        <vertAlign val="subscript"/>
        <sz val="10.5"/>
        <rFont val="Courier New"/>
        <family val="3"/>
      </rPr>
      <t xml:space="preserve">12/02/92                                 </t>
    </r>
    <r>
      <rPr>
        <b/>
        <sz val="9"/>
        <rFont val="Courier New"/>
        <family val="3"/>
      </rPr>
      <t xml:space="preserve">1992 </t>
    </r>
    <r>
      <rPr>
        <sz val="10.5"/>
        <rFont val="Courier New"/>
        <family val="3"/>
      </rPr>
      <t>GENERAL ELECTION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</si>
  <si>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>STATEMENT OF VOTE FOR DISTRICT</t>
    </r>
  </si>
  <si>
    <r>
      <rPr>
        <vertAlign val="subscript"/>
        <sz val="10.5"/>
        <rFont val="Courier New"/>
        <family val="3"/>
      </rPr>
      <t xml:space="preserve">ANCH    ANCH    </t>
    </r>
    <r>
      <rPr>
        <sz val="10.5"/>
        <rFont val="Courier New"/>
        <family val="3"/>
      </rPr>
      <t xml:space="preserve">ANCH    ANCH    </t>
    </r>
    <r>
      <rPr>
        <vertAlign val="superscript"/>
        <sz val="10.5"/>
        <rFont val="Courier New"/>
        <family val="3"/>
      </rPr>
      <t>ANCH    ANCH    ANCH</t>
    </r>
  </si>
  <si>
    <r>
      <rPr>
        <sz val="10.5"/>
        <rFont val="Courier New"/>
        <family val="3"/>
      </rPr>
      <t xml:space="preserve">ANCH ABSENTE </t>
    </r>
    <r>
      <rPr>
        <vertAlign val="superscript"/>
        <sz val="10.5"/>
        <rFont val="Courier New"/>
        <family val="3"/>
      </rPr>
      <t>QUESTON</t>
    </r>
  </si>
  <si>
    <r>
      <rPr>
        <sz val="10.5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>1 OF 2</t>
    </r>
  </si>
  <si>
    <r>
      <rPr>
        <vertAlign val="subscript"/>
        <sz val="9"/>
        <rFont val="Arial"/>
        <family val="2"/>
      </rPr>
      <t xml:space="preserve">I   </t>
    </r>
    <r>
      <rPr>
        <vertAlign val="subscript"/>
        <sz val="10.5"/>
        <rFont val="Courier New"/>
        <family val="3"/>
      </rPr>
      <t xml:space="preserve">247   </t>
    </r>
    <r>
      <rPr>
        <vertAlign val="subscript"/>
        <sz val="9"/>
        <rFont val="Arial"/>
        <family val="2"/>
      </rPr>
      <t xml:space="preserve">I    </t>
    </r>
    <r>
      <rPr>
        <vertAlign val="subscript"/>
        <sz val="10.5"/>
        <rFont val="Courier New"/>
        <family val="3"/>
      </rPr>
      <t xml:space="preserve">249   </t>
    </r>
    <r>
      <rPr>
        <sz val="9"/>
        <rFont val="Arial"/>
        <family val="2"/>
      </rPr>
      <t xml:space="preserve">I   </t>
    </r>
    <r>
      <rPr>
        <sz val="10.5"/>
        <rFont val="Courier New"/>
        <family val="3"/>
      </rPr>
      <t xml:space="preserve">251   </t>
    </r>
    <r>
      <rPr>
        <sz val="9"/>
        <rFont val="Arial"/>
        <family val="2"/>
      </rPr>
      <t xml:space="preserve">I    </t>
    </r>
    <r>
      <rPr>
        <sz val="10.5"/>
        <rFont val="Courier New"/>
        <family val="3"/>
      </rPr>
      <t xml:space="preserve">253  </t>
    </r>
    <r>
      <rPr>
        <vertAlign val="superscript"/>
        <sz val="10.5"/>
        <rFont val="Courier New"/>
        <family val="3"/>
      </rPr>
      <t xml:space="preserve">I 255 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 xml:space="preserve">257 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>259</t>
    </r>
  </si>
  <si>
    <r>
      <rPr>
        <sz val="10.5"/>
        <rFont val="Courier New"/>
        <family val="3"/>
      </rPr>
      <t xml:space="preserve">11-991  </t>
    </r>
    <r>
      <rPr>
        <vertAlign val="superscript"/>
        <sz val="10.5"/>
        <rFont val="Courier New"/>
        <family val="3"/>
      </rPr>
      <t>11-995</t>
    </r>
  </si>
  <si>
    <r>
      <rPr>
        <vertAlign val="subscript"/>
        <sz val="10.5"/>
        <rFont val="Courier New"/>
        <family val="3"/>
      </rPr>
      <t xml:space="preserve">11-247  11-249  </t>
    </r>
    <r>
      <rPr>
        <sz val="10.5"/>
        <rFont val="Courier New"/>
        <family val="3"/>
      </rPr>
      <t xml:space="preserve">11-251  11-253  </t>
    </r>
    <r>
      <rPr>
        <vertAlign val="superscript"/>
        <sz val="10.5"/>
        <rFont val="Courier New"/>
        <family val="3"/>
      </rPr>
      <t>11-255  11-257  11-259  11-261</t>
    </r>
  </si>
  <si>
    <r>
      <rPr>
        <sz val="10.5"/>
        <rFont val="Courier New"/>
        <family val="3"/>
      </rPr>
      <t xml:space="preserve">VOTER TURNOUT:'.        </t>
    </r>
    <r>
      <rPr>
        <b/>
        <vertAlign val="superscript"/>
        <sz val="9"/>
        <rFont val="Courier New"/>
        <family val="3"/>
      </rPr>
      <t xml:space="preserve">62.68   </t>
    </r>
    <r>
      <rPr>
        <vertAlign val="superscript"/>
        <sz val="10.5"/>
        <rFont val="Courier New"/>
        <family val="3"/>
      </rPr>
      <t xml:space="preserve">60.81   63.04  60.29  </t>
    </r>
    <r>
      <rPr>
        <b/>
        <vertAlign val="superscript"/>
        <sz val="9"/>
        <rFont val="Courier New"/>
        <family val="3"/>
      </rPr>
      <t xml:space="preserve">68.98   </t>
    </r>
    <r>
      <rPr>
        <vertAlign val="superscript"/>
        <sz val="10.5"/>
        <rFont val="Courier New"/>
        <family val="3"/>
      </rPr>
      <t>69.56   65.84  68.62                 84.25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</si>
  <si>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>678   1128    920</t>
    </r>
  </si>
  <si>
    <r>
      <rPr>
        <sz val="10.5"/>
        <rFont val="Courier New"/>
        <family val="3"/>
      </rPr>
      <t xml:space="preserve">1ALLOTS CAST              </t>
    </r>
    <r>
      <rPr>
        <vertAlign val="superscript"/>
        <sz val="10.5"/>
        <rFont val="Courier New"/>
        <family val="3"/>
      </rPr>
      <t xml:space="preserve">425    </t>
    </r>
    <r>
      <rPr>
        <b/>
        <vertAlign val="superscript"/>
        <sz val="9"/>
        <rFont val="Courier New"/>
        <family val="3"/>
      </rPr>
      <t>686     580     366</t>
    </r>
  </si>
  <si>
    <r>
      <rPr>
        <sz val="10.5"/>
        <rFont val="Courier New"/>
        <family val="3"/>
      </rPr>
      <t>PRESIDENT/VICE PRESIDENT BUSH/QUAYLE CLINTON/GORE FULANI/MUNOZ  GRITZ/HI NETT</t>
    </r>
  </si>
  <si>
    <r>
      <rPr>
        <b/>
        <vertAlign val="subscript"/>
        <sz val="9"/>
        <rFont val="Arial"/>
        <family val="2"/>
      </rPr>
      <t xml:space="preserve">R        </t>
    </r>
    <r>
      <rPr>
        <b/>
        <vertAlign val="subscript"/>
        <sz val="9"/>
        <rFont val="Courier New"/>
        <family val="3"/>
      </rPr>
      <t xml:space="preserve">148     290     </t>
    </r>
    <r>
      <rPr>
        <vertAlign val="subscript"/>
        <sz val="10.5"/>
        <rFont val="Courier New"/>
        <family val="3"/>
      </rPr>
      <t xml:space="preserve">233    119    338    334    319    391    </t>
    </r>
    <r>
      <rPr>
        <sz val="10.5"/>
        <rFont val="Courier New"/>
        <family val="3"/>
      </rPr>
      <t xml:space="preserve">310    </t>
    </r>
    <r>
      <rPr>
        <vertAlign val="superscript"/>
        <sz val="10.5"/>
        <rFont val="Courier New"/>
        <family val="3"/>
      </rPr>
      <t>248   2730</t>
    </r>
  </si>
  <si>
    <r>
      <rPr>
        <vertAlign val="subscript"/>
        <sz val="10.5"/>
        <rFont val="Courier New"/>
        <family val="3"/>
      </rPr>
      <t xml:space="preserve">D    130    203    175    130    </t>
    </r>
    <r>
      <rPr>
        <b/>
        <sz val="9"/>
        <rFont val="Courier New"/>
        <family val="3"/>
      </rPr>
      <t xml:space="preserve">258     </t>
    </r>
    <r>
      <rPr>
        <sz val="10.5"/>
        <rFont val="Courier New"/>
        <family val="3"/>
      </rPr>
      <t xml:space="preserve">220    </t>
    </r>
    <r>
      <rPr>
        <vertAlign val="superscript"/>
        <sz val="10.5"/>
        <rFont val="Courier New"/>
        <family val="3"/>
      </rPr>
      <t>210    253    237    193   2009</t>
    </r>
  </si>
  <si>
    <r>
      <rPr>
        <sz val="10.5"/>
        <rFont val="Courier New"/>
        <family val="3"/>
      </rPr>
      <t xml:space="preserve">NAP     1      </t>
    </r>
    <r>
      <rPr>
        <vertAlign val="superscript"/>
        <sz val="10.5"/>
        <rFont val="Courier New"/>
        <family val="3"/>
      </rPr>
      <t>2      2      0      1</t>
    </r>
  </si>
  <si>
    <r>
      <rPr>
        <sz val="10.5"/>
        <rFont val="Courier New"/>
        <family val="3"/>
      </rPr>
      <t xml:space="preserve">NLP     1      </t>
    </r>
    <r>
      <rPr>
        <vertAlign val="superscript"/>
        <sz val="10.5"/>
        <rFont val="Courier New"/>
        <family val="3"/>
      </rPr>
      <t xml:space="preserve">1     0      1      1      2      1      </t>
    </r>
    <r>
      <rPr>
        <vertAlign val="superscript"/>
        <sz val="8.5"/>
        <rFont val="Arial"/>
        <family val="2"/>
      </rPr>
      <t xml:space="preserve">l                </t>
    </r>
    <r>
      <rPr>
        <vertAlign val="superscript"/>
        <sz val="10.5"/>
        <rFont val="Courier New"/>
        <family val="3"/>
      </rPr>
      <t>0      1      9</t>
    </r>
  </si>
  <si>
    <r>
      <rPr>
        <sz val="10.5"/>
        <rFont val="Courier New"/>
        <family val="3"/>
      </rPr>
      <t>HAGELIN/TOMPKINS LAROUCHE/BEVEL HARROU/LORD PEROT/STOCKDALE PHILLIPS/KNIGHT WRITE-IN</t>
    </r>
  </si>
  <si>
    <r>
      <rPr>
        <sz val="10.5"/>
        <rFont val="Courier New"/>
        <family val="3"/>
      </rPr>
      <t>UNITED STATES REP. DEVENS, JOHN MILLIGAN, HIKE STATES, MICHAEL YOUNG, DON WRITE-IN</t>
    </r>
  </si>
  <si>
    <r>
      <rPr>
        <sz val="10.5"/>
        <rFont val="Courier New"/>
        <family val="3"/>
      </rPr>
      <t>STATE SENATOR DIST.F HARRISON, DAVID PEARCE, DRUE WRITE-IN</t>
    </r>
  </si>
  <si>
    <r>
      <rPr>
        <sz val="10.5"/>
        <rFont val="Courier New"/>
        <family val="3"/>
      </rPr>
      <t>STATE REP. DIST. 11 NORDLUND, JIM PISTORESI, DAN ROKEBERG, NORMAN WRITE-IN</t>
    </r>
  </si>
  <si>
    <r>
      <rPr>
        <sz val="10.5"/>
        <rFont val="Courier New"/>
        <family val="3"/>
      </rPr>
      <t xml:space="preserve">- APPEALS </t>
    </r>
    <r>
      <rPr>
        <vertAlign val="superscript"/>
        <sz val="11.5"/>
        <rFont val="Courier New"/>
        <family val="3"/>
      </rPr>
      <t xml:space="preserve">- A. </t>
    </r>
    <r>
      <rPr>
        <b/>
        <vertAlign val="superscript"/>
        <sz val="11.5"/>
        <rFont val="Courier New"/>
        <family val="3"/>
      </rPr>
      <t>BRYNER</t>
    </r>
  </si>
  <si>
    <r>
      <rPr>
        <sz val="10.5"/>
        <rFont val="Courier New"/>
        <family val="3"/>
      </rPr>
      <t xml:space="preserve">-: JD3S - </t>
    </r>
    <r>
      <rPr>
        <vertAlign val="superscript"/>
        <sz val="10.5"/>
        <rFont val="Courier New"/>
        <family val="3"/>
      </rPr>
      <t xml:space="preserve">B. CUTLER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</si>
  <si>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IFER      </t>
    </r>
    <r>
      <rPr>
        <vertAlign val="superscript"/>
        <sz val="10.5"/>
        <rFont val="Courier New"/>
        <family val="3"/>
      </rPr>
      <t xml:space="preserve">3     0      2      0      2      0      1     </t>
    </r>
    <r>
      <rPr>
        <vertAlign val="superscript"/>
        <sz val="9"/>
        <rFont val="Arial"/>
        <family val="2"/>
      </rPr>
      <t xml:space="preserve">2               </t>
    </r>
    <r>
      <rPr>
        <vertAlign val="superscript"/>
        <sz val="10.5"/>
        <rFont val="Courier New"/>
        <family val="3"/>
      </rPr>
      <t>0      3     13</t>
    </r>
  </si>
  <si>
    <r>
      <rPr>
        <vertAlign val="subscript"/>
        <sz val="10.5"/>
        <rFont val="Courier New"/>
        <family val="3"/>
      </rPr>
      <t xml:space="preserve">NPP    130    174    161    102    261    200    234    </t>
    </r>
    <r>
      <rPr>
        <b/>
        <vertAlign val="subscript"/>
        <sz val="9"/>
        <rFont val="Courier New"/>
        <family val="3"/>
      </rPr>
      <t xml:space="preserve">295     </t>
    </r>
    <r>
      <rPr>
        <sz val="10.5"/>
        <rFont val="Courier New"/>
        <family val="3"/>
      </rPr>
      <t xml:space="preserve">222    302   </t>
    </r>
    <r>
      <rPr>
        <vertAlign val="superscript"/>
        <sz val="10.5"/>
        <rFont val="Courier New"/>
        <family val="3"/>
      </rPr>
      <t>2081</t>
    </r>
  </si>
  <si>
    <r>
      <rPr>
        <sz val="10.5"/>
        <rFont val="Courier New"/>
        <family val="3"/>
      </rPr>
      <t xml:space="preserve">ATP     1      </t>
    </r>
    <r>
      <rPr>
        <vertAlign val="superscript"/>
        <sz val="10.5"/>
        <rFont val="Courier New"/>
        <family val="3"/>
      </rPr>
      <t>1      1     0      0      0      0      1     2      0      6</t>
    </r>
  </si>
  <si>
    <r>
      <rPr>
        <vertAlign val="subscript"/>
        <sz val="10.5"/>
        <rFont val="Courier New"/>
        <family val="3"/>
      </rPr>
      <t xml:space="preserve">0      1      1     0      1      1     </t>
    </r>
    <r>
      <rPr>
        <sz val="10.5"/>
        <rFont val="Courier New"/>
        <family val="3"/>
      </rPr>
      <t xml:space="preserve">0      1      </t>
    </r>
    <r>
      <rPr>
        <vertAlign val="superscript"/>
        <sz val="10.5"/>
        <rFont val="Courier New"/>
        <family val="3"/>
      </rPr>
      <t>1      1     7</t>
    </r>
  </si>
  <si>
    <r>
      <rPr>
        <vertAlign val="subscript"/>
        <sz val="9"/>
        <rFont val="Arial"/>
        <family val="2"/>
      </rPr>
      <t xml:space="preserve">8            </t>
    </r>
    <r>
      <rPr>
        <vertAlign val="subscript"/>
        <sz val="10.5"/>
        <rFont val="Courier New"/>
        <family val="3"/>
      </rPr>
      <t xml:space="preserve">32     </t>
    </r>
    <r>
      <rPr>
        <b/>
        <vertAlign val="subscript"/>
        <sz val="9"/>
        <rFont val="Courier New"/>
        <family val="3"/>
      </rPr>
      <t xml:space="preserve">46      </t>
    </r>
    <r>
      <rPr>
        <vertAlign val="subscript"/>
        <sz val="10.5"/>
        <rFont val="Courier New"/>
        <family val="3"/>
      </rPr>
      <t xml:space="preserve">S3     49     </t>
    </r>
    <r>
      <rPr>
        <sz val="10.5"/>
        <rFont val="Courier New"/>
        <family val="3"/>
      </rPr>
      <t xml:space="preserve">74     53     </t>
    </r>
    <r>
      <rPr>
        <vertAlign val="superscript"/>
        <sz val="10.5"/>
        <rFont val="Courier New"/>
        <family val="3"/>
      </rPr>
      <t>52     86     47     43    535</t>
    </r>
  </si>
  <si>
    <r>
      <rPr>
        <vertAlign val="subscript"/>
        <sz val="10.5"/>
        <rFont val="Courier New"/>
        <family val="3"/>
      </rPr>
      <t xml:space="preserve">R    209    397    </t>
    </r>
    <r>
      <rPr>
        <b/>
        <vertAlign val="subscript"/>
        <sz val="9"/>
        <rFont val="Courier New"/>
        <family val="3"/>
      </rPr>
      <t xml:space="preserve">281     </t>
    </r>
    <r>
      <rPr>
        <vertAlign val="subscript"/>
        <sz val="10.5"/>
        <rFont val="Courier New"/>
        <family val="3"/>
      </rPr>
      <t xml:space="preserve">155    455    </t>
    </r>
    <r>
      <rPr>
        <b/>
        <vertAlign val="subscript"/>
        <sz val="9"/>
        <rFont val="Courier New"/>
        <family val="3"/>
      </rPr>
      <t xml:space="preserve">438     </t>
    </r>
    <r>
      <rPr>
        <vertAlign val="subscript"/>
        <sz val="10.5"/>
        <rFont val="Courier New"/>
        <family val="3"/>
      </rPr>
      <t xml:space="preserve">420    509    </t>
    </r>
    <r>
      <rPr>
        <sz val="10.5"/>
        <rFont val="Courier New"/>
        <family val="3"/>
      </rPr>
      <t xml:space="preserve">379    </t>
    </r>
    <r>
      <rPr>
        <vertAlign val="superscript"/>
        <sz val="10.5"/>
        <rFont val="Courier New"/>
        <family val="3"/>
      </rPr>
      <t>198   3441</t>
    </r>
  </si>
  <si>
    <r>
      <rPr>
        <vertAlign val="subscript"/>
        <sz val="10.5"/>
        <rFont val="Courier New"/>
        <family val="3"/>
      </rPr>
      <t xml:space="preserve">D    177    234    233    151    316    259    280    336    </t>
    </r>
    <r>
      <rPr>
        <sz val="10.5"/>
        <rFont val="Courier New"/>
        <family val="3"/>
      </rPr>
      <t xml:space="preserve">277    </t>
    </r>
    <r>
      <rPr>
        <vertAlign val="superscript"/>
        <sz val="10.5"/>
        <rFont val="Courier New"/>
        <family val="3"/>
      </rPr>
      <t>146   2409</t>
    </r>
  </si>
  <si>
    <r>
      <rPr>
        <sz val="10.5"/>
        <rFont val="Courier New"/>
        <family val="3"/>
      </rPr>
      <t xml:space="preserve">0     </t>
    </r>
    <r>
      <rPr>
        <vertAlign val="superscript"/>
        <sz val="10.5"/>
        <rFont val="Courier New"/>
        <family val="3"/>
      </rPr>
      <t>1      1      0      3</t>
    </r>
  </si>
  <si>
    <r>
      <rPr>
        <b/>
        <sz val="9"/>
        <rFont val="Arial"/>
        <family val="2"/>
      </rPr>
      <t xml:space="preserve">D           </t>
    </r>
    <r>
      <rPr>
        <sz val="10.5"/>
        <rFont val="Courier New"/>
        <family val="3"/>
      </rPr>
      <t xml:space="preserve">203    </t>
    </r>
    <r>
      <rPr>
        <vertAlign val="superscript"/>
        <sz val="10.5"/>
        <rFont val="Courier New"/>
        <family val="3"/>
      </rPr>
      <t>273    277    164    383    316    351    423    330    158   2878</t>
    </r>
  </si>
  <si>
    <r>
      <rPr>
        <vertAlign val="subscript"/>
        <sz val="9"/>
        <rFont val="Arial"/>
        <family val="2"/>
      </rPr>
      <t xml:space="preserve">6             </t>
    </r>
    <r>
      <rPr>
        <vertAlign val="subscript"/>
        <sz val="10.5"/>
        <rFont val="Courier New"/>
        <family val="3"/>
      </rPr>
      <t xml:space="preserve">20     15     23     22     32     24     30     29     </t>
    </r>
    <r>
      <rPr>
        <sz val="10.5"/>
        <rFont val="Courier New"/>
        <family val="3"/>
      </rPr>
      <t xml:space="preserve">26     18    </t>
    </r>
    <r>
      <rPr>
        <vertAlign val="superscript"/>
        <sz val="10.5"/>
        <rFont val="Courier New"/>
        <family val="3"/>
      </rPr>
      <t>239</t>
    </r>
  </si>
  <si>
    <r>
      <rPr>
        <b/>
        <vertAlign val="subscript"/>
        <sz val="10"/>
        <rFont val="Times New Roman"/>
        <family val="1"/>
      </rPr>
      <t xml:space="preserve">A          </t>
    </r>
    <r>
      <rPr>
        <vertAlign val="subscript"/>
        <sz val="10.5"/>
        <rFont val="Courier New"/>
        <family val="3"/>
      </rPr>
      <t xml:space="preserve">28     29     32     19     40     31     33     49     </t>
    </r>
    <r>
      <rPr>
        <sz val="10.5"/>
        <rFont val="Courier New"/>
        <family val="3"/>
      </rPr>
      <t>34     24</t>
    </r>
    <r>
      <rPr>
        <vertAlign val="superscript"/>
        <sz val="10.5"/>
        <rFont val="Courier New"/>
        <family val="3"/>
      </rPr>
      <t xml:space="preserve">    319</t>
    </r>
  </si>
  <si>
    <r>
      <rPr>
        <b/>
        <sz val="11.5"/>
        <rFont val="Courier New"/>
        <family val="3"/>
      </rPr>
      <t xml:space="preserve">R   </t>
    </r>
    <r>
      <rPr>
        <sz val="10.5"/>
        <rFont val="Courier New"/>
        <family val="3"/>
      </rPr>
      <t xml:space="preserve">170    </t>
    </r>
    <r>
      <rPr>
        <vertAlign val="superscript"/>
        <sz val="10.5"/>
        <rFont val="Courier New"/>
        <family val="3"/>
      </rPr>
      <t>357    236    147    391    377    336    429    309    186   2938</t>
    </r>
  </si>
  <si>
    <r>
      <rPr>
        <vertAlign val="subscript"/>
        <sz val="10.5"/>
        <rFont val="Courier New"/>
        <family val="3"/>
      </rPr>
      <t xml:space="preserve">0      2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1</t>
    </r>
  </si>
  <si>
    <r>
      <rPr>
        <sz val="10.5"/>
        <rFont val="Courier New"/>
        <family val="3"/>
      </rPr>
      <t xml:space="preserve">D    165    </t>
    </r>
    <r>
      <rPr>
        <vertAlign val="superscript"/>
        <sz val="10.5"/>
        <rFont val="Courier New"/>
        <family val="3"/>
      </rPr>
      <t>1S6    181    120    223    153    225    247    201     22   1693</t>
    </r>
  </si>
  <si>
    <r>
      <rPr>
        <b/>
        <sz val="11.5"/>
        <rFont val="Courier New"/>
        <family val="3"/>
      </rPr>
      <t xml:space="preserve">R   </t>
    </r>
    <r>
      <rPr>
        <sz val="10.5"/>
        <rFont val="Courier New"/>
        <family val="3"/>
      </rPr>
      <t xml:space="preserve">241    </t>
    </r>
    <r>
      <rPr>
        <vertAlign val="superscript"/>
        <sz val="10.5"/>
        <rFont val="Courier New"/>
        <family val="3"/>
      </rPr>
      <t>S07    371    222    601</t>
    </r>
  </si>
  <si>
    <r>
      <rPr>
        <sz val="10.5"/>
        <rFont val="Courier New"/>
        <family val="3"/>
      </rPr>
      <t xml:space="preserve">0      2      </t>
    </r>
    <r>
      <rPr>
        <vertAlign val="superscript"/>
        <sz val="10.5"/>
        <rFont val="Courier New"/>
        <family val="3"/>
      </rPr>
      <t>0      0      1</t>
    </r>
  </si>
  <si>
    <r>
      <rPr>
        <b/>
        <vertAlign val="subscript"/>
        <sz val="9.5"/>
        <rFont val="Arial"/>
        <family val="2"/>
      </rPr>
      <t xml:space="preserve">D          </t>
    </r>
    <r>
      <rPr>
        <vertAlign val="subscript"/>
        <sz val="10.5"/>
        <rFont val="Courier New"/>
        <family val="3"/>
      </rPr>
      <t xml:space="preserve">230    </t>
    </r>
    <r>
      <rPr>
        <sz val="10.5"/>
        <rFont val="Courier New"/>
        <family val="3"/>
      </rPr>
      <t xml:space="preserve">309    283    </t>
    </r>
    <r>
      <rPr>
        <vertAlign val="superscript"/>
        <sz val="10.5"/>
        <rFont val="Courier New"/>
        <family val="3"/>
      </rPr>
      <t>199    411    318    363    409    286     23   2831</t>
    </r>
  </si>
  <si>
    <r>
      <rPr>
        <b/>
        <vertAlign val="subscript"/>
        <sz val="10"/>
        <rFont val="Times New Roman"/>
        <family val="1"/>
      </rPr>
      <t xml:space="preserve">A           </t>
    </r>
    <r>
      <rPr>
        <sz val="10.5"/>
        <rFont val="Courier New"/>
        <family val="3"/>
      </rPr>
      <t xml:space="preserve">31     23     27     </t>
    </r>
    <r>
      <rPr>
        <vertAlign val="superscript"/>
        <sz val="10.5"/>
        <rFont val="Courier New"/>
        <family val="3"/>
      </rPr>
      <t>16     29     27     26     39     38     6    262</t>
    </r>
  </si>
  <si>
    <r>
      <rPr>
        <b/>
        <sz val="8.5"/>
        <rFont val="Arial"/>
        <family val="2"/>
      </rPr>
      <t xml:space="preserve">R           </t>
    </r>
    <r>
      <rPr>
        <sz val="10.5"/>
        <rFont val="Courier New"/>
        <family val="3"/>
      </rPr>
      <t xml:space="preserve">148    </t>
    </r>
    <r>
      <rPr>
        <vertAlign val="superscript"/>
        <sz val="10.5"/>
        <rFont val="Courier New"/>
        <family val="3"/>
      </rPr>
      <t xml:space="preserve">331    245    134    </t>
    </r>
    <r>
      <rPr>
        <b/>
        <vertAlign val="superscript"/>
        <sz val="9"/>
        <rFont val="Courier New"/>
        <family val="3"/>
      </rPr>
      <t xml:space="preserve">386     </t>
    </r>
    <r>
      <rPr>
        <vertAlign val="superscript"/>
        <sz val="10.5"/>
        <rFont val="Courier New"/>
        <family val="3"/>
      </rPr>
      <t>393    351    478    312     32   2810</t>
    </r>
  </si>
  <si>
    <r>
      <rPr>
        <vertAlign val="subscript"/>
        <sz val="10.5"/>
        <rFont val="Courier New"/>
        <family val="3"/>
      </rPr>
      <t xml:space="preserve">0      3      </t>
    </r>
    <r>
      <rPr>
        <vertAlign val="subscript"/>
        <sz val="9.5"/>
        <rFont val="Times New Roman"/>
        <family val="1"/>
      </rPr>
      <t xml:space="preserve">l                 </t>
    </r>
    <r>
      <rPr>
        <vertAlign val="subscript"/>
        <sz val="10.5"/>
        <rFont val="Courier New"/>
        <family val="3"/>
      </rPr>
      <t xml:space="preserve">0      1      1      2      1      </t>
    </r>
    <r>
      <rPr>
        <sz val="10.5"/>
        <rFont val="Courier New"/>
        <family val="3"/>
      </rPr>
      <t>1     1</t>
    </r>
    <r>
      <rPr>
        <vertAlign val="superscript"/>
        <sz val="10.5"/>
        <rFont val="Courier New"/>
        <family val="3"/>
      </rPr>
      <t xml:space="preserve">     11</t>
    </r>
  </si>
  <si>
    <r>
      <rPr>
        <vertAlign val="subscript"/>
        <sz val="10.5"/>
        <rFont val="Courier New"/>
        <family val="3"/>
      </rPr>
      <t xml:space="preserve">193    377    274    </t>
    </r>
    <r>
      <rPr>
        <b/>
        <vertAlign val="subscript"/>
        <sz val="9"/>
        <rFont val="Courier New"/>
        <family val="3"/>
      </rPr>
      <t xml:space="preserve">186     </t>
    </r>
    <r>
      <rPr>
        <vertAlign val="subscript"/>
        <sz val="10.5"/>
        <rFont val="Courier New"/>
        <family val="3"/>
      </rPr>
      <t xml:space="preserve">445    </t>
    </r>
    <r>
      <rPr>
        <sz val="10.5"/>
        <rFont val="Courier New"/>
        <family val="3"/>
      </rPr>
      <t xml:space="preserve">424    390    </t>
    </r>
    <r>
      <rPr>
        <vertAlign val="superscript"/>
        <sz val="10.5"/>
        <rFont val="Courier New"/>
        <family val="3"/>
      </rPr>
      <t>474    347    179   3289</t>
    </r>
  </si>
  <si>
    <r>
      <rPr>
        <vertAlign val="subscript"/>
        <sz val="10.5"/>
        <rFont val="Courier New"/>
        <family val="3"/>
      </rPr>
      <t xml:space="preserve">162    204    216    125    301    </t>
    </r>
    <r>
      <rPr>
        <sz val="10.5"/>
        <rFont val="Courier New"/>
        <family val="3"/>
      </rPr>
      <t xml:space="preserve">220    242    </t>
    </r>
    <r>
      <rPr>
        <vertAlign val="superscript"/>
        <sz val="10.5"/>
        <rFont val="Courier New"/>
        <family val="3"/>
      </rPr>
      <t>323    245    119   2157</t>
    </r>
  </si>
  <si>
    <r>
      <rPr>
        <b/>
        <vertAlign val="subscript"/>
        <sz val="9"/>
        <rFont val="Courier New"/>
        <family val="3"/>
      </rPr>
      <t xml:space="preserve">184     </t>
    </r>
    <r>
      <rPr>
        <vertAlign val="subscript"/>
        <sz val="10.5"/>
        <rFont val="Courier New"/>
        <family val="3"/>
      </rPr>
      <t xml:space="preserve">357    277    </t>
    </r>
    <r>
      <rPr>
        <sz val="10.5"/>
        <rFont val="Courier New"/>
        <family val="3"/>
      </rPr>
      <t xml:space="preserve">174    425    </t>
    </r>
    <r>
      <rPr>
        <vertAlign val="superscript"/>
        <sz val="10.5"/>
        <rFont val="Courier New"/>
        <family val="3"/>
      </rPr>
      <t>425    377    451    339    165   3174</t>
    </r>
  </si>
  <si>
    <r>
      <rPr>
        <vertAlign val="subscript"/>
        <sz val="10.5"/>
        <rFont val="Courier New"/>
        <family val="3"/>
      </rPr>
      <t xml:space="preserve">162    216    215    </t>
    </r>
    <r>
      <rPr>
        <sz val="10.5"/>
        <rFont val="Courier New"/>
        <family val="3"/>
      </rPr>
      <t xml:space="preserve">129    310    </t>
    </r>
    <r>
      <rPr>
        <vertAlign val="superscript"/>
        <sz val="10.5"/>
        <rFont val="Courier New"/>
        <family val="3"/>
      </rPr>
      <t>215    248    340    247    128   2210</t>
    </r>
  </si>
  <si>
    <r>
      <rPr>
        <vertAlign val="subscript"/>
        <sz val="10.5"/>
        <rFont val="Courier New"/>
        <family val="3"/>
      </rPr>
      <t xml:space="preserve">198    </t>
    </r>
    <r>
      <rPr>
        <b/>
        <vertAlign val="subscript"/>
        <sz val="9"/>
        <rFont val="Courier New"/>
        <family val="3"/>
      </rPr>
      <t xml:space="preserve">399     </t>
    </r>
    <r>
      <rPr>
        <vertAlign val="subscript"/>
        <sz val="10.5"/>
        <rFont val="Courier New"/>
        <family val="3"/>
      </rPr>
      <t xml:space="preserve">315    </t>
    </r>
    <r>
      <rPr>
        <sz val="10.5"/>
        <rFont val="Courier New"/>
        <family val="3"/>
      </rPr>
      <t xml:space="preserve">198    467    </t>
    </r>
    <r>
      <rPr>
        <vertAlign val="superscript"/>
        <sz val="10.5"/>
        <rFont val="Courier New"/>
        <family val="3"/>
      </rPr>
      <t xml:space="preserve">438    </t>
    </r>
    <r>
      <rPr>
        <b/>
        <vertAlign val="superscript"/>
        <sz val="9"/>
        <rFont val="Courier New"/>
        <family val="3"/>
      </rPr>
      <t xml:space="preserve">408     </t>
    </r>
    <r>
      <rPr>
        <vertAlign val="superscript"/>
        <sz val="10.5"/>
        <rFont val="Courier New"/>
        <family val="3"/>
      </rPr>
      <t>501    354    185   3463</t>
    </r>
  </si>
  <si>
    <r>
      <rPr>
        <vertAlign val="subscript"/>
        <sz val="10.5"/>
        <rFont val="Courier New"/>
        <family val="3"/>
      </rPr>
      <t xml:space="preserve">156    </t>
    </r>
    <r>
      <rPr>
        <b/>
        <vertAlign val="subscript"/>
        <sz val="9"/>
        <rFont val="Courier New"/>
        <family val="3"/>
      </rPr>
      <t xml:space="preserve">188     </t>
    </r>
    <r>
      <rPr>
        <vertAlign val="subscript"/>
        <sz val="10.5"/>
        <rFont val="Courier New"/>
        <family val="3"/>
      </rPr>
      <t xml:space="preserve">175    115    </t>
    </r>
    <r>
      <rPr>
        <b/>
        <vertAlign val="subscript"/>
        <sz val="9"/>
        <rFont val="Courier New"/>
        <family val="3"/>
      </rPr>
      <t xml:space="preserve">283     </t>
    </r>
    <r>
      <rPr>
        <vertAlign val="subscript"/>
        <sz val="10.5"/>
        <rFont val="Courier New"/>
        <family val="3"/>
      </rPr>
      <t xml:space="preserve">206    </t>
    </r>
    <r>
      <rPr>
        <sz val="10.5"/>
        <rFont val="Courier New"/>
        <family val="3"/>
      </rPr>
      <t xml:space="preserve">231    </t>
    </r>
    <r>
      <rPr>
        <vertAlign val="superscript"/>
        <sz val="10.5"/>
        <rFont val="Courier New"/>
        <family val="3"/>
      </rPr>
      <t>312    242    103   2011</t>
    </r>
  </si>
  <si>
    <r>
      <rPr>
        <sz val="9"/>
        <rFont val="Arial"/>
        <family val="2"/>
      </rPr>
      <t>- 43 -</t>
    </r>
  </si>
  <si>
    <r>
      <rPr>
        <sz val="10.5"/>
        <rFont val="Courier New"/>
        <family val="3"/>
      </rPr>
      <t xml:space="preserve">DATE: 12/02/92                                     </t>
    </r>
    <r>
      <rPr>
        <vertAlign val="superscript"/>
        <sz val="10.5"/>
        <rFont val="Courier New"/>
        <family val="3"/>
      </rPr>
      <t>1992 GENERAL ELECTION</t>
    </r>
  </si>
  <si>
    <r>
      <rPr>
        <sz val="10.5"/>
        <rFont val="Courier New"/>
        <family val="3"/>
      </rPr>
      <t xml:space="preserve">ANCH    ANCH    </t>
    </r>
    <r>
      <rPr>
        <vertAlign val="superscript"/>
        <sz val="10.5"/>
        <rFont val="Courier New"/>
        <family val="3"/>
      </rPr>
      <t>ANCH    ANCH    ANCH    ANCH   ANCH</t>
    </r>
  </si>
  <si>
    <r>
      <rPr>
        <sz val="10.5"/>
        <rFont val="Courier New"/>
        <family val="3"/>
      </rPr>
      <t>AHCH ABSENTE QUESTON</t>
    </r>
  </si>
  <si>
    <r>
      <rPr>
        <sz val="10.5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>2 OF  2</t>
    </r>
  </si>
  <si>
    <r>
      <rPr>
        <sz val="9"/>
        <rFont val="Arial"/>
        <family val="2"/>
      </rPr>
      <t xml:space="preserve">I    </t>
    </r>
    <r>
      <rPr>
        <sz val="10.5"/>
        <rFont val="Courier New"/>
        <family val="3"/>
      </rPr>
      <t xml:space="preserve">247   </t>
    </r>
    <r>
      <rPr>
        <sz val="9"/>
        <rFont val="Arial"/>
        <family val="2"/>
      </rPr>
      <t xml:space="preserve">I    </t>
    </r>
    <r>
      <rPr>
        <sz val="10.5"/>
        <rFont val="Courier New"/>
        <family val="3"/>
      </rPr>
      <t xml:space="preserve">249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251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253 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 xml:space="preserve">255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257  </t>
    </r>
    <r>
      <rPr>
        <vertAlign val="superscript"/>
        <sz val="11.5"/>
        <rFont val="Courier New"/>
        <family val="3"/>
      </rPr>
      <t xml:space="preserve">I </t>
    </r>
    <r>
      <rPr>
        <vertAlign val="superscript"/>
        <sz val="10.5"/>
        <rFont val="Courier New"/>
        <family val="3"/>
      </rPr>
      <t>259</t>
    </r>
  </si>
  <si>
    <r>
      <rPr>
        <sz val="10.5"/>
        <rFont val="Courier New"/>
        <family val="3"/>
      </rPr>
      <t xml:space="preserve">JD3S - J. </t>
    </r>
    <r>
      <rPr>
        <vertAlign val="superscript"/>
        <sz val="10.5"/>
        <rFont val="Courier New"/>
        <family val="3"/>
      </rPr>
      <t xml:space="preserve">REESE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</si>
  <si>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>JD3D - H. FINN YES</t>
    </r>
  </si>
  <si>
    <r>
      <rPr>
        <sz val="10.5"/>
        <rFont val="Courier New"/>
        <family val="3"/>
      </rPr>
      <t>HERITAGE PARK CANCH&gt; YES</t>
    </r>
  </si>
  <si>
    <r>
      <rPr>
        <vertAlign val="subscript"/>
        <sz val="10.5"/>
        <rFont val="Courier New"/>
        <family val="3"/>
      </rPr>
      <t xml:space="preserve">11-247  11-249  11-251  11-253  </t>
    </r>
    <r>
      <rPr>
        <sz val="10.5"/>
        <rFont val="Courier New"/>
        <family val="3"/>
      </rPr>
      <t xml:space="preserve">11-255  11-257  11-259  </t>
    </r>
    <r>
      <rPr>
        <vertAlign val="superscript"/>
        <sz val="10.5"/>
        <rFont val="Courier New"/>
        <family val="3"/>
      </rPr>
      <t>11-261</t>
    </r>
  </si>
  <si>
    <r>
      <rPr>
        <sz val="10.5"/>
        <rFont val="Courier New"/>
        <family val="3"/>
      </rPr>
      <t xml:space="preserve">194    </t>
    </r>
    <r>
      <rPr>
        <b/>
        <sz val="10"/>
        <rFont val="Courier New"/>
        <family val="3"/>
      </rPr>
      <t xml:space="preserve">398     </t>
    </r>
    <r>
      <rPr>
        <vertAlign val="superscript"/>
        <sz val="10.5"/>
        <rFont val="Courier New"/>
        <family val="3"/>
      </rPr>
      <t xml:space="preserve">300    </t>
    </r>
    <r>
      <rPr>
        <b/>
        <vertAlign val="superscript"/>
        <sz val="10"/>
        <rFont val="Courier New"/>
        <family val="3"/>
      </rPr>
      <t xml:space="preserve">194     463     </t>
    </r>
    <r>
      <rPr>
        <vertAlign val="superscript"/>
        <sz val="10.5"/>
        <rFont val="Courier New"/>
        <family val="3"/>
      </rPr>
      <t xml:space="preserve">442    406    </t>
    </r>
    <r>
      <rPr>
        <b/>
        <vertAlign val="superscript"/>
        <sz val="10"/>
        <rFont val="Courier New"/>
        <family val="3"/>
      </rPr>
      <t xml:space="preserve">493     360     166    </t>
    </r>
    <r>
      <rPr>
        <vertAlign val="superscript"/>
        <sz val="10.5"/>
        <rFont val="Courier New"/>
        <family val="3"/>
      </rPr>
      <t>3416</t>
    </r>
  </si>
  <si>
    <r>
      <rPr>
        <sz val="10.5"/>
        <rFont val="Courier New"/>
        <family val="3"/>
      </rPr>
      <t xml:space="preserve">160    176    </t>
    </r>
    <r>
      <rPr>
        <vertAlign val="superscript"/>
        <sz val="10.5"/>
        <rFont val="Courier New"/>
        <family val="3"/>
      </rPr>
      <t xml:space="preserve">193    </t>
    </r>
    <r>
      <rPr>
        <vertAlign val="superscript"/>
        <sz val="12.5"/>
        <rFont val="Courier New"/>
        <family val="3"/>
      </rPr>
      <t xml:space="preserve">llS   </t>
    </r>
    <r>
      <rPr>
        <b/>
        <vertAlign val="superscript"/>
        <sz val="10"/>
        <rFont val="Courier New"/>
        <family val="3"/>
      </rPr>
      <t xml:space="preserve">280     </t>
    </r>
    <r>
      <rPr>
        <vertAlign val="superscript"/>
        <sz val="10.5"/>
        <rFont val="Courier New"/>
        <family val="3"/>
      </rPr>
      <t xml:space="preserve">192    225    305    224    114   </t>
    </r>
    <r>
      <rPr>
        <b/>
        <vertAlign val="superscript"/>
        <sz val="10"/>
        <rFont val="Courier New"/>
        <family val="3"/>
      </rPr>
      <t>1984</t>
    </r>
  </si>
  <si>
    <r>
      <rPr>
        <vertAlign val="subscript"/>
        <sz val="10.5"/>
        <rFont val="Courier New"/>
        <family val="3"/>
      </rPr>
      <t xml:space="preserve">195    </t>
    </r>
    <r>
      <rPr>
        <b/>
        <vertAlign val="subscript"/>
        <sz val="10"/>
        <rFont val="Courier New"/>
        <family val="3"/>
      </rPr>
      <t xml:space="preserve">385     </t>
    </r>
    <r>
      <rPr>
        <vertAlign val="subscript"/>
        <sz val="10.5"/>
        <rFont val="Courier New"/>
        <family val="3"/>
      </rPr>
      <t xml:space="preserve">292    174    </t>
    </r>
    <r>
      <rPr>
        <b/>
        <sz val="10"/>
        <rFont val="Courier New"/>
        <family val="3"/>
      </rPr>
      <t xml:space="preserve">440    443    </t>
    </r>
    <r>
      <rPr>
        <sz val="10.5"/>
        <rFont val="Courier New"/>
        <family val="3"/>
      </rPr>
      <t xml:space="preserve">391    </t>
    </r>
    <r>
      <rPr>
        <b/>
        <vertAlign val="superscript"/>
        <sz val="10"/>
        <rFont val="Courier New"/>
        <family val="3"/>
      </rPr>
      <t xml:space="preserve">481     </t>
    </r>
    <r>
      <rPr>
        <vertAlign val="superscript"/>
        <sz val="10.5"/>
        <rFont val="Courier New"/>
        <family val="3"/>
      </rPr>
      <t>357    169   3327</t>
    </r>
  </si>
  <si>
    <r>
      <rPr>
        <vertAlign val="subscript"/>
        <sz val="10.5"/>
        <rFont val="Courier New"/>
        <family val="3"/>
      </rPr>
      <t xml:space="preserve">153    192    </t>
    </r>
    <r>
      <rPr>
        <b/>
        <vertAlign val="subscript"/>
        <sz val="10"/>
        <rFont val="Courier New"/>
        <family val="3"/>
      </rPr>
      <t xml:space="preserve">195     124     </t>
    </r>
    <r>
      <rPr>
        <sz val="10.5"/>
        <rFont val="Courier New"/>
        <family val="3"/>
      </rPr>
      <t xml:space="preserve">293    </t>
    </r>
    <r>
      <rPr>
        <b/>
        <sz val="10"/>
        <rFont val="Courier New"/>
        <family val="3"/>
      </rPr>
      <t xml:space="preserve">199     </t>
    </r>
    <r>
      <rPr>
        <sz val="10.5"/>
        <rFont val="Courier New"/>
        <family val="3"/>
      </rPr>
      <t xml:space="preserve">229    </t>
    </r>
    <r>
      <rPr>
        <b/>
        <vertAlign val="superscript"/>
        <sz val="10"/>
        <rFont val="Courier New"/>
        <family val="3"/>
      </rPr>
      <t xml:space="preserve">309     </t>
    </r>
    <r>
      <rPr>
        <vertAlign val="superscript"/>
        <sz val="10.5"/>
        <rFont val="Courier New"/>
        <family val="3"/>
      </rPr>
      <t xml:space="preserve">233    112   </t>
    </r>
    <r>
      <rPr>
        <b/>
        <vertAlign val="superscript"/>
        <sz val="10"/>
        <rFont val="Courier New"/>
        <family val="3"/>
      </rPr>
      <t>2039</t>
    </r>
  </si>
  <si>
    <r>
      <rPr>
        <b/>
        <sz val="10"/>
        <rFont val="Courier New"/>
        <family val="3"/>
      </rPr>
      <t xml:space="preserve">194    </t>
    </r>
    <r>
      <rPr>
        <sz val="10.5"/>
        <rFont val="Courier New"/>
        <family val="3"/>
      </rPr>
      <t xml:space="preserve">387    301    </t>
    </r>
    <r>
      <rPr>
        <vertAlign val="superscript"/>
        <sz val="10.5"/>
        <rFont val="Courier New"/>
        <family val="3"/>
      </rPr>
      <t xml:space="preserve">184    </t>
    </r>
    <r>
      <rPr>
        <b/>
        <vertAlign val="superscript"/>
        <sz val="10"/>
        <rFont val="Courier New"/>
        <family val="3"/>
      </rPr>
      <t xml:space="preserve">468    </t>
    </r>
    <r>
      <rPr>
        <vertAlign val="superscript"/>
        <sz val="10.5"/>
        <rFont val="Courier New"/>
        <family val="3"/>
      </rPr>
      <t>442    394    496    372    172   3410</t>
    </r>
  </si>
  <si>
    <r>
      <rPr>
        <sz val="10.5"/>
        <rFont val="Courier New"/>
        <family val="3"/>
      </rPr>
      <t xml:space="preserve">157    190    </t>
    </r>
    <r>
      <rPr>
        <vertAlign val="superscript"/>
        <sz val="10.5"/>
        <rFont val="Courier New"/>
        <family val="3"/>
      </rPr>
      <t>195    122    267    196    237    304    215    107   1990</t>
    </r>
  </si>
  <si>
    <r>
      <rPr>
        <vertAlign val="subscript"/>
        <sz val="10.5"/>
        <rFont val="Courier New"/>
        <family val="3"/>
      </rPr>
      <t xml:space="preserve">196    378    285    175    </t>
    </r>
    <r>
      <rPr>
        <sz val="10.5"/>
        <rFont val="Courier New"/>
        <family val="3"/>
      </rPr>
      <t xml:space="preserve">442    439    </t>
    </r>
    <r>
      <rPr>
        <vertAlign val="superscript"/>
        <sz val="10.5"/>
        <rFont val="Courier New"/>
        <family val="3"/>
      </rPr>
      <t>395    495    355    169   3329</t>
    </r>
  </si>
  <si>
    <r>
      <rPr>
        <vertAlign val="subscript"/>
        <sz val="10.5"/>
        <rFont val="Courier New"/>
        <family val="3"/>
      </rPr>
      <t xml:space="preserve">151    187    200    123    289    </t>
    </r>
    <r>
      <rPr>
        <sz val="10.5"/>
        <rFont val="Courier New"/>
        <family val="3"/>
      </rPr>
      <t xml:space="preserve">192    219    </t>
    </r>
    <r>
      <rPr>
        <vertAlign val="superscript"/>
        <sz val="10.5"/>
        <rFont val="Courier New"/>
        <family val="3"/>
      </rPr>
      <t>286    217    105   1969</t>
    </r>
  </si>
  <si>
    <r>
      <rPr>
        <sz val="10.5"/>
        <rFont val="Courier New"/>
        <family val="3"/>
      </rPr>
      <t xml:space="preserve">194    409    </t>
    </r>
    <r>
      <rPr>
        <vertAlign val="superscript"/>
        <sz val="10.5"/>
        <rFont val="Courier New"/>
        <family val="3"/>
      </rPr>
      <t xml:space="preserve">305    </t>
    </r>
    <r>
      <rPr>
        <sz val="10.5"/>
        <rFont val="Courier New"/>
        <family val="3"/>
      </rPr>
      <t xml:space="preserve">192    </t>
    </r>
    <r>
      <rPr>
        <b/>
        <vertAlign val="superscript"/>
        <sz val="10"/>
        <rFont val="Courier New"/>
        <family val="3"/>
      </rPr>
      <t xml:space="preserve">463     458    </t>
    </r>
    <r>
      <rPr>
        <vertAlign val="superscript"/>
        <sz val="10.5"/>
        <rFont val="Courier New"/>
        <family val="3"/>
      </rPr>
      <t xml:space="preserve">419    500    379    </t>
    </r>
    <r>
      <rPr>
        <b/>
        <vertAlign val="superscript"/>
        <sz val="10"/>
        <rFont val="Courier New"/>
        <family val="3"/>
      </rPr>
      <t xml:space="preserve">186    </t>
    </r>
    <r>
      <rPr>
        <vertAlign val="superscript"/>
        <sz val="10.5"/>
        <rFont val="Courier New"/>
        <family val="3"/>
      </rPr>
      <t>3505</t>
    </r>
  </si>
  <si>
    <r>
      <rPr>
        <sz val="10.5"/>
        <rFont val="Courier New"/>
        <family val="3"/>
      </rPr>
      <t xml:space="preserve">154    171    </t>
    </r>
    <r>
      <rPr>
        <vertAlign val="superscript"/>
        <sz val="10.5"/>
        <rFont val="Courier New"/>
        <family val="3"/>
      </rPr>
      <t xml:space="preserve">185    114    270    </t>
    </r>
    <r>
      <rPr>
        <b/>
        <vertAlign val="superscript"/>
        <sz val="10"/>
        <rFont val="Courier New"/>
        <family val="3"/>
      </rPr>
      <t xml:space="preserve">178     </t>
    </r>
    <r>
      <rPr>
        <vertAlign val="superscript"/>
        <sz val="10.5"/>
        <rFont val="Courier New"/>
        <family val="3"/>
      </rPr>
      <t xml:space="preserve">210    293    201     </t>
    </r>
    <r>
      <rPr>
        <b/>
        <vertAlign val="superscript"/>
        <sz val="10"/>
        <rFont val="Courier New"/>
        <family val="3"/>
      </rPr>
      <t xml:space="preserve">95    </t>
    </r>
    <r>
      <rPr>
        <vertAlign val="superscript"/>
        <sz val="10.5"/>
        <rFont val="Courier New"/>
        <family val="3"/>
      </rPr>
      <t>1871</t>
    </r>
  </si>
  <si>
    <r>
      <rPr>
        <sz val="10.5"/>
        <rFont val="Courier New"/>
        <family val="3"/>
      </rPr>
      <t xml:space="preserve">196    373    284    </t>
    </r>
    <r>
      <rPr>
        <vertAlign val="superscript"/>
        <sz val="10.5"/>
        <rFont val="Courier New"/>
        <family val="3"/>
      </rPr>
      <t>173    430    433    384    481    346    163   3263</t>
    </r>
  </si>
  <si>
    <r>
      <rPr>
        <sz val="10.5"/>
        <rFont val="Courier New"/>
        <family val="3"/>
      </rPr>
      <t xml:space="preserve">150    196    </t>
    </r>
    <r>
      <rPr>
        <vertAlign val="superscript"/>
        <sz val="10.5"/>
        <rFont val="Courier New"/>
        <family val="3"/>
      </rPr>
      <t>204    125    296    201    235    299    229    114   2049</t>
    </r>
  </si>
  <si>
    <r>
      <rPr>
        <vertAlign val="subscript"/>
        <sz val="10.5"/>
        <rFont val="Courier New"/>
        <family val="3"/>
      </rPr>
      <t xml:space="preserve">197    367    287    177    431    </t>
    </r>
    <r>
      <rPr>
        <sz val="10.5"/>
        <rFont val="Courier New"/>
        <family val="3"/>
      </rPr>
      <t xml:space="preserve">424    </t>
    </r>
    <r>
      <rPr>
        <b/>
        <sz val="10"/>
        <rFont val="Courier New"/>
        <family val="3"/>
      </rPr>
      <t xml:space="preserve">389    </t>
    </r>
    <r>
      <rPr>
        <vertAlign val="superscript"/>
        <sz val="10.5"/>
        <rFont val="Courier New"/>
        <family val="3"/>
      </rPr>
      <t>490    347    169   3278</t>
    </r>
  </si>
  <si>
    <r>
      <rPr>
        <sz val="10.5"/>
        <rFont val="Courier New"/>
        <family val="3"/>
      </rPr>
      <t xml:space="preserve">147    206    202    </t>
    </r>
    <r>
      <rPr>
        <vertAlign val="superscript"/>
        <sz val="10.5"/>
        <rFont val="Courier New"/>
        <family val="3"/>
      </rPr>
      <t>127    300    211    235    302    234    110   2074</t>
    </r>
  </si>
  <si>
    <r>
      <rPr>
        <sz val="10.5"/>
        <rFont val="Courier New"/>
        <family val="3"/>
      </rPr>
      <t xml:space="preserve">132    216    172    </t>
    </r>
    <r>
      <rPr>
        <vertAlign val="superscript"/>
        <sz val="10.5"/>
        <rFont val="Courier New"/>
        <family val="3"/>
      </rPr>
      <t>101    259    216    226    266    275    125   1988</t>
    </r>
  </si>
  <si>
    <r>
      <rPr>
        <vertAlign val="subscript"/>
        <sz val="10.5"/>
        <rFont val="Courier New"/>
        <family val="3"/>
      </rPr>
      <t xml:space="preserve">270    416    369    241    </t>
    </r>
    <r>
      <rPr>
        <b/>
        <vertAlign val="subscript"/>
        <sz val="10"/>
        <rFont val="Courier New"/>
        <family val="3"/>
      </rPr>
      <t xml:space="preserve">543     </t>
    </r>
    <r>
      <rPr>
        <sz val="10.5"/>
        <rFont val="Courier New"/>
        <family val="3"/>
      </rPr>
      <t xml:space="preserve">492    </t>
    </r>
    <r>
      <rPr>
        <b/>
        <sz val="10"/>
        <rFont val="Courier New"/>
        <family val="3"/>
      </rPr>
      <t xml:space="preserve">483     </t>
    </r>
    <r>
      <rPr>
        <b/>
        <vertAlign val="superscript"/>
        <sz val="11"/>
        <rFont val="Courier New"/>
        <family val="3"/>
      </rPr>
      <t xml:space="preserve">627    </t>
    </r>
    <r>
      <rPr>
        <vertAlign val="superscript"/>
        <sz val="10.5"/>
        <rFont val="Courier New"/>
        <family val="3"/>
      </rPr>
      <t>374    212   4027</t>
    </r>
  </si>
  <si>
    <r>
      <rPr>
        <b/>
        <vertAlign val="subscript"/>
        <sz val="10"/>
        <rFont val="Courier New"/>
        <family val="3"/>
      </rPr>
      <t xml:space="preserve">198     </t>
    </r>
    <r>
      <rPr>
        <vertAlign val="subscript"/>
        <sz val="10.5"/>
        <rFont val="Courier New"/>
        <family val="3"/>
      </rPr>
      <t xml:space="preserve">316    295    173    </t>
    </r>
    <r>
      <rPr>
        <b/>
        <vertAlign val="subscript"/>
        <sz val="10"/>
        <rFont val="Courier New"/>
        <family val="3"/>
      </rPr>
      <t xml:space="preserve">448     </t>
    </r>
    <r>
      <rPr>
        <b/>
        <sz val="10"/>
        <rFont val="Courier New"/>
        <family val="3"/>
      </rPr>
      <t xml:space="preserve">358    </t>
    </r>
    <r>
      <rPr>
        <sz val="10.5"/>
        <rFont val="Courier New"/>
        <family val="3"/>
      </rPr>
      <t xml:space="preserve">353    </t>
    </r>
    <r>
      <rPr>
        <vertAlign val="superscript"/>
        <sz val="10.5"/>
        <rFont val="Courier New"/>
        <family val="3"/>
      </rPr>
      <t>474    330    169   3114</t>
    </r>
  </si>
  <si>
    <r>
      <rPr>
        <vertAlign val="subscript"/>
        <sz val="10.5"/>
        <rFont val="Courier New"/>
        <family val="3"/>
      </rPr>
      <t xml:space="preserve">215    342    266    </t>
    </r>
    <r>
      <rPr>
        <sz val="10.5"/>
        <rFont val="Courier New"/>
        <family val="3"/>
      </rPr>
      <t xml:space="preserve">179    393    </t>
    </r>
    <r>
      <rPr>
        <b/>
        <sz val="10"/>
        <rFont val="Courier New"/>
        <family val="3"/>
      </rPr>
      <t xml:space="preserve">382     </t>
    </r>
    <r>
      <rPr>
        <vertAlign val="superscript"/>
        <sz val="10.5"/>
        <rFont val="Courier New"/>
        <family val="3"/>
      </rPr>
      <t xml:space="preserve">391    451    335    </t>
    </r>
    <r>
      <rPr>
        <b/>
        <vertAlign val="superscript"/>
        <sz val="10"/>
        <rFont val="Courier New"/>
        <family val="3"/>
      </rPr>
      <t xml:space="preserve">166    </t>
    </r>
    <r>
      <rPr>
        <vertAlign val="superscript"/>
        <sz val="10.5"/>
        <rFont val="Courier New"/>
        <family val="3"/>
      </rPr>
      <t>3120</t>
    </r>
  </si>
  <si>
    <r>
      <rPr>
        <sz val="10.5"/>
        <rFont val="Times New Roman"/>
        <family val="1"/>
      </rPr>
      <t>- 44 -</t>
    </r>
  </si>
  <si>
    <r>
      <rPr>
        <vertAlign val="subscript"/>
        <sz val="10.5"/>
        <rFont val="Courier New"/>
        <family val="3"/>
      </rPr>
      <t xml:space="preserve">DATE: 12/02/92                                     </t>
    </r>
    <r>
      <rPr>
        <b/>
        <sz val="10"/>
        <rFont val="Courier New"/>
        <family val="3"/>
      </rPr>
      <t xml:space="preserve">1992 </t>
    </r>
    <r>
      <rPr>
        <sz val="10.5"/>
        <rFont val="Courier New"/>
        <family val="3"/>
      </rPr>
      <t>GENERAL ELECTION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</si>
  <si>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12</t>
    </r>
  </si>
  <si>
    <r>
      <rPr>
        <sz val="10.5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>1 OF  2</t>
    </r>
  </si>
  <si>
    <r>
      <rPr>
        <vertAlign val="subscript"/>
        <sz val="10.5"/>
        <rFont val="Courier New"/>
        <family val="3"/>
      </rPr>
      <t xml:space="preserve">ANCH    ANCH    ANCH   ANCH    </t>
    </r>
    <r>
      <rPr>
        <sz val="10.5"/>
        <rFont val="Courier New"/>
        <family val="3"/>
      </rPr>
      <t xml:space="preserve">ANCH    ANCH    </t>
    </r>
    <r>
      <rPr>
        <vertAlign val="superscript"/>
        <sz val="10.5"/>
        <rFont val="Courier New"/>
        <family val="3"/>
      </rPr>
      <t>ANCH ABSENTE QUESTON</t>
    </r>
  </si>
  <si>
    <r>
      <rPr>
        <vertAlign val="subscript"/>
        <sz val="10.5"/>
        <rFont val="Courier New"/>
        <family val="3"/>
      </rPr>
      <t xml:space="preserve">I 263  I 265   </t>
    </r>
    <r>
      <rPr>
        <vertAlign val="subscript"/>
        <sz val="9"/>
        <rFont val="Arial"/>
        <family val="2"/>
      </rPr>
      <t xml:space="preserve">I    </t>
    </r>
    <r>
      <rPr>
        <vertAlign val="subscript"/>
        <sz val="10.5"/>
        <rFont val="Courier New"/>
        <family val="3"/>
      </rPr>
      <t xml:space="preserve">267  </t>
    </r>
    <r>
      <rPr>
        <sz val="10.5"/>
        <rFont val="Courier New"/>
        <family val="3"/>
      </rPr>
      <t xml:space="preserve">I 269   </t>
    </r>
    <r>
      <rPr>
        <vertAlign val="superscript"/>
        <sz val="10.5"/>
        <rFont val="Courier New"/>
        <family val="3"/>
      </rPr>
      <t xml:space="preserve">I 271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>273  I 275</t>
    </r>
  </si>
  <si>
    <r>
      <rPr>
        <sz val="10.5"/>
        <rFont val="Courier New"/>
        <family val="3"/>
      </rPr>
      <t xml:space="preserve">12-263  12-265  </t>
    </r>
    <r>
      <rPr>
        <vertAlign val="superscript"/>
        <sz val="10.5"/>
        <rFont val="Courier New"/>
        <family val="3"/>
      </rPr>
      <t>12-267  12-269  12-271  12-273  12-275</t>
    </r>
  </si>
  <si>
    <r>
      <rPr>
        <sz val="10.5"/>
        <rFont val="Courier New"/>
        <family val="3"/>
      </rPr>
      <t xml:space="preserve">12-991  </t>
    </r>
    <r>
      <rPr>
        <vertAlign val="superscript"/>
        <sz val="10.5"/>
        <rFont val="Courier New"/>
        <family val="3"/>
      </rPr>
      <t>12-995</t>
    </r>
  </si>
  <si>
    <r>
      <rPr>
        <sz val="10.5"/>
        <rFont val="Courier New"/>
        <family val="3"/>
      </rPr>
      <t xml:space="preserve">VOTER TURNOUT%           </t>
    </r>
    <r>
      <rPr>
        <vertAlign val="superscript"/>
        <sz val="10.5"/>
        <rFont val="Courier New"/>
        <family val="3"/>
      </rPr>
      <t xml:space="preserve">71.54  </t>
    </r>
    <r>
      <rPr>
        <b/>
        <vertAlign val="superscript"/>
        <sz val="10"/>
        <rFont val="Courier New"/>
        <family val="3"/>
      </rPr>
      <t xml:space="preserve">65.96   </t>
    </r>
    <r>
      <rPr>
        <vertAlign val="superscript"/>
        <sz val="10.5"/>
        <rFont val="Courier New"/>
        <family val="3"/>
      </rPr>
      <t xml:space="preserve">66.31  </t>
    </r>
    <r>
      <rPr>
        <b/>
        <vertAlign val="superscript"/>
        <sz val="10"/>
        <rFont val="Courier New"/>
        <family val="3"/>
      </rPr>
      <t xml:space="preserve">66.28   54.48   65.51   </t>
    </r>
    <r>
      <rPr>
        <vertAlign val="superscript"/>
        <sz val="10.5"/>
        <rFont val="Courier New"/>
        <family val="3"/>
      </rPr>
      <t>67.37                 87.69</t>
    </r>
  </si>
  <si>
    <r>
      <rPr>
        <sz val="10.5"/>
        <rFont val="Courier New"/>
        <family val="3"/>
      </rPr>
      <t xml:space="preserve">REGISTERED VOTERS         </t>
    </r>
    <r>
      <rPr>
        <b/>
        <vertAlign val="superscript"/>
        <sz val="10"/>
        <rFont val="Courier New"/>
        <family val="3"/>
      </rPr>
      <t xml:space="preserve">1100    1369    864    1569     769    </t>
    </r>
    <r>
      <rPr>
        <vertAlign val="superscript"/>
        <sz val="10.5"/>
        <rFont val="Courier New"/>
        <family val="3"/>
      </rPr>
      <t>1044   1263     0      0   7978</t>
    </r>
  </si>
  <si>
    <r>
      <rPr>
        <sz val="10.5"/>
        <rFont val="Courier New"/>
        <family val="3"/>
      </rPr>
      <t xml:space="preserve">BALLOTS CAST               787    </t>
    </r>
    <r>
      <rPr>
        <b/>
        <vertAlign val="superscript"/>
        <sz val="10"/>
        <rFont val="Courier New"/>
        <family val="3"/>
      </rPr>
      <t xml:space="preserve">903     </t>
    </r>
    <r>
      <rPr>
        <vertAlign val="superscript"/>
        <sz val="10.5"/>
        <rFont val="Courier New"/>
        <family val="3"/>
      </rPr>
      <t xml:space="preserve">573    </t>
    </r>
    <r>
      <rPr>
        <b/>
        <vertAlign val="superscript"/>
        <sz val="10"/>
        <rFont val="Courier New"/>
        <family val="3"/>
      </rPr>
      <t xml:space="preserve">1040     </t>
    </r>
    <r>
      <rPr>
        <vertAlign val="superscript"/>
        <sz val="10.5"/>
        <rFont val="Courier New"/>
        <family val="3"/>
      </rPr>
      <t xml:space="preserve">419    </t>
    </r>
    <r>
      <rPr>
        <b/>
        <vertAlign val="superscript"/>
        <sz val="10"/>
        <rFont val="Courier New"/>
        <family val="3"/>
      </rPr>
      <t xml:space="preserve">684    851     </t>
    </r>
    <r>
      <rPr>
        <vertAlign val="superscript"/>
        <sz val="10.5"/>
        <rFont val="Courier New"/>
        <family val="3"/>
      </rPr>
      <t xml:space="preserve">755    984   </t>
    </r>
    <r>
      <rPr>
        <b/>
        <vertAlign val="superscript"/>
        <sz val="10"/>
        <rFont val="Courier New"/>
        <family val="3"/>
      </rPr>
      <t>6996</t>
    </r>
  </si>
  <si>
    <r>
      <rPr>
        <sz val="10.5"/>
        <rFont val="Courier New"/>
        <family val="3"/>
      </rPr>
      <t xml:space="preserve">PRESIDENT/VICE PRESIDENT BUSH/QUAYLE           </t>
    </r>
    <r>
      <rPr>
        <b/>
        <sz val="11"/>
        <rFont val="Courier New"/>
        <family val="3"/>
      </rPr>
      <t>R</t>
    </r>
  </si>
  <si>
    <r>
      <rPr>
        <sz val="10.5"/>
        <rFont val="Courier New"/>
        <family val="3"/>
      </rPr>
      <t xml:space="preserve">CLINTON/GORE         </t>
    </r>
    <r>
      <rPr>
        <b/>
        <sz val="9"/>
        <rFont val="Arial"/>
        <family val="2"/>
      </rPr>
      <t>D</t>
    </r>
  </si>
  <si>
    <r>
      <rPr>
        <sz val="10.5"/>
        <rFont val="Courier New"/>
        <family val="3"/>
      </rPr>
      <t xml:space="preserve">FULANI/MUNOZ        </t>
    </r>
    <r>
      <rPr>
        <b/>
        <sz val="10.5"/>
        <rFont val="Courier New"/>
        <family val="3"/>
      </rPr>
      <t>NAP</t>
    </r>
  </si>
  <si>
    <r>
      <rPr>
        <b/>
        <vertAlign val="subscript"/>
        <sz val="10"/>
        <rFont val="Courier New"/>
        <family val="3"/>
      </rPr>
      <t xml:space="preserve">359     </t>
    </r>
    <r>
      <rPr>
        <vertAlign val="subscript"/>
        <sz val="10.5"/>
        <rFont val="Courier New"/>
        <family val="3"/>
      </rPr>
      <t xml:space="preserve">397    237    </t>
    </r>
    <r>
      <rPr>
        <b/>
        <vertAlign val="subscript"/>
        <sz val="10"/>
        <rFont val="Courier New"/>
        <family val="3"/>
      </rPr>
      <t xml:space="preserve">455     </t>
    </r>
    <r>
      <rPr>
        <sz val="10.5"/>
        <rFont val="Courier New"/>
        <family val="3"/>
      </rPr>
      <t xml:space="preserve">137    </t>
    </r>
    <r>
      <rPr>
        <b/>
        <sz val="10"/>
        <rFont val="Courier New"/>
        <family val="3"/>
      </rPr>
      <t xml:space="preserve">299     </t>
    </r>
    <r>
      <rPr>
        <b/>
        <vertAlign val="superscript"/>
        <sz val="10"/>
        <rFont val="Courier New"/>
        <family val="3"/>
      </rPr>
      <t xml:space="preserve">395     </t>
    </r>
    <r>
      <rPr>
        <vertAlign val="superscript"/>
        <sz val="10.5"/>
        <rFont val="Courier New"/>
        <family val="3"/>
      </rPr>
      <t xml:space="preserve">333    387   </t>
    </r>
    <r>
      <rPr>
        <b/>
        <vertAlign val="superscript"/>
        <sz val="10"/>
        <rFont val="Courier New"/>
        <family val="3"/>
      </rPr>
      <t>2999</t>
    </r>
  </si>
  <si>
    <r>
      <rPr>
        <vertAlign val="subscript"/>
        <sz val="10.5"/>
        <rFont val="Courier New"/>
        <family val="3"/>
      </rPr>
      <t xml:space="preserve">220    </t>
    </r>
    <r>
      <rPr>
        <b/>
        <vertAlign val="subscript"/>
        <sz val="10"/>
        <rFont val="Courier New"/>
        <family val="3"/>
      </rPr>
      <t xml:space="preserve">239     </t>
    </r>
    <r>
      <rPr>
        <vertAlign val="subscript"/>
        <sz val="10.5"/>
        <rFont val="Courier New"/>
        <family val="3"/>
      </rPr>
      <t xml:space="preserve">143    271    </t>
    </r>
    <r>
      <rPr>
        <b/>
        <sz val="10"/>
        <rFont val="Courier New"/>
        <family val="3"/>
      </rPr>
      <t xml:space="preserve">148     </t>
    </r>
    <r>
      <rPr>
        <sz val="10.5"/>
        <rFont val="Courier New"/>
        <family val="3"/>
      </rPr>
      <t xml:space="preserve">176    </t>
    </r>
    <r>
      <rPr>
        <vertAlign val="superscript"/>
        <sz val="10.5"/>
        <rFont val="Courier New"/>
        <family val="3"/>
      </rPr>
      <t xml:space="preserve">211    </t>
    </r>
    <r>
      <rPr>
        <b/>
        <vertAlign val="superscript"/>
        <sz val="10"/>
        <rFont val="Courier New"/>
        <family val="3"/>
      </rPr>
      <t xml:space="preserve">199    </t>
    </r>
    <r>
      <rPr>
        <vertAlign val="superscript"/>
        <sz val="10.5"/>
        <rFont val="Courier New"/>
        <family val="3"/>
      </rPr>
      <t>224   1831</t>
    </r>
  </si>
  <si>
    <r>
      <rPr>
        <sz val="10.5"/>
        <rFont val="Courier New"/>
        <family val="3"/>
      </rPr>
      <t xml:space="preserve">0      3      </t>
    </r>
    <r>
      <rPr>
        <vertAlign val="superscript"/>
        <sz val="10.5"/>
        <rFont val="Courier New"/>
        <family val="3"/>
      </rPr>
      <t>1      2      1      0      0      0      2      9</t>
    </r>
  </si>
  <si>
    <r>
      <rPr>
        <vertAlign val="subscript"/>
        <sz val="10.5"/>
        <rFont val="Courier New"/>
        <family val="3"/>
      </rPr>
      <t xml:space="preserve">6      3      4      1     0      2      </t>
    </r>
    <r>
      <rPr>
        <sz val="10.5"/>
        <rFont val="Courier New"/>
        <family val="3"/>
      </rPr>
      <t xml:space="preserve">2      1     </t>
    </r>
    <r>
      <rPr>
        <vertAlign val="superscript"/>
        <sz val="10.5"/>
        <rFont val="Courier New"/>
        <family val="3"/>
      </rPr>
      <t>25</t>
    </r>
  </si>
  <si>
    <r>
      <rPr>
        <sz val="10.5"/>
        <rFont val="Courier New"/>
        <family val="3"/>
      </rPr>
      <t xml:space="preserve">GRITZ/HI NETT        </t>
    </r>
    <r>
      <rPr>
        <vertAlign val="superscript"/>
        <sz val="10.5"/>
        <rFont val="Courier New"/>
        <family val="3"/>
      </rPr>
      <t xml:space="preserve">AFP      </t>
    </r>
    <r>
      <rPr>
        <vertAlign val="subscript"/>
        <sz val="26.5"/>
        <rFont val="Arial"/>
        <family val="2"/>
      </rPr>
      <t>'</t>
    </r>
    <r>
      <rPr>
        <vertAlign val="subscript"/>
        <sz val="10.5"/>
        <rFont val="Courier New"/>
        <family val="3"/>
      </rPr>
      <t>0      1      1      1      0      1      3      0      0      7</t>
    </r>
  </si>
  <si>
    <r>
      <rPr>
        <sz val="10.5"/>
        <rFont val="Courier New"/>
        <family val="3"/>
      </rPr>
      <t>HAGELIN/TOHPKINS    NLP LAROUCHE/BEVEL    IFER      3</t>
    </r>
  </si>
  <si>
    <r>
      <rPr>
        <sz val="10.5"/>
        <rFont val="Courier New"/>
        <family val="3"/>
      </rPr>
      <t>HARROU/LORD          LP</t>
    </r>
    <r>
      <rPr>
        <vertAlign val="superscript"/>
        <sz val="10.5"/>
        <rFont val="Courier New"/>
        <family val="3"/>
      </rPr>
      <t xml:space="preserve">      2</t>
    </r>
  </si>
  <si>
    <r>
      <rPr>
        <sz val="10.5"/>
        <rFont val="Courier New"/>
        <family val="3"/>
      </rPr>
      <t xml:space="preserve">PEROT/STOCKDALE     </t>
    </r>
    <r>
      <rPr>
        <b/>
        <sz val="10.5"/>
        <rFont val="Courier New"/>
        <family val="3"/>
      </rPr>
      <t>NPP</t>
    </r>
    <r>
      <rPr>
        <vertAlign val="superscript"/>
        <sz val="10.5"/>
        <rFont val="Courier New"/>
        <family val="3"/>
      </rPr>
      <t xml:space="preserve">    193</t>
    </r>
  </si>
  <si>
    <r>
      <rPr>
        <vertAlign val="subscript"/>
        <sz val="10.5"/>
        <rFont val="Courier New"/>
        <family val="3"/>
      </rPr>
      <t xml:space="preserve">2      2      2      </t>
    </r>
    <r>
      <rPr>
        <sz val="10.5"/>
        <rFont val="Courier New"/>
        <family val="3"/>
      </rPr>
      <t xml:space="preserve">1     </t>
    </r>
    <r>
      <rPr>
        <vertAlign val="superscript"/>
        <sz val="10.5"/>
        <rFont val="Courier New"/>
        <family val="3"/>
      </rPr>
      <t>0      1      1     0     12</t>
    </r>
  </si>
  <si>
    <r>
      <rPr>
        <vertAlign val="subscript"/>
        <sz val="10.5"/>
        <rFont val="Courier New"/>
        <family val="3"/>
      </rPr>
      <t xml:space="preserve">3      7      3      </t>
    </r>
    <r>
      <rPr>
        <sz val="10.5"/>
        <rFont val="Courier New"/>
        <family val="3"/>
      </rPr>
      <t xml:space="preserve">2      2      </t>
    </r>
    <r>
      <rPr>
        <vertAlign val="superscript"/>
        <sz val="10.5"/>
        <rFont val="Courier New"/>
        <family val="3"/>
      </rPr>
      <t>2      2      2     25</t>
    </r>
  </si>
  <si>
    <r>
      <rPr>
        <sz val="10.5"/>
        <rFont val="Courier New"/>
        <family val="3"/>
      </rPr>
      <t xml:space="preserve">247    173    </t>
    </r>
    <r>
      <rPr>
        <b/>
        <vertAlign val="superscript"/>
        <sz val="10"/>
        <rFont val="Courier New"/>
        <family val="3"/>
      </rPr>
      <t xml:space="preserve">298     </t>
    </r>
    <r>
      <rPr>
        <vertAlign val="superscript"/>
        <sz val="10.5"/>
        <rFont val="Courier New"/>
        <family val="3"/>
      </rPr>
      <t>121    199    236    211    361    2039</t>
    </r>
  </si>
  <si>
    <r>
      <rPr>
        <sz val="10.5"/>
        <rFont val="Courier New"/>
        <family val="3"/>
      </rPr>
      <t xml:space="preserve">PHILLIPS/KNIGHT     </t>
    </r>
    <r>
      <rPr>
        <vertAlign val="superscript"/>
        <sz val="10.5"/>
        <rFont val="Courier New"/>
        <family val="3"/>
      </rPr>
      <t>ATP     0      1      0      0      2      3      0      1     0      7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</si>
  <si>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0      0      2      1      3      1      1      1     0      9</t>
    </r>
  </si>
  <si>
    <r>
      <rPr>
        <sz val="10.5"/>
        <rFont val="Courier New"/>
        <family val="3"/>
      </rPr>
      <t>UNITED STATES SENATE JORDAN, MARV MURKOWSKI, FRANK SMITH, TONY</t>
    </r>
  </si>
  <si>
    <r>
      <rPr>
        <sz val="10.5"/>
        <rFont val="Courier New"/>
        <family val="3"/>
      </rPr>
      <t xml:space="preserve">G     63     </t>
    </r>
    <r>
      <rPr>
        <vertAlign val="superscript"/>
        <sz val="10.5"/>
        <rFont val="Courier New"/>
        <family val="3"/>
      </rPr>
      <t xml:space="preserve">65     49     91     43     56     </t>
    </r>
    <r>
      <rPr>
        <b/>
        <vertAlign val="superscript"/>
        <sz val="10"/>
        <rFont val="Courier New"/>
        <family val="3"/>
      </rPr>
      <t xml:space="preserve">58     </t>
    </r>
    <r>
      <rPr>
        <vertAlign val="superscript"/>
        <sz val="10.5"/>
        <rFont val="Courier New"/>
        <family val="3"/>
      </rPr>
      <t>45     55    525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</si>
  <si>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468    512    316    569    207    397    </t>
    </r>
    <r>
      <rPr>
        <sz val="10.5"/>
        <rFont val="Courier New"/>
        <family val="3"/>
      </rPr>
      <t xml:space="preserve">503    432    </t>
    </r>
    <r>
      <rPr>
        <vertAlign val="superscript"/>
        <sz val="10.5"/>
        <rFont val="Courier New"/>
        <family val="3"/>
      </rPr>
      <t>339   3743</t>
    </r>
  </si>
  <si>
    <r>
      <rPr>
        <sz val="10.5"/>
        <rFont val="Courier New"/>
        <family val="3"/>
      </rPr>
      <t xml:space="preserve">D    239    </t>
    </r>
    <r>
      <rPr>
        <vertAlign val="superscript"/>
        <sz val="10.5"/>
        <rFont val="Courier New"/>
        <family val="3"/>
      </rPr>
      <t xml:space="preserve">299    203    </t>
    </r>
    <r>
      <rPr>
        <b/>
        <vertAlign val="superscript"/>
        <sz val="10"/>
        <rFont val="Courier New"/>
        <family val="3"/>
      </rPr>
      <t xml:space="preserve">368     </t>
    </r>
    <r>
      <rPr>
        <vertAlign val="superscript"/>
        <sz val="10.5"/>
        <rFont val="Courier New"/>
        <family val="3"/>
      </rPr>
      <t>154    220    279    224    202   2188</t>
    </r>
  </si>
  <si>
    <r>
      <rPr>
        <sz val="10.5"/>
        <rFont val="Courier New"/>
        <family val="3"/>
      </rPr>
      <t xml:space="preserve">WRITE-IN                    </t>
    </r>
    <r>
      <rPr>
        <vertAlign val="superscript"/>
        <sz val="10.5"/>
        <rFont val="Courier New"/>
        <family val="3"/>
      </rPr>
      <t>2      1     0      1      2     0      0      3</t>
    </r>
  </si>
  <si>
    <r>
      <rPr>
        <sz val="10.5"/>
        <rFont val="Courier New"/>
        <family val="3"/>
      </rPr>
      <t xml:space="preserve">UNITED STATES REP.      </t>
    </r>
    <r>
      <rPr>
        <vertAlign val="subscript"/>
        <sz val="10.5"/>
        <rFont val="Courier New"/>
        <family val="3"/>
      </rPr>
      <t>D    327    373</t>
    </r>
  </si>
  <si>
    <r>
      <rPr>
        <sz val="10.5"/>
        <rFont val="Courier New"/>
        <family val="3"/>
      </rPr>
      <t>MILLIGAN, MIKE STATES, MICHAEL</t>
    </r>
  </si>
  <si>
    <r>
      <rPr>
        <vertAlign val="subscript"/>
        <sz val="10.5"/>
        <rFont val="Courier New"/>
        <family val="3"/>
      </rPr>
      <t xml:space="preserve">243    478    187    </t>
    </r>
    <r>
      <rPr>
        <sz val="10.5"/>
        <rFont val="Courier New"/>
        <family val="3"/>
      </rPr>
      <t xml:space="preserve">292    376    </t>
    </r>
    <r>
      <rPr>
        <vertAlign val="superscript"/>
        <sz val="10.5"/>
        <rFont val="Courier New"/>
        <family val="3"/>
      </rPr>
      <t>294    227   2797</t>
    </r>
  </si>
  <si>
    <r>
      <rPr>
        <sz val="10.5"/>
        <rFont val="Courier New"/>
        <family val="3"/>
      </rPr>
      <t xml:space="preserve">20     31     </t>
    </r>
    <r>
      <rPr>
        <vertAlign val="superscript"/>
        <sz val="10.5"/>
        <rFont val="Courier New"/>
        <family val="3"/>
      </rPr>
      <t xml:space="preserve">24     </t>
    </r>
    <r>
      <rPr>
        <vertAlign val="superscript"/>
        <sz val="9"/>
        <rFont val="Arial"/>
        <family val="2"/>
      </rPr>
      <t xml:space="preserve">18              </t>
    </r>
    <r>
      <rPr>
        <vertAlign val="superscript"/>
        <sz val="10.5"/>
        <rFont val="Courier New"/>
        <family val="3"/>
      </rPr>
      <t>18     19     27    208</t>
    </r>
  </si>
  <si>
    <r>
      <rPr>
        <vertAlign val="subscript"/>
        <sz val="10.5"/>
        <rFont val="Courier New"/>
        <family val="3"/>
      </rPr>
      <t xml:space="preserve">47     25     </t>
    </r>
    <r>
      <rPr>
        <sz val="10.5"/>
        <rFont val="Courier New"/>
        <family val="3"/>
      </rPr>
      <t xml:space="preserve">37     32     </t>
    </r>
    <r>
      <rPr>
        <vertAlign val="superscript"/>
        <sz val="10.5"/>
        <rFont val="Courier New"/>
        <family val="3"/>
      </rPr>
      <t>26     37    312</t>
    </r>
  </si>
  <si>
    <r>
      <rPr>
        <sz val="10.5"/>
        <rFont val="Courier New"/>
        <family val="3"/>
      </rPr>
      <t xml:space="preserve">358    308   </t>
    </r>
    <r>
      <rPr>
        <vertAlign val="superscript"/>
        <sz val="10.5"/>
        <rFont val="Courier New"/>
        <family val="3"/>
      </rPr>
      <t>3117</t>
    </r>
  </si>
  <si>
    <r>
      <rPr>
        <sz val="10.5"/>
        <rFont val="Courier New"/>
        <family val="3"/>
      </rPr>
      <t xml:space="preserve">378    431    </t>
    </r>
    <r>
      <rPr>
        <vertAlign val="superscript"/>
        <sz val="10.5"/>
        <rFont val="Courier New"/>
        <family val="3"/>
      </rPr>
      <t>280    468    165    322    407</t>
    </r>
  </si>
  <si>
    <r>
      <rPr>
        <sz val="10.5"/>
        <rFont val="Courier New"/>
        <family val="3"/>
      </rPr>
      <t xml:space="preserve">1     0      </t>
    </r>
    <r>
      <rPr>
        <vertAlign val="superscript"/>
        <sz val="10.5"/>
        <rFont val="Courier New"/>
        <family val="3"/>
      </rPr>
      <t>5</t>
    </r>
  </si>
  <si>
    <r>
      <rPr>
        <sz val="10.5"/>
        <rFont val="Courier New"/>
        <family val="3"/>
      </rPr>
      <t xml:space="preserve">WRITE-IN                  </t>
    </r>
    <r>
      <rPr>
        <vertAlign val="superscript"/>
        <sz val="10.5"/>
        <rFont val="Courier New"/>
        <family val="3"/>
      </rPr>
      <t>1      2      0      1     0      0      0</t>
    </r>
  </si>
  <si>
    <r>
      <rPr>
        <sz val="10.5"/>
        <rFont val="Courier New"/>
        <family val="3"/>
      </rPr>
      <t>STATE SENATOR DIST.F HARRISON, DAVID PEARCE, DRUE</t>
    </r>
  </si>
  <si>
    <r>
      <rPr>
        <sz val="10.5"/>
        <rFont val="Courier New"/>
        <family val="3"/>
      </rPr>
      <t xml:space="preserve">D    </t>
    </r>
    <r>
      <rPr>
        <vertAlign val="superscript"/>
        <sz val="10.5"/>
        <rFont val="Courier New"/>
        <family val="3"/>
      </rPr>
      <t>200    252</t>
    </r>
  </si>
  <si>
    <r>
      <rPr>
        <b/>
        <sz val="11"/>
        <rFont val="Courier New"/>
        <family val="3"/>
      </rPr>
      <t xml:space="preserve">R   </t>
    </r>
    <r>
      <rPr>
        <sz val="10.5"/>
        <rFont val="Courier New"/>
        <family val="3"/>
      </rPr>
      <t>543</t>
    </r>
    <r>
      <rPr>
        <vertAlign val="superscript"/>
        <sz val="10.5"/>
        <rFont val="Courier New"/>
        <family val="3"/>
      </rPr>
      <t xml:space="preserve">    594</t>
    </r>
  </si>
  <si>
    <r>
      <rPr>
        <vertAlign val="subscript"/>
        <sz val="10.5"/>
        <rFont val="Courier New"/>
        <family val="3"/>
      </rPr>
      <t xml:space="preserve">150    263    </t>
    </r>
    <r>
      <rPr>
        <b/>
        <vertAlign val="subscript"/>
        <sz val="10"/>
        <rFont val="Courier New"/>
        <family val="3"/>
      </rPr>
      <t xml:space="preserve">108     </t>
    </r>
    <r>
      <rPr>
        <vertAlign val="subscript"/>
        <sz val="10.5"/>
        <rFont val="Courier New"/>
        <family val="3"/>
      </rPr>
      <t xml:space="preserve">159    </t>
    </r>
    <r>
      <rPr>
        <sz val="10.5"/>
        <rFont val="Courier New"/>
        <family val="3"/>
      </rPr>
      <t xml:space="preserve">246    189     </t>
    </r>
    <r>
      <rPr>
        <vertAlign val="superscript"/>
        <sz val="10.5"/>
        <rFont val="Courier New"/>
        <family val="3"/>
      </rPr>
      <t>55   1622</t>
    </r>
  </si>
  <si>
    <r>
      <rPr>
        <vertAlign val="subscript"/>
        <sz val="10.5"/>
        <rFont val="Courier New"/>
        <family val="3"/>
      </rPr>
      <t xml:space="preserve">401    723    279    499    </t>
    </r>
    <r>
      <rPr>
        <sz val="10.5"/>
        <rFont val="Courier New"/>
        <family val="3"/>
      </rPr>
      <t xml:space="preserve">564    </t>
    </r>
    <r>
      <rPr>
        <vertAlign val="superscript"/>
        <sz val="10.5"/>
        <rFont val="Courier New"/>
        <family val="3"/>
      </rPr>
      <t>464    156   4223</t>
    </r>
  </si>
  <si>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>2     17</t>
    </r>
  </si>
  <si>
    <r>
      <rPr>
        <sz val="10.5"/>
        <rFont val="Courier New"/>
        <family val="3"/>
      </rPr>
      <t xml:space="preserve">WRITE-IN                    </t>
    </r>
    <r>
      <rPr>
        <vertAlign val="superscript"/>
        <sz val="10.5"/>
        <rFont val="Courier New"/>
        <family val="3"/>
      </rPr>
      <t>6     0      1      3      1      1      2</t>
    </r>
  </si>
  <si>
    <r>
      <rPr>
        <sz val="10.5"/>
        <rFont val="Courier New"/>
        <family val="3"/>
      </rPr>
      <t xml:space="preserve">STATE </t>
    </r>
    <r>
      <rPr>
        <b/>
        <sz val="11"/>
        <rFont val="Courier New"/>
        <family val="3"/>
      </rPr>
      <t xml:space="preserve">REP. </t>
    </r>
    <r>
      <rPr>
        <sz val="10.5"/>
        <rFont val="Courier New"/>
        <family val="3"/>
      </rPr>
      <t>DIST. 12 EIDEM, GENE HANLEY, HARK WRITE-IN</t>
    </r>
  </si>
  <si>
    <r>
      <rPr>
        <sz val="10.5"/>
        <rFont val="Courier New"/>
        <family val="3"/>
      </rPr>
      <t xml:space="preserve">APPEALS - A. </t>
    </r>
    <r>
      <rPr>
        <vertAlign val="superscript"/>
        <sz val="10.5"/>
        <rFont val="Courier New"/>
        <family val="3"/>
      </rPr>
      <t xml:space="preserve">BRYNER. </t>
    </r>
    <r>
      <rPr>
        <sz val="10.5"/>
        <rFont val="Courier New"/>
        <family val="3"/>
      </rPr>
      <t>YES</t>
    </r>
  </si>
  <si>
    <r>
      <rPr>
        <vertAlign val="subscript"/>
        <sz val="10.5"/>
        <rFont val="Courier New"/>
        <family val="3"/>
      </rPr>
      <t xml:space="preserve">IND    202    216    139    257    123    159    </t>
    </r>
    <r>
      <rPr>
        <sz val="10.5"/>
        <rFont val="Courier New"/>
        <family val="3"/>
      </rPr>
      <t xml:space="preserve">214    155     </t>
    </r>
    <r>
      <rPr>
        <vertAlign val="superscript"/>
        <sz val="10.5"/>
        <rFont val="Courier New"/>
        <family val="3"/>
      </rPr>
      <t>35   1500</t>
    </r>
  </si>
  <si>
    <r>
      <rPr>
        <b/>
        <vertAlign val="subscript"/>
        <sz val="11"/>
        <rFont val="Courier New"/>
        <family val="3"/>
      </rPr>
      <t xml:space="preserve">R   </t>
    </r>
    <r>
      <rPr>
        <vertAlign val="subscript"/>
        <sz val="10.5"/>
        <rFont val="Courier New"/>
        <family val="3"/>
      </rPr>
      <t xml:space="preserve">533    637    410    </t>
    </r>
    <r>
      <rPr>
        <sz val="10.5"/>
        <rFont val="Courier New"/>
        <family val="3"/>
      </rPr>
      <t xml:space="preserve">735    254    </t>
    </r>
    <r>
      <rPr>
        <b/>
        <vertAlign val="superscript"/>
        <sz val="10"/>
        <rFont val="Courier New"/>
        <family val="3"/>
      </rPr>
      <t xml:space="preserve">489     </t>
    </r>
    <r>
      <rPr>
        <vertAlign val="superscript"/>
        <sz val="10.5"/>
        <rFont val="Courier New"/>
        <family val="3"/>
      </rPr>
      <t>577    470    126   4231</t>
    </r>
  </si>
  <si>
    <r>
      <rPr>
        <vertAlign val="subscript"/>
        <sz val="10.5"/>
        <rFont val="Courier New"/>
        <family val="3"/>
      </rPr>
      <t xml:space="preserve">1      3     0      2      2      0      </t>
    </r>
    <r>
      <rPr>
        <sz val="10.5"/>
        <rFont val="Courier New"/>
        <family val="3"/>
      </rPr>
      <t xml:space="preserve">3      1      </t>
    </r>
    <r>
      <rPr>
        <vertAlign val="superscript"/>
        <sz val="10.5"/>
        <rFont val="Courier New"/>
        <family val="3"/>
      </rPr>
      <t>1     13</t>
    </r>
  </si>
  <si>
    <r>
      <rPr>
        <sz val="10.5"/>
        <rFont val="Courier New"/>
        <family val="3"/>
      </rPr>
      <t xml:space="preserve">415    </t>
    </r>
    <r>
      <rPr>
        <b/>
        <vertAlign val="superscript"/>
        <sz val="10"/>
        <rFont val="Courier New"/>
        <family val="3"/>
      </rPr>
      <t xml:space="preserve">483    </t>
    </r>
    <r>
      <rPr>
        <vertAlign val="superscript"/>
        <sz val="10.5"/>
        <rFont val="Courier New"/>
        <family val="3"/>
      </rPr>
      <t xml:space="preserve">292    </t>
    </r>
    <r>
      <rPr>
        <b/>
        <vertAlign val="superscript"/>
        <sz val="10"/>
        <rFont val="Courier New"/>
        <family val="3"/>
      </rPr>
      <t xml:space="preserve">589     </t>
    </r>
    <r>
      <rPr>
        <vertAlign val="superscript"/>
        <sz val="10.5"/>
        <rFont val="Courier New"/>
        <family val="3"/>
      </rPr>
      <t>239    371    458    376    284   3507</t>
    </r>
  </si>
  <si>
    <r>
      <rPr>
        <vertAlign val="subscript"/>
        <sz val="10.5"/>
        <rFont val="Courier New"/>
        <family val="3"/>
      </rPr>
      <t xml:space="preserve">NO                       </t>
    </r>
    <r>
      <rPr>
        <sz val="10.5"/>
        <rFont val="Courier New"/>
        <family val="3"/>
      </rPr>
      <t xml:space="preserve">221    260    </t>
    </r>
    <r>
      <rPr>
        <vertAlign val="superscript"/>
        <sz val="10.5"/>
        <rFont val="Courier New"/>
        <family val="3"/>
      </rPr>
      <t xml:space="preserve">184    </t>
    </r>
    <r>
      <rPr>
        <b/>
        <vertAlign val="superscript"/>
        <sz val="10"/>
        <rFont val="Courier New"/>
        <family val="3"/>
      </rPr>
      <t xml:space="preserve">269     </t>
    </r>
    <r>
      <rPr>
        <vertAlign val="superscript"/>
        <sz val="10.5"/>
        <rFont val="Courier New"/>
        <family val="3"/>
      </rPr>
      <t>107    208    260</t>
    </r>
  </si>
  <si>
    <r>
      <rPr>
        <sz val="10.5"/>
        <rFont val="Courier New"/>
        <family val="3"/>
      </rPr>
      <t xml:space="preserve">APPEALS </t>
    </r>
    <r>
      <rPr>
        <sz val="11"/>
        <rFont val="Courier New"/>
        <family val="3"/>
      </rPr>
      <t xml:space="preserve">- </t>
    </r>
    <r>
      <rPr>
        <b/>
        <sz val="11"/>
        <rFont val="Courier New"/>
        <family val="3"/>
      </rPr>
      <t xml:space="preserve">R. </t>
    </r>
    <r>
      <rPr>
        <vertAlign val="superscript"/>
        <sz val="10.5"/>
        <rFont val="Courier New"/>
        <family val="3"/>
      </rPr>
      <t xml:space="preserve">COATS </t>
    </r>
    <r>
      <rPr>
        <sz val="10.5"/>
        <rFont val="Courier New"/>
        <family val="3"/>
      </rPr>
      <t>YES</t>
    </r>
  </si>
  <si>
    <r>
      <rPr>
        <vertAlign val="subscript"/>
        <sz val="32"/>
        <rFont val="Times New Roman"/>
        <family val="1"/>
      </rPr>
      <t>-</t>
    </r>
    <r>
      <rPr>
        <sz val="10.5"/>
        <rFont val="Courier New"/>
        <family val="3"/>
      </rPr>
      <t xml:space="preserve">JD3S - </t>
    </r>
    <r>
      <rPr>
        <vertAlign val="superscript"/>
        <sz val="10.5"/>
        <rFont val="Courier New"/>
        <family val="3"/>
      </rPr>
      <t>B. CUTLER</t>
    </r>
  </si>
  <si>
    <r>
      <rPr>
        <sz val="10.5"/>
        <rFont val="Courier New"/>
        <family val="3"/>
      </rPr>
      <t xml:space="preserve">393    </t>
    </r>
    <r>
      <rPr>
        <vertAlign val="superscript"/>
        <sz val="10.5"/>
        <rFont val="Courier New"/>
        <family val="3"/>
      </rPr>
      <t>474    279    576    232    358    442    368    274   3396</t>
    </r>
  </si>
  <si>
    <r>
      <rPr>
        <sz val="10.5"/>
        <rFont val="Courier New"/>
        <family val="3"/>
      </rPr>
      <t xml:space="preserve">240    262    </t>
    </r>
    <r>
      <rPr>
        <vertAlign val="superscript"/>
        <sz val="10.5"/>
        <rFont val="Courier New"/>
        <family val="3"/>
      </rPr>
      <t>194    280    109    217    272    202    210   1986</t>
    </r>
  </si>
  <si>
    <r>
      <rPr>
        <vertAlign val="subscript"/>
        <sz val="10.5"/>
        <rFont val="Courier New"/>
        <family val="3"/>
      </rPr>
      <t xml:space="preserve">427    493    304    </t>
    </r>
    <r>
      <rPr>
        <sz val="10.5"/>
        <rFont val="Courier New"/>
        <family val="3"/>
      </rPr>
      <t xml:space="preserve">607    235    </t>
    </r>
    <r>
      <rPr>
        <vertAlign val="superscript"/>
        <sz val="10.5"/>
        <rFont val="Courier New"/>
        <family val="3"/>
      </rPr>
      <t>385    469    388    305   3613</t>
    </r>
  </si>
  <si>
    <r>
      <rPr>
        <vertAlign val="subscript"/>
        <sz val="10.5"/>
        <rFont val="Courier New"/>
        <family val="3"/>
      </rPr>
      <t xml:space="preserve">220    249    174    </t>
    </r>
    <r>
      <rPr>
        <sz val="10.5"/>
        <rFont val="Courier New"/>
        <family val="3"/>
      </rPr>
      <t xml:space="preserve">258    108    200    </t>
    </r>
    <r>
      <rPr>
        <vertAlign val="superscript"/>
        <sz val="10.5"/>
        <rFont val="Courier New"/>
        <family val="3"/>
      </rPr>
      <t>256    190    164   1819</t>
    </r>
  </si>
  <si>
    <r>
      <rPr>
        <sz val="10.5"/>
        <rFont val="Times New Roman"/>
        <family val="1"/>
      </rPr>
      <t xml:space="preserve">- </t>
    </r>
    <r>
      <rPr>
        <b/>
        <sz val="10.5"/>
        <rFont val="Times New Roman"/>
        <family val="1"/>
      </rPr>
      <t xml:space="preserve">48 </t>
    </r>
    <r>
      <rPr>
        <sz val="10.5"/>
        <rFont val="Times New Roman"/>
        <family val="1"/>
      </rPr>
      <t>-</t>
    </r>
  </si>
  <si>
    <r>
      <rPr>
        <vertAlign val="subscript"/>
        <sz val="10.5"/>
        <rFont val="Courier New"/>
        <family val="3"/>
      </rPr>
      <t xml:space="preserve">DATE: 12/02/92                                      </t>
    </r>
    <r>
      <rPr>
        <sz val="10.5"/>
        <rFont val="Courier New"/>
        <family val="3"/>
      </rPr>
      <t>1992 GENERAL ELECTION</t>
    </r>
  </si>
  <si>
    <r>
      <rPr>
        <sz val="10.5"/>
        <rFont val="Courier New"/>
        <family val="3"/>
      </rPr>
      <t xml:space="preserve">ANCH    ANCH    </t>
    </r>
    <r>
      <rPr>
        <vertAlign val="superscript"/>
        <sz val="10.5"/>
        <rFont val="Courier New"/>
        <family val="3"/>
      </rPr>
      <t>ANCH   ANCH</t>
    </r>
  </si>
  <si>
    <r>
      <rPr>
        <sz val="10.5"/>
        <rFont val="Courier New"/>
        <family val="3"/>
      </rPr>
      <t>ANCH    ANCH</t>
    </r>
  </si>
  <si>
    <r>
      <rPr>
        <sz val="9"/>
        <rFont val="Arial"/>
        <family val="2"/>
      </rPr>
      <t xml:space="preserve">I   </t>
    </r>
    <r>
      <rPr>
        <sz val="10.5"/>
        <rFont val="Courier New"/>
        <family val="3"/>
      </rPr>
      <t xml:space="preserve">263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 xml:space="preserve">265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267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>269</t>
    </r>
  </si>
  <si>
    <r>
      <rPr>
        <sz val="10.5"/>
        <rFont val="Courier New"/>
        <family val="3"/>
      </rPr>
      <t xml:space="preserve">271   </t>
    </r>
    <r>
      <rPr>
        <sz val="9"/>
        <rFont val="Arial"/>
        <family val="2"/>
      </rPr>
      <t xml:space="preserve">I    </t>
    </r>
    <r>
      <rPr>
        <sz val="10.5"/>
        <rFont val="Courier New"/>
        <family val="3"/>
      </rPr>
      <t>273</t>
    </r>
  </si>
  <si>
    <r>
      <rPr>
        <sz val="10.5"/>
        <rFont val="Courier New"/>
        <family val="3"/>
      </rPr>
      <t>12-991  12-995</t>
    </r>
  </si>
  <si>
    <r>
      <rPr>
        <sz val="10.5"/>
        <rFont val="Courier New"/>
        <family val="3"/>
      </rPr>
      <t xml:space="preserve">JD3S - </t>
    </r>
    <r>
      <rPr>
        <b/>
        <sz val="10.5"/>
        <rFont val="Courier New"/>
        <family val="3"/>
      </rPr>
      <t xml:space="preserve">H. </t>
    </r>
    <r>
      <rPr>
        <sz val="10.5"/>
        <rFont val="Courier New"/>
        <family val="3"/>
      </rPr>
      <t>ROWLAND YES</t>
    </r>
  </si>
  <si>
    <r>
      <rPr>
        <sz val="10.5"/>
        <rFont val="Courier New"/>
        <family val="3"/>
      </rPr>
      <t>JD3D - W. FULD YES</t>
    </r>
  </si>
  <si>
    <r>
      <rPr>
        <sz val="10.5"/>
        <rFont val="Courier New"/>
        <family val="3"/>
      </rPr>
      <t xml:space="preserve">HERITAGE PARK </t>
    </r>
    <r>
      <rPr>
        <vertAlign val="superscript"/>
        <sz val="10.5"/>
        <rFont val="Courier New"/>
        <family val="3"/>
      </rPr>
      <t xml:space="preserve">CANCH)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</si>
  <si>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>ND</t>
    </r>
  </si>
  <si>
    <r>
      <rPr>
        <sz val="10.5"/>
        <rFont val="Courier New"/>
        <family val="3"/>
      </rPr>
      <t xml:space="preserve">411    </t>
    </r>
    <r>
      <rPr>
        <b/>
        <sz val="10"/>
        <rFont val="Courier New"/>
        <family val="3"/>
      </rPr>
      <t xml:space="preserve">488     </t>
    </r>
    <r>
      <rPr>
        <vertAlign val="superscript"/>
        <sz val="10.5"/>
        <rFont val="Courier New"/>
        <family val="3"/>
      </rPr>
      <t xml:space="preserve">297    603    243    </t>
    </r>
    <r>
      <rPr>
        <b/>
        <vertAlign val="superscript"/>
        <sz val="10"/>
        <rFont val="Courier New"/>
        <family val="3"/>
      </rPr>
      <t xml:space="preserve">383    </t>
    </r>
    <r>
      <rPr>
        <vertAlign val="superscript"/>
        <sz val="10.5"/>
        <rFont val="Courier New"/>
        <family val="3"/>
      </rPr>
      <t xml:space="preserve">473    </t>
    </r>
    <r>
      <rPr>
        <b/>
        <vertAlign val="superscript"/>
        <sz val="10"/>
        <rFont val="Courier New"/>
        <family val="3"/>
      </rPr>
      <t xml:space="preserve">386     </t>
    </r>
    <r>
      <rPr>
        <vertAlign val="superscript"/>
        <sz val="10.5"/>
        <rFont val="Courier New"/>
        <family val="3"/>
      </rPr>
      <t>289   3573</t>
    </r>
  </si>
  <si>
    <r>
      <rPr>
        <sz val="10.5"/>
        <rFont val="Courier New"/>
        <family val="3"/>
      </rPr>
      <t xml:space="preserve">220    242    </t>
    </r>
    <r>
      <rPr>
        <vertAlign val="superscript"/>
        <sz val="10.5"/>
        <rFont val="Courier New"/>
        <family val="3"/>
      </rPr>
      <t>177    254    100    195    243    181    170   1782</t>
    </r>
  </si>
  <si>
    <r>
      <rPr>
        <sz val="10.5"/>
        <rFont val="Courier New"/>
        <family val="3"/>
      </rPr>
      <t xml:space="preserve">417    472    306    </t>
    </r>
    <r>
      <rPr>
        <vertAlign val="superscript"/>
        <sz val="10.5"/>
        <rFont val="Courier New"/>
        <family val="3"/>
      </rPr>
      <t xml:space="preserve">614    232    373    455    </t>
    </r>
    <r>
      <rPr>
        <b/>
        <vertAlign val="superscript"/>
        <sz val="10"/>
        <rFont val="Courier New"/>
        <family val="3"/>
      </rPr>
      <t xml:space="preserve">388     </t>
    </r>
    <r>
      <rPr>
        <vertAlign val="superscript"/>
        <sz val="10.5"/>
        <rFont val="Courier New"/>
        <family val="3"/>
      </rPr>
      <t>263   3520</t>
    </r>
  </si>
  <si>
    <r>
      <rPr>
        <sz val="10.5"/>
        <rFont val="Courier New"/>
        <family val="3"/>
      </rPr>
      <t xml:space="preserve">219    250    </t>
    </r>
    <r>
      <rPr>
        <vertAlign val="superscript"/>
        <sz val="10.5"/>
        <rFont val="Courier New"/>
        <family val="3"/>
      </rPr>
      <t>173    243    111    203    253    172    200   1824</t>
    </r>
  </si>
  <si>
    <r>
      <rPr>
        <sz val="10.5"/>
        <rFont val="Courier New"/>
        <family val="3"/>
      </rPr>
      <t xml:space="preserve">419    488    </t>
    </r>
    <r>
      <rPr>
        <vertAlign val="superscript"/>
        <sz val="10.5"/>
        <rFont val="Courier New"/>
        <family val="3"/>
      </rPr>
      <t xml:space="preserve">304    599    234    </t>
    </r>
    <r>
      <rPr>
        <b/>
        <vertAlign val="superscript"/>
        <sz val="10"/>
        <rFont val="Courier New"/>
        <family val="3"/>
      </rPr>
      <t xml:space="preserve">380     </t>
    </r>
    <r>
      <rPr>
        <vertAlign val="superscript"/>
        <sz val="10.5"/>
        <rFont val="Courier New"/>
        <family val="3"/>
      </rPr>
      <t>466    390    277   3557</t>
    </r>
  </si>
  <si>
    <r>
      <rPr>
        <sz val="10.5"/>
        <rFont val="Courier New"/>
        <family val="3"/>
      </rPr>
      <t xml:space="preserve">224    246    </t>
    </r>
    <r>
      <rPr>
        <vertAlign val="superscript"/>
        <sz val="10.5"/>
        <rFont val="Courier New"/>
        <family val="3"/>
      </rPr>
      <t>177    259    108    199    257    177    186   1833</t>
    </r>
  </si>
  <si>
    <r>
      <rPr>
        <vertAlign val="subscript"/>
        <sz val="10.5"/>
        <rFont val="Courier New"/>
        <family val="3"/>
      </rPr>
      <t xml:space="preserve">415    473    298    601    </t>
    </r>
    <r>
      <rPr>
        <sz val="10.5"/>
        <rFont val="Courier New"/>
        <family val="3"/>
      </rPr>
      <t xml:space="preserve">240    376    470    </t>
    </r>
    <r>
      <rPr>
        <vertAlign val="superscript"/>
        <sz val="10.5"/>
        <rFont val="Courier New"/>
        <family val="3"/>
      </rPr>
      <t>392    277   3542</t>
    </r>
  </si>
  <si>
    <r>
      <rPr>
        <sz val="10.5"/>
        <rFont val="Courier New"/>
        <family val="3"/>
      </rPr>
      <t xml:space="preserve">208    248    176    </t>
    </r>
    <r>
      <rPr>
        <vertAlign val="superscript"/>
        <sz val="10.5"/>
        <rFont val="Courier New"/>
        <family val="3"/>
      </rPr>
      <t xml:space="preserve">242     </t>
    </r>
    <r>
      <rPr>
        <b/>
        <vertAlign val="superscript"/>
        <sz val="10"/>
        <rFont val="Courier New"/>
        <family val="3"/>
      </rPr>
      <t xml:space="preserve">98     185     </t>
    </r>
    <r>
      <rPr>
        <vertAlign val="superscript"/>
        <sz val="10.5"/>
        <rFont val="Courier New"/>
        <family val="3"/>
      </rPr>
      <t>234    166    177   1734</t>
    </r>
  </si>
  <si>
    <r>
      <rPr>
        <sz val="10.5"/>
        <rFont val="Courier New"/>
        <family val="3"/>
      </rPr>
      <t xml:space="preserve">418    501    </t>
    </r>
    <r>
      <rPr>
        <vertAlign val="superscript"/>
        <sz val="10.5"/>
        <rFont val="Courier New"/>
        <family val="3"/>
      </rPr>
      <t xml:space="preserve">315    612    254    387    </t>
    </r>
    <r>
      <rPr>
        <b/>
        <vertAlign val="superscript"/>
        <sz val="10"/>
        <rFont val="Courier New"/>
        <family val="3"/>
      </rPr>
      <t xml:space="preserve">489     </t>
    </r>
    <r>
      <rPr>
        <vertAlign val="superscript"/>
        <sz val="10.5"/>
        <rFont val="Courier New"/>
        <family val="3"/>
      </rPr>
      <t>397    303   3676</t>
    </r>
  </si>
  <si>
    <r>
      <rPr>
        <sz val="10.5"/>
        <rFont val="Courier New"/>
        <family val="3"/>
      </rPr>
      <t xml:space="preserve">207    230    163    </t>
    </r>
    <r>
      <rPr>
        <vertAlign val="superscript"/>
        <sz val="10.5"/>
        <rFont val="Courier New"/>
        <family val="3"/>
      </rPr>
      <t xml:space="preserve">243     </t>
    </r>
    <r>
      <rPr>
        <b/>
        <vertAlign val="superscript"/>
        <sz val="10"/>
        <rFont val="Courier New"/>
        <family val="3"/>
      </rPr>
      <t xml:space="preserve">88     </t>
    </r>
    <r>
      <rPr>
        <vertAlign val="superscript"/>
        <sz val="10.5"/>
        <rFont val="Courier New"/>
        <family val="3"/>
      </rPr>
      <t>187    221    162    158   1659</t>
    </r>
  </si>
  <si>
    <r>
      <rPr>
        <sz val="10.5"/>
        <rFont val="Courier New"/>
        <family val="3"/>
      </rPr>
      <t xml:space="preserve">392    469    </t>
    </r>
    <r>
      <rPr>
        <vertAlign val="superscript"/>
        <sz val="10.5"/>
        <rFont val="Courier New"/>
        <family val="3"/>
      </rPr>
      <t>294    575    235    368    443    364    272   3412</t>
    </r>
  </si>
  <si>
    <r>
      <rPr>
        <sz val="10.5"/>
        <rFont val="Courier New"/>
        <family val="3"/>
      </rPr>
      <t xml:space="preserve">234    256    </t>
    </r>
    <r>
      <rPr>
        <vertAlign val="superscript"/>
        <sz val="10.5"/>
        <rFont val="Courier New"/>
        <family val="3"/>
      </rPr>
      <t>182    273    103    200    262    190    185   1885</t>
    </r>
  </si>
  <si>
    <r>
      <rPr>
        <sz val="10.5"/>
        <rFont val="Courier New"/>
        <family val="3"/>
      </rPr>
      <t xml:space="preserve">398    </t>
    </r>
    <r>
      <rPr>
        <vertAlign val="superscript"/>
        <sz val="10.5"/>
        <rFont val="Courier New"/>
        <family val="3"/>
      </rPr>
      <t>475    289    597    226    356    438    361    272   3412</t>
    </r>
  </si>
  <si>
    <r>
      <rPr>
        <sz val="10.5"/>
        <rFont val="Courier New"/>
        <family val="3"/>
      </rPr>
      <t xml:space="preserve">232    258    </t>
    </r>
    <r>
      <rPr>
        <vertAlign val="superscript"/>
        <sz val="10.5"/>
        <rFont val="Courier New"/>
        <family val="3"/>
      </rPr>
      <t>186    260    113    212    276    202    188   1927</t>
    </r>
  </si>
  <si>
    <r>
      <rPr>
        <vertAlign val="subscript"/>
        <sz val="10.5"/>
        <rFont val="Courier New"/>
        <family val="3"/>
      </rPr>
      <t xml:space="preserve">212    253    149    </t>
    </r>
    <r>
      <rPr>
        <sz val="10.5"/>
        <rFont val="Courier New"/>
        <family val="3"/>
      </rPr>
      <t xml:space="preserve">297    117    217    </t>
    </r>
    <r>
      <rPr>
        <vertAlign val="superscript"/>
        <sz val="10.5"/>
        <rFont val="Courier New"/>
        <family val="3"/>
      </rPr>
      <t>249    294    194   1982</t>
    </r>
  </si>
  <si>
    <r>
      <rPr>
        <sz val="10.5"/>
        <rFont val="Courier New"/>
        <family val="3"/>
      </rPr>
      <t xml:space="preserve">525    </t>
    </r>
    <r>
      <rPr>
        <vertAlign val="superscript"/>
        <sz val="10.5"/>
        <rFont val="Courier New"/>
        <family val="3"/>
      </rPr>
      <t>578    394    682    255    434    565    354    338   4125</t>
    </r>
  </si>
  <si>
    <r>
      <rPr>
        <b/>
        <vertAlign val="subscript"/>
        <sz val="10"/>
        <rFont val="Courier New"/>
        <family val="3"/>
      </rPr>
      <t xml:space="preserve">388    </t>
    </r>
    <r>
      <rPr>
        <vertAlign val="subscript"/>
        <sz val="10.5"/>
        <rFont val="Courier New"/>
        <family val="3"/>
      </rPr>
      <t xml:space="preserve">451    271    </t>
    </r>
    <r>
      <rPr>
        <sz val="10.5"/>
        <rFont val="Courier New"/>
        <family val="3"/>
      </rPr>
      <t xml:space="preserve">528    177    312    </t>
    </r>
    <r>
      <rPr>
        <vertAlign val="superscript"/>
        <sz val="10.5"/>
        <rFont val="Courier New"/>
        <family val="3"/>
      </rPr>
      <t>395    309    244   3075</t>
    </r>
  </si>
  <si>
    <r>
      <rPr>
        <vertAlign val="subscript"/>
        <sz val="10.5"/>
        <rFont val="Courier New"/>
        <family val="3"/>
      </rPr>
      <t xml:space="preserve">366    426    </t>
    </r>
    <r>
      <rPr>
        <sz val="10.5"/>
        <rFont val="Courier New"/>
        <family val="3"/>
      </rPr>
      <t xml:space="preserve">286    477    220    350    </t>
    </r>
    <r>
      <rPr>
        <vertAlign val="superscript"/>
        <sz val="10.5"/>
        <rFont val="Courier New"/>
        <family val="3"/>
      </rPr>
      <t>434    360    245   3164</t>
    </r>
  </si>
  <si>
    <r>
      <rPr>
        <sz val="10"/>
        <rFont val="Times New Roman"/>
        <family val="1"/>
      </rPr>
      <t>- 48 -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</si>
  <si>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13</t>
    </r>
  </si>
  <si>
    <r>
      <rPr>
        <vertAlign val="subscript"/>
        <sz val="10.5"/>
        <rFont val="Courier New"/>
        <family val="3"/>
      </rPr>
      <t xml:space="preserve">ANCH    ANCH    ANCH   ANCH    ANCH   ANCH    ANCH    </t>
    </r>
    <r>
      <rPr>
        <sz val="10.5"/>
        <rFont val="Courier New"/>
        <family val="3"/>
      </rPr>
      <t xml:space="preserve">ANCH    ANCH </t>
    </r>
    <r>
      <rPr>
        <vertAlign val="superscript"/>
        <sz val="10.5"/>
        <rFont val="Courier New"/>
        <family val="3"/>
      </rPr>
      <t>ABSENTE QUESTON</t>
    </r>
  </si>
  <si>
    <r>
      <rPr>
        <vertAlign val="subscript"/>
        <sz val="10.5"/>
        <rFont val="Courier New"/>
        <family val="3"/>
      </rPr>
      <t xml:space="preserve">I 277   I 279   </t>
    </r>
    <r>
      <rPr>
        <sz val="10.5"/>
        <rFont val="Courier New"/>
        <family val="3"/>
      </rPr>
      <t xml:space="preserve">I 281   I 283  I 285  I 287  </t>
    </r>
    <r>
      <rPr>
        <vertAlign val="superscript"/>
        <sz val="10.5"/>
        <rFont val="Courier New"/>
        <family val="3"/>
      </rPr>
      <t>I 289   I 291  I 293</t>
    </r>
  </si>
  <si>
    <r>
      <rPr>
        <vertAlign val="subscript"/>
        <sz val="10.5"/>
        <rFont val="Courier New"/>
        <family val="3"/>
      </rPr>
      <t xml:space="preserve">13-277  13-279  </t>
    </r>
    <r>
      <rPr>
        <b/>
        <vertAlign val="subscript"/>
        <sz val="10"/>
        <rFont val="Courier New"/>
        <family val="3"/>
      </rPr>
      <t xml:space="preserve">13-281  </t>
    </r>
    <r>
      <rPr>
        <vertAlign val="subscript"/>
        <sz val="10.5"/>
        <rFont val="Courier New"/>
        <family val="3"/>
      </rPr>
      <t xml:space="preserve">13-283  </t>
    </r>
    <r>
      <rPr>
        <b/>
        <sz val="10"/>
        <rFont val="Courier New"/>
        <family val="3"/>
      </rPr>
      <t xml:space="preserve">13-285  </t>
    </r>
    <r>
      <rPr>
        <sz val="10.5"/>
        <rFont val="Courier New"/>
        <family val="3"/>
      </rPr>
      <t xml:space="preserve">13-287  </t>
    </r>
    <r>
      <rPr>
        <vertAlign val="superscript"/>
        <sz val="10.5"/>
        <rFont val="Courier New"/>
        <family val="3"/>
      </rPr>
      <t xml:space="preserve">13-289  </t>
    </r>
    <r>
      <rPr>
        <b/>
        <vertAlign val="superscript"/>
        <sz val="10"/>
        <rFont val="Courier New"/>
        <family val="3"/>
      </rPr>
      <t xml:space="preserve">13-291  </t>
    </r>
    <r>
      <rPr>
        <vertAlign val="superscript"/>
        <sz val="10.5"/>
        <rFont val="Courier New"/>
        <family val="3"/>
      </rPr>
      <t>13-293</t>
    </r>
  </si>
  <si>
    <r>
      <rPr>
        <b/>
        <sz val="10"/>
        <rFont val="Courier New"/>
        <family val="3"/>
      </rPr>
      <t xml:space="preserve">13-991  </t>
    </r>
    <r>
      <rPr>
        <sz val="10.5"/>
        <rFont val="Courier New"/>
        <family val="3"/>
      </rPr>
      <t>13-995</t>
    </r>
  </si>
  <si>
    <r>
      <rPr>
        <vertAlign val="subscript"/>
        <sz val="10.5"/>
        <rFont val="Courier New"/>
        <family val="3"/>
      </rPr>
      <t xml:space="preserve">VOTER TURNOUT¾           </t>
    </r>
    <r>
      <rPr>
        <b/>
        <vertAlign val="subscript"/>
        <sz val="10"/>
        <rFont val="Courier New"/>
        <family val="3"/>
      </rPr>
      <t xml:space="preserve">55.58   </t>
    </r>
    <r>
      <rPr>
        <vertAlign val="subscript"/>
        <sz val="10.5"/>
        <rFont val="Courier New"/>
        <family val="3"/>
      </rPr>
      <t xml:space="preserve">64.71   </t>
    </r>
    <r>
      <rPr>
        <b/>
        <sz val="10"/>
        <rFont val="Courier New"/>
        <family val="3"/>
      </rPr>
      <t xml:space="preserve">69.94   </t>
    </r>
    <r>
      <rPr>
        <sz val="10.5"/>
        <rFont val="Courier New"/>
        <family val="3"/>
      </rPr>
      <t xml:space="preserve">71.77  </t>
    </r>
    <r>
      <rPr>
        <b/>
        <vertAlign val="superscript"/>
        <sz val="10"/>
        <rFont val="Courier New"/>
        <family val="3"/>
      </rPr>
      <t xml:space="preserve">68.57   </t>
    </r>
    <r>
      <rPr>
        <vertAlign val="superscript"/>
        <sz val="10.5"/>
        <rFont val="Courier New"/>
        <family val="3"/>
      </rPr>
      <t xml:space="preserve">67.34   56.62  </t>
    </r>
    <r>
      <rPr>
        <b/>
        <vertAlign val="superscript"/>
        <sz val="10"/>
        <rFont val="Courier New"/>
        <family val="3"/>
      </rPr>
      <t xml:space="preserve">66.41   </t>
    </r>
    <r>
      <rPr>
        <vertAlign val="superscript"/>
        <sz val="10.5"/>
        <rFont val="Courier New"/>
        <family val="3"/>
      </rPr>
      <t>62.71</t>
    </r>
    <r>
      <rPr>
        <b/>
        <vertAlign val="superscript"/>
        <sz val="10"/>
        <rFont val="Courier New"/>
        <family val="3"/>
      </rPr>
      <t xml:space="preserve">                  85.23</t>
    </r>
  </si>
  <si>
    <r>
      <rPr>
        <sz val="10.5"/>
        <rFont val="Courier New"/>
        <family val="3"/>
      </rPr>
      <t xml:space="preserve">REGISTERED VOTERS          </t>
    </r>
    <r>
      <rPr>
        <b/>
        <vertAlign val="superscript"/>
        <sz val="10"/>
        <rFont val="Courier New"/>
        <family val="3"/>
      </rPr>
      <t xml:space="preserve">788    1318    </t>
    </r>
    <r>
      <rPr>
        <vertAlign val="superscript"/>
        <sz val="10.5"/>
        <rFont val="Courier New"/>
        <family val="3"/>
      </rPr>
      <t xml:space="preserve">1544    </t>
    </r>
    <r>
      <rPr>
        <b/>
        <vertAlign val="superscript"/>
        <sz val="10"/>
        <rFont val="Courier New"/>
        <family val="3"/>
      </rPr>
      <t xml:space="preserve">939    </t>
    </r>
    <r>
      <rPr>
        <vertAlign val="superscript"/>
        <sz val="10.5"/>
        <rFont val="Courier New"/>
        <family val="3"/>
      </rPr>
      <t xml:space="preserve">1429   </t>
    </r>
    <r>
      <rPr>
        <b/>
        <vertAlign val="superscript"/>
        <sz val="10"/>
        <rFont val="Courier New"/>
        <family val="3"/>
      </rPr>
      <t xml:space="preserve">1081    807     789     </t>
    </r>
    <r>
      <rPr>
        <vertAlign val="superscript"/>
        <sz val="10.5"/>
        <rFont val="Courier New"/>
        <family val="3"/>
      </rPr>
      <t>759     0      0   9454</t>
    </r>
  </si>
  <si>
    <r>
      <rPr>
        <sz val="10.5"/>
        <rFont val="Courier New"/>
        <family val="3"/>
      </rPr>
      <t xml:space="preserve">BALLOTS CAST              </t>
    </r>
    <r>
      <rPr>
        <b/>
        <vertAlign val="superscript"/>
        <sz val="10"/>
        <rFont val="Courier New"/>
        <family val="3"/>
      </rPr>
      <t xml:space="preserve">438    853    1080    </t>
    </r>
    <r>
      <rPr>
        <vertAlign val="superscript"/>
        <sz val="10.5"/>
        <rFont val="Courier New"/>
        <family val="3"/>
      </rPr>
      <t xml:space="preserve">674    </t>
    </r>
    <r>
      <rPr>
        <b/>
        <vertAlign val="superscript"/>
        <sz val="10"/>
        <rFont val="Courier New"/>
        <family val="3"/>
      </rPr>
      <t xml:space="preserve">980     728    </t>
    </r>
    <r>
      <rPr>
        <vertAlign val="superscript"/>
        <sz val="10.5"/>
        <rFont val="Courier New"/>
        <family val="3"/>
      </rPr>
      <t xml:space="preserve">457    524    476   </t>
    </r>
    <r>
      <rPr>
        <b/>
        <vertAlign val="superscript"/>
        <sz val="10"/>
        <rFont val="Courier New"/>
        <family val="3"/>
      </rPr>
      <t xml:space="preserve">1085     </t>
    </r>
    <r>
      <rPr>
        <vertAlign val="superscript"/>
        <sz val="10.5"/>
        <rFont val="Courier New"/>
        <family val="3"/>
      </rPr>
      <t xml:space="preserve">763   </t>
    </r>
    <r>
      <rPr>
        <b/>
        <vertAlign val="superscript"/>
        <sz val="10"/>
        <rFont val="Courier New"/>
        <family val="3"/>
      </rPr>
      <t>8058</t>
    </r>
  </si>
  <si>
    <r>
      <rPr>
        <sz val="10.5"/>
        <rFont val="Courier New"/>
        <family val="3"/>
      </rPr>
      <t>PRESIDENT/VICE PRESIDENT BUSH/QUAYLE CLINTON/GORE FULANI/MUNOZ  GRITZ/HI NETT HAGELIN/TOHPKINS</t>
    </r>
  </si>
  <si>
    <r>
      <rPr>
        <b/>
        <vertAlign val="subscript"/>
        <sz val="9"/>
        <rFont val="Arial"/>
        <family val="2"/>
      </rPr>
      <t xml:space="preserve">R           </t>
    </r>
    <r>
      <rPr>
        <b/>
        <vertAlign val="subscript"/>
        <sz val="10"/>
        <rFont val="Courier New"/>
        <family val="3"/>
      </rPr>
      <t xml:space="preserve">155    295     </t>
    </r>
    <r>
      <rPr>
        <vertAlign val="subscript"/>
        <sz val="10.5"/>
        <rFont val="Courier New"/>
        <family val="3"/>
      </rPr>
      <t xml:space="preserve">472    276    </t>
    </r>
    <r>
      <rPr>
        <b/>
        <vertAlign val="subscript"/>
        <sz val="10"/>
        <rFont val="Courier New"/>
        <family val="3"/>
      </rPr>
      <t xml:space="preserve">362     </t>
    </r>
    <r>
      <rPr>
        <vertAlign val="subscript"/>
        <sz val="10.5"/>
        <rFont val="Courier New"/>
        <family val="3"/>
      </rPr>
      <t xml:space="preserve">277    137    </t>
    </r>
    <r>
      <rPr>
        <sz val="10.5"/>
        <rFont val="Courier New"/>
        <family val="3"/>
      </rPr>
      <t xml:space="preserve">212    </t>
    </r>
    <r>
      <rPr>
        <b/>
        <sz val="10"/>
        <rFont val="Courier New"/>
        <family val="3"/>
      </rPr>
      <t xml:space="preserve">138     </t>
    </r>
    <r>
      <rPr>
        <b/>
        <vertAlign val="superscript"/>
        <sz val="10"/>
        <rFont val="Courier New"/>
        <family val="3"/>
      </rPr>
      <t xml:space="preserve">389    </t>
    </r>
    <r>
      <rPr>
        <vertAlign val="superscript"/>
        <sz val="10.5"/>
        <rFont val="Courier New"/>
        <family val="3"/>
      </rPr>
      <t xml:space="preserve">250   </t>
    </r>
    <r>
      <rPr>
        <b/>
        <vertAlign val="superscript"/>
        <sz val="10"/>
        <rFont val="Courier New"/>
        <family val="3"/>
      </rPr>
      <t>2963</t>
    </r>
  </si>
  <si>
    <r>
      <rPr>
        <b/>
        <vertAlign val="subscript"/>
        <sz val="9.5"/>
        <rFont val="Arial"/>
        <family val="2"/>
      </rPr>
      <t xml:space="preserve">D          </t>
    </r>
    <r>
      <rPr>
        <vertAlign val="subscript"/>
        <sz val="10.5"/>
        <rFont val="Courier New"/>
        <family val="3"/>
      </rPr>
      <t xml:space="preserve">201    404    371    252    </t>
    </r>
    <r>
      <rPr>
        <b/>
        <vertAlign val="subscript"/>
        <sz val="10"/>
        <rFont val="Courier New"/>
        <family val="3"/>
      </rPr>
      <t xml:space="preserve">348     </t>
    </r>
    <r>
      <rPr>
        <vertAlign val="subscript"/>
        <sz val="10.5"/>
        <rFont val="Courier New"/>
        <family val="3"/>
      </rPr>
      <t xml:space="preserve">252    </t>
    </r>
    <r>
      <rPr>
        <b/>
        <vertAlign val="subscript"/>
        <sz val="10"/>
        <rFont val="Courier New"/>
        <family val="3"/>
      </rPr>
      <t xml:space="preserve">176    </t>
    </r>
    <r>
      <rPr>
        <vertAlign val="subscript"/>
        <sz val="10.5"/>
        <rFont val="Courier New"/>
        <family val="3"/>
      </rPr>
      <t xml:space="preserve">153    174    </t>
    </r>
    <r>
      <rPr>
        <sz val="10.5"/>
        <rFont val="Courier New"/>
        <family val="3"/>
      </rPr>
      <t xml:space="preserve">422    248   </t>
    </r>
    <r>
      <rPr>
        <vertAlign val="superscript"/>
        <sz val="10.5"/>
        <rFont val="Courier New"/>
        <family val="3"/>
      </rPr>
      <t>3001</t>
    </r>
  </si>
  <si>
    <r>
      <rPr>
        <b/>
        <sz val="11"/>
        <rFont val="Courier New"/>
        <family val="3"/>
      </rPr>
      <t xml:space="preserve">NAP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2      0      0      1      0      2      1     0      2      1      9</t>
    </r>
  </si>
  <si>
    <r>
      <rPr>
        <sz val="10.5"/>
        <rFont val="Courier New"/>
        <family val="3"/>
      </rPr>
      <t xml:space="preserve">AFP     0      </t>
    </r>
    <r>
      <rPr>
        <vertAlign val="superscript"/>
        <sz val="10.5"/>
        <rFont val="Courier New"/>
        <family val="3"/>
      </rPr>
      <t>0      2      1      2      0      3      1      4      3      4     20</t>
    </r>
  </si>
  <si>
    <r>
      <rPr>
        <b/>
        <sz val="11"/>
        <rFont val="Courier New"/>
        <family val="3"/>
      </rPr>
      <t xml:space="preserve">NLP     </t>
    </r>
    <r>
      <rPr>
        <sz val="10.5"/>
        <rFont val="Courier New"/>
        <family val="3"/>
      </rPr>
      <t xml:space="preserve">5      </t>
    </r>
    <r>
      <rPr>
        <vertAlign val="superscript"/>
        <sz val="10.5"/>
        <rFont val="Courier New"/>
        <family val="3"/>
      </rPr>
      <t>2      3      4      1      2      1      0      1     2      1     22</t>
    </r>
  </si>
  <si>
    <r>
      <rPr>
        <vertAlign val="subscript"/>
        <sz val="10.5"/>
        <rFont val="Courier New"/>
        <family val="3"/>
      </rPr>
      <t xml:space="preserve">1      3      1      3      2      0      2      </t>
    </r>
    <r>
      <rPr>
        <sz val="10.5"/>
        <rFont val="Courier New"/>
        <family val="3"/>
      </rPr>
      <t xml:space="preserve">0      1      </t>
    </r>
    <r>
      <rPr>
        <vertAlign val="superscript"/>
        <sz val="10.5"/>
        <rFont val="Courier New"/>
        <family val="3"/>
      </rPr>
      <t>1     0     14</t>
    </r>
  </si>
  <si>
    <r>
      <rPr>
        <sz val="10.5"/>
        <rFont val="Courier New"/>
        <family val="3"/>
      </rPr>
      <t>LAROUCHE/BEVEL    IFER MARROU/LORD          LP</t>
    </r>
  </si>
  <si>
    <r>
      <rPr>
        <sz val="10.5"/>
        <rFont val="Courier New"/>
        <family val="3"/>
      </rPr>
      <t xml:space="preserve">PEROT/STOCKDALE     </t>
    </r>
    <r>
      <rPr>
        <b/>
        <sz val="11"/>
        <rFont val="Courier New"/>
        <family val="3"/>
      </rPr>
      <t>NPP</t>
    </r>
  </si>
  <si>
    <r>
      <rPr>
        <sz val="10.5"/>
        <rFont val="Courier New"/>
        <family val="3"/>
      </rPr>
      <t xml:space="preserve">PHILLIPS/KNIGHT     </t>
    </r>
    <r>
      <rPr>
        <b/>
        <sz val="11"/>
        <rFont val="Courier New"/>
        <family val="3"/>
      </rPr>
      <t>ATP</t>
    </r>
  </si>
  <si>
    <r>
      <rPr>
        <vertAlign val="subscript"/>
        <sz val="10.5"/>
        <rFont val="Courier New"/>
        <family val="3"/>
      </rPr>
      <t xml:space="preserve">3     2      5      </t>
    </r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 xml:space="preserve">4      </t>
    </r>
    <r>
      <rPr>
        <sz val="10.5"/>
        <rFont val="Courier New"/>
        <family val="3"/>
      </rPr>
      <t xml:space="preserve">5      </t>
    </r>
    <r>
      <rPr>
        <vertAlign val="superscript"/>
        <sz val="10.5"/>
        <rFont val="Courier New"/>
        <family val="3"/>
      </rPr>
      <t xml:space="preserve">2      </t>
    </r>
    <r>
      <rPr>
        <b/>
        <vertAlign val="superscript"/>
        <sz val="10"/>
        <rFont val="Courier New"/>
        <family val="3"/>
      </rPr>
      <t xml:space="preserve">8      </t>
    </r>
    <r>
      <rPr>
        <vertAlign val="superscript"/>
        <sz val="10.5"/>
        <rFont val="Courier New"/>
        <family val="3"/>
      </rPr>
      <t>2      2      3     37</t>
    </r>
  </si>
  <si>
    <r>
      <rPr>
        <i/>
        <vertAlign val="subscript"/>
        <sz val="10.5"/>
        <rFont val="Courier New"/>
        <family val="3"/>
      </rPr>
      <t xml:space="preserve">61    </t>
    </r>
    <r>
      <rPr>
        <b/>
        <vertAlign val="subscript"/>
        <sz val="10"/>
        <rFont val="Courier New"/>
        <family val="3"/>
      </rPr>
      <t xml:space="preserve">139     216     </t>
    </r>
    <r>
      <rPr>
        <vertAlign val="subscript"/>
        <sz val="10.5"/>
        <rFont val="Courier New"/>
        <family val="3"/>
      </rPr>
      <t xml:space="preserve">133    250    </t>
    </r>
    <r>
      <rPr>
        <b/>
        <vertAlign val="subscript"/>
        <sz val="10"/>
        <rFont val="Courier New"/>
        <family val="3"/>
      </rPr>
      <t xml:space="preserve">190     </t>
    </r>
    <r>
      <rPr>
        <sz val="10.5"/>
        <rFont val="Courier New"/>
        <family val="3"/>
      </rPr>
      <t xml:space="preserve">130    145    </t>
    </r>
    <r>
      <rPr>
        <vertAlign val="superscript"/>
        <sz val="10.5"/>
        <rFont val="Courier New"/>
        <family val="3"/>
      </rPr>
      <t>153    242    242   1907</t>
    </r>
  </si>
  <si>
    <r>
      <rPr>
        <vertAlign val="subscript"/>
        <sz val="10.5"/>
        <rFont val="Courier New"/>
        <family val="3"/>
      </rPr>
      <t xml:space="preserve">0      0      2      0  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0      0      0      1      0      1      4</t>
    </r>
  </si>
  <si>
    <r>
      <rPr>
        <vertAlign val="subscript"/>
        <sz val="10.5"/>
        <rFont val="Courier New"/>
        <family val="3"/>
      </rPr>
      <t xml:space="preserve">1      1      2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1      1      1      0      3      2     12</t>
    </r>
  </si>
  <si>
    <r>
      <rPr>
        <sz val="10.5"/>
        <rFont val="Courier New"/>
        <family val="3"/>
      </rPr>
      <t>UNITED STATES SENATE JORDAN, HARV MURKOWSKI, FRANK SMITH, TONY</t>
    </r>
  </si>
  <si>
    <r>
      <rPr>
        <vertAlign val="subscript"/>
        <sz val="9"/>
        <rFont val="Arial"/>
        <family val="2"/>
      </rPr>
      <t xml:space="preserve">G           </t>
    </r>
    <r>
      <rPr>
        <i/>
        <vertAlign val="subscript"/>
        <sz val="10.5"/>
        <rFont val="Courier New"/>
        <family val="3"/>
      </rPr>
      <t xml:space="preserve">61    </t>
    </r>
    <r>
      <rPr>
        <b/>
        <vertAlign val="subscript"/>
        <sz val="10"/>
        <rFont val="Courier New"/>
        <family val="3"/>
      </rPr>
      <t xml:space="preserve">115     </t>
    </r>
    <r>
      <rPr>
        <b/>
        <sz val="10"/>
        <rFont val="Courier New"/>
        <family val="3"/>
      </rPr>
      <t xml:space="preserve">86     </t>
    </r>
    <r>
      <rPr>
        <sz val="10.5"/>
        <rFont val="Courier New"/>
        <family val="3"/>
      </rPr>
      <t xml:space="preserve">72     71     </t>
    </r>
    <r>
      <rPr>
        <vertAlign val="superscript"/>
        <sz val="10.5"/>
        <rFont val="Courier New"/>
        <family val="3"/>
      </rPr>
      <t xml:space="preserve">51     53     </t>
    </r>
    <r>
      <rPr>
        <b/>
        <vertAlign val="superscript"/>
        <sz val="10"/>
        <rFont val="Courier New"/>
        <family val="3"/>
      </rPr>
      <t xml:space="preserve">48     58     </t>
    </r>
    <r>
      <rPr>
        <vertAlign val="superscript"/>
        <sz val="10.5"/>
        <rFont val="Courier New"/>
        <family val="3"/>
      </rPr>
      <t xml:space="preserve">77     </t>
    </r>
    <r>
      <rPr>
        <b/>
        <vertAlign val="superscript"/>
        <sz val="10"/>
        <rFont val="Courier New"/>
        <family val="3"/>
      </rPr>
      <t>56</t>
    </r>
    <r>
      <rPr>
        <vertAlign val="superscript"/>
        <sz val="10.5"/>
        <rFont val="Courier New"/>
        <family val="3"/>
      </rPr>
      <t xml:space="preserve">    754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</si>
  <si>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195    379    </t>
    </r>
    <r>
      <rPr>
        <sz val="10.5"/>
        <rFont val="Courier New"/>
        <family val="3"/>
      </rPr>
      <t xml:space="preserve">630    </t>
    </r>
    <r>
      <rPr>
        <b/>
        <sz val="10"/>
        <rFont val="Courier New"/>
        <family val="3"/>
      </rPr>
      <t xml:space="preserve">369     </t>
    </r>
    <r>
      <rPr>
        <vertAlign val="superscript"/>
        <sz val="10.5"/>
        <rFont val="Courier New"/>
        <family val="3"/>
      </rPr>
      <t xml:space="preserve">517    374    197    262    194    </t>
    </r>
    <r>
      <rPr>
        <b/>
        <vertAlign val="superscript"/>
        <sz val="10"/>
        <rFont val="Courier New"/>
        <family val="3"/>
      </rPr>
      <t xml:space="preserve">518    </t>
    </r>
    <r>
      <rPr>
        <vertAlign val="superscript"/>
        <sz val="10.5"/>
        <rFont val="Courier New"/>
        <family val="3"/>
      </rPr>
      <t>214   3849</t>
    </r>
  </si>
  <si>
    <r>
      <rPr>
        <b/>
        <vertAlign val="subscript"/>
        <sz val="9.5"/>
        <rFont val="Arial"/>
        <family val="2"/>
      </rPr>
      <t xml:space="preserve">D          </t>
    </r>
    <r>
      <rPr>
        <vertAlign val="subscript"/>
        <sz val="10.5"/>
        <rFont val="Courier New"/>
        <family val="3"/>
      </rPr>
      <t xml:space="preserve">167    337    </t>
    </r>
    <r>
      <rPr>
        <sz val="10.5"/>
        <rFont val="Courier New"/>
        <family val="3"/>
      </rPr>
      <t xml:space="preserve">351    </t>
    </r>
    <r>
      <rPr>
        <b/>
        <sz val="10"/>
        <rFont val="Courier New"/>
        <family val="3"/>
      </rPr>
      <t xml:space="preserve">228     </t>
    </r>
    <r>
      <rPr>
        <vertAlign val="superscript"/>
        <sz val="10.5"/>
        <rFont val="Courier New"/>
        <family val="3"/>
      </rPr>
      <t xml:space="preserve">372    287    197    199    214    419    </t>
    </r>
    <r>
      <rPr>
        <b/>
        <vertAlign val="superscript"/>
        <sz val="10"/>
        <rFont val="Courier New"/>
        <family val="3"/>
      </rPr>
      <t xml:space="preserve">180    </t>
    </r>
    <r>
      <rPr>
        <vertAlign val="superscript"/>
        <sz val="10.5"/>
        <rFont val="Courier New"/>
        <family val="3"/>
      </rPr>
      <t>2951</t>
    </r>
  </si>
  <si>
    <r>
      <rPr>
        <vertAlign val="subscript"/>
        <sz val="10.5"/>
        <rFont val="Courier New"/>
        <family val="3"/>
      </rPr>
      <t xml:space="preserve">1      1      2      0      </t>
    </r>
    <r>
      <rPr>
        <sz val="10.5"/>
        <rFont val="Courier New"/>
        <family val="3"/>
      </rPr>
      <t xml:space="preserve">2      1      </t>
    </r>
    <r>
      <rPr>
        <vertAlign val="superscript"/>
        <sz val="10.5"/>
        <rFont val="Courier New"/>
        <family val="3"/>
      </rPr>
      <t>0      1      1      2      2     13</t>
    </r>
  </si>
  <si>
    <r>
      <rPr>
        <b/>
        <vertAlign val="subscript"/>
        <sz val="9.5"/>
        <rFont val="Arial"/>
        <family val="2"/>
      </rPr>
      <t xml:space="preserve">D          </t>
    </r>
    <r>
      <rPr>
        <vertAlign val="subscript"/>
        <sz val="10.5"/>
        <rFont val="Courier New"/>
        <family val="3"/>
      </rPr>
      <t xml:space="preserve">243    493    519    331    495    360    </t>
    </r>
    <r>
      <rPr>
        <sz val="10.5"/>
        <rFont val="Courier New"/>
        <family val="3"/>
      </rPr>
      <t xml:space="preserve">213    237    </t>
    </r>
    <r>
      <rPr>
        <vertAlign val="superscript"/>
        <sz val="10.5"/>
        <rFont val="Courier New"/>
        <family val="3"/>
      </rPr>
      <t>237    510    210   3848</t>
    </r>
  </si>
  <si>
    <r>
      <rPr>
        <vertAlign val="subscript"/>
        <sz val="9"/>
        <rFont val="Arial"/>
        <family val="2"/>
      </rPr>
      <t xml:space="preserve">G             </t>
    </r>
    <r>
      <rPr>
        <vertAlign val="subscript"/>
        <sz val="10.5"/>
        <rFont val="Courier New"/>
        <family val="3"/>
      </rPr>
      <t xml:space="preserve">16     29     35     20     26     24     </t>
    </r>
    <r>
      <rPr>
        <sz val="10.5"/>
        <rFont val="Courier New"/>
        <family val="3"/>
      </rPr>
      <t xml:space="preserve">17     17     </t>
    </r>
    <r>
      <rPr>
        <vertAlign val="superscript"/>
        <sz val="10.5"/>
        <rFont val="Courier New"/>
        <family val="3"/>
      </rPr>
      <t>22     32     22    260</t>
    </r>
  </si>
  <si>
    <r>
      <rPr>
        <b/>
        <vertAlign val="subscript"/>
        <sz val="9"/>
        <rFont val="Arial"/>
        <family val="2"/>
      </rPr>
      <t xml:space="preserve">A           </t>
    </r>
    <r>
      <rPr>
        <vertAlign val="subscript"/>
        <sz val="10.5"/>
        <rFont val="Courier New"/>
        <family val="3"/>
      </rPr>
      <t xml:space="preserve">12     </t>
    </r>
    <r>
      <rPr>
        <vertAlign val="subscript"/>
        <sz val="9.5"/>
        <rFont val="Arial"/>
        <family val="2"/>
      </rPr>
      <t xml:space="preserve">11             </t>
    </r>
    <r>
      <rPr>
        <vertAlign val="subscript"/>
        <sz val="10.5"/>
        <rFont val="Courier New"/>
        <family val="3"/>
      </rPr>
      <t xml:space="preserve">23     16     36     20     </t>
    </r>
    <r>
      <rPr>
        <sz val="10.5"/>
        <rFont val="Courier New"/>
        <family val="3"/>
      </rPr>
      <t xml:space="preserve">19     22     19     </t>
    </r>
    <r>
      <rPr>
        <vertAlign val="superscript"/>
        <sz val="10.5"/>
        <rFont val="Courier New"/>
        <family val="3"/>
      </rPr>
      <t>43     24    245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</si>
  <si>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153    299    489    300    395    310    </t>
    </r>
    <r>
      <rPr>
        <sz val="10.5"/>
        <rFont val="Courier New"/>
        <family val="3"/>
      </rPr>
      <t xml:space="preserve">195    228    </t>
    </r>
    <r>
      <rPr>
        <vertAlign val="superscript"/>
        <sz val="10.5"/>
        <rFont val="Courier New"/>
        <family val="3"/>
      </rPr>
      <t>186    429    196   3180</t>
    </r>
  </si>
  <si>
    <r>
      <rPr>
        <vertAlign val="subscript"/>
        <sz val="10.5"/>
        <rFont val="Courier New"/>
        <family val="3"/>
      </rPr>
      <t xml:space="preserve">0      0      0      0      3      2      </t>
    </r>
    <r>
      <rPr>
        <sz val="10.5"/>
        <rFont val="Courier New"/>
        <family val="3"/>
      </rPr>
      <t xml:space="preserve">1      3      </t>
    </r>
    <r>
      <rPr>
        <vertAlign val="superscript"/>
        <sz val="10.5"/>
        <rFont val="Courier New"/>
        <family val="3"/>
      </rPr>
      <t>0      3      1     13</t>
    </r>
  </si>
  <si>
    <r>
      <rPr>
        <sz val="10.5"/>
        <rFont val="Courier New"/>
        <family val="3"/>
      </rPr>
      <t>STATE SENATOR DIST.G</t>
    </r>
  </si>
  <si>
    <r>
      <rPr>
        <b/>
        <sz val="9"/>
        <rFont val="Arial"/>
        <family val="2"/>
      </rPr>
      <t>R</t>
    </r>
    <r>
      <rPr>
        <vertAlign val="superscript"/>
        <sz val="10.5"/>
        <rFont val="Courier New"/>
        <family val="3"/>
      </rPr>
      <t xml:space="preserve">    200</t>
    </r>
  </si>
  <si>
    <r>
      <rPr>
        <sz val="10.5"/>
        <rFont val="Courier New"/>
        <family val="3"/>
      </rPr>
      <t xml:space="preserve">371    530    </t>
    </r>
    <r>
      <rPr>
        <vertAlign val="superscript"/>
        <sz val="10.5"/>
        <rFont val="Courier New"/>
        <family val="3"/>
      </rPr>
      <t>391    238    292    246    569     77   3915</t>
    </r>
  </si>
  <si>
    <r>
      <rPr>
        <sz val="10.5"/>
        <rFont val="Courier New"/>
        <family val="3"/>
      </rPr>
      <t>LEMAN, LOREN</t>
    </r>
  </si>
  <si>
    <r>
      <rPr>
        <sz val="10.5"/>
        <rFont val="Courier New"/>
        <family val="3"/>
      </rPr>
      <t>391    610</t>
    </r>
  </si>
  <si>
    <r>
      <rPr>
        <vertAlign val="subscript"/>
        <sz val="10.5"/>
        <rFont val="Courier New"/>
        <family val="3"/>
      </rPr>
      <t xml:space="preserve">311    200    205    </t>
    </r>
    <r>
      <rPr>
        <sz val="10.5"/>
        <rFont val="Courier New"/>
        <family val="3"/>
      </rPr>
      <t xml:space="preserve">205    389     </t>
    </r>
    <r>
      <rPr>
        <vertAlign val="superscript"/>
        <sz val="10.5"/>
        <rFont val="Courier New"/>
        <family val="3"/>
      </rPr>
      <t>47   3147</t>
    </r>
  </si>
  <si>
    <r>
      <rPr>
        <sz val="10.5"/>
        <rFont val="Courier New"/>
        <family val="3"/>
      </rPr>
      <t xml:space="preserve">ZOBEL, RON          </t>
    </r>
    <r>
      <rPr>
        <vertAlign val="superscript"/>
        <sz val="10.5"/>
        <rFont val="Courier New"/>
        <family val="3"/>
      </rPr>
      <t>D    217    426    441</t>
    </r>
  </si>
  <si>
    <r>
      <rPr>
        <vertAlign val="superscript"/>
        <sz val="3"/>
        <rFont val="Times New Roman"/>
        <family val="1"/>
      </rPr>
      <t>I</t>
    </r>
    <r>
      <rPr>
        <sz val="10.5"/>
        <rFont val="Courier New"/>
        <family val="3"/>
      </rPr>
      <t xml:space="preserve">   417</t>
    </r>
  </si>
  <si>
    <r>
      <rPr>
        <sz val="10.5"/>
        <rFont val="Courier New"/>
        <family val="3"/>
      </rPr>
      <t xml:space="preserve">4      </t>
    </r>
    <r>
      <rPr>
        <vertAlign val="superscript"/>
        <sz val="10.5"/>
        <rFont val="Courier New"/>
        <family val="3"/>
      </rPr>
      <t>1     14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</si>
  <si>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1      1      1      0      2      1      0      1      2</t>
    </r>
  </si>
  <si>
    <r>
      <rPr>
        <sz val="10.5"/>
        <rFont val="Courier New"/>
        <family val="3"/>
      </rPr>
      <t>STATE REP. DIST. 13</t>
    </r>
  </si>
  <si>
    <r>
      <rPr>
        <b/>
        <vertAlign val="subscript"/>
        <sz val="9.5"/>
        <rFont val="Arial"/>
        <family val="2"/>
      </rPr>
      <t xml:space="preserve">D          </t>
    </r>
    <r>
      <rPr>
        <vertAlign val="subscript"/>
        <sz val="10.5"/>
        <rFont val="Courier New"/>
        <family val="3"/>
      </rPr>
      <t xml:space="preserve">218    </t>
    </r>
    <r>
      <rPr>
        <sz val="10.5"/>
        <rFont val="Courier New"/>
        <family val="3"/>
      </rPr>
      <t xml:space="preserve">435    427    361    </t>
    </r>
    <r>
      <rPr>
        <vertAlign val="superscript"/>
        <sz val="10.5"/>
        <rFont val="Courier New"/>
        <family val="3"/>
      </rPr>
      <t>479    369    261    235    226    412     56   3479</t>
    </r>
  </si>
  <si>
    <r>
      <rPr>
        <sz val="10.5"/>
        <rFont val="Courier New"/>
        <family val="3"/>
      </rPr>
      <t>PUTMAN, FATE TOOHEY, CYNTHIA</t>
    </r>
  </si>
  <si>
    <r>
      <rPr>
        <b/>
        <sz val="8.5"/>
        <rFont val="Arial"/>
        <family val="2"/>
      </rPr>
      <t>R</t>
    </r>
    <r>
      <rPr>
        <sz val="10.5"/>
        <rFont val="Courier New"/>
        <family val="3"/>
      </rPr>
      <t xml:space="preserve">    207</t>
    </r>
  </si>
  <si>
    <r>
      <rPr>
        <sz val="10.5"/>
        <rFont val="Courier New"/>
        <family val="3"/>
      </rPr>
      <t xml:space="preserve">639    298    </t>
    </r>
    <r>
      <rPr>
        <vertAlign val="superscript"/>
        <sz val="10.5"/>
        <rFont val="Courier New"/>
        <family val="3"/>
      </rPr>
      <t>464    330    182    263    232    541     59   3601</t>
    </r>
  </si>
  <si>
    <r>
      <rPr>
        <sz val="10.5"/>
        <rFont val="Courier New"/>
        <family val="3"/>
      </rPr>
      <t xml:space="preserve">JD3S - </t>
    </r>
    <r>
      <rPr>
        <b/>
        <sz val="11"/>
        <rFont val="Courier New"/>
        <family val="3"/>
      </rPr>
      <t xml:space="preserve">B. </t>
    </r>
    <r>
      <rPr>
        <vertAlign val="superscript"/>
        <sz val="10.5"/>
        <rFont val="Courier New"/>
        <family val="3"/>
      </rPr>
      <t xml:space="preserve">CUTLER </t>
    </r>
    <r>
      <rPr>
        <sz val="10.5"/>
        <rFont val="Courier New"/>
        <family val="3"/>
      </rPr>
      <t>YES</t>
    </r>
  </si>
  <si>
    <r>
      <rPr>
        <vertAlign val="subscript"/>
        <sz val="10.5"/>
        <rFont val="Courier New"/>
        <family val="3"/>
      </rPr>
      <t xml:space="preserve">2      2     0      </t>
    </r>
    <r>
      <rPr>
        <sz val="10.5"/>
        <rFont val="Courier New"/>
        <family val="3"/>
      </rPr>
      <t xml:space="preserve">4      2      3      </t>
    </r>
    <r>
      <rPr>
        <vertAlign val="superscript"/>
        <sz val="10.5"/>
        <rFont val="Courier New"/>
        <family val="3"/>
      </rPr>
      <t>1      1</t>
    </r>
  </si>
  <si>
    <r>
      <rPr>
        <vertAlign val="subscript"/>
        <sz val="10.5"/>
        <rFont val="Courier New"/>
        <family val="3"/>
      </rPr>
      <t xml:space="preserve">259    518    641    </t>
    </r>
    <r>
      <rPr>
        <b/>
        <vertAlign val="subscript"/>
        <sz val="10"/>
        <rFont val="Courier New"/>
        <family val="3"/>
      </rPr>
      <t xml:space="preserve">398     </t>
    </r>
    <r>
      <rPr>
        <vertAlign val="subscript"/>
        <sz val="10.5"/>
        <rFont val="Courier New"/>
        <family val="3"/>
      </rPr>
      <t xml:space="preserve">575    372    232    </t>
    </r>
    <r>
      <rPr>
        <sz val="10.5"/>
        <rFont val="Courier New"/>
        <family val="3"/>
      </rPr>
      <t xml:space="preserve">268    215    </t>
    </r>
    <r>
      <rPr>
        <vertAlign val="superscript"/>
        <sz val="10.5"/>
        <rFont val="Courier New"/>
        <family val="3"/>
      </rPr>
      <t>527    236   4241</t>
    </r>
  </si>
  <si>
    <r>
      <rPr>
        <vertAlign val="subscript"/>
        <sz val="10.5"/>
        <rFont val="Courier New"/>
        <family val="3"/>
      </rPr>
      <t xml:space="preserve">101    180    267    168    258    215    151    159    </t>
    </r>
    <r>
      <rPr>
        <sz val="10.5"/>
        <rFont val="Courier New"/>
        <family val="3"/>
      </rPr>
      <t xml:space="preserve">178    265    </t>
    </r>
    <r>
      <rPr>
        <vertAlign val="superscript"/>
        <sz val="10.5"/>
        <rFont val="Courier New"/>
        <family val="3"/>
      </rPr>
      <t>136   2078</t>
    </r>
  </si>
  <si>
    <r>
      <rPr>
        <vertAlign val="subscript"/>
        <sz val="10.5"/>
        <rFont val="Courier New"/>
        <family val="3"/>
      </rPr>
      <t xml:space="preserve">240    497    612    </t>
    </r>
    <r>
      <rPr>
        <sz val="10.5"/>
        <rFont val="Courier New"/>
        <family val="3"/>
      </rPr>
      <t xml:space="preserve">379    563    </t>
    </r>
    <r>
      <rPr>
        <vertAlign val="superscript"/>
        <sz val="10.5"/>
        <rFont val="Courier New"/>
        <family val="3"/>
      </rPr>
      <t>365    221    257    211    509    224   4078</t>
    </r>
  </si>
  <si>
    <r>
      <rPr>
        <vertAlign val="subscript"/>
        <sz val="10.5"/>
        <rFont val="Courier New"/>
        <family val="3"/>
      </rPr>
      <t xml:space="preserve">108    196    287    181    271    222    154    162    </t>
    </r>
    <r>
      <rPr>
        <sz val="10.5"/>
        <rFont val="Courier New"/>
        <family val="3"/>
      </rPr>
      <t xml:space="preserve">177    278    </t>
    </r>
    <r>
      <rPr>
        <vertAlign val="superscript"/>
        <sz val="10.5"/>
        <rFont val="Courier New"/>
        <family val="3"/>
      </rPr>
      <t>144   2180</t>
    </r>
  </si>
  <si>
    <r>
      <rPr>
        <vertAlign val="subscript"/>
        <sz val="10.5"/>
        <rFont val="Courier New"/>
        <family val="3"/>
      </rPr>
      <t xml:space="preserve">257    530    </t>
    </r>
    <r>
      <rPr>
        <b/>
        <vertAlign val="subscript"/>
        <sz val="10"/>
        <rFont val="Courier New"/>
        <family val="3"/>
      </rPr>
      <t xml:space="preserve">658     </t>
    </r>
    <r>
      <rPr>
        <vertAlign val="subscript"/>
        <sz val="10.5"/>
        <rFont val="Courier New"/>
        <family val="3"/>
      </rPr>
      <t xml:space="preserve">391    592    395    235    278    </t>
    </r>
    <r>
      <rPr>
        <sz val="10.5"/>
        <rFont val="Courier New"/>
        <family val="3"/>
      </rPr>
      <t xml:space="preserve">235    549    </t>
    </r>
    <r>
      <rPr>
        <vertAlign val="superscript"/>
        <sz val="10.5"/>
        <rFont val="Courier New"/>
        <family val="3"/>
      </rPr>
      <t>242   4362</t>
    </r>
  </si>
  <si>
    <r>
      <rPr>
        <vertAlign val="subscript"/>
        <sz val="10.5"/>
        <rFont val="Courier New"/>
        <family val="3"/>
      </rPr>
      <t xml:space="preserve">99    186    270    177    257    </t>
    </r>
    <r>
      <rPr>
        <sz val="10.5"/>
        <rFont val="Courier New"/>
        <family val="3"/>
      </rPr>
      <t xml:space="preserve">199    143    </t>
    </r>
    <r>
      <rPr>
        <vertAlign val="superscript"/>
        <sz val="10.5"/>
        <rFont val="Courier New"/>
        <family val="3"/>
      </rPr>
      <t>150    161    263    110   2015</t>
    </r>
  </si>
  <si>
    <r>
      <rPr>
        <sz val="10"/>
        <rFont val="Times New Roman"/>
        <family val="1"/>
      </rPr>
      <t xml:space="preserve">-  </t>
    </r>
    <r>
      <rPr>
        <b/>
        <sz val="10"/>
        <rFont val="Times New Roman"/>
        <family val="1"/>
      </rPr>
      <t xml:space="preserve">47 </t>
    </r>
    <r>
      <rPr>
        <sz val="10"/>
        <rFont val="Times New Roman"/>
        <family val="1"/>
      </rPr>
      <t>-</t>
    </r>
  </si>
  <si>
    <r>
      <rPr>
        <vertAlign val="superscript"/>
        <sz val="10.5"/>
        <rFont val="Courier New"/>
        <family val="3"/>
      </rPr>
      <t xml:space="preserve">DATE: 12/02/92                                     </t>
    </r>
    <r>
      <rPr>
        <sz val="10.5"/>
        <rFont val="Courier New"/>
        <family val="3"/>
      </rPr>
      <t xml:space="preserve">1992 GENERAL ELECTION                              PAGE  2 OF  2 </t>
    </r>
    <r>
      <rPr>
        <vertAlign val="super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>STATEMENT OF VOTE FOR DISTRICT 13</t>
    </r>
  </si>
  <si>
    <r>
      <rPr>
        <sz val="10.5"/>
        <rFont val="Courier New"/>
        <family val="3"/>
      </rPr>
      <t xml:space="preserve">ANCH    </t>
    </r>
    <r>
      <rPr>
        <vertAlign val="superscript"/>
        <sz val="10.5"/>
        <rFont val="Courier New"/>
        <family val="3"/>
      </rPr>
      <t xml:space="preserve">ANCH    ANCH    </t>
    </r>
    <r>
      <rPr>
        <sz val="10.5"/>
        <rFont val="Courier New"/>
        <family val="3"/>
      </rPr>
      <t>ANCH    ANCH    ANCH    ANCH    ANCH    ANCH ABSENTE QUESTON</t>
    </r>
  </si>
  <si>
    <r>
      <rPr>
        <sz val="10.5"/>
        <rFont val="Courier New"/>
        <family val="3"/>
      </rPr>
      <t xml:space="preserve">I 277  I 279   I 281   I 283  I 285  I 287  I 289   I 291   I 293                 </t>
    </r>
    <r>
      <rPr>
        <vertAlign val="superscript"/>
        <sz val="10.5"/>
        <rFont val="Courier New"/>
        <family val="3"/>
      </rPr>
      <t>TOTAL</t>
    </r>
  </si>
  <si>
    <r>
      <rPr>
        <sz val="10.5"/>
        <rFont val="Courier New"/>
        <family val="3"/>
      </rPr>
      <t xml:space="preserve">13-277  13-279  </t>
    </r>
    <r>
      <rPr>
        <vertAlign val="superscript"/>
        <sz val="10.5"/>
        <rFont val="Courier New"/>
        <family val="3"/>
      </rPr>
      <t xml:space="preserve">13-281  </t>
    </r>
    <r>
      <rPr>
        <sz val="10.5"/>
        <rFont val="Courier New"/>
        <family val="3"/>
      </rPr>
      <t xml:space="preserve">13-283  </t>
    </r>
    <r>
      <rPr>
        <b/>
        <vertAlign val="superscript"/>
        <sz val="10"/>
        <rFont val="Courier New"/>
        <family val="3"/>
      </rPr>
      <t xml:space="preserve">13-285  </t>
    </r>
    <r>
      <rPr>
        <sz val="10.5"/>
        <rFont val="Courier New"/>
        <family val="3"/>
      </rPr>
      <t xml:space="preserve">13-287  </t>
    </r>
    <r>
      <rPr>
        <b/>
        <sz val="10"/>
        <rFont val="Courier New"/>
        <family val="3"/>
      </rPr>
      <t xml:space="preserve">13-289  </t>
    </r>
    <r>
      <rPr>
        <sz val="10.5"/>
        <rFont val="Courier New"/>
        <family val="3"/>
      </rPr>
      <t xml:space="preserve">13-291  13-293  </t>
    </r>
    <r>
      <rPr>
        <b/>
        <vertAlign val="superscript"/>
        <sz val="10"/>
        <rFont val="Courier New"/>
        <family val="3"/>
      </rPr>
      <t>13-991  13-995</t>
    </r>
  </si>
  <si>
    <r>
      <rPr>
        <sz val="10.5"/>
        <rFont val="Courier New"/>
        <family val="3"/>
      </rPr>
      <t xml:space="preserve">JD3S - D. </t>
    </r>
    <r>
      <rPr>
        <b/>
        <sz val="11.5"/>
        <rFont val="Courier New"/>
        <family val="3"/>
      </rPr>
      <t>FABE</t>
    </r>
  </si>
  <si>
    <r>
      <rPr>
        <vertAlign val="superscript"/>
        <sz val="10.5"/>
        <rFont val="Courier New"/>
        <family val="3"/>
      </rPr>
      <t xml:space="preserve">YES                       </t>
    </r>
    <r>
      <rPr>
        <b/>
        <sz val="10"/>
        <rFont val="Courier New"/>
        <family val="3"/>
      </rPr>
      <t xml:space="preserve">259    </t>
    </r>
    <r>
      <rPr>
        <sz val="10.5"/>
        <rFont val="Courier New"/>
        <family val="3"/>
      </rPr>
      <t xml:space="preserve">534    </t>
    </r>
    <r>
      <rPr>
        <b/>
        <vertAlign val="superscript"/>
        <sz val="10"/>
        <rFont val="Courier New"/>
        <family val="3"/>
      </rPr>
      <t xml:space="preserve">681    </t>
    </r>
    <r>
      <rPr>
        <b/>
        <sz val="10"/>
        <rFont val="Courier New"/>
        <family val="3"/>
      </rPr>
      <t xml:space="preserve">408     585     387     </t>
    </r>
    <r>
      <rPr>
        <sz val="10.5"/>
        <rFont val="Courier New"/>
        <family val="3"/>
      </rPr>
      <t xml:space="preserve">233    270    236    </t>
    </r>
    <r>
      <rPr>
        <b/>
        <sz val="10"/>
        <rFont val="Courier New"/>
        <family val="3"/>
      </rPr>
      <t xml:space="preserve">553    </t>
    </r>
    <r>
      <rPr>
        <sz val="10.5"/>
        <rFont val="Courier New"/>
        <family val="3"/>
      </rPr>
      <t xml:space="preserve">232   </t>
    </r>
    <r>
      <rPr>
        <b/>
        <vertAlign val="superscript"/>
        <sz val="10"/>
        <rFont val="Courier New"/>
        <family val="3"/>
      </rPr>
      <t>4378</t>
    </r>
  </si>
  <si>
    <r>
      <rPr>
        <vertAlign val="superscript"/>
        <sz val="10.5"/>
        <rFont val="Courier New"/>
        <family val="3"/>
      </rPr>
      <t xml:space="preserve">NO                     </t>
    </r>
    <r>
      <rPr>
        <b/>
        <vertAlign val="superscript"/>
        <sz val="10"/>
        <rFont val="Courier New"/>
        <family val="3"/>
      </rPr>
      <t xml:space="preserve">93     </t>
    </r>
    <r>
      <rPr>
        <sz val="10.5"/>
        <rFont val="Courier New"/>
        <family val="3"/>
      </rPr>
      <t xml:space="preserve">161    </t>
    </r>
    <r>
      <rPr>
        <b/>
        <vertAlign val="superscript"/>
        <sz val="10"/>
        <rFont val="Courier New"/>
        <family val="3"/>
      </rPr>
      <t xml:space="preserve">239     </t>
    </r>
    <r>
      <rPr>
        <b/>
        <sz val="10"/>
        <rFont val="Courier New"/>
        <family val="3"/>
      </rPr>
      <t xml:space="preserve">156     </t>
    </r>
    <r>
      <rPr>
        <vertAlign val="superscript"/>
        <sz val="10.5"/>
        <rFont val="Courier New"/>
        <family val="3"/>
      </rPr>
      <t xml:space="preserve">247    </t>
    </r>
    <r>
      <rPr>
        <b/>
        <sz val="10"/>
        <rFont val="Courier New"/>
        <family val="3"/>
      </rPr>
      <t xml:space="preserve">199     </t>
    </r>
    <r>
      <rPr>
        <sz val="10.5"/>
        <rFont val="Courier New"/>
        <family val="3"/>
      </rPr>
      <t xml:space="preserve">145    149    </t>
    </r>
    <r>
      <rPr>
        <vertAlign val="superscript"/>
        <sz val="10.5"/>
        <rFont val="Courier New"/>
        <family val="3"/>
      </rPr>
      <t xml:space="preserve">149    </t>
    </r>
    <r>
      <rPr>
        <b/>
        <vertAlign val="superscript"/>
        <sz val="10"/>
        <rFont val="Courier New"/>
        <family val="3"/>
      </rPr>
      <t xml:space="preserve">248     </t>
    </r>
    <r>
      <rPr>
        <b/>
        <sz val="10"/>
        <rFont val="Courier New"/>
        <family val="3"/>
      </rPr>
      <t xml:space="preserve">118    </t>
    </r>
    <r>
      <rPr>
        <b/>
        <vertAlign val="superscript"/>
        <sz val="10"/>
        <rFont val="Courier New"/>
        <family val="3"/>
      </rPr>
      <t>1904</t>
    </r>
  </si>
  <si>
    <r>
      <rPr>
        <sz val="10.5"/>
        <rFont val="Courier New"/>
        <family val="3"/>
      </rPr>
      <t>JD3S - J. REESE</t>
    </r>
  </si>
  <si>
    <r>
      <rPr>
        <vertAlign val="superscript"/>
        <sz val="10.5"/>
        <rFont val="Courier New"/>
        <family val="3"/>
      </rPr>
      <t xml:space="preserve">YES                      </t>
    </r>
    <r>
      <rPr>
        <b/>
        <sz val="10"/>
        <rFont val="Courier New"/>
        <family val="3"/>
      </rPr>
      <t xml:space="preserve">248    </t>
    </r>
    <r>
      <rPr>
        <sz val="10.5"/>
        <rFont val="Courier New"/>
        <family val="3"/>
      </rPr>
      <t xml:space="preserve">520    </t>
    </r>
    <r>
      <rPr>
        <b/>
        <sz val="10"/>
        <rFont val="Courier New"/>
        <family val="3"/>
      </rPr>
      <t xml:space="preserve">646     399     </t>
    </r>
    <r>
      <rPr>
        <b/>
        <vertAlign val="superscript"/>
        <sz val="10"/>
        <rFont val="Courier New"/>
        <family val="3"/>
      </rPr>
      <t xml:space="preserve">593     </t>
    </r>
    <r>
      <rPr>
        <b/>
        <sz val="10"/>
        <rFont val="Courier New"/>
        <family val="3"/>
      </rPr>
      <t xml:space="preserve">384    </t>
    </r>
    <r>
      <rPr>
        <sz val="10.5"/>
        <rFont val="Courier New"/>
        <family val="3"/>
      </rPr>
      <t xml:space="preserve">223    </t>
    </r>
    <r>
      <rPr>
        <b/>
        <sz val="10"/>
        <rFont val="Courier New"/>
        <family val="3"/>
      </rPr>
      <t xml:space="preserve">269     </t>
    </r>
    <r>
      <rPr>
        <sz val="10.5"/>
        <rFont val="Courier New"/>
        <family val="3"/>
      </rPr>
      <t xml:space="preserve">215    </t>
    </r>
    <r>
      <rPr>
        <vertAlign val="superscript"/>
        <sz val="10.5"/>
        <rFont val="Courier New"/>
        <family val="3"/>
      </rPr>
      <t xml:space="preserve">534    </t>
    </r>
    <r>
      <rPr>
        <sz val="10.5"/>
        <rFont val="Courier New"/>
        <family val="3"/>
      </rPr>
      <t xml:space="preserve">209    </t>
    </r>
    <r>
      <rPr>
        <vertAlign val="superscript"/>
        <sz val="10.5"/>
        <rFont val="Courier New"/>
        <family val="3"/>
      </rPr>
      <t xml:space="preserve">4240 </t>
    </r>
    <r>
      <rPr>
        <sz val="10.5"/>
        <rFont val="Courier New"/>
        <family val="3"/>
      </rPr>
      <t>NO</t>
    </r>
  </si>
  <si>
    <r>
      <rPr>
        <sz val="10.5"/>
        <rFont val="Courier New"/>
        <family val="3"/>
      </rPr>
      <t>JD3S - H. ROWLAND YES</t>
    </r>
  </si>
  <si>
    <r>
      <rPr>
        <vertAlign val="superscript"/>
        <sz val="10.5"/>
        <rFont val="Courier New"/>
        <family val="3"/>
      </rPr>
      <t xml:space="preserve">NO                       102    </t>
    </r>
    <r>
      <rPr>
        <sz val="10.5"/>
        <rFont val="Courier New"/>
        <family val="3"/>
      </rPr>
      <t>176    257    156    241    200    147    140    157    252    125    1953</t>
    </r>
  </si>
  <si>
    <r>
      <rPr>
        <sz val="10.5"/>
        <rFont val="Courier New"/>
        <family val="3"/>
      </rPr>
      <t>JD3D - P. ASHMAN</t>
    </r>
  </si>
  <si>
    <r>
      <rPr>
        <vertAlign val="superscript"/>
        <sz val="10.5"/>
        <rFont val="Courier New"/>
        <family val="3"/>
      </rPr>
      <t xml:space="preserve">YES                       246    506    634    </t>
    </r>
    <r>
      <rPr>
        <sz val="10.5"/>
        <rFont val="Courier New"/>
        <family val="3"/>
      </rPr>
      <t xml:space="preserve">391    </t>
    </r>
    <r>
      <rPr>
        <vertAlign val="superscript"/>
        <sz val="10.5"/>
        <rFont val="Courier New"/>
        <family val="3"/>
      </rPr>
      <t xml:space="preserve">586    </t>
    </r>
    <r>
      <rPr>
        <sz val="10.5"/>
        <rFont val="Courier New"/>
        <family val="3"/>
      </rPr>
      <t xml:space="preserve">379    229    </t>
    </r>
    <r>
      <rPr>
        <vertAlign val="superscript"/>
        <sz val="10.5"/>
        <rFont val="Courier New"/>
        <family val="3"/>
      </rPr>
      <t>270    224    530    219   4214</t>
    </r>
  </si>
  <si>
    <r>
      <rPr>
        <vertAlign val="superscript"/>
        <sz val="10.5"/>
        <rFont val="Courier New"/>
        <family val="3"/>
      </rPr>
      <t xml:space="preserve">NO                      </t>
    </r>
    <r>
      <rPr>
        <sz val="10.5"/>
        <rFont val="Courier New"/>
        <family val="3"/>
      </rPr>
      <t xml:space="preserve">96    169    258    156    231    200    143    146    158    </t>
    </r>
    <r>
      <rPr>
        <vertAlign val="superscript"/>
        <sz val="10.5"/>
        <rFont val="Courier New"/>
        <family val="3"/>
      </rPr>
      <t xml:space="preserve">240    </t>
    </r>
    <r>
      <rPr>
        <sz val="10.5"/>
        <rFont val="Courier New"/>
        <family val="3"/>
      </rPr>
      <t>121    1918</t>
    </r>
  </si>
  <si>
    <r>
      <rPr>
        <sz val="10.5"/>
        <rFont val="Courier New"/>
        <family val="3"/>
      </rPr>
      <t>JD3D - N. FINN</t>
    </r>
  </si>
  <si>
    <r>
      <rPr>
        <vertAlign val="superscript"/>
        <sz val="10.5"/>
        <rFont val="Courier New"/>
        <family val="3"/>
      </rPr>
      <t xml:space="preserve">YES                       259    </t>
    </r>
    <r>
      <rPr>
        <sz val="10.5"/>
        <rFont val="Courier New"/>
        <family val="3"/>
      </rPr>
      <t xml:space="preserve">538    643    406    616    413    246    289    246    252    </t>
    </r>
    <r>
      <rPr>
        <vertAlign val="superscript"/>
        <sz val="10.5"/>
        <rFont val="Courier New"/>
        <family val="3"/>
      </rPr>
      <t>246   4154</t>
    </r>
  </si>
  <si>
    <r>
      <rPr>
        <vertAlign val="superscript"/>
        <sz val="10.5"/>
        <rFont val="Courier New"/>
        <family val="3"/>
      </rPr>
      <t xml:space="preserve">NO                      </t>
    </r>
    <r>
      <rPr>
        <sz val="10.5"/>
        <rFont val="Courier New"/>
        <family val="3"/>
      </rPr>
      <t xml:space="preserve">93    158    259    148    215    182    136    136    134    </t>
    </r>
    <r>
      <rPr>
        <vertAlign val="superscript"/>
        <sz val="10.5"/>
        <rFont val="Courier New"/>
        <family val="3"/>
      </rPr>
      <t xml:space="preserve">237    </t>
    </r>
    <r>
      <rPr>
        <sz val="10.5"/>
        <rFont val="Courier New"/>
        <family val="3"/>
      </rPr>
      <t xml:space="preserve">104   </t>
    </r>
    <r>
      <rPr>
        <vertAlign val="superscript"/>
        <sz val="10.5"/>
        <rFont val="Courier New"/>
        <family val="3"/>
      </rPr>
      <t>1802</t>
    </r>
  </si>
  <si>
    <r>
      <rPr>
        <sz val="10.5"/>
        <rFont val="Courier New"/>
        <family val="3"/>
      </rPr>
      <t>JD3D - W. FULD</t>
    </r>
  </si>
  <si>
    <r>
      <rPr>
        <vertAlign val="superscript"/>
        <sz val="10.5"/>
        <rFont val="Courier New"/>
        <family val="3"/>
      </rPr>
      <t xml:space="preserve">YES                     </t>
    </r>
    <r>
      <rPr>
        <sz val="10.5"/>
        <rFont val="Courier New"/>
        <family val="3"/>
      </rPr>
      <t xml:space="preserve">233    496    </t>
    </r>
    <r>
      <rPr>
        <b/>
        <sz val="10"/>
        <rFont val="Courier New"/>
        <family val="3"/>
      </rPr>
      <t xml:space="preserve">606     </t>
    </r>
    <r>
      <rPr>
        <sz val="10.5"/>
        <rFont val="Courier New"/>
        <family val="3"/>
      </rPr>
      <t xml:space="preserve">374    574    378    233    </t>
    </r>
    <r>
      <rPr>
        <b/>
        <sz val="10"/>
        <rFont val="Courier New"/>
        <family val="3"/>
      </rPr>
      <t xml:space="preserve">268     </t>
    </r>
    <r>
      <rPr>
        <vertAlign val="superscript"/>
        <sz val="10.5"/>
        <rFont val="Courier New"/>
        <family val="3"/>
      </rPr>
      <t xml:space="preserve">210    </t>
    </r>
    <r>
      <rPr>
        <sz val="10.5"/>
        <rFont val="Courier New"/>
        <family val="3"/>
      </rPr>
      <t>519    215   4106</t>
    </r>
  </si>
  <si>
    <r>
      <rPr>
        <vertAlign val="superscript"/>
        <sz val="10.5"/>
        <rFont val="Courier New"/>
        <family val="3"/>
      </rPr>
      <t xml:space="preserve">NO                      </t>
    </r>
    <r>
      <rPr>
        <sz val="10.5"/>
        <rFont val="Courier New"/>
        <family val="3"/>
      </rPr>
      <t xml:space="preserve">107    185    286    174    245    204    145    149    173    256    130   </t>
    </r>
    <r>
      <rPr>
        <vertAlign val="superscript"/>
        <sz val="10.5"/>
        <rFont val="Courier New"/>
        <family val="3"/>
      </rPr>
      <t>2054</t>
    </r>
  </si>
  <si>
    <r>
      <rPr>
        <sz val="10.5"/>
        <rFont val="Courier New"/>
        <family val="3"/>
      </rPr>
      <t>JD3D - J. MASON</t>
    </r>
  </si>
  <si>
    <r>
      <rPr>
        <vertAlign val="superscript"/>
        <sz val="10.5"/>
        <rFont val="Courier New"/>
        <family val="3"/>
      </rPr>
      <t xml:space="preserve">YES                       </t>
    </r>
    <r>
      <rPr>
        <sz val="10.5"/>
        <rFont val="Courier New"/>
        <family val="3"/>
      </rPr>
      <t xml:space="preserve">237    </t>
    </r>
    <r>
      <rPr>
        <b/>
        <sz val="10"/>
        <rFont val="Courier New"/>
        <family val="3"/>
      </rPr>
      <t xml:space="preserve">488    </t>
    </r>
    <r>
      <rPr>
        <sz val="10.5"/>
        <rFont val="Courier New"/>
        <family val="3"/>
      </rPr>
      <t xml:space="preserve">614    366    564    374    224    262    214    506    211   </t>
    </r>
    <r>
      <rPr>
        <vertAlign val="superscript"/>
        <sz val="10.5"/>
        <rFont val="Courier New"/>
        <family val="3"/>
      </rPr>
      <t>4060</t>
    </r>
  </si>
  <si>
    <r>
      <rPr>
        <vertAlign val="superscript"/>
        <sz val="10.5"/>
        <rFont val="Courier New"/>
        <family val="3"/>
      </rPr>
      <t xml:space="preserve">ND                     </t>
    </r>
    <r>
      <rPr>
        <sz val="10.5"/>
        <rFont val="Courier New"/>
        <family val="3"/>
      </rPr>
      <t>112    195    299    190    257    212    155    161    168    275    135   2159</t>
    </r>
  </si>
  <si>
    <r>
      <rPr>
        <sz val="10.5"/>
        <rFont val="Courier New"/>
        <family val="3"/>
      </rPr>
      <t>CONSTITUTIONAL CONV.</t>
    </r>
  </si>
  <si>
    <r>
      <rPr>
        <vertAlign val="superscript"/>
        <sz val="10.5"/>
        <rFont val="Courier New"/>
        <family val="3"/>
      </rPr>
      <t xml:space="preserve">YES                       </t>
    </r>
    <r>
      <rPr>
        <sz val="10.5"/>
        <rFont val="Courier New"/>
        <family val="3"/>
      </rPr>
      <t>107    164    245    157    322    234    146    119    152    342    163   2151</t>
    </r>
  </si>
  <si>
    <r>
      <rPr>
        <vertAlign val="superscript"/>
        <sz val="10.5"/>
        <rFont val="Courier New"/>
        <family val="3"/>
      </rPr>
      <t xml:space="preserve">NO                      309    </t>
    </r>
    <r>
      <rPr>
        <sz val="10.5"/>
        <rFont val="Courier New"/>
        <family val="3"/>
      </rPr>
      <t xml:space="preserve">632    </t>
    </r>
    <r>
      <rPr>
        <b/>
        <sz val="10"/>
        <rFont val="Courier New"/>
        <family val="3"/>
      </rPr>
      <t xml:space="preserve">809     </t>
    </r>
    <r>
      <rPr>
        <sz val="10.5"/>
        <rFont val="Courier New"/>
        <family val="3"/>
      </rPr>
      <t xml:space="preserve">489    598    450    279    356    286    </t>
    </r>
    <r>
      <rPr>
        <b/>
        <sz val="10"/>
        <rFont val="Courier New"/>
        <family val="3"/>
      </rPr>
      <t xml:space="preserve">588     </t>
    </r>
    <r>
      <rPr>
        <sz val="10.5"/>
        <rFont val="Courier New"/>
        <family val="3"/>
      </rPr>
      <t>252   5048</t>
    </r>
  </si>
  <si>
    <r>
      <rPr>
        <sz val="10.5"/>
        <rFont val="Courier New"/>
        <family val="3"/>
      </rPr>
      <t>HERITAGE PARK &lt;ANCH&gt;</t>
    </r>
  </si>
  <si>
    <r>
      <rPr>
        <vertAlign val="superscript"/>
        <sz val="10.5"/>
        <rFont val="Courier New"/>
        <family val="3"/>
      </rPr>
      <t xml:space="preserve">YES                       </t>
    </r>
    <r>
      <rPr>
        <sz val="10.5"/>
        <rFont val="Courier New"/>
        <family val="3"/>
      </rPr>
      <t>209    413    513    353    456    365    225    262    208    458    185   3647</t>
    </r>
  </si>
  <si>
    <r>
      <rPr>
        <vertAlign val="superscript"/>
        <sz val="10.5"/>
        <rFont val="Courier New"/>
        <family val="3"/>
      </rPr>
      <t xml:space="preserve">NO                       219    415    547    311    </t>
    </r>
    <r>
      <rPr>
        <sz val="10.5"/>
        <rFont val="Courier New"/>
        <family val="3"/>
      </rPr>
      <t xml:space="preserve">491    </t>
    </r>
    <r>
      <rPr>
        <vertAlign val="superscript"/>
        <sz val="10.5"/>
        <rFont val="Courier New"/>
        <family val="3"/>
      </rPr>
      <t xml:space="preserve">346    </t>
    </r>
    <r>
      <rPr>
        <sz val="10.5"/>
        <rFont val="Courier New"/>
        <family val="3"/>
      </rPr>
      <t xml:space="preserve">217    </t>
    </r>
    <r>
      <rPr>
        <vertAlign val="superscript"/>
        <sz val="10.5"/>
        <rFont val="Courier New"/>
        <family val="3"/>
      </rPr>
      <t xml:space="preserve">236    </t>
    </r>
    <r>
      <rPr>
        <sz val="10.5"/>
        <rFont val="Courier New"/>
        <family val="3"/>
      </rPr>
      <t xml:space="preserve">253    499    </t>
    </r>
    <r>
      <rPr>
        <b/>
        <sz val="10"/>
        <rFont val="Courier New"/>
        <family val="3"/>
      </rPr>
      <t xml:space="preserve">188    </t>
    </r>
    <r>
      <rPr>
        <sz val="10.5"/>
        <rFont val="Courier New"/>
        <family val="3"/>
      </rPr>
      <t>3722</t>
    </r>
  </si>
  <si>
    <r>
      <rPr>
        <sz val="10.5"/>
        <rFont val="Times New Roman"/>
        <family val="1"/>
      </rPr>
      <t xml:space="preserve">·  </t>
    </r>
    <r>
      <rPr>
        <b/>
        <sz val="10.5"/>
        <rFont val="Times New Roman"/>
        <family val="1"/>
      </rPr>
      <t xml:space="preserve">48 </t>
    </r>
    <r>
      <rPr>
        <sz val="10.5"/>
        <rFont val="Times New Roman"/>
        <family val="1"/>
      </rPr>
      <t>·</t>
    </r>
  </si>
  <si>
    <r>
      <rPr>
        <sz val="11.5"/>
        <rFont val="Arial"/>
        <family val="2"/>
      </rPr>
      <t>"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</si>
  <si>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14</t>
    </r>
  </si>
  <si>
    <r>
      <rPr>
        <sz val="10.5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>l OF 2</t>
    </r>
  </si>
  <si>
    <r>
      <rPr>
        <sz val="9"/>
        <rFont val="Arial"/>
        <family val="2"/>
      </rPr>
      <t xml:space="preserve">I   </t>
    </r>
    <r>
      <rPr>
        <sz val="10.5"/>
        <rFont val="Courier New"/>
        <family val="3"/>
      </rPr>
      <t>295</t>
    </r>
  </si>
  <si>
    <r>
      <rPr>
        <sz val="10.5"/>
        <rFont val="Courier New"/>
        <family val="3"/>
      </rPr>
      <t>14-991  14-995</t>
    </r>
  </si>
  <si>
    <r>
      <rPr>
        <sz val="10.5"/>
        <rFont val="Courier New"/>
        <family val="3"/>
      </rPr>
      <t xml:space="preserve">14-295  </t>
    </r>
    <r>
      <rPr>
        <vertAlign val="superscript"/>
        <sz val="10.5"/>
        <rFont val="Courier New"/>
        <family val="3"/>
      </rPr>
      <t>14-297  14-299  14-301</t>
    </r>
  </si>
  <si>
    <r>
      <rPr>
        <sz val="10.5"/>
        <rFont val="Courier New"/>
        <family val="3"/>
      </rPr>
      <t xml:space="preserve">VOTER TURNOUT </t>
    </r>
    <r>
      <rPr>
        <i/>
        <sz val="9"/>
        <rFont val="Times New Roman"/>
        <family val="1"/>
      </rPr>
      <t xml:space="preserve">Y.                             </t>
    </r>
    <r>
      <rPr>
        <vertAlign val="superscript"/>
        <sz val="10.5"/>
        <rFont val="Courier New"/>
        <family val="3"/>
      </rPr>
      <t xml:space="preserve">61.11   46.26   61.13   </t>
    </r>
    <r>
      <rPr>
        <b/>
        <vertAlign val="superscript"/>
        <sz val="10"/>
        <rFont val="Courier New"/>
        <family val="3"/>
      </rPr>
      <t>59.98</t>
    </r>
    <r>
      <rPr>
        <vertAlign val="superscript"/>
        <sz val="10.5"/>
        <rFont val="Courier New"/>
        <family val="3"/>
      </rPr>
      <t xml:space="preserve">                 81.21</t>
    </r>
  </si>
  <si>
    <r>
      <rPr>
        <sz val="10.5"/>
        <rFont val="Courier New"/>
        <family val="3"/>
      </rPr>
      <t xml:space="preserve">REGISTERED VOTERS          </t>
    </r>
    <r>
      <rPr>
        <b/>
        <vertAlign val="superscript"/>
        <sz val="10"/>
        <rFont val="Courier New"/>
        <family val="3"/>
      </rPr>
      <t xml:space="preserve">895    </t>
    </r>
    <r>
      <rPr>
        <vertAlign val="superscript"/>
        <sz val="10.5"/>
        <rFont val="Courier New"/>
        <family val="3"/>
      </rPr>
      <t>4172   1181   1352     0      0   7600</t>
    </r>
  </si>
  <si>
    <r>
      <rPr>
        <vertAlign val="subscript"/>
        <sz val="10.5"/>
        <rFont val="Courier New"/>
        <family val="3"/>
      </rPr>
      <t xml:space="preserve">BALLOTS CAST               547   </t>
    </r>
    <r>
      <rPr>
        <sz val="10.5"/>
        <rFont val="Courier New"/>
        <family val="3"/>
      </rPr>
      <t xml:space="preserve">1930    722    </t>
    </r>
    <r>
      <rPr>
        <b/>
        <vertAlign val="superscript"/>
        <sz val="10"/>
        <rFont val="Courier New"/>
        <family val="3"/>
      </rPr>
      <t xml:space="preserve">811    </t>
    </r>
    <r>
      <rPr>
        <vertAlign val="superscript"/>
        <sz val="10.5"/>
        <rFont val="Courier New"/>
        <family val="3"/>
      </rPr>
      <t>1246    916   6172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</si>
  <si>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177   1184    254    </t>
    </r>
    <r>
      <rPr>
        <sz val="10.5"/>
        <rFont val="Courier New"/>
        <family val="3"/>
      </rPr>
      <t xml:space="preserve">291    </t>
    </r>
    <r>
      <rPr>
        <vertAlign val="superscript"/>
        <sz val="10.5"/>
        <rFont val="Courier New"/>
        <family val="3"/>
      </rPr>
      <t>674    433   3013</t>
    </r>
  </si>
  <si>
    <r>
      <rPr>
        <vertAlign val="subscript"/>
        <sz val="10.5"/>
        <rFont val="Courier New"/>
        <family val="3"/>
      </rPr>
      <t xml:space="preserve">D    203    295    </t>
    </r>
    <r>
      <rPr>
        <b/>
        <vertAlign val="subscript"/>
        <sz val="10"/>
        <rFont val="Courier New"/>
        <family val="3"/>
      </rPr>
      <t xml:space="preserve">248    </t>
    </r>
    <r>
      <rPr>
        <b/>
        <sz val="10"/>
        <rFont val="Courier New"/>
        <family val="3"/>
      </rPr>
      <t xml:space="preserve">268     </t>
    </r>
    <r>
      <rPr>
        <vertAlign val="superscript"/>
        <sz val="10.5"/>
        <rFont val="Courier New"/>
        <family val="3"/>
      </rPr>
      <t>251    158   1423</t>
    </r>
  </si>
  <si>
    <r>
      <rPr>
        <sz val="10.5"/>
        <rFont val="Courier New"/>
        <family val="3"/>
      </rPr>
      <t xml:space="preserve">NAP      </t>
    </r>
    <r>
      <rPr>
        <vertAlign val="superscript"/>
        <sz val="10.5"/>
        <rFont val="Courier New"/>
        <family val="3"/>
      </rPr>
      <t>2     0      l      4      l      l      9</t>
    </r>
  </si>
  <si>
    <r>
      <rPr>
        <sz val="10.5"/>
        <rFont val="Courier New"/>
        <family val="3"/>
      </rPr>
      <t xml:space="preserve">AFP      </t>
    </r>
    <r>
      <rPr>
        <vertAlign val="superscript"/>
        <sz val="10.5"/>
        <rFont val="Courier New"/>
        <family val="3"/>
      </rPr>
      <t>2      2      3      3     10      4     24</t>
    </r>
  </si>
  <si>
    <r>
      <rPr>
        <sz val="10.5"/>
        <rFont val="Courier New"/>
        <family val="3"/>
      </rPr>
      <t xml:space="preserve">NLP      2      </t>
    </r>
    <r>
      <rPr>
        <vertAlign val="superscript"/>
        <sz val="10.5"/>
        <rFont val="Courier New"/>
        <family val="3"/>
      </rPr>
      <t>l     2      l     0      0      6</t>
    </r>
  </si>
  <si>
    <r>
      <rPr>
        <sz val="10.5"/>
        <rFont val="Courier New"/>
        <family val="3"/>
      </rPr>
      <t>HAGELIN/TOHPKINS LAROUCHE/BEVEL HARR OU/LORD PEROT/STOCKDALE PHILLIPS/KNIGHT WRITE-IN</t>
    </r>
  </si>
  <si>
    <r>
      <rPr>
        <sz val="10.5"/>
        <rFont val="Courier New"/>
        <family val="3"/>
      </rPr>
      <t>UNITED STATES REP. DEVENS, ..:oHN MILLIGAN, HIKE STATES, MICHAEL YOUNG, DON WRITE-IN</t>
    </r>
  </si>
  <si>
    <r>
      <rPr>
        <sz val="10.5"/>
        <rFont val="Courier New"/>
        <family val="3"/>
      </rPr>
      <t>STATE SENATOR DIST.G LEHAN, LOREN ZOBEL, RON</t>
    </r>
  </si>
  <si>
    <r>
      <rPr>
        <sz val="10.5"/>
        <rFont val="Courier New"/>
        <family val="3"/>
      </rPr>
      <t xml:space="preserve">STATE REP. DIST. </t>
    </r>
    <r>
      <rPr>
        <vertAlign val="superscript"/>
        <sz val="10.5"/>
        <rFont val="Courier New"/>
        <family val="3"/>
      </rPr>
      <t xml:space="preserve">14 </t>
    </r>
    <r>
      <rPr>
        <sz val="10.5"/>
        <rFont val="Courier New"/>
        <family val="3"/>
      </rPr>
      <t>HARTIN, TERRY PARMENTER, THERESA WRITE-IN</t>
    </r>
  </si>
  <si>
    <r>
      <rPr>
        <sz val="10.5"/>
        <rFont val="Courier New"/>
        <family val="3"/>
      </rPr>
      <t xml:space="preserve">APPEALS </t>
    </r>
    <r>
      <rPr>
        <vertAlign val="superscript"/>
        <sz val="10.5"/>
        <rFont val="Courier New"/>
        <family val="3"/>
      </rPr>
      <t xml:space="preserve">- R. COATS </t>
    </r>
    <r>
      <rPr>
        <sz val="10.5"/>
        <rFont val="Courier New"/>
        <family val="3"/>
      </rPr>
      <t>VES</t>
    </r>
  </si>
  <si>
    <r>
      <rPr>
        <vertAlign val="subscript"/>
        <sz val="31"/>
        <rFont val="Times New Roman"/>
        <family val="1"/>
      </rPr>
      <t>-</t>
    </r>
    <r>
      <rPr>
        <sz val="10.5"/>
        <rFont val="Courier New"/>
        <family val="3"/>
      </rPr>
      <t xml:space="preserve">JD3S - </t>
    </r>
    <r>
      <rPr>
        <vertAlign val="superscript"/>
        <sz val="10.5"/>
        <rFont val="Courier New"/>
        <family val="3"/>
      </rPr>
      <t>B. CUTLER</t>
    </r>
  </si>
  <si>
    <r>
      <rPr>
        <sz val="10.5"/>
        <rFont val="Courier New"/>
        <family val="3"/>
      </rPr>
      <t xml:space="preserve">IFER      1     0      </t>
    </r>
    <r>
      <rPr>
        <vertAlign val="superscript"/>
        <sz val="10.5"/>
        <rFont val="Courier New"/>
        <family val="3"/>
      </rPr>
      <t>4      3      0      0      8</t>
    </r>
  </si>
  <si>
    <r>
      <rPr>
        <sz val="10.5"/>
        <rFont val="Courier New"/>
        <family val="3"/>
      </rPr>
      <t xml:space="preserve">LP     6      </t>
    </r>
    <r>
      <rPr>
        <vertAlign val="superscript"/>
        <sz val="10.5"/>
        <rFont val="Courier New"/>
        <family val="3"/>
      </rPr>
      <t>4      6      4      3      3     26</t>
    </r>
  </si>
  <si>
    <r>
      <rPr>
        <vertAlign val="subscript"/>
        <sz val="10.5"/>
        <rFont val="Courier New"/>
        <family val="3"/>
      </rPr>
      <t xml:space="preserve">NPP    149    432    193    </t>
    </r>
    <r>
      <rPr>
        <sz val="10.5"/>
        <rFont val="Courier New"/>
        <family val="3"/>
      </rPr>
      <t xml:space="preserve">224    </t>
    </r>
    <r>
      <rPr>
        <b/>
        <sz val="10"/>
        <rFont val="Courier New"/>
        <family val="3"/>
      </rPr>
      <t xml:space="preserve">296     </t>
    </r>
    <r>
      <rPr>
        <vertAlign val="superscript"/>
        <sz val="10.5"/>
        <rFont val="Courier New"/>
        <family val="3"/>
      </rPr>
      <t>305</t>
    </r>
    <r>
      <rPr>
        <b/>
        <vertAlign val="superscript"/>
        <sz val="10"/>
        <rFont val="Courier New"/>
        <family val="3"/>
      </rPr>
      <t xml:space="preserve">    1599</t>
    </r>
  </si>
  <si>
    <r>
      <rPr>
        <sz val="10.5"/>
        <rFont val="Courier New"/>
        <family val="3"/>
      </rPr>
      <t xml:space="preserve">ATP     0      1      </t>
    </r>
    <r>
      <rPr>
        <vertAlign val="superscript"/>
        <sz val="10.5"/>
        <rFont val="Courier New"/>
        <family val="3"/>
      </rPr>
      <t>2      3      2      2     10</t>
    </r>
  </si>
  <si>
    <r>
      <rPr>
        <sz val="10.5"/>
        <rFont val="Courier New"/>
        <family val="3"/>
      </rPr>
      <t xml:space="preserve">0      2      </t>
    </r>
    <r>
      <rPr>
        <vertAlign val="superscript"/>
        <sz val="10.5"/>
        <rFont val="Courier New"/>
        <family val="3"/>
      </rPr>
      <t>l      2      1     0      6</t>
    </r>
  </si>
  <si>
    <r>
      <rPr>
        <sz val="9"/>
        <rFont val="Times New Roman"/>
        <family val="1"/>
      </rPr>
      <t xml:space="preserve">G              </t>
    </r>
    <r>
      <rPr>
        <b/>
        <sz val="10"/>
        <rFont val="Courier New"/>
        <family val="3"/>
      </rPr>
      <t xml:space="preserve">63     </t>
    </r>
    <r>
      <rPr>
        <b/>
        <vertAlign val="superscript"/>
        <sz val="10"/>
        <rFont val="Courier New"/>
        <family val="3"/>
      </rPr>
      <t xml:space="preserve">146     </t>
    </r>
    <r>
      <rPr>
        <vertAlign val="superscript"/>
        <sz val="10.5"/>
        <rFont val="Courier New"/>
        <family val="3"/>
      </rPr>
      <t>70     72     72     45</t>
    </r>
    <r>
      <rPr>
        <b/>
        <vertAlign val="superscript"/>
        <sz val="10"/>
        <rFont val="Courier New"/>
        <family val="3"/>
      </rPr>
      <t xml:space="preserve">     468</t>
    </r>
  </si>
  <si>
    <r>
      <rPr>
        <b/>
        <sz val="9"/>
        <rFont val="Arial"/>
        <family val="2"/>
      </rPr>
      <t xml:space="preserve">R          </t>
    </r>
    <r>
      <rPr>
        <b/>
        <vertAlign val="superscript"/>
        <sz val="10"/>
        <rFont val="Courier New"/>
        <family val="3"/>
      </rPr>
      <t xml:space="preserve">238    </t>
    </r>
    <r>
      <rPr>
        <vertAlign val="superscript"/>
        <sz val="10.5"/>
        <rFont val="Courier New"/>
        <family val="3"/>
      </rPr>
      <t xml:space="preserve">1240    354    407    763    </t>
    </r>
    <r>
      <rPr>
        <b/>
        <vertAlign val="superscript"/>
        <sz val="10"/>
        <rFont val="Courier New"/>
        <family val="3"/>
      </rPr>
      <t>266    3268</t>
    </r>
  </si>
  <si>
    <r>
      <rPr>
        <sz val="10.5"/>
        <rFont val="Courier New"/>
        <family val="3"/>
      </rPr>
      <t xml:space="preserve">D    </t>
    </r>
    <r>
      <rPr>
        <vertAlign val="superscript"/>
        <sz val="10.5"/>
        <rFont val="Courier New"/>
        <family val="3"/>
      </rPr>
      <t xml:space="preserve">227    472    272    </t>
    </r>
    <r>
      <rPr>
        <b/>
        <vertAlign val="superscript"/>
        <sz val="10"/>
        <rFont val="Courier New"/>
        <family val="3"/>
      </rPr>
      <t xml:space="preserve">306     </t>
    </r>
    <r>
      <rPr>
        <vertAlign val="superscript"/>
        <sz val="10.5"/>
        <rFont val="Courier New"/>
        <family val="3"/>
      </rPr>
      <t>303    147   1727</t>
    </r>
  </si>
  <si>
    <r>
      <rPr>
        <sz val="10.5"/>
        <rFont val="Courier New"/>
        <family val="3"/>
      </rPr>
      <t xml:space="preserve">3      4      </t>
    </r>
    <r>
      <rPr>
        <vertAlign val="superscript"/>
        <sz val="10.5"/>
        <rFont val="Courier New"/>
        <family val="3"/>
      </rPr>
      <t>3      1      1     0     12</t>
    </r>
  </si>
  <si>
    <r>
      <rPr>
        <sz val="10.5"/>
        <rFont val="Courier New"/>
        <family val="3"/>
      </rPr>
      <t xml:space="preserve">D    </t>
    </r>
    <r>
      <rPr>
        <b/>
        <sz val="10"/>
        <rFont val="Courier New"/>
        <family val="3"/>
      </rPr>
      <t xml:space="preserve">268     </t>
    </r>
    <r>
      <rPr>
        <vertAlign val="superscript"/>
        <sz val="10.5"/>
        <rFont val="Courier New"/>
        <family val="3"/>
      </rPr>
      <t>450    304    330    322    141    1815</t>
    </r>
  </si>
  <si>
    <r>
      <rPr>
        <vertAlign val="subscript"/>
        <sz val="9"/>
        <rFont val="Times New Roman"/>
        <family val="1"/>
      </rPr>
      <t xml:space="preserve">G              </t>
    </r>
    <r>
      <rPr>
        <vertAlign val="subscript"/>
        <sz val="10.5"/>
        <rFont val="Courier New"/>
        <family val="3"/>
      </rPr>
      <t xml:space="preserve">17     52     24     </t>
    </r>
    <r>
      <rPr>
        <sz val="10.5"/>
        <rFont val="Courier New"/>
        <family val="3"/>
      </rPr>
      <t xml:space="preserve">24     </t>
    </r>
    <r>
      <rPr>
        <b/>
        <sz val="10"/>
        <rFont val="Courier New"/>
        <family val="3"/>
      </rPr>
      <t xml:space="preserve">46     </t>
    </r>
    <r>
      <rPr>
        <vertAlign val="superscript"/>
        <sz val="10.5"/>
        <rFont val="Courier New"/>
        <family val="3"/>
      </rPr>
      <t>10    173</t>
    </r>
  </si>
  <si>
    <r>
      <rPr>
        <vertAlign val="subscript"/>
        <sz val="10.5"/>
        <rFont val="Courier New"/>
        <family val="3"/>
      </rPr>
      <t xml:space="preserve">A     </t>
    </r>
    <r>
      <rPr>
        <b/>
        <vertAlign val="subscript"/>
        <sz val="10"/>
        <rFont val="Courier New"/>
        <family val="3"/>
      </rPr>
      <t xml:space="preserve">18     </t>
    </r>
    <r>
      <rPr>
        <vertAlign val="subscript"/>
        <sz val="10.5"/>
        <rFont val="Courier New"/>
        <family val="3"/>
      </rPr>
      <t xml:space="preserve">109     35     </t>
    </r>
    <r>
      <rPr>
        <sz val="10.5"/>
        <rFont val="Courier New"/>
        <family val="3"/>
      </rPr>
      <t>44     60     31</t>
    </r>
    <r>
      <rPr>
        <vertAlign val="superscript"/>
        <sz val="10.5"/>
        <rFont val="Courier New"/>
        <family val="3"/>
      </rPr>
      <t xml:space="preserve">    297</t>
    </r>
  </si>
  <si>
    <r>
      <rPr>
        <vertAlign val="subscript"/>
        <sz val="10.5"/>
        <rFont val="Courier New"/>
        <family val="3"/>
      </rPr>
      <t xml:space="preserve">R    223   1233    335    </t>
    </r>
    <r>
      <rPr>
        <sz val="10.5"/>
        <rFont val="Courier New"/>
        <family val="3"/>
      </rPr>
      <t xml:space="preserve">382    710    </t>
    </r>
    <r>
      <rPr>
        <vertAlign val="superscript"/>
        <sz val="10.5"/>
        <rFont val="Courier New"/>
        <family val="3"/>
      </rPr>
      <t>273   3156</t>
    </r>
  </si>
  <si>
    <r>
      <rPr>
        <vertAlign val="subscript"/>
        <sz val="10.5"/>
        <rFont val="Courier New"/>
        <family val="3"/>
      </rPr>
      <t xml:space="preserve">3      1     0  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l     0      5</t>
    </r>
  </si>
  <si>
    <r>
      <rPr>
        <b/>
        <vertAlign val="subscript"/>
        <sz val="9"/>
        <rFont val="Arial"/>
        <family val="2"/>
      </rPr>
      <t xml:space="preserve">R          </t>
    </r>
    <r>
      <rPr>
        <b/>
        <vertAlign val="subscript"/>
        <sz val="10"/>
        <rFont val="Courier New"/>
        <family val="3"/>
      </rPr>
      <t xml:space="preserve">289    </t>
    </r>
    <r>
      <rPr>
        <vertAlign val="subscript"/>
        <sz val="10.5"/>
        <rFont val="Courier New"/>
        <family val="3"/>
      </rPr>
      <t xml:space="preserve">1338    416    </t>
    </r>
    <r>
      <rPr>
        <sz val="10.5"/>
        <rFont val="Courier New"/>
        <family val="3"/>
      </rPr>
      <t xml:space="preserve">443    752     </t>
    </r>
    <r>
      <rPr>
        <b/>
        <vertAlign val="superscript"/>
        <sz val="10"/>
        <rFont val="Courier New"/>
        <family val="3"/>
      </rPr>
      <t xml:space="preserve">58    </t>
    </r>
    <r>
      <rPr>
        <vertAlign val="superscript"/>
        <sz val="10.5"/>
        <rFont val="Courier New"/>
        <family val="3"/>
      </rPr>
      <t>3296</t>
    </r>
  </si>
  <si>
    <r>
      <rPr>
        <vertAlign val="subscript"/>
        <sz val="10.5"/>
        <rFont val="Courier New"/>
        <family val="3"/>
      </rPr>
      <t xml:space="preserve">D    226    476    267    </t>
    </r>
    <r>
      <rPr>
        <sz val="10.5"/>
        <rFont val="Courier New"/>
        <family val="3"/>
      </rPr>
      <t xml:space="preserve">322    </t>
    </r>
    <r>
      <rPr>
        <vertAlign val="superscript"/>
        <sz val="10.5"/>
        <rFont val="Courier New"/>
        <family val="3"/>
      </rPr>
      <t>348     20   1659</t>
    </r>
  </si>
  <si>
    <r>
      <rPr>
        <vertAlign val="subscript"/>
        <sz val="10.5"/>
        <rFont val="Courier New"/>
        <family val="3"/>
      </rPr>
      <t xml:space="preserve">4      2      2      </t>
    </r>
    <r>
      <rPr>
        <sz val="10.5"/>
        <rFont val="Courier New"/>
        <family val="3"/>
      </rPr>
      <t xml:space="preserve">2      2     </t>
    </r>
    <r>
      <rPr>
        <vertAlign val="superscript"/>
        <sz val="10.5"/>
        <rFont val="Courier New"/>
        <family val="3"/>
      </rPr>
      <t>0     12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</si>
  <si>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217   1184    353    </t>
    </r>
    <r>
      <rPr>
        <sz val="10.5"/>
        <rFont val="Courier New"/>
        <family val="3"/>
      </rPr>
      <t xml:space="preserve">402    729     </t>
    </r>
    <r>
      <rPr>
        <vertAlign val="superscript"/>
        <sz val="10.5"/>
        <rFont val="Courier New"/>
        <family val="3"/>
      </rPr>
      <t>43   2928</t>
    </r>
  </si>
  <si>
    <r>
      <rPr>
        <vertAlign val="subscript"/>
        <sz val="10.5"/>
        <rFont val="Courier New"/>
        <family val="3"/>
      </rPr>
      <t xml:space="preserve">D    300    634    333    </t>
    </r>
    <r>
      <rPr>
        <sz val="10.5"/>
        <rFont val="Courier New"/>
        <family val="3"/>
      </rPr>
      <t xml:space="preserve">365    374     </t>
    </r>
    <r>
      <rPr>
        <vertAlign val="superscript"/>
        <sz val="10.5"/>
        <rFont val="Courier New"/>
        <family val="3"/>
      </rPr>
      <t>27   2033</t>
    </r>
  </si>
  <si>
    <r>
      <rPr>
        <vertAlign val="subscript"/>
        <sz val="10.5"/>
        <rFont val="Courier New"/>
        <family val="3"/>
      </rPr>
      <t xml:space="preserve">3      l      1      </t>
    </r>
    <r>
      <rPr>
        <sz val="10.5"/>
        <rFont val="Courier New"/>
        <family val="3"/>
      </rPr>
      <t xml:space="preserve">4     0      </t>
    </r>
    <r>
      <rPr>
        <vertAlign val="superscript"/>
        <sz val="10.5"/>
        <rFont val="Courier New"/>
        <family val="3"/>
      </rPr>
      <t>0      9</t>
    </r>
  </si>
  <si>
    <r>
      <rPr>
        <sz val="10.5"/>
        <rFont val="Courier New"/>
        <family val="3"/>
      </rPr>
      <t xml:space="preserve">259   </t>
    </r>
    <r>
      <rPr>
        <vertAlign val="superscript"/>
        <sz val="10.5"/>
        <rFont val="Courier New"/>
        <family val="3"/>
      </rPr>
      <t xml:space="preserve">1066    372    422    </t>
    </r>
    <r>
      <rPr>
        <b/>
        <vertAlign val="superscript"/>
        <sz val="10"/>
        <rFont val="Courier New"/>
        <family val="3"/>
      </rPr>
      <t xml:space="preserve">685     </t>
    </r>
    <r>
      <rPr>
        <vertAlign val="superscript"/>
        <sz val="10.5"/>
        <rFont val="Courier New"/>
        <family val="3"/>
      </rPr>
      <t>230   3034</t>
    </r>
  </si>
  <si>
    <r>
      <rPr>
        <vertAlign val="subscript"/>
        <sz val="10.5"/>
        <rFont val="Courier New"/>
        <family val="3"/>
      </rPr>
      <t xml:space="preserve">199    566    </t>
    </r>
    <r>
      <rPr>
        <sz val="10.5"/>
        <rFont val="Courier New"/>
        <family val="3"/>
      </rPr>
      <t xml:space="preserve">241    280    273    </t>
    </r>
    <r>
      <rPr>
        <vertAlign val="superscript"/>
        <sz val="10.5"/>
        <rFont val="Courier New"/>
        <family val="3"/>
      </rPr>
      <t>164   1723</t>
    </r>
  </si>
  <si>
    <r>
      <rPr>
        <vertAlign val="subscript"/>
        <sz val="10.5"/>
        <rFont val="Courier New"/>
        <family val="3"/>
      </rPr>
      <t xml:space="preserve">247   </t>
    </r>
    <r>
      <rPr>
        <vertAlign val="subscript"/>
        <sz val="9.5"/>
        <rFont val="Times New Roman"/>
        <family val="1"/>
      </rPr>
      <t xml:space="preserve">1013           </t>
    </r>
    <r>
      <rPr>
        <sz val="10.5"/>
        <rFont val="Courier New"/>
        <family val="3"/>
      </rPr>
      <t xml:space="preserve">348    415    649    </t>
    </r>
    <r>
      <rPr>
        <vertAlign val="superscript"/>
        <sz val="10.5"/>
        <rFont val="Courier New"/>
        <family val="3"/>
      </rPr>
      <t>215   2887</t>
    </r>
  </si>
  <si>
    <r>
      <rPr>
        <vertAlign val="subscript"/>
        <sz val="10.5"/>
        <rFont val="Courier New"/>
        <family val="3"/>
      </rPr>
      <t xml:space="preserve">202    611    261    </t>
    </r>
    <r>
      <rPr>
        <sz val="10.5"/>
        <rFont val="Courier New"/>
        <family val="3"/>
      </rPr>
      <t xml:space="preserve">281    309    </t>
    </r>
    <r>
      <rPr>
        <vertAlign val="superscript"/>
        <sz val="10.5"/>
        <rFont val="Courier New"/>
        <family val="3"/>
      </rPr>
      <t>176   1840</t>
    </r>
  </si>
  <si>
    <r>
      <rPr>
        <vertAlign val="subscript"/>
        <sz val="10.5"/>
        <rFont val="Courier New"/>
        <family val="3"/>
      </rPr>
      <t xml:space="preserve">269   1091    387    </t>
    </r>
    <r>
      <rPr>
        <sz val="10.5"/>
        <rFont val="Courier New"/>
        <family val="3"/>
      </rPr>
      <t xml:space="preserve">464    707    </t>
    </r>
    <r>
      <rPr>
        <vertAlign val="superscript"/>
        <sz val="10.5"/>
        <rFont val="Courier New"/>
        <family val="3"/>
      </rPr>
      <t>245   3163</t>
    </r>
  </si>
  <si>
    <r>
      <rPr>
        <vertAlign val="subscript"/>
        <sz val="10.5"/>
        <rFont val="Courier New"/>
        <family val="3"/>
      </rPr>
      <t xml:space="preserve">183    524    218    </t>
    </r>
    <r>
      <rPr>
        <sz val="10.5"/>
        <rFont val="Courier New"/>
        <family val="3"/>
      </rPr>
      <t xml:space="preserve">243    255    </t>
    </r>
    <r>
      <rPr>
        <vertAlign val="superscript"/>
        <sz val="10.5"/>
        <rFont val="Courier New"/>
        <family val="3"/>
      </rPr>
      <t>120   1543</t>
    </r>
  </si>
  <si>
    <r>
      <rPr>
        <sz val="10"/>
        <rFont val="Times New Roman"/>
        <family val="1"/>
      </rPr>
      <t xml:space="preserve">- </t>
    </r>
    <r>
      <rPr>
        <b/>
        <sz val="10"/>
        <rFont val="Times New Roman"/>
        <family val="1"/>
      </rPr>
      <t xml:space="preserve">49 </t>
    </r>
    <r>
      <rPr>
        <sz val="10"/>
        <rFont val="Times New Roman"/>
        <family val="1"/>
      </rPr>
      <t>-</t>
    </r>
  </si>
  <si>
    <r>
      <rPr>
        <sz val="11.5"/>
        <rFont val="Times New Roman"/>
        <family val="1"/>
      </rPr>
      <t>•</t>
    </r>
  </si>
  <si>
    <r>
      <rPr>
        <sz val="10.5"/>
        <rFont val="Courier New"/>
        <family val="3"/>
      </rPr>
      <t xml:space="preserve">DATE: 12/02/92                                     </t>
    </r>
    <r>
      <rPr>
        <vertAlign val="superscript"/>
        <sz val="10.5"/>
        <rFont val="Courier New"/>
        <family val="3"/>
      </rPr>
      <t xml:space="preserve">1992 GENERAL ELECTION                              PAGE  2 OF  2- </t>
    </r>
    <r>
      <rPr>
        <sz val="10.5"/>
        <rFont val="Courier New"/>
        <family val="3"/>
      </rPr>
      <t xml:space="preserve">TIME: 13:17                                      </t>
    </r>
    <r>
      <rPr>
        <vertAlign val="superscript"/>
        <sz val="10.5"/>
        <rFont val="Courier New"/>
        <family val="3"/>
      </rPr>
      <t>STATEMENT OF VOTE FOR DISTRICT 14</t>
    </r>
  </si>
  <si>
    <r>
      <rPr>
        <sz val="10.5"/>
        <rFont val="Courier New"/>
        <family val="3"/>
      </rPr>
      <t>14-995</t>
    </r>
  </si>
  <si>
    <r>
      <rPr>
        <sz val="10.5"/>
        <rFont val="Courier New"/>
        <family val="3"/>
      </rPr>
      <t xml:space="preserve">JD3D - </t>
    </r>
    <r>
      <rPr>
        <b/>
        <sz val="10"/>
        <rFont val="Times New Roman"/>
        <family val="1"/>
      </rPr>
      <t xml:space="preserve">P.   </t>
    </r>
    <r>
      <rPr>
        <sz val="10.5"/>
        <rFont val="Courier New"/>
        <family val="3"/>
      </rPr>
      <t>ASHMAN YES</t>
    </r>
  </si>
  <si>
    <r>
      <rPr>
        <sz val="10.5"/>
        <rFont val="Courier New"/>
        <family val="3"/>
      </rPr>
      <t xml:space="preserve">JD3D - </t>
    </r>
    <r>
      <rPr>
        <b/>
        <sz val="10.5"/>
        <rFont val="Courier New"/>
        <family val="3"/>
      </rPr>
      <t xml:space="preserve">W. </t>
    </r>
    <r>
      <rPr>
        <sz val="10.5"/>
        <rFont val="Courier New"/>
        <family val="3"/>
      </rPr>
      <t>FULD YES</t>
    </r>
  </si>
  <si>
    <r>
      <rPr>
        <sz val="10.5"/>
        <rFont val="Courier New"/>
        <family val="3"/>
      </rPr>
      <t xml:space="preserve">14-295  14-297  </t>
    </r>
    <r>
      <rPr>
        <vertAlign val="superscript"/>
        <sz val="10.5"/>
        <rFont val="Courier New"/>
        <family val="3"/>
      </rPr>
      <t>14-299  14-301  14-991</t>
    </r>
  </si>
  <si>
    <r>
      <rPr>
        <sz val="10.5"/>
        <rFont val="Courier New"/>
        <family val="3"/>
      </rPr>
      <t xml:space="preserve">259   1099    </t>
    </r>
    <r>
      <rPr>
        <b/>
        <vertAlign val="superscript"/>
        <sz val="9"/>
        <rFont val="Courier New"/>
        <family val="3"/>
      </rPr>
      <t xml:space="preserve">380     </t>
    </r>
    <r>
      <rPr>
        <vertAlign val="superscript"/>
        <sz val="10.5"/>
        <rFont val="Courier New"/>
        <family val="3"/>
      </rPr>
      <t xml:space="preserve">442    </t>
    </r>
    <r>
      <rPr>
        <b/>
        <vertAlign val="superscript"/>
        <sz val="9"/>
        <rFont val="Courier New"/>
        <family val="3"/>
      </rPr>
      <t xml:space="preserve">708     </t>
    </r>
    <r>
      <rPr>
        <vertAlign val="superscript"/>
        <sz val="10.5"/>
        <rFont val="Courier New"/>
        <family val="3"/>
      </rPr>
      <t>242   3130</t>
    </r>
  </si>
  <si>
    <r>
      <rPr>
        <sz val="10.5"/>
        <rFont val="Courier New"/>
        <family val="3"/>
      </rPr>
      <t xml:space="preserve">183    519    228    </t>
    </r>
    <r>
      <rPr>
        <vertAlign val="superscript"/>
        <sz val="10.5"/>
        <rFont val="Courier New"/>
        <family val="3"/>
      </rPr>
      <t>254    254    122   1560</t>
    </r>
  </si>
  <si>
    <r>
      <rPr>
        <sz val="10.5"/>
        <rFont val="Courier New"/>
        <family val="3"/>
      </rPr>
      <t xml:space="preserve">252   1093    </t>
    </r>
    <r>
      <rPr>
        <vertAlign val="superscript"/>
        <sz val="10.5"/>
        <rFont val="Courier New"/>
        <family val="3"/>
      </rPr>
      <t xml:space="preserve">370    443    </t>
    </r>
    <r>
      <rPr>
        <b/>
        <vertAlign val="superscript"/>
        <sz val="9"/>
        <rFont val="Courier New"/>
        <family val="3"/>
      </rPr>
      <t xml:space="preserve">689     </t>
    </r>
    <r>
      <rPr>
        <vertAlign val="superscript"/>
        <sz val="10.5"/>
        <rFont val="Courier New"/>
        <family val="3"/>
      </rPr>
      <t>215   3062</t>
    </r>
  </si>
  <si>
    <r>
      <rPr>
        <sz val="10.5"/>
        <rFont val="Courier New"/>
        <family val="3"/>
      </rPr>
      <t xml:space="preserve">191    520    </t>
    </r>
    <r>
      <rPr>
        <vertAlign val="superscript"/>
        <sz val="10.5"/>
        <rFont val="Courier New"/>
        <family val="3"/>
      </rPr>
      <t>234    252    260    143   1600</t>
    </r>
  </si>
  <si>
    <r>
      <rPr>
        <sz val="10.5"/>
        <rFont val="Courier New"/>
        <family val="3"/>
      </rPr>
      <t xml:space="preserve">264   1070    </t>
    </r>
    <r>
      <rPr>
        <vertAlign val="superscript"/>
        <sz val="10.5"/>
        <rFont val="Courier New"/>
        <family val="3"/>
      </rPr>
      <t xml:space="preserve">367    435    </t>
    </r>
    <r>
      <rPr>
        <b/>
        <vertAlign val="superscript"/>
        <sz val="9"/>
        <rFont val="Courier New"/>
        <family val="3"/>
      </rPr>
      <t xml:space="preserve">685     </t>
    </r>
    <r>
      <rPr>
        <vertAlign val="superscript"/>
        <sz val="10.5"/>
        <rFont val="Courier New"/>
        <family val="3"/>
      </rPr>
      <t>214   3035</t>
    </r>
  </si>
  <si>
    <r>
      <rPr>
        <sz val="10.5"/>
        <rFont val="Courier New"/>
        <family val="3"/>
      </rPr>
      <t xml:space="preserve">191    </t>
    </r>
    <r>
      <rPr>
        <vertAlign val="superscript"/>
        <sz val="10.5"/>
        <rFont val="Courier New"/>
        <family val="3"/>
      </rPr>
      <t>536    241    253    269    144   1634</t>
    </r>
  </si>
  <si>
    <r>
      <rPr>
        <sz val="10.5"/>
        <rFont val="Courier New"/>
        <family val="3"/>
      </rPr>
      <t xml:space="preserve">266   1138    362    </t>
    </r>
    <r>
      <rPr>
        <vertAlign val="superscript"/>
        <sz val="10.5"/>
        <rFont val="Courier New"/>
        <family val="3"/>
      </rPr>
      <t xml:space="preserve">446    </t>
    </r>
    <r>
      <rPr>
        <b/>
        <vertAlign val="superscript"/>
        <sz val="9"/>
        <rFont val="Courier New"/>
        <family val="3"/>
      </rPr>
      <t xml:space="preserve">698     </t>
    </r>
    <r>
      <rPr>
        <vertAlign val="superscript"/>
        <sz val="10.5"/>
        <rFont val="Courier New"/>
        <family val="3"/>
      </rPr>
      <t>228   3138</t>
    </r>
  </si>
  <si>
    <r>
      <rPr>
        <sz val="10.5"/>
        <rFont val="Courier New"/>
        <family val="3"/>
      </rPr>
      <t xml:space="preserve">175    467    234    249    </t>
    </r>
    <r>
      <rPr>
        <vertAlign val="superscript"/>
        <sz val="10.5"/>
        <rFont val="Courier New"/>
        <family val="3"/>
      </rPr>
      <t>242    133   1500</t>
    </r>
  </si>
  <si>
    <r>
      <rPr>
        <sz val="10.5"/>
        <rFont val="Courier New"/>
        <family val="3"/>
      </rPr>
      <t xml:space="preserve">281   1163    </t>
    </r>
    <r>
      <rPr>
        <vertAlign val="superscript"/>
        <sz val="10.5"/>
        <rFont val="Courier New"/>
        <family val="3"/>
      </rPr>
      <t>390    460    738    244   3276</t>
    </r>
  </si>
  <si>
    <r>
      <rPr>
        <sz val="10.5"/>
        <rFont val="Courier New"/>
        <family val="3"/>
      </rPr>
      <t xml:space="preserve">167    </t>
    </r>
    <r>
      <rPr>
        <b/>
        <sz val="9"/>
        <rFont val="Courier New"/>
        <family val="3"/>
      </rPr>
      <t xml:space="preserve">448     </t>
    </r>
    <r>
      <rPr>
        <sz val="10.5"/>
        <rFont val="Courier New"/>
        <family val="3"/>
      </rPr>
      <t xml:space="preserve">214    </t>
    </r>
    <r>
      <rPr>
        <vertAlign val="superscript"/>
        <sz val="10.5"/>
        <rFont val="Courier New"/>
        <family val="3"/>
      </rPr>
      <t>237    217    118   1401</t>
    </r>
  </si>
  <si>
    <r>
      <rPr>
        <sz val="10.5"/>
        <rFont val="Courier New"/>
        <family val="3"/>
      </rPr>
      <t xml:space="preserve">245   1090    </t>
    </r>
    <r>
      <rPr>
        <vertAlign val="superscript"/>
        <sz val="10.5"/>
        <rFont val="Courier New"/>
        <family val="3"/>
      </rPr>
      <t>375    427    672    212   3021</t>
    </r>
  </si>
  <si>
    <r>
      <rPr>
        <sz val="10.5"/>
        <rFont val="Courier New"/>
        <family val="3"/>
      </rPr>
      <t xml:space="preserve">195    511    </t>
    </r>
    <r>
      <rPr>
        <b/>
        <vertAlign val="superscript"/>
        <sz val="9"/>
        <rFont val="Courier New"/>
        <family val="3"/>
      </rPr>
      <t xml:space="preserve">228     </t>
    </r>
    <r>
      <rPr>
        <vertAlign val="superscript"/>
        <sz val="10.5"/>
        <rFont val="Courier New"/>
        <family val="3"/>
      </rPr>
      <t>267    266    147   1614</t>
    </r>
  </si>
  <si>
    <r>
      <rPr>
        <sz val="10.5"/>
        <rFont val="Courier New"/>
        <family val="3"/>
      </rPr>
      <t xml:space="preserve">243   1091    </t>
    </r>
    <r>
      <rPr>
        <vertAlign val="superscript"/>
        <sz val="10.5"/>
        <rFont val="Courier New"/>
        <family val="3"/>
      </rPr>
      <t>373    424    653    229   3013</t>
    </r>
  </si>
  <si>
    <r>
      <rPr>
        <sz val="10.5"/>
        <rFont val="Courier New"/>
        <family val="3"/>
      </rPr>
      <t xml:space="preserve">208    510    </t>
    </r>
    <r>
      <rPr>
        <vertAlign val="superscript"/>
        <sz val="10.5"/>
        <rFont val="Courier New"/>
        <family val="3"/>
      </rPr>
      <t>232    271    290    128   1639</t>
    </r>
  </si>
  <si>
    <r>
      <rPr>
        <sz val="10.5"/>
        <rFont val="Courier New"/>
        <family val="3"/>
      </rPr>
      <t xml:space="preserve">165    791    261    </t>
    </r>
    <r>
      <rPr>
        <vertAlign val="superscript"/>
        <sz val="10.5"/>
        <rFont val="Courier New"/>
        <family val="3"/>
      </rPr>
      <t xml:space="preserve">291    572    </t>
    </r>
    <r>
      <rPr>
        <b/>
        <vertAlign val="superscript"/>
        <sz val="9"/>
        <rFont val="Courier New"/>
        <family val="3"/>
      </rPr>
      <t xml:space="preserve">189    </t>
    </r>
    <r>
      <rPr>
        <vertAlign val="superscript"/>
        <sz val="10.5"/>
        <rFont val="Courier New"/>
        <family val="3"/>
      </rPr>
      <t>2269</t>
    </r>
  </si>
  <si>
    <r>
      <rPr>
        <sz val="10.5"/>
        <rFont val="Courier New"/>
        <family val="3"/>
      </rPr>
      <t xml:space="preserve">341    923    </t>
    </r>
    <r>
      <rPr>
        <vertAlign val="superscript"/>
        <sz val="10.5"/>
        <rFont val="Courier New"/>
        <family val="3"/>
      </rPr>
      <t>390    464    459    215   2792</t>
    </r>
  </si>
  <si>
    <r>
      <rPr>
        <sz val="10.5"/>
        <rFont val="Courier New"/>
        <family val="3"/>
      </rPr>
      <t xml:space="preserve">254    </t>
    </r>
    <r>
      <rPr>
        <b/>
        <sz val="9"/>
        <rFont val="Courier New"/>
        <family val="3"/>
      </rPr>
      <t xml:space="preserve">852     </t>
    </r>
    <r>
      <rPr>
        <vertAlign val="superscript"/>
        <sz val="10.5"/>
        <rFont val="Courier New"/>
        <family val="3"/>
      </rPr>
      <t>374    382    374    201   2437</t>
    </r>
  </si>
  <si>
    <r>
      <rPr>
        <sz val="10.5"/>
        <rFont val="Courier New"/>
        <family val="3"/>
      </rPr>
      <t xml:space="preserve">NO                     </t>
    </r>
    <r>
      <rPr>
        <vertAlign val="superscript"/>
        <sz val="10.5"/>
        <rFont val="Courier New"/>
        <family val="3"/>
      </rPr>
      <t xml:space="preserve">272    </t>
    </r>
    <r>
      <rPr>
        <b/>
        <vertAlign val="superscript"/>
        <sz val="9"/>
        <rFont val="Courier New"/>
        <family val="3"/>
      </rPr>
      <t xml:space="preserve">982     </t>
    </r>
    <r>
      <rPr>
        <vertAlign val="superscript"/>
        <sz val="10.5"/>
        <rFont val="Courier New"/>
        <family val="3"/>
      </rPr>
      <t xml:space="preserve">321    403    697    220   </t>
    </r>
    <r>
      <rPr>
        <b/>
        <vertAlign val="superscript"/>
        <sz val="9"/>
        <rFont val="Courier New"/>
        <family val="3"/>
      </rPr>
      <t>2895</t>
    </r>
  </si>
  <si>
    <r>
      <rPr>
        <sz val="9.5"/>
        <rFont val="Arial"/>
        <family val="2"/>
      </rPr>
      <t>• BO -</t>
    </r>
  </si>
  <si>
    <r>
      <rPr>
        <sz val="6.5"/>
        <rFont val="Arial"/>
        <family val="2"/>
      </rPr>
      <t>II</t>
    </r>
  </si>
  <si>
    <r>
      <rPr>
        <sz val="3.5"/>
        <color rgb="FF545454"/>
        <rFont val="Arial"/>
        <family val="2"/>
      </rPr>
      <t>'</t>
    </r>
    <r>
      <rPr>
        <sz val="3.5"/>
        <color rgb="FF232323"/>
        <rFont val="Arial"/>
        <family val="2"/>
      </rPr>
      <t>v</t>
    </r>
  </si>
  <si>
    <r>
      <rPr>
        <vertAlign val="subscript"/>
        <sz val="9.5"/>
        <color rgb="FF3F3F3F"/>
        <rFont val="Times New Roman"/>
        <family val="1"/>
      </rPr>
      <t xml:space="preserve">-  </t>
    </r>
    <r>
      <rPr>
        <b/>
        <vertAlign val="subscript"/>
        <sz val="9.5"/>
        <rFont val="Times New Roman"/>
        <family val="1"/>
      </rPr>
      <t xml:space="preserve">DATE:   </t>
    </r>
    <r>
      <rPr>
        <vertAlign val="subscript"/>
        <sz val="10.5"/>
        <rFont val="Courier New"/>
        <family val="3"/>
      </rPr>
      <t xml:space="preserve">12/02/92                                     </t>
    </r>
    <r>
      <rPr>
        <b/>
        <sz val="10"/>
        <rFont val="Courier New"/>
        <family val="3"/>
      </rPr>
      <t xml:space="preserve">1992 </t>
    </r>
    <r>
      <rPr>
        <sz val="10.5"/>
        <rFont val="Courier New"/>
        <family val="3"/>
      </rPr>
      <t>GENERAL ELECTION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</si>
  <si>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</t>
    </r>
    <r>
      <rPr>
        <b/>
        <sz val="9.5"/>
        <rFont val="Times New Roman"/>
        <family val="1"/>
      </rPr>
      <t xml:space="preserve">OF   VOTE  FDR  </t>
    </r>
    <r>
      <rPr>
        <sz val="10.5"/>
        <rFont val="Courier New"/>
        <family val="3"/>
      </rPr>
      <t xml:space="preserve">DISTRICT </t>
    </r>
    <r>
      <rPr>
        <vertAlign val="superscript"/>
        <sz val="10.5"/>
        <rFont val="Courier New"/>
        <family val="3"/>
      </rPr>
      <t>15</t>
    </r>
  </si>
  <si>
    <r>
      <rPr>
        <vertAlign val="subscript"/>
        <sz val="10.5"/>
        <rFont val="Courier New"/>
        <family val="3"/>
      </rPr>
      <t xml:space="preserve">ANCH    ANCH    ANCH    ANCH    ANCH    ANCH    </t>
    </r>
    <r>
      <rPr>
        <sz val="10.5"/>
        <rFont val="Courier New"/>
        <family val="3"/>
      </rPr>
      <t xml:space="preserve">ANCH   </t>
    </r>
    <r>
      <rPr>
        <vertAlign val="superscript"/>
        <sz val="10.5"/>
        <rFont val="Courier New"/>
        <family val="3"/>
      </rPr>
      <t>ANCH ABSENTE QUESTON</t>
    </r>
  </si>
  <si>
    <r>
      <rPr>
        <vertAlign val="subscript"/>
        <sz val="10.5"/>
        <rFont val="Courier New"/>
        <family val="3"/>
      </rPr>
      <t xml:space="preserve">I 303  I 305   </t>
    </r>
    <r>
      <rPr>
        <sz val="10.5"/>
        <rFont val="Courier New"/>
        <family val="3"/>
      </rPr>
      <t xml:space="preserve">I 307   I 309  </t>
    </r>
    <r>
      <rPr>
        <vertAlign val="superscript"/>
        <sz val="10.5"/>
        <rFont val="Courier New"/>
        <family val="3"/>
      </rPr>
      <t>I 311   I 313  I 315  I 317</t>
    </r>
  </si>
  <si>
    <r>
      <rPr>
        <b/>
        <sz val="10"/>
        <rFont val="Courier New"/>
        <family val="3"/>
      </rPr>
      <t xml:space="preserve">15-991  </t>
    </r>
    <r>
      <rPr>
        <b/>
        <vertAlign val="superscript"/>
        <sz val="10"/>
        <rFont val="Courier New"/>
        <family val="3"/>
      </rPr>
      <t>15-995</t>
    </r>
  </si>
  <si>
    <r>
      <rPr>
        <vertAlign val="subscript"/>
        <sz val="10.5"/>
        <rFont val="Courier New"/>
        <family val="3"/>
      </rPr>
      <t xml:space="preserve">15-303  15-305  </t>
    </r>
    <r>
      <rPr>
        <sz val="10.5"/>
        <rFont val="Courier New"/>
        <family val="3"/>
      </rPr>
      <t xml:space="preserve">15-307  </t>
    </r>
    <r>
      <rPr>
        <b/>
        <sz val="10"/>
        <rFont val="Courier New"/>
        <family val="3"/>
      </rPr>
      <t xml:space="preserve">15-309  </t>
    </r>
    <r>
      <rPr>
        <b/>
        <vertAlign val="superscript"/>
        <sz val="10"/>
        <rFont val="Courier New"/>
        <family val="3"/>
      </rPr>
      <t xml:space="preserve">15-311  </t>
    </r>
    <r>
      <rPr>
        <vertAlign val="superscript"/>
        <sz val="10.5"/>
        <rFont val="Courier New"/>
        <family val="3"/>
      </rPr>
      <t>15-313  15-315  15-317</t>
    </r>
  </si>
  <si>
    <r>
      <rPr>
        <sz val="10.5"/>
        <rFont val="Courier New"/>
        <family val="3"/>
      </rPr>
      <t xml:space="preserve">VOTER TURNOUT X          </t>
    </r>
    <r>
      <rPr>
        <vertAlign val="superscript"/>
        <sz val="10.5"/>
        <rFont val="Courier New"/>
        <family val="3"/>
      </rPr>
      <t>52.61   67.31   54</t>
    </r>
    <r>
      <rPr>
        <vertAlign val="superscript"/>
        <sz val="10.5"/>
        <color rgb="FF232323"/>
        <rFont val="Courier New"/>
        <family val="3"/>
      </rPr>
      <t>.</t>
    </r>
    <r>
      <rPr>
        <vertAlign val="superscript"/>
        <sz val="10.5"/>
        <rFont val="Courier New"/>
        <family val="3"/>
      </rPr>
      <t xml:space="preserve">11   </t>
    </r>
    <r>
      <rPr>
        <b/>
        <vertAlign val="superscript"/>
        <sz val="10"/>
        <rFont val="Courier New"/>
        <family val="3"/>
      </rPr>
      <t xml:space="preserve">58.30   60.18   53.51   </t>
    </r>
    <r>
      <rPr>
        <vertAlign val="superscript"/>
        <sz val="10.5"/>
        <rFont val="Courier New"/>
        <family val="3"/>
      </rPr>
      <t xml:space="preserve">54.21   </t>
    </r>
    <r>
      <rPr>
        <b/>
        <vertAlign val="superscript"/>
        <sz val="10"/>
        <rFont val="Courier New"/>
        <family val="3"/>
      </rPr>
      <t>60.49</t>
    </r>
  </si>
  <si>
    <r>
      <rPr>
        <sz val="10.5"/>
        <rFont val="Courier New"/>
        <family val="3"/>
      </rPr>
      <t xml:space="preserve">REGISTERED VOTERS          </t>
    </r>
    <r>
      <rPr>
        <b/>
        <vertAlign val="superscript"/>
        <sz val="10"/>
        <rFont val="Courier New"/>
        <family val="3"/>
      </rPr>
      <t xml:space="preserve">498    </t>
    </r>
    <r>
      <rPr>
        <vertAlign val="superscript"/>
        <sz val="10.5"/>
        <rFont val="Courier New"/>
        <family val="3"/>
      </rPr>
      <t xml:space="preserve">1233    1253    765    </t>
    </r>
    <r>
      <rPr>
        <b/>
        <vertAlign val="superscript"/>
        <sz val="10"/>
        <rFont val="Courier New"/>
        <family val="3"/>
      </rPr>
      <t xml:space="preserve">884    </t>
    </r>
    <r>
      <rPr>
        <vertAlign val="superscript"/>
        <sz val="10.5"/>
        <rFont val="Courier New"/>
        <family val="3"/>
      </rPr>
      <t xml:space="preserve">1011    </t>
    </r>
    <r>
      <rPr>
        <b/>
        <vertAlign val="superscript"/>
        <sz val="10"/>
        <rFont val="Courier New"/>
        <family val="3"/>
      </rPr>
      <t>902    1096</t>
    </r>
    <r>
      <rPr>
        <vertAlign val="superscript"/>
        <sz val="10.5"/>
        <rFont val="Courier New"/>
        <family val="3"/>
      </rPr>
      <t xml:space="preserve">      0</t>
    </r>
  </si>
  <si>
    <r>
      <rPr>
        <sz val="10.5"/>
        <rFont val="Courier New"/>
        <family val="3"/>
      </rPr>
      <t xml:space="preserve">BALLOTS CAST              </t>
    </r>
    <r>
      <rPr>
        <vertAlign val="superscript"/>
        <sz val="10.5"/>
        <rFont val="Courier New"/>
        <family val="3"/>
      </rPr>
      <t xml:space="preserve">262    </t>
    </r>
    <r>
      <rPr>
        <b/>
        <vertAlign val="superscript"/>
        <sz val="10"/>
        <rFont val="Courier New"/>
        <family val="3"/>
      </rPr>
      <t xml:space="preserve">830     678     446    </t>
    </r>
    <r>
      <rPr>
        <vertAlign val="superscript"/>
        <sz val="10.5"/>
        <rFont val="Courier New"/>
        <family val="3"/>
      </rPr>
      <t xml:space="preserve">532    541    </t>
    </r>
    <r>
      <rPr>
        <b/>
        <vertAlign val="superscript"/>
        <sz val="10"/>
        <rFont val="Courier New"/>
        <family val="3"/>
      </rPr>
      <t xml:space="preserve">489    663    620     956    </t>
    </r>
    <r>
      <rPr>
        <vertAlign val="superscript"/>
        <sz val="10.5"/>
        <rFont val="Courier New"/>
        <family val="3"/>
      </rPr>
      <t>6017</t>
    </r>
  </si>
  <si>
    <r>
      <rPr>
        <sz val="10.5"/>
        <rFont val="Courier New"/>
        <family val="3"/>
      </rPr>
      <t>PRESIDENT/VICE PRESIDENT BUSH/QUAYLE CLINTON/GORE FULANI/MUNOZ  GRITZ/MI NETT</t>
    </r>
  </si>
  <si>
    <r>
      <rPr>
        <b/>
        <vertAlign val="subscript"/>
        <sz val="9.5"/>
        <rFont val="Times New Roman"/>
        <family val="1"/>
      </rPr>
      <t xml:space="preserve">R          </t>
    </r>
    <r>
      <rPr>
        <b/>
        <vertAlign val="subscript"/>
        <sz val="10"/>
        <rFont val="Courier New"/>
        <family val="3"/>
      </rPr>
      <t xml:space="preserve">88     </t>
    </r>
    <r>
      <rPr>
        <vertAlign val="subscript"/>
        <sz val="10.5"/>
        <rFont val="Courier New"/>
        <family val="3"/>
      </rPr>
      <t xml:space="preserve">266    </t>
    </r>
    <r>
      <rPr>
        <sz val="10.5"/>
        <rFont val="Courier New"/>
        <family val="3"/>
      </rPr>
      <t xml:space="preserve">192    122    </t>
    </r>
    <r>
      <rPr>
        <vertAlign val="superscript"/>
        <sz val="10.5"/>
        <rFont val="Courier New"/>
        <family val="3"/>
      </rPr>
      <t>190    138    148    194    235    269   1842</t>
    </r>
  </si>
  <si>
    <r>
      <rPr>
        <vertAlign val="subscript"/>
        <sz val="10.5"/>
        <rFont val="Courier New"/>
        <family val="3"/>
      </rPr>
      <t xml:space="preserve">D     97    382    </t>
    </r>
    <r>
      <rPr>
        <sz val="10.5"/>
        <rFont val="Courier New"/>
        <family val="3"/>
      </rPr>
      <t xml:space="preserve">306    189    </t>
    </r>
    <r>
      <rPr>
        <vertAlign val="superscript"/>
        <sz val="10.5"/>
        <rFont val="Courier New"/>
        <family val="3"/>
      </rPr>
      <t>209    218    186    228    248    326   2389</t>
    </r>
  </si>
  <si>
    <r>
      <rPr>
        <sz val="10.5"/>
        <rFont val="Courier New"/>
        <family val="3"/>
      </rPr>
      <t xml:space="preserve">NAP      3     </t>
    </r>
    <r>
      <rPr>
        <vertAlign val="superscript"/>
        <sz val="10.5"/>
        <rFont val="Courier New"/>
        <family val="3"/>
      </rPr>
      <t>0      4      2      1      2      0      2      1     3     18</t>
    </r>
  </si>
  <si>
    <r>
      <rPr>
        <sz val="10.5"/>
        <rFont val="Courier New"/>
        <family val="3"/>
      </rPr>
      <t xml:space="preserve">AFP     0      </t>
    </r>
    <r>
      <rPr>
        <vertAlign val="superscript"/>
        <sz val="10.5"/>
        <rFont val="Courier New"/>
        <family val="3"/>
      </rPr>
      <t>0      1      2     0      2      3      8      3      5     24</t>
    </r>
  </si>
  <si>
    <r>
      <rPr>
        <sz val="10.5"/>
        <rFont val="Courier New"/>
        <family val="3"/>
      </rPr>
      <t xml:space="preserve">NLP      </t>
    </r>
    <r>
      <rPr>
        <vertAlign val="superscript"/>
        <sz val="10.5"/>
        <rFont val="Courier New"/>
        <family val="3"/>
      </rPr>
      <t>0      1      3     0      1      2     4      1     2      1     15</t>
    </r>
  </si>
  <si>
    <r>
      <rPr>
        <sz val="10.5"/>
        <rFont val="Courier New"/>
        <family val="3"/>
      </rPr>
      <t>HAGELIN/TOMPKINS</t>
    </r>
  </si>
  <si>
    <r>
      <rPr>
        <sz val="10.5"/>
        <rFont val="Courier New"/>
        <family val="3"/>
      </rPr>
      <t xml:space="preserve">IFER     0      </t>
    </r>
    <r>
      <rPr>
        <vertAlign val="superscript"/>
        <sz val="10.5"/>
        <rFont val="Courier New"/>
        <family val="3"/>
      </rPr>
      <t>2      1     0      0      5      0      1      0      1     10</t>
    </r>
  </si>
  <si>
    <r>
      <rPr>
        <sz val="10.5"/>
        <rFont val="Courier New"/>
        <family val="3"/>
      </rPr>
      <t>LAROUCHE/BEVEL MARROU/LORD</t>
    </r>
  </si>
  <si>
    <r>
      <rPr>
        <sz val="10.5"/>
        <rFont val="Courier New"/>
        <family val="3"/>
      </rPr>
      <t>LP NPP</t>
    </r>
  </si>
  <si>
    <r>
      <rPr>
        <sz val="10.5"/>
        <rFont val="Courier New"/>
        <family val="3"/>
      </rPr>
      <t xml:space="preserve">1      3     </t>
    </r>
    <r>
      <rPr>
        <vertAlign val="superscript"/>
        <sz val="10.5"/>
        <rFont val="Courier New"/>
        <family val="3"/>
      </rPr>
      <t>10</t>
    </r>
  </si>
  <si>
    <r>
      <rPr>
        <sz val="10.5"/>
        <rFont val="Courier New"/>
        <family val="3"/>
      </rPr>
      <t xml:space="preserve">2      3      2     </t>
    </r>
    <r>
      <rPr>
        <vertAlign val="superscript"/>
        <sz val="10.5"/>
        <rFont val="Courier New"/>
        <family val="3"/>
      </rPr>
      <t>4      6      5     38</t>
    </r>
  </si>
  <si>
    <r>
      <rPr>
        <sz val="10.5"/>
        <rFont val="Courier New"/>
        <family val="3"/>
      </rPr>
      <t xml:space="preserve">328   </t>
    </r>
    <r>
      <rPr>
        <vertAlign val="superscript"/>
        <sz val="10.5"/>
        <rFont val="Courier New"/>
        <family val="3"/>
      </rPr>
      <t>1591</t>
    </r>
  </si>
  <si>
    <r>
      <rPr>
        <sz val="10.5"/>
        <rFont val="Courier New"/>
        <family val="3"/>
      </rPr>
      <t>PEROT/STOCKDALE PHILLIPS/KNIGHT</t>
    </r>
  </si>
  <si>
    <r>
      <rPr>
        <sz val="10.5"/>
        <rFont val="Courier New"/>
        <family val="3"/>
      </rPr>
      <t>ATP</t>
    </r>
  </si>
  <si>
    <r>
      <rPr>
        <sz val="10.5"/>
        <rFont val="Courier New"/>
        <family val="3"/>
      </rPr>
      <t xml:space="preserve">153    121    </t>
    </r>
    <r>
      <rPr>
        <vertAlign val="superscript"/>
        <sz val="10.5"/>
        <rFont val="Courier New"/>
        <family val="3"/>
      </rPr>
      <t>126    156    134    220    118</t>
    </r>
  </si>
  <si>
    <r>
      <rPr>
        <sz val="10.5"/>
        <rFont val="Courier New"/>
        <family val="3"/>
      </rPr>
      <t xml:space="preserve">0      1     </t>
    </r>
    <r>
      <rPr>
        <vertAlign val="superscript"/>
        <sz val="10.5"/>
        <rFont val="Courier New"/>
        <family val="3"/>
      </rPr>
      <t>0      0      0      0      1      1      0</t>
    </r>
  </si>
  <si>
    <r>
      <rPr>
        <b/>
        <sz val="9.5"/>
        <rFont val="Times New Roman"/>
        <family val="1"/>
      </rPr>
      <t xml:space="preserve">WRITE-IN                                                       </t>
    </r>
    <r>
      <rPr>
        <vertAlign val="superscript"/>
        <sz val="12"/>
        <rFont val="Arial"/>
        <family val="2"/>
      </rPr>
      <t xml:space="preserve">n          </t>
    </r>
    <r>
      <rPr>
        <vertAlign val="superscript"/>
        <sz val="10.5"/>
        <rFont val="Courier New"/>
        <family val="3"/>
      </rPr>
      <t>1      0      0      0      2      1      2     2      3</t>
    </r>
    <r>
      <rPr>
        <vertAlign val="superscript"/>
        <sz val="9"/>
        <rFont val="Arial"/>
        <family val="2"/>
      </rPr>
      <t xml:space="preserve">             11</t>
    </r>
  </si>
  <si>
    <r>
      <rPr>
        <vertAlign val="subscript"/>
        <sz val="10.5"/>
        <rFont val="Courier New"/>
        <family val="3"/>
      </rPr>
      <t xml:space="preserve">G     31    113     </t>
    </r>
    <r>
      <rPr>
        <sz val="10.5"/>
        <rFont val="Courier New"/>
        <family val="3"/>
      </rPr>
      <t xml:space="preserve">74     60     </t>
    </r>
    <r>
      <rPr>
        <vertAlign val="superscript"/>
        <sz val="10.5"/>
        <rFont val="Courier New"/>
        <family val="3"/>
      </rPr>
      <t>57     70     47     73     52     76    653</t>
    </r>
  </si>
  <si>
    <r>
      <rPr>
        <sz val="10.5"/>
        <rFont val="Courier New"/>
        <family val="3"/>
      </rPr>
      <t xml:space="preserve">HURKOWSKI, FRANK      </t>
    </r>
    <r>
      <rPr>
        <b/>
        <sz val="9.5"/>
        <rFont val="Arial"/>
        <family val="2"/>
      </rPr>
      <t xml:space="preserve">R          </t>
    </r>
    <r>
      <rPr>
        <vertAlign val="superscript"/>
        <sz val="10.5"/>
        <rFont val="Courier New"/>
        <family val="3"/>
      </rPr>
      <t xml:space="preserve">93    </t>
    </r>
    <r>
      <rPr>
        <b/>
        <vertAlign val="superscript"/>
        <sz val="10"/>
        <rFont val="Courier New"/>
        <family val="3"/>
      </rPr>
      <t xml:space="preserve">369     </t>
    </r>
    <r>
      <rPr>
        <vertAlign val="superscript"/>
        <sz val="10.5"/>
        <rFont val="Courier New"/>
        <family val="3"/>
      </rPr>
      <t>265    176    254    227    218    292    276    246   2416</t>
    </r>
  </si>
  <si>
    <r>
      <rPr>
        <sz val="10.5"/>
        <rFont val="Courier New"/>
        <family val="3"/>
      </rPr>
      <t xml:space="preserve">SMITH, TONY           </t>
    </r>
    <r>
      <rPr>
        <b/>
        <vertAlign val="superscript"/>
        <sz val="9.5"/>
        <rFont val="Times New Roman"/>
        <family val="1"/>
      </rPr>
      <t xml:space="preserve">D          </t>
    </r>
    <r>
      <rPr>
        <vertAlign val="superscript"/>
        <sz val="10.5"/>
        <rFont val="Courier New"/>
        <family val="3"/>
      </rPr>
      <t xml:space="preserve">123    325    314    </t>
    </r>
    <r>
      <rPr>
        <b/>
        <vertAlign val="superscript"/>
        <sz val="10"/>
        <rFont val="Courier New"/>
        <family val="3"/>
      </rPr>
      <t xml:space="preserve">188     </t>
    </r>
    <r>
      <rPr>
        <vertAlign val="superscript"/>
        <sz val="10.5"/>
        <rFont val="Courier New"/>
        <family val="3"/>
      </rPr>
      <t>211    231    203    274    247    216   2332</t>
    </r>
  </si>
  <si>
    <r>
      <rPr>
        <sz val="10.5"/>
        <rFont val="Courier New"/>
        <family val="3"/>
      </rPr>
      <t xml:space="preserve">WRITE-IN                    </t>
    </r>
    <r>
      <rPr>
        <vertAlign val="superscript"/>
        <sz val="10.5"/>
        <rFont val="Courier New"/>
        <family val="3"/>
      </rPr>
      <t>2      2      1      2     0      0      1      2     0      3     13</t>
    </r>
  </si>
  <si>
    <r>
      <rPr>
        <b/>
        <sz val="9.5"/>
        <rFont val="Times New Roman"/>
        <family val="1"/>
      </rPr>
      <t xml:space="preserve">D          </t>
    </r>
    <r>
      <rPr>
        <sz val="10.5"/>
        <rFont val="Courier New"/>
        <family val="3"/>
      </rPr>
      <t xml:space="preserve">138    </t>
    </r>
    <r>
      <rPr>
        <b/>
        <vertAlign val="superscript"/>
        <sz val="10"/>
        <rFont val="Courier New"/>
        <family val="3"/>
      </rPr>
      <t xml:space="preserve">468     </t>
    </r>
    <r>
      <rPr>
        <vertAlign val="superscript"/>
        <sz val="10.5"/>
        <rFont val="Courier New"/>
        <family val="3"/>
      </rPr>
      <t>365    219    260    252    244    308    278    240   2772</t>
    </r>
  </si>
  <si>
    <r>
      <rPr>
        <sz val="10.5"/>
        <rFont val="Courier New"/>
        <family val="3"/>
      </rPr>
      <t>DEVENS, JOHN MILLIGAN, HIKE</t>
    </r>
  </si>
  <si>
    <r>
      <rPr>
        <sz val="10.5"/>
        <rFont val="Courier New"/>
        <family val="3"/>
      </rPr>
      <t>G</t>
    </r>
    <r>
      <rPr>
        <vertAlign val="superscript"/>
        <sz val="10.5"/>
        <rFont val="Courier New"/>
        <family val="3"/>
      </rPr>
      <t xml:space="preserve">     10</t>
    </r>
  </si>
  <si>
    <r>
      <rPr>
        <sz val="10.5"/>
        <rFont val="Courier New"/>
        <family val="3"/>
      </rPr>
      <t xml:space="preserve">29     </t>
    </r>
    <r>
      <rPr>
        <vertAlign val="superscript"/>
        <sz val="10.5"/>
        <rFont val="Courier New"/>
        <family val="3"/>
      </rPr>
      <t>34     23     21     24     16     34     30     32    253</t>
    </r>
  </si>
  <si>
    <r>
      <rPr>
        <sz val="10.5"/>
        <rFont val="Courier New"/>
        <family val="3"/>
      </rPr>
      <t>STATES, MICHAEL YOUNG, DON</t>
    </r>
  </si>
  <si>
    <r>
      <rPr>
        <vertAlign val="subscript"/>
        <sz val="10.5"/>
        <rFont val="Courier New"/>
        <family val="3"/>
      </rPr>
      <t xml:space="preserve">24     40     16     </t>
    </r>
    <r>
      <rPr>
        <sz val="10.5"/>
        <rFont val="Courier New"/>
        <family val="3"/>
      </rPr>
      <t xml:space="preserve">40     27     </t>
    </r>
    <r>
      <rPr>
        <vertAlign val="superscript"/>
        <sz val="10.5"/>
        <rFont val="Courier New"/>
        <family val="3"/>
      </rPr>
      <t>37</t>
    </r>
  </si>
  <si>
    <r>
      <rPr>
        <vertAlign val="subscript"/>
        <sz val="10.5"/>
        <rFont val="Courier New"/>
        <family val="3"/>
      </rPr>
      <t xml:space="preserve">R    87    291    225    </t>
    </r>
    <r>
      <rPr>
        <sz val="10.5"/>
        <rFont val="Courier New"/>
        <family val="3"/>
      </rPr>
      <t xml:space="preserve">166    215    </t>
    </r>
    <r>
      <rPr>
        <vertAlign val="superscript"/>
        <sz val="10.5"/>
        <rFont val="Courier New"/>
        <family val="3"/>
      </rPr>
      <t>210    189    257    237    231</t>
    </r>
  </si>
  <si>
    <r>
      <rPr>
        <sz val="10.5"/>
        <rFont val="Courier New"/>
        <family val="3"/>
      </rPr>
      <t xml:space="preserve">WRITE-IN                   </t>
    </r>
    <r>
      <rPr>
        <vertAlign val="superscript"/>
        <sz val="10.5"/>
        <rFont val="Courier New"/>
        <family val="3"/>
      </rPr>
      <t>1      1      2     0      0      0      0      0      1      0      5</t>
    </r>
  </si>
  <si>
    <r>
      <rPr>
        <sz val="10.5"/>
        <rFont val="Courier New"/>
        <family val="3"/>
      </rPr>
      <t>STATE SENATOR DIST.H</t>
    </r>
  </si>
  <si>
    <r>
      <rPr>
        <b/>
        <vertAlign val="subscript"/>
        <sz val="9.5"/>
        <rFont val="Times New Roman"/>
        <family val="1"/>
      </rPr>
      <t xml:space="preserve">D          </t>
    </r>
    <r>
      <rPr>
        <vertAlign val="subscript"/>
        <sz val="10.5"/>
        <rFont val="Courier New"/>
        <family val="3"/>
      </rPr>
      <t xml:space="preserve">156    511    405    263    303    300    267    </t>
    </r>
    <r>
      <rPr>
        <sz val="10.5"/>
        <rFont val="Courier New"/>
        <family val="3"/>
      </rPr>
      <t xml:space="preserve">345    291     </t>
    </r>
    <r>
      <rPr>
        <vertAlign val="superscript"/>
        <sz val="10.5"/>
        <rFont val="Courier New"/>
        <family val="3"/>
      </rPr>
      <t>76   2917</t>
    </r>
  </si>
  <si>
    <r>
      <rPr>
        <sz val="10.5"/>
        <rFont val="Courier New"/>
        <family val="3"/>
      </rPr>
      <t xml:space="preserve">ELLIS, JOHNNY FELLER, TIMOTHY </t>
    </r>
    <r>
      <rPr>
        <b/>
        <sz val="9.5"/>
        <rFont val="Times New Roman"/>
        <family val="1"/>
      </rPr>
      <t xml:space="preserve">WEBB,   </t>
    </r>
    <r>
      <rPr>
        <sz val="10.5"/>
        <rFont val="Courier New"/>
        <family val="3"/>
      </rPr>
      <t>WILLIAM</t>
    </r>
  </si>
  <si>
    <r>
      <rPr>
        <sz val="9"/>
        <rFont val="Arial"/>
        <family val="2"/>
      </rPr>
      <t xml:space="preserve">8             </t>
    </r>
    <r>
      <rPr>
        <sz val="10.5"/>
        <rFont val="Courier New"/>
        <family val="3"/>
      </rPr>
      <t>17</t>
    </r>
  </si>
  <si>
    <r>
      <rPr>
        <sz val="10.5"/>
        <rFont val="Courier New"/>
        <family val="3"/>
      </rPr>
      <t>R</t>
    </r>
    <r>
      <rPr>
        <b/>
        <vertAlign val="superscript"/>
        <sz val="10"/>
        <rFont val="Courier New"/>
        <family val="3"/>
      </rPr>
      <t xml:space="preserve">      68</t>
    </r>
  </si>
  <si>
    <r>
      <rPr>
        <b/>
        <vertAlign val="subscript"/>
        <sz val="10"/>
        <rFont val="Courier New"/>
        <family val="3"/>
      </rPr>
      <t xml:space="preserve">59      46     </t>
    </r>
    <r>
      <rPr>
        <vertAlign val="subscript"/>
        <sz val="10.5"/>
        <rFont val="Courier New"/>
        <family val="3"/>
      </rPr>
      <t xml:space="preserve">30     </t>
    </r>
    <r>
      <rPr>
        <sz val="10.5"/>
        <rFont val="Courier New"/>
        <family val="3"/>
      </rPr>
      <t xml:space="preserve">24     53     </t>
    </r>
    <r>
      <rPr>
        <vertAlign val="superscript"/>
        <sz val="10.5"/>
        <rFont val="Courier New"/>
        <family val="3"/>
      </rPr>
      <t xml:space="preserve">30     </t>
    </r>
    <r>
      <rPr>
        <b/>
        <vertAlign val="superscript"/>
        <sz val="10"/>
        <rFont val="Courier New"/>
        <family val="3"/>
      </rPr>
      <t xml:space="preserve">48     </t>
    </r>
    <r>
      <rPr>
        <vertAlign val="superscript"/>
        <sz val="10.5"/>
        <rFont val="Courier New"/>
        <family val="3"/>
      </rPr>
      <t>40     9    356</t>
    </r>
  </si>
  <si>
    <r>
      <rPr>
        <sz val="10.5"/>
        <rFont val="Courier New"/>
        <family val="3"/>
      </rPr>
      <t xml:space="preserve">228    185    </t>
    </r>
    <r>
      <rPr>
        <vertAlign val="superscript"/>
        <sz val="10.5"/>
        <rFont val="Courier New"/>
        <family val="3"/>
      </rPr>
      <t xml:space="preserve">124    </t>
    </r>
    <r>
      <rPr>
        <b/>
        <vertAlign val="superscript"/>
        <sz val="10"/>
        <rFont val="Courier New"/>
        <family val="3"/>
      </rPr>
      <t xml:space="preserve">186     </t>
    </r>
    <r>
      <rPr>
        <vertAlign val="superscript"/>
        <sz val="10.5"/>
        <rFont val="Courier New"/>
        <family val="3"/>
      </rPr>
      <t>156    154    226    172     50   1549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</si>
  <si>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1      1      1      0      1      3      0      0      5</t>
    </r>
  </si>
  <si>
    <r>
      <rPr>
        <sz val="10.5"/>
        <rFont val="Courier New"/>
        <family val="3"/>
      </rPr>
      <t>STATE REP. DIST. 15</t>
    </r>
  </si>
  <si>
    <r>
      <rPr>
        <vertAlign val="subscript"/>
        <sz val="10.5"/>
        <rFont val="Courier New"/>
        <family val="3"/>
      </rPr>
      <t xml:space="preserve">D    179    612    505    323    371    339    321    </t>
    </r>
    <r>
      <rPr>
        <sz val="10.5"/>
        <rFont val="Courier New"/>
        <family val="3"/>
      </rPr>
      <t xml:space="preserve">396    349     </t>
    </r>
    <r>
      <rPr>
        <vertAlign val="superscript"/>
        <sz val="10.5"/>
        <rFont val="Courier New"/>
        <family val="3"/>
      </rPr>
      <t>64   3459</t>
    </r>
  </si>
  <si>
    <r>
      <rPr>
        <sz val="10.5"/>
        <rFont val="Courier New"/>
        <family val="3"/>
      </rPr>
      <t>BROWN, KAY DOIL, JIM</t>
    </r>
  </si>
  <si>
    <r>
      <rPr>
        <vertAlign val="subscript"/>
        <sz val="10.5"/>
        <rFont val="Courier New"/>
        <family val="3"/>
      </rPr>
      <t xml:space="preserve">A     57    155    116     </t>
    </r>
    <r>
      <rPr>
        <sz val="10.5"/>
        <rFont val="Courier New"/>
        <family val="3"/>
      </rPr>
      <t xml:space="preserve">82    123    </t>
    </r>
    <r>
      <rPr>
        <vertAlign val="superscript"/>
        <sz val="10.5"/>
        <rFont val="Courier New"/>
        <family val="3"/>
      </rPr>
      <t>158    109    206</t>
    </r>
  </si>
  <si>
    <r>
      <rPr>
        <sz val="10.5"/>
        <rFont val="Courier New"/>
        <family val="3"/>
      </rPr>
      <t xml:space="preserve">126     </t>
    </r>
    <r>
      <rPr>
        <vertAlign val="superscript"/>
        <sz val="10.5"/>
        <rFont val="Courier New"/>
        <family val="3"/>
      </rPr>
      <t>24   1156</t>
    </r>
  </si>
  <si>
    <r>
      <rPr>
        <sz val="10.5"/>
        <rFont val="Courier New"/>
        <family val="3"/>
      </rPr>
      <t xml:space="preserve">WRITE-IN                  </t>
    </r>
    <r>
      <rPr>
        <vertAlign val="superscript"/>
        <sz val="10.5"/>
        <rFont val="Courier New"/>
        <family val="3"/>
      </rPr>
      <t>1      3      0      3      1      3      5      2      8      0     26</t>
    </r>
  </si>
  <si>
    <r>
      <rPr>
        <sz val="10.5"/>
        <rFont val="Courier New"/>
        <family val="3"/>
      </rPr>
      <t>- APPEALS - A</t>
    </r>
    <r>
      <rPr>
        <sz val="10.5"/>
        <color rgb="FF232323"/>
        <rFont val="Courier New"/>
        <family val="3"/>
      </rPr>
      <t xml:space="preserve">. </t>
    </r>
    <r>
      <rPr>
        <vertAlign val="superscript"/>
        <sz val="10.5"/>
        <rFont val="Courier New"/>
        <family val="3"/>
      </rPr>
      <t xml:space="preserve">BRYNER </t>
    </r>
    <r>
      <rPr>
        <sz val="10.5"/>
        <rFont val="Courier New"/>
        <family val="3"/>
      </rPr>
      <t>YES</t>
    </r>
  </si>
  <si>
    <r>
      <rPr>
        <vertAlign val="subscript"/>
        <sz val="10.5"/>
        <rFont val="Courier New"/>
        <family val="3"/>
      </rPr>
      <t xml:space="preserve">129    473    350    236    295    243    241    </t>
    </r>
    <r>
      <rPr>
        <sz val="10.5"/>
        <rFont val="Courier New"/>
        <family val="3"/>
      </rPr>
      <t xml:space="preserve">324    296    </t>
    </r>
    <r>
      <rPr>
        <vertAlign val="superscript"/>
        <sz val="10.5"/>
        <rFont val="Courier New"/>
        <family val="3"/>
      </rPr>
      <t>233   2820</t>
    </r>
  </si>
  <si>
    <r>
      <rPr>
        <sz val="10.5"/>
        <rFont val="Courier New"/>
        <family val="3"/>
      </rPr>
      <t xml:space="preserve">153    </t>
    </r>
    <r>
      <rPr>
        <vertAlign val="superscript"/>
        <sz val="10.5"/>
        <rFont val="Courier New"/>
        <family val="3"/>
      </rPr>
      <t>226</t>
    </r>
  </si>
  <si>
    <r>
      <rPr>
        <vertAlign val="subscript"/>
        <sz val="10.5"/>
        <rFont val="Courier New"/>
        <family val="3"/>
      </rPr>
      <t xml:space="preserve">NO                      </t>
    </r>
    <r>
      <rPr>
        <sz val="10.5"/>
        <rFont val="Courier New"/>
        <family val="3"/>
      </rPr>
      <t xml:space="preserve">77    </t>
    </r>
    <r>
      <rPr>
        <vertAlign val="superscript"/>
        <sz val="10.5"/>
        <rFont val="Courier New"/>
        <family val="3"/>
      </rPr>
      <t>204    213    131    147    203</t>
    </r>
  </si>
  <si>
    <r>
      <rPr>
        <sz val="10.5"/>
        <rFont val="Courier New"/>
        <family val="3"/>
      </rPr>
      <t xml:space="preserve">APPEALS </t>
    </r>
    <r>
      <rPr>
        <vertAlign val="superscript"/>
        <sz val="10.5"/>
        <rFont val="Courier New"/>
        <family val="3"/>
      </rPr>
      <t xml:space="preserve">- R. COATS            </t>
    </r>
    <r>
      <rPr>
        <vertAlign val="subscript"/>
        <sz val="10.5"/>
        <rFont val="Courier New"/>
        <family val="3"/>
      </rPr>
      <t>124    452    328    220    283    228    218    319    282    230   2684</t>
    </r>
  </si>
  <si>
    <r>
      <rPr>
        <b/>
        <vertAlign val="subscript"/>
        <sz val="10"/>
        <rFont val="Courier New"/>
        <family val="3"/>
      </rPr>
      <t xml:space="preserve">83     </t>
    </r>
    <r>
      <rPr>
        <vertAlign val="subscript"/>
        <sz val="10.5"/>
        <rFont val="Courier New"/>
        <family val="3"/>
      </rPr>
      <t xml:space="preserve">213    224    </t>
    </r>
    <r>
      <rPr>
        <sz val="10.5"/>
        <rFont val="Courier New"/>
        <family val="3"/>
      </rPr>
      <t xml:space="preserve">144    154    </t>
    </r>
    <r>
      <rPr>
        <vertAlign val="superscript"/>
        <sz val="10.5"/>
        <rFont val="Courier New"/>
        <family val="3"/>
      </rPr>
      <t>214    171    232</t>
    </r>
  </si>
  <si>
    <r>
      <rPr>
        <vertAlign val="subscript"/>
        <sz val="10.5"/>
        <rFont val="Courier New"/>
        <family val="3"/>
      </rPr>
      <t xml:space="preserve">133    500    387    </t>
    </r>
    <r>
      <rPr>
        <sz val="10.5"/>
        <rFont val="Courier New"/>
        <family val="3"/>
      </rPr>
      <t xml:space="preserve">259    297    </t>
    </r>
    <r>
      <rPr>
        <vertAlign val="superscript"/>
        <sz val="10.5"/>
        <rFont val="Courier New"/>
        <family val="3"/>
      </rPr>
      <t>277    261    341    310    254   3019</t>
    </r>
  </si>
  <si>
    <r>
      <rPr>
        <vertAlign val="subscript"/>
        <sz val="10.5"/>
        <rFont val="Courier New"/>
        <family val="3"/>
      </rPr>
      <t xml:space="preserve">77    184    184    </t>
    </r>
    <r>
      <rPr>
        <sz val="10.5"/>
        <rFont val="Courier New"/>
        <family val="3"/>
      </rPr>
      <t xml:space="preserve">124    142    </t>
    </r>
    <r>
      <rPr>
        <vertAlign val="superscript"/>
        <sz val="10.5"/>
        <rFont val="Courier New"/>
        <family val="3"/>
      </rPr>
      <t>173    126    215    156    160   1541</t>
    </r>
  </si>
  <si>
    <r>
      <rPr>
        <sz val="11"/>
        <rFont val="Times New Roman"/>
        <family val="1"/>
      </rPr>
      <t>- Bl -</t>
    </r>
  </si>
  <si>
    <r>
      <rPr>
        <vertAlign val="superscript"/>
        <sz val="10.5"/>
        <rFont val="Courier New"/>
        <family val="3"/>
      </rPr>
      <t xml:space="preserve">DATE: 12/02/92                                     </t>
    </r>
    <r>
      <rPr>
        <sz val="10.5"/>
        <rFont val="Courier New"/>
        <family val="3"/>
      </rPr>
      <t xml:space="preserve">1992 GENERAL ELECTION                              </t>
    </r>
    <r>
      <rPr>
        <vertAlign val="superscript"/>
        <sz val="10.5"/>
        <rFont val="Courier New"/>
        <family val="3"/>
      </rPr>
      <t xml:space="preserve">PAGE  2 OF  2 TIME1 13:17                                      </t>
    </r>
    <r>
      <rPr>
        <sz val="10.5"/>
        <rFont val="Courier New"/>
        <family val="3"/>
      </rPr>
      <t>STATEMENT OF VOTE FOR DISTRICT 15</t>
    </r>
  </si>
  <si>
    <r>
      <rPr>
        <sz val="10.5"/>
        <rFont val="Courier New"/>
        <family val="3"/>
      </rPr>
      <t xml:space="preserve">ANCH   ANCH    ANCH   ANCH    ANCH    ANCH    ANCH    ANCH ABSENTE </t>
    </r>
    <r>
      <rPr>
        <vertAlign val="superscript"/>
        <sz val="10.5"/>
        <rFont val="Courier New"/>
        <family val="3"/>
      </rPr>
      <t>QUESTON</t>
    </r>
  </si>
  <si>
    <r>
      <rPr>
        <sz val="10.5"/>
        <rFont val="Courier New"/>
        <family val="3"/>
      </rPr>
      <t xml:space="preserve">JD3S - </t>
    </r>
    <r>
      <rPr>
        <vertAlign val="superscript"/>
        <sz val="10.5"/>
        <rFont val="Courier New"/>
        <family val="3"/>
      </rPr>
      <t xml:space="preserve">D. </t>
    </r>
    <r>
      <rPr>
        <sz val="10.5"/>
        <rFont val="Courier New"/>
        <family val="3"/>
      </rPr>
      <t>FABE</t>
    </r>
  </si>
  <si>
    <r>
      <rPr>
        <sz val="9"/>
        <rFont val="Arial"/>
        <family val="2"/>
      </rPr>
      <t xml:space="preserve">I    </t>
    </r>
    <r>
      <rPr>
        <sz val="10.5"/>
        <rFont val="Courier New"/>
        <family val="3"/>
      </rPr>
      <t xml:space="preserve">303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 xml:space="preserve">305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 xml:space="preserve">307   </t>
    </r>
    <r>
      <rPr>
        <sz val="9"/>
        <rFont val="Arial"/>
        <family val="2"/>
      </rPr>
      <t xml:space="preserve">I    </t>
    </r>
    <r>
      <rPr>
        <sz val="10.5"/>
        <rFont val="Courier New"/>
        <family val="3"/>
      </rPr>
      <t xml:space="preserve">309   </t>
    </r>
    <r>
      <rPr>
        <sz val="9"/>
        <rFont val="Arial"/>
        <family val="2"/>
      </rPr>
      <t xml:space="preserve">I    </t>
    </r>
    <r>
      <rPr>
        <sz val="10.5"/>
        <rFont val="Courier New"/>
        <family val="3"/>
      </rPr>
      <t xml:space="preserve">311   </t>
    </r>
    <r>
      <rPr>
        <sz val="9"/>
        <rFont val="Arial"/>
        <family val="2"/>
      </rPr>
      <t xml:space="preserve">I    </t>
    </r>
    <r>
      <rPr>
        <sz val="10.5"/>
        <rFont val="Courier New"/>
        <family val="3"/>
      </rPr>
      <t xml:space="preserve">313  </t>
    </r>
    <r>
      <rPr>
        <sz val="9"/>
        <rFont val="Arial"/>
        <family val="2"/>
      </rPr>
      <t xml:space="preserve">I    </t>
    </r>
    <r>
      <rPr>
        <sz val="10.5"/>
        <rFont val="Courier New"/>
        <family val="3"/>
      </rPr>
      <t xml:space="preserve">315  </t>
    </r>
    <r>
      <rPr>
        <sz val="9"/>
        <rFont val="Arial"/>
        <family val="2"/>
      </rPr>
      <t xml:space="preserve">I    </t>
    </r>
    <r>
      <rPr>
        <sz val="10.5"/>
        <rFont val="Courier New"/>
        <family val="3"/>
      </rPr>
      <t>317</t>
    </r>
  </si>
  <si>
    <r>
      <rPr>
        <sz val="10.5"/>
        <rFont val="Courier New"/>
        <family val="3"/>
      </rPr>
      <t>15-303  15-305  15-307  15-309  15-311  15-313  15-315  15-317  15-991</t>
    </r>
  </si>
  <si>
    <r>
      <rPr>
        <sz val="10.5"/>
        <rFont val="Courier New"/>
        <family val="3"/>
      </rPr>
      <t>15-995</t>
    </r>
  </si>
  <si>
    <r>
      <rPr>
        <vertAlign val="superscript"/>
        <sz val="10.5"/>
        <rFont val="Courier New"/>
        <family val="3"/>
      </rPr>
      <t xml:space="preserve">YES                       </t>
    </r>
    <r>
      <rPr>
        <sz val="10.5"/>
        <rFont val="Courier New"/>
        <family val="3"/>
      </rPr>
      <t xml:space="preserve">131    503    </t>
    </r>
    <r>
      <rPr>
        <vertAlign val="superscript"/>
        <sz val="10.5"/>
        <rFont val="Courier New"/>
        <family val="3"/>
      </rPr>
      <t xml:space="preserve">365    </t>
    </r>
    <r>
      <rPr>
        <sz val="10.5"/>
        <rFont val="Courier New"/>
        <family val="3"/>
      </rPr>
      <t xml:space="preserve">255    294    270    258    329    </t>
    </r>
    <r>
      <rPr>
        <vertAlign val="superscript"/>
        <sz val="10.5"/>
        <rFont val="Courier New"/>
        <family val="3"/>
      </rPr>
      <t xml:space="preserve">305    247   </t>
    </r>
    <r>
      <rPr>
        <sz val="10.5"/>
        <rFont val="Courier New"/>
        <family val="3"/>
      </rPr>
      <t>2957</t>
    </r>
  </si>
  <si>
    <r>
      <rPr>
        <vertAlign val="superscript"/>
        <sz val="10.5"/>
        <rFont val="Courier New"/>
        <family val="3"/>
      </rPr>
      <t xml:space="preserve">NO                     </t>
    </r>
    <r>
      <rPr>
        <sz val="10.5"/>
        <rFont val="Courier New"/>
        <family val="3"/>
      </rPr>
      <t>75    175    195    114    150    180    130    213    150    166   1548</t>
    </r>
  </si>
  <si>
    <r>
      <rPr>
        <vertAlign val="superscript"/>
        <sz val="10.5"/>
        <rFont val="Courier New"/>
        <family val="3"/>
      </rPr>
      <t xml:space="preserve">YES                       129    484    355    </t>
    </r>
    <r>
      <rPr>
        <sz val="10.5"/>
        <rFont val="Courier New"/>
        <family val="3"/>
      </rPr>
      <t xml:space="preserve">246    </t>
    </r>
    <r>
      <rPr>
        <vertAlign val="superscript"/>
        <sz val="10.5"/>
        <rFont val="Courier New"/>
        <family val="3"/>
      </rPr>
      <t xml:space="preserve">305    </t>
    </r>
    <r>
      <rPr>
        <sz val="10.5"/>
        <rFont val="Courier New"/>
        <family val="3"/>
      </rPr>
      <t xml:space="preserve">246    239    330    </t>
    </r>
    <r>
      <rPr>
        <vertAlign val="superscript"/>
        <sz val="10.5"/>
        <rFont val="Courier New"/>
        <family val="3"/>
      </rPr>
      <t>297    224   2855</t>
    </r>
  </si>
  <si>
    <r>
      <rPr>
        <vertAlign val="superscript"/>
        <sz val="10.5"/>
        <rFont val="Courier New"/>
        <family val="3"/>
      </rPr>
      <t xml:space="preserve">NO                      </t>
    </r>
    <r>
      <rPr>
        <sz val="10.5"/>
        <rFont val="Courier New"/>
        <family val="3"/>
      </rPr>
      <t xml:space="preserve">70    185    </t>
    </r>
    <r>
      <rPr>
        <vertAlign val="superscript"/>
        <sz val="10.5"/>
        <rFont val="Courier New"/>
        <family val="3"/>
      </rPr>
      <t xml:space="preserve">199    </t>
    </r>
    <r>
      <rPr>
        <sz val="10.5"/>
        <rFont val="Courier New"/>
        <family val="3"/>
      </rPr>
      <t xml:space="preserve">127    135    193    148    218    150    </t>
    </r>
    <r>
      <rPr>
        <vertAlign val="superscript"/>
        <sz val="10.5"/>
        <rFont val="Courier New"/>
        <family val="3"/>
      </rPr>
      <t xml:space="preserve">185   </t>
    </r>
    <r>
      <rPr>
        <sz val="10.5"/>
        <rFont val="Courier New"/>
        <family val="3"/>
      </rPr>
      <t>1610</t>
    </r>
  </si>
  <si>
    <r>
      <rPr>
        <vertAlign val="superscript"/>
        <sz val="10.5"/>
        <rFont val="Courier New"/>
        <family val="3"/>
      </rPr>
      <t xml:space="preserve">JD3S - H. </t>
    </r>
    <r>
      <rPr>
        <sz val="10.5"/>
        <rFont val="Courier New"/>
        <family val="3"/>
      </rPr>
      <t>ROWLAND</t>
    </r>
  </si>
  <si>
    <r>
      <rPr>
        <vertAlign val="superscript"/>
        <sz val="10.5"/>
        <rFont val="Courier New"/>
        <family val="3"/>
      </rPr>
      <t xml:space="preserve">YES                      </t>
    </r>
    <r>
      <rPr>
        <sz val="10.5"/>
        <rFont val="Courier New"/>
        <family val="3"/>
      </rPr>
      <t>123    480    354    239    294    257    253    334    307    236   2877</t>
    </r>
  </si>
  <si>
    <r>
      <rPr>
        <vertAlign val="superscript"/>
        <sz val="10.5"/>
        <rFont val="Courier New"/>
        <family val="3"/>
      </rPr>
      <t xml:space="preserve">NO                      </t>
    </r>
    <r>
      <rPr>
        <sz val="10.5"/>
        <rFont val="Courier New"/>
        <family val="3"/>
      </rPr>
      <t xml:space="preserve">81    193    201    130    146    190    </t>
    </r>
    <r>
      <rPr>
        <b/>
        <sz val="9"/>
        <rFont val="Courier New"/>
        <family val="3"/>
      </rPr>
      <t xml:space="preserve">138     </t>
    </r>
    <r>
      <rPr>
        <sz val="10.5"/>
        <rFont val="Courier New"/>
        <family val="3"/>
      </rPr>
      <t>215    149    172   1615</t>
    </r>
  </si>
  <si>
    <r>
      <rPr>
        <vertAlign val="superscript"/>
        <sz val="10.5"/>
        <rFont val="Courier New"/>
        <family val="3"/>
      </rPr>
      <t xml:space="preserve">YES                      </t>
    </r>
    <r>
      <rPr>
        <sz val="10.5"/>
        <rFont val="Courier New"/>
        <family val="3"/>
      </rPr>
      <t xml:space="preserve">124    </t>
    </r>
    <r>
      <rPr>
        <b/>
        <sz val="9"/>
        <rFont val="Courier New"/>
        <family val="3"/>
      </rPr>
      <t xml:space="preserve">468     </t>
    </r>
    <r>
      <rPr>
        <sz val="10.5"/>
        <rFont val="Courier New"/>
        <family val="3"/>
      </rPr>
      <t>343    238    292    249    248    331    283    227   2803</t>
    </r>
  </si>
  <si>
    <r>
      <rPr>
        <vertAlign val="superscript"/>
        <sz val="10.5"/>
        <rFont val="Courier New"/>
        <family val="3"/>
      </rPr>
      <t xml:space="preserve">NO                      </t>
    </r>
    <r>
      <rPr>
        <sz val="10.5"/>
        <rFont val="Courier New"/>
        <family val="3"/>
      </rPr>
      <t>76    185    203    122    143    186    135    215    155    177   1597</t>
    </r>
  </si>
  <si>
    <r>
      <rPr>
        <vertAlign val="superscript"/>
        <sz val="10.5"/>
        <rFont val="Courier New"/>
        <family val="3"/>
      </rPr>
      <t xml:space="preserve">YES                      </t>
    </r>
    <r>
      <rPr>
        <sz val="10.5"/>
        <rFont val="Courier New"/>
        <family val="3"/>
      </rPr>
      <t>134    500    382    265    306    284    265    345    318    247   3046</t>
    </r>
  </si>
  <si>
    <r>
      <rPr>
        <vertAlign val="superscript"/>
        <sz val="10.5"/>
        <rFont val="Courier New"/>
        <family val="3"/>
      </rPr>
      <t xml:space="preserve">NO                      </t>
    </r>
    <r>
      <rPr>
        <sz val="10.5"/>
        <rFont val="Courier New"/>
        <family val="3"/>
      </rPr>
      <t>73    171    179    107    130    163    123    202    135    161   1444</t>
    </r>
  </si>
  <si>
    <r>
      <rPr>
        <vertAlign val="superscript"/>
        <sz val="10.5"/>
        <rFont val="Courier New"/>
        <family val="3"/>
      </rPr>
      <t xml:space="preserve">YES                       </t>
    </r>
    <r>
      <rPr>
        <sz val="10.5"/>
        <rFont val="Courier New"/>
        <family val="3"/>
      </rPr>
      <t xml:space="preserve">117    457    338    229    275    247    234    315    </t>
    </r>
    <r>
      <rPr>
        <b/>
        <vertAlign val="superscript"/>
        <sz val="9"/>
        <rFont val="Courier New"/>
        <family val="3"/>
      </rPr>
      <t xml:space="preserve">280     </t>
    </r>
    <r>
      <rPr>
        <vertAlign val="superscript"/>
        <sz val="10.5"/>
        <rFont val="Courier New"/>
        <family val="3"/>
      </rPr>
      <t xml:space="preserve">223   </t>
    </r>
    <r>
      <rPr>
        <sz val="10.5"/>
        <rFont val="Courier New"/>
        <family val="3"/>
      </rPr>
      <t>2715</t>
    </r>
  </si>
  <si>
    <r>
      <rPr>
        <vertAlign val="superscript"/>
        <sz val="10.5"/>
        <rFont val="Courier New"/>
        <family val="3"/>
      </rPr>
      <t xml:space="preserve">NO                      </t>
    </r>
    <r>
      <rPr>
        <sz val="10.5"/>
        <rFont val="Courier New"/>
        <family val="3"/>
      </rPr>
      <t>81    211    210    133    163    195    152    225    166    179    1715</t>
    </r>
  </si>
  <si>
    <r>
      <rPr>
        <vertAlign val="superscript"/>
        <sz val="10.5"/>
        <rFont val="Courier New"/>
        <family val="3"/>
      </rPr>
      <t xml:space="preserve">YES                       </t>
    </r>
    <r>
      <rPr>
        <sz val="10.5"/>
        <rFont val="Courier New"/>
        <family val="3"/>
      </rPr>
      <t xml:space="preserve">124    442    352    229    279    243    243    320    </t>
    </r>
    <r>
      <rPr>
        <b/>
        <sz val="9"/>
        <rFont val="Courier New"/>
        <family val="3"/>
      </rPr>
      <t xml:space="preserve">268     </t>
    </r>
    <r>
      <rPr>
        <sz val="10.5"/>
        <rFont val="Courier New"/>
        <family val="3"/>
      </rPr>
      <t>229   2729</t>
    </r>
  </si>
  <si>
    <r>
      <rPr>
        <vertAlign val="superscript"/>
        <sz val="10.5"/>
        <rFont val="Courier New"/>
        <family val="3"/>
      </rPr>
      <t xml:space="preserve">NO                      </t>
    </r>
    <r>
      <rPr>
        <sz val="10.5"/>
        <rFont val="Courier New"/>
        <family val="3"/>
      </rPr>
      <t xml:space="preserve">81    225    207    136    156    197    147    224    </t>
    </r>
    <r>
      <rPr>
        <b/>
        <sz val="9"/>
        <rFont val="Courier New"/>
        <family val="3"/>
      </rPr>
      <t xml:space="preserve">180     </t>
    </r>
    <r>
      <rPr>
        <sz val="10.5"/>
        <rFont val="Courier New"/>
        <family val="3"/>
      </rPr>
      <t>176   1729</t>
    </r>
  </si>
  <si>
    <r>
      <rPr>
        <sz val="10.5"/>
        <rFont val="Courier New"/>
        <family val="3"/>
      </rPr>
      <t>CONSTITUTIONAL CONY.</t>
    </r>
  </si>
  <si>
    <r>
      <rPr>
        <vertAlign val="superscript"/>
        <sz val="10.5"/>
        <rFont val="Courier New"/>
        <family val="3"/>
      </rPr>
      <t xml:space="preserve">YES                      </t>
    </r>
    <r>
      <rPr>
        <sz val="10.5"/>
        <rFont val="Courier New"/>
        <family val="3"/>
      </rPr>
      <t xml:space="preserve">74    198    198    134    122    200    156    207    201    214   </t>
    </r>
    <r>
      <rPr>
        <vertAlign val="superscript"/>
        <sz val="10.5"/>
        <rFont val="Courier New"/>
        <family val="3"/>
      </rPr>
      <t>1704</t>
    </r>
  </si>
  <si>
    <r>
      <rPr>
        <vertAlign val="superscript"/>
        <sz val="10.5"/>
        <rFont val="Courier New"/>
        <family val="3"/>
      </rPr>
      <t xml:space="preserve">NO                       </t>
    </r>
    <r>
      <rPr>
        <sz val="10.5"/>
        <rFont val="Courier New"/>
        <family val="3"/>
      </rPr>
      <t xml:space="preserve">156    </t>
    </r>
    <r>
      <rPr>
        <b/>
        <sz val="9"/>
        <rFont val="Courier New"/>
        <family val="3"/>
      </rPr>
      <t xml:space="preserve">568     </t>
    </r>
    <r>
      <rPr>
        <sz val="10.5"/>
        <rFont val="Courier New"/>
        <family val="3"/>
      </rPr>
      <t xml:space="preserve">417    274    376    293    283    405    321    270   </t>
    </r>
    <r>
      <rPr>
        <vertAlign val="superscript"/>
        <sz val="10.5"/>
        <rFont val="Courier New"/>
        <family val="3"/>
      </rPr>
      <t>3363</t>
    </r>
  </si>
  <si>
    <r>
      <rPr>
        <sz val="10.5"/>
        <rFont val="Courier New"/>
        <family val="3"/>
      </rPr>
      <t>HERITAGE PARK CANCH)</t>
    </r>
  </si>
  <si>
    <r>
      <rPr>
        <vertAlign val="superscript"/>
        <sz val="10.5"/>
        <rFont val="Courier New"/>
        <family val="3"/>
      </rPr>
      <t xml:space="preserve">YES                      </t>
    </r>
    <r>
      <rPr>
        <sz val="10.5"/>
        <rFont val="Courier New"/>
        <family val="3"/>
      </rPr>
      <t xml:space="preserve">126    432    290    191    259    242    211    308    238    190   </t>
    </r>
    <r>
      <rPr>
        <vertAlign val="superscript"/>
        <sz val="10.5"/>
        <rFont val="Courier New"/>
        <family val="3"/>
      </rPr>
      <t>2487</t>
    </r>
  </si>
  <si>
    <r>
      <rPr>
        <vertAlign val="superscript"/>
        <sz val="10.5"/>
        <rFont val="Courier New"/>
        <family val="3"/>
      </rPr>
      <t xml:space="preserve">NO                       </t>
    </r>
    <r>
      <rPr>
        <sz val="10.5"/>
        <rFont val="Courier New"/>
        <family val="3"/>
      </rPr>
      <t xml:space="preserve">120    367    360    232    259    273    238    328    </t>
    </r>
    <r>
      <rPr>
        <vertAlign val="superscript"/>
        <sz val="10.5"/>
        <rFont val="Courier New"/>
        <family val="3"/>
      </rPr>
      <t xml:space="preserve">295    </t>
    </r>
    <r>
      <rPr>
        <sz val="10.5"/>
        <rFont val="Courier New"/>
        <family val="3"/>
      </rPr>
      <t>261   2733</t>
    </r>
  </si>
  <si>
    <r>
      <rPr>
        <sz val="15"/>
        <rFont val="Times New Roman"/>
        <family val="1"/>
      </rPr>
      <t>- ea -</t>
    </r>
  </si>
  <si>
    <r>
      <rPr>
        <vertAlign val="subscript"/>
        <sz val="10.5"/>
        <rFont val="Courier New"/>
        <family val="3"/>
      </rPr>
      <t xml:space="preserve">TIHE: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16</t>
    </r>
  </si>
  <si>
    <r>
      <rPr>
        <vertAlign val="subscript"/>
        <sz val="10.5"/>
        <rFont val="Courier New"/>
        <family val="3"/>
      </rPr>
      <t xml:space="preserve">ANCH    ANCH    ANCH    ANCH    ANCH   ANCH    </t>
    </r>
    <r>
      <rPr>
        <sz val="10.5"/>
        <rFont val="Courier New"/>
        <family val="3"/>
      </rPr>
      <t xml:space="preserve">ANCH ABSENTE </t>
    </r>
    <r>
      <rPr>
        <vertAlign val="superscript"/>
        <sz val="10.5"/>
        <rFont val="Courier New"/>
        <family val="3"/>
      </rPr>
      <t>QUESTON</t>
    </r>
  </si>
  <si>
    <r>
      <rPr>
        <sz val="10.5"/>
        <rFont val="Courier New"/>
        <family val="3"/>
      </rPr>
      <t xml:space="preserve">I 321   I 323  </t>
    </r>
    <r>
      <rPr>
        <vertAlign val="superscript"/>
        <sz val="10.5"/>
        <rFont val="Courier New"/>
        <family val="3"/>
      </rPr>
      <t>I 325  I 327  I 329   I 331   I 333</t>
    </r>
  </si>
  <si>
    <r>
      <rPr>
        <sz val="10.5"/>
        <rFont val="Courier New"/>
        <family val="3"/>
      </rPr>
      <t xml:space="preserve">16-321  16-323  </t>
    </r>
    <r>
      <rPr>
        <vertAlign val="superscript"/>
        <sz val="10.5"/>
        <rFont val="Courier New"/>
        <family val="3"/>
      </rPr>
      <t>16-325  16-327  16-329  16-331  16-333</t>
    </r>
  </si>
  <si>
    <r>
      <rPr>
        <sz val="10.5"/>
        <rFont val="Courier New"/>
        <family val="3"/>
      </rPr>
      <t>16-991  16-995</t>
    </r>
  </si>
  <si>
    <r>
      <rPr>
        <vertAlign val="subscript"/>
        <sz val="10.5"/>
        <rFont val="Courier New"/>
        <family val="3"/>
      </rPr>
      <t xml:space="preserve">VOTER TURNOUT¾           </t>
    </r>
    <r>
      <rPr>
        <b/>
        <sz val="10"/>
        <rFont val="Courier New"/>
        <family val="3"/>
      </rPr>
      <t xml:space="preserve">59.46   </t>
    </r>
    <r>
      <rPr>
        <sz val="10.5"/>
        <rFont val="Courier New"/>
        <family val="3"/>
      </rPr>
      <t xml:space="preserve">56.37   15.76   </t>
    </r>
    <r>
      <rPr>
        <b/>
        <vertAlign val="superscript"/>
        <sz val="10"/>
        <rFont val="Courier New"/>
        <family val="3"/>
      </rPr>
      <t xml:space="preserve">50.88   </t>
    </r>
    <r>
      <rPr>
        <vertAlign val="superscript"/>
        <sz val="10.5"/>
        <rFont val="Courier New"/>
        <family val="3"/>
      </rPr>
      <t>47.62  60.72  57.40                 71.73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</si>
  <si>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 xml:space="preserve">967   1020    425   1250   1304    </t>
    </r>
    <r>
      <rPr>
        <b/>
        <vertAlign val="superscript"/>
        <sz val="10"/>
        <rFont val="Courier New"/>
        <family val="3"/>
      </rPr>
      <t xml:space="preserve">802    </t>
    </r>
    <r>
      <rPr>
        <vertAlign val="superscript"/>
        <sz val="10.5"/>
        <rFont val="Courier New"/>
        <family val="3"/>
      </rPr>
      <t xml:space="preserve">831     0      0   </t>
    </r>
    <r>
      <rPr>
        <b/>
        <vertAlign val="superscript"/>
        <sz val="10"/>
        <rFont val="Courier New"/>
        <family val="3"/>
      </rPr>
      <t>6599</t>
    </r>
  </si>
  <si>
    <r>
      <rPr>
        <sz val="10.5"/>
        <rFont val="Courier New"/>
        <family val="3"/>
      </rPr>
      <t xml:space="preserve">BALLOTS CAST               </t>
    </r>
    <r>
      <rPr>
        <vertAlign val="superscript"/>
        <sz val="10.5"/>
        <rFont val="Courier New"/>
        <family val="3"/>
      </rPr>
      <t xml:space="preserve">575    575     67    </t>
    </r>
    <r>
      <rPr>
        <b/>
        <vertAlign val="superscript"/>
        <sz val="10"/>
        <rFont val="Courier New"/>
        <family val="3"/>
      </rPr>
      <t xml:space="preserve">636     </t>
    </r>
    <r>
      <rPr>
        <vertAlign val="superscript"/>
        <sz val="10.5"/>
        <rFont val="Courier New"/>
        <family val="3"/>
      </rPr>
      <t>621    487    477    366    930   4734</t>
    </r>
  </si>
  <si>
    <r>
      <rPr>
        <sz val="10.5"/>
        <rFont val="Courier New"/>
        <family val="3"/>
      </rPr>
      <t xml:space="preserve">PRESIDENT/VICE PRESIDENT BUSH/QUAYLE           </t>
    </r>
    <r>
      <rPr>
        <vertAlign val="superscript"/>
        <sz val="10.5"/>
        <rFont val="Courier New"/>
        <family val="3"/>
      </rPr>
      <t>R</t>
    </r>
  </si>
  <si>
    <r>
      <rPr>
        <b/>
        <sz val="9.5"/>
        <rFont val="Arial"/>
        <family val="2"/>
      </rPr>
      <t>D</t>
    </r>
  </si>
  <si>
    <r>
      <rPr>
        <sz val="10.5"/>
        <rFont val="Courier New"/>
        <family val="3"/>
      </rPr>
      <t xml:space="preserve">120     </t>
    </r>
    <r>
      <rPr>
        <vertAlign val="superscript"/>
        <sz val="10.5"/>
        <rFont val="Courier New"/>
        <family val="3"/>
      </rPr>
      <t>20    192    167    193    166    117    236   1375</t>
    </r>
  </si>
  <si>
    <r>
      <rPr>
        <sz val="10.5"/>
        <rFont val="Courier New"/>
        <family val="3"/>
      </rPr>
      <t xml:space="preserve">27    227    </t>
    </r>
    <r>
      <rPr>
        <vertAlign val="superscript"/>
        <sz val="10.5"/>
        <rFont val="Courier New"/>
        <family val="3"/>
      </rPr>
      <t>247    167    149    139    338   1814</t>
    </r>
  </si>
  <si>
    <r>
      <rPr>
        <sz val="10.5"/>
        <rFont val="Courier New"/>
        <family val="3"/>
      </rPr>
      <t>CLINTON/GORE FULANI/MUNOZ</t>
    </r>
  </si>
  <si>
    <r>
      <rPr>
        <sz val="10.5"/>
        <rFont val="Courier New"/>
        <family val="3"/>
      </rPr>
      <t>NAP AFP</t>
    </r>
  </si>
  <si>
    <r>
      <rPr>
        <sz val="10.5"/>
        <rFont val="Courier New"/>
        <family val="3"/>
      </rPr>
      <t xml:space="preserve">251    </t>
    </r>
    <r>
      <rPr>
        <b/>
        <sz val="10"/>
        <rFont val="Courier New"/>
        <family val="3"/>
      </rPr>
      <t>269</t>
    </r>
  </si>
  <si>
    <r>
      <rPr>
        <sz val="10.5"/>
        <rFont val="Courier New"/>
        <family val="3"/>
      </rPr>
      <t xml:space="preserve">3     </t>
    </r>
    <r>
      <rPr>
        <vertAlign val="superscript"/>
        <sz val="10.5"/>
        <rFont val="Courier New"/>
        <family val="3"/>
      </rPr>
      <t>0</t>
    </r>
  </si>
  <si>
    <r>
      <rPr>
        <vertAlign val="subscript"/>
        <sz val="10.5"/>
        <rFont val="Courier New"/>
        <family val="3"/>
      </rPr>
      <t xml:space="preserve">0      1      1      1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5     11</t>
    </r>
  </si>
  <si>
    <r>
      <rPr>
        <sz val="10.5"/>
        <rFont val="Courier New"/>
        <family val="3"/>
      </rPr>
      <t>4     28</t>
    </r>
  </si>
  <si>
    <r>
      <rPr>
        <sz val="10.5"/>
        <rFont val="Courier New"/>
        <family val="3"/>
      </rPr>
      <t>GRITZ/MI NETT HAGELIN/TOMPKINS LAROUCHE/BEVEL HARR OU/LORD PEROT/STOCKDALE PHILLIPS/KNIGHT</t>
    </r>
  </si>
  <si>
    <r>
      <rPr>
        <vertAlign val="subscript"/>
        <sz val="10.5"/>
        <rFont val="Courier New"/>
        <family val="3"/>
      </rPr>
      <t xml:space="preserve">3      3      1      </t>
    </r>
    <r>
      <rPr>
        <sz val="10.5"/>
        <rFont val="Courier New"/>
        <family val="3"/>
      </rPr>
      <t xml:space="preserve">3     </t>
    </r>
    <r>
      <rPr>
        <vertAlign val="superscript"/>
        <sz val="10.5"/>
        <rFont val="Courier New"/>
        <family val="3"/>
      </rPr>
      <t xml:space="preserve">6      5      2      1     </t>
    </r>
    <r>
      <rPr>
        <vertAlign val="subscript"/>
        <sz val="10.5"/>
        <rFont val="Courier New"/>
        <family val="3"/>
      </rPr>
      <t>3     10</t>
    </r>
  </si>
  <si>
    <r>
      <rPr>
        <sz val="10.5"/>
        <rFont val="Courier New"/>
        <family val="3"/>
      </rPr>
      <t xml:space="preserve">IFER      4      </t>
    </r>
    <r>
      <rPr>
        <vertAlign val="superscript"/>
        <sz val="10.5"/>
        <rFont val="Courier New"/>
        <family val="3"/>
      </rPr>
      <t xml:space="preserve">2      2      3      </t>
    </r>
    <r>
      <rPr>
        <i/>
        <vertAlign val="superscript"/>
        <sz val="9"/>
        <rFont val="Arial"/>
        <family val="2"/>
      </rPr>
      <t xml:space="preserve">6                </t>
    </r>
    <r>
      <rPr>
        <vertAlign val="superscript"/>
        <sz val="10.5"/>
        <rFont val="Courier New"/>
        <family val="3"/>
      </rPr>
      <t xml:space="preserve">1      4     0      </t>
    </r>
    <r>
      <rPr>
        <vertAlign val="subscript"/>
        <sz val="11.5"/>
        <rFont val="Arial"/>
        <family val="2"/>
      </rPr>
      <t>z</t>
    </r>
    <r>
      <rPr>
        <vertAlign val="subscript"/>
        <sz val="10.5"/>
        <rFont val="Courier New"/>
        <family val="3"/>
      </rPr>
      <t xml:space="preserve">     33</t>
    </r>
  </si>
  <si>
    <r>
      <rPr>
        <b/>
        <sz val="10.5"/>
        <rFont val="Courier New"/>
        <family val="3"/>
      </rPr>
      <t xml:space="preserve">NPP    </t>
    </r>
    <r>
      <rPr>
        <sz val="10.5"/>
        <rFont val="Courier New"/>
        <family val="3"/>
      </rPr>
      <t xml:space="preserve">130    </t>
    </r>
    <r>
      <rPr>
        <vertAlign val="superscript"/>
        <sz val="10.5"/>
        <rFont val="Courier New"/>
        <family val="3"/>
      </rPr>
      <t xml:space="preserve">155     14    187    </t>
    </r>
    <r>
      <rPr>
        <b/>
        <vertAlign val="superscript"/>
        <sz val="10"/>
        <rFont val="Courier New"/>
        <family val="3"/>
      </rPr>
      <t xml:space="preserve">166     </t>
    </r>
    <r>
      <rPr>
        <vertAlign val="superscript"/>
        <sz val="10.5"/>
        <rFont val="Courier New"/>
        <family val="3"/>
      </rPr>
      <t>112    144</t>
    </r>
    <r>
      <rPr>
        <b/>
        <vertAlign val="superscript"/>
        <sz val="10"/>
        <rFont val="Courier New"/>
        <family val="3"/>
      </rPr>
      <t xml:space="preserve">     96</t>
    </r>
  </si>
  <si>
    <r>
      <rPr>
        <sz val="10.5"/>
        <rFont val="Courier New"/>
        <family val="3"/>
      </rPr>
      <t xml:space="preserve">ATP      1      </t>
    </r>
    <r>
      <rPr>
        <vertAlign val="superscript"/>
        <sz val="10.5"/>
        <rFont val="Courier New"/>
        <family val="3"/>
      </rPr>
      <t xml:space="preserve">3      0      2      0      3      </t>
    </r>
    <r>
      <rPr>
        <vertAlign val="superscript"/>
        <sz val="9"/>
        <rFont val="Arial"/>
        <family val="2"/>
      </rPr>
      <t>0                0</t>
    </r>
  </si>
  <si>
    <r>
      <rPr>
        <sz val="10.5"/>
        <rFont val="Courier New"/>
        <family val="3"/>
      </rPr>
      <t xml:space="preserve">WRITE-IN                   </t>
    </r>
    <r>
      <rPr>
        <vertAlign val="superscript"/>
        <sz val="10.5"/>
        <rFont val="Courier New"/>
        <family val="3"/>
      </rPr>
      <t>1      3      0      2      0      1      0      1      1      9</t>
    </r>
  </si>
  <si>
    <r>
      <rPr>
        <vertAlign val="subscript"/>
        <sz val="10.5"/>
        <rFont val="Courier New"/>
        <family val="3"/>
      </rPr>
      <t xml:space="preserve">G     53     </t>
    </r>
    <r>
      <rPr>
        <b/>
        <vertAlign val="subscript"/>
        <sz val="10"/>
        <rFont val="Courier New"/>
        <family val="3"/>
      </rPr>
      <t xml:space="preserve">68      </t>
    </r>
    <r>
      <rPr>
        <vertAlign val="subscript"/>
        <sz val="10.5"/>
        <rFont val="Courier New"/>
        <family val="3"/>
      </rPr>
      <t xml:space="preserve">3     73     </t>
    </r>
    <r>
      <rPr>
        <vertAlign val="subscript"/>
        <sz val="9"/>
        <rFont val="Arial"/>
        <family val="2"/>
      </rPr>
      <t xml:space="preserve">77             </t>
    </r>
    <r>
      <rPr>
        <vertAlign val="subscript"/>
        <sz val="10.5"/>
        <rFont val="Courier New"/>
        <family val="3"/>
      </rPr>
      <t xml:space="preserve">49     40     </t>
    </r>
    <r>
      <rPr>
        <sz val="10.5"/>
        <rFont val="Courier New"/>
        <family val="3"/>
      </rPr>
      <t>24     63</t>
    </r>
    <r>
      <rPr>
        <vertAlign val="superscript"/>
        <sz val="10.5"/>
        <rFont val="Courier New"/>
        <family val="3"/>
      </rPr>
      <t xml:space="preserve">    450</t>
    </r>
  </si>
  <si>
    <r>
      <rPr>
        <vertAlign val="subscript"/>
        <sz val="10.5"/>
        <rFont val="Courier New"/>
        <family val="3"/>
      </rPr>
      <t xml:space="preserve">R    218    200     26    </t>
    </r>
    <r>
      <rPr>
        <sz val="10.5"/>
        <rFont val="Courier New"/>
        <family val="3"/>
      </rPr>
      <t xml:space="preserve">244    246    </t>
    </r>
    <r>
      <rPr>
        <vertAlign val="superscript"/>
        <sz val="10.5"/>
        <rFont val="Courier New"/>
        <family val="3"/>
      </rPr>
      <t>234    222    143    220   1753</t>
    </r>
  </si>
  <si>
    <r>
      <rPr>
        <vertAlign val="subscript"/>
        <sz val="10.5"/>
        <rFont val="Courier New"/>
        <family val="3"/>
      </rPr>
      <t xml:space="preserve">D    268    269     32    278    255    180    </t>
    </r>
    <r>
      <rPr>
        <sz val="10.5"/>
        <rFont val="Courier New"/>
        <family val="3"/>
      </rPr>
      <t xml:space="preserve">195    </t>
    </r>
    <r>
      <rPr>
        <vertAlign val="superscript"/>
        <sz val="10.5"/>
        <rFont val="Courier New"/>
        <family val="3"/>
      </rPr>
      <t>140    243   1860</t>
    </r>
  </si>
  <si>
    <r>
      <rPr>
        <sz val="10.5"/>
        <rFont val="Courier New"/>
        <family val="3"/>
      </rPr>
      <t xml:space="preserve">WRITE-IN                  </t>
    </r>
    <r>
      <rPr>
        <vertAlign val="superscript"/>
        <sz val="10.5"/>
        <rFont val="Courier New"/>
        <family val="3"/>
      </rPr>
      <t>1      0      2      1      5      1     1      1     0     12</t>
    </r>
  </si>
  <si>
    <r>
      <rPr>
        <vertAlign val="subscript"/>
        <sz val="10.5"/>
        <rFont val="Courier New"/>
        <family val="3"/>
      </rPr>
      <t xml:space="preserve">D    287    </t>
    </r>
    <r>
      <rPr>
        <b/>
        <vertAlign val="subscript"/>
        <sz val="10"/>
        <rFont val="Courier New"/>
        <family val="3"/>
      </rPr>
      <t xml:space="preserve">285     </t>
    </r>
    <r>
      <rPr>
        <vertAlign val="subscript"/>
        <sz val="10.5"/>
        <rFont val="Courier New"/>
        <family val="3"/>
      </rPr>
      <t xml:space="preserve">33    287    272    212    </t>
    </r>
    <r>
      <rPr>
        <sz val="10.5"/>
        <rFont val="Courier New"/>
        <family val="3"/>
      </rPr>
      <t xml:space="preserve">196    </t>
    </r>
    <r>
      <rPr>
        <vertAlign val="superscript"/>
        <sz val="10.5"/>
        <rFont val="Courier New"/>
        <family val="3"/>
      </rPr>
      <t>144    237   1953</t>
    </r>
  </si>
  <si>
    <r>
      <rPr>
        <sz val="10.5"/>
        <rFont val="Courier New"/>
        <family val="3"/>
      </rPr>
      <t>DEVENS, JOHN HILLIGAN, HIKE</t>
    </r>
  </si>
  <si>
    <r>
      <rPr>
        <vertAlign val="subscript"/>
        <sz val="10.5"/>
        <rFont val="Courier New"/>
        <family val="3"/>
      </rPr>
      <t xml:space="preserve">G     19     16      </t>
    </r>
    <r>
      <rPr>
        <sz val="10.5"/>
        <rFont val="Courier New"/>
        <family val="3"/>
      </rPr>
      <t>2     21     33</t>
    </r>
    <r>
      <rPr>
        <vertAlign val="superscript"/>
        <sz val="10.5"/>
        <rFont val="Courier New"/>
        <family val="3"/>
      </rPr>
      <t xml:space="preserve">     18</t>
    </r>
  </si>
  <si>
    <r>
      <rPr>
        <sz val="10.5"/>
        <rFont val="Courier New"/>
        <family val="3"/>
      </rPr>
      <t xml:space="preserve">18     </t>
    </r>
    <r>
      <rPr>
        <vertAlign val="superscript"/>
        <sz val="10.5"/>
        <rFont val="Courier New"/>
        <family val="3"/>
      </rPr>
      <t>15     30    172</t>
    </r>
  </si>
  <si>
    <r>
      <rPr>
        <sz val="10.5"/>
        <rFont val="Courier New"/>
        <family val="3"/>
      </rPr>
      <t>27     39</t>
    </r>
  </si>
  <si>
    <r>
      <rPr>
        <sz val="10.5"/>
        <rFont val="Courier New"/>
        <family val="3"/>
      </rPr>
      <t>R    213</t>
    </r>
    <r>
      <rPr>
        <b/>
        <vertAlign val="superscript"/>
        <sz val="10"/>
        <rFont val="Courier New"/>
        <family val="3"/>
      </rPr>
      <t xml:space="preserve">     189</t>
    </r>
  </si>
  <si>
    <r>
      <rPr>
        <sz val="10.5"/>
        <rFont val="Courier New"/>
        <family val="3"/>
      </rPr>
      <t xml:space="preserve">5     </t>
    </r>
    <r>
      <rPr>
        <vertAlign val="superscript"/>
        <sz val="10.5"/>
        <rFont val="Courier New"/>
        <family val="3"/>
      </rPr>
      <t xml:space="preserve">42     </t>
    </r>
    <r>
      <rPr>
        <b/>
        <vertAlign val="superscript"/>
        <sz val="10"/>
        <rFont val="Courier New"/>
        <family val="3"/>
      </rPr>
      <t xml:space="preserve">38     </t>
    </r>
    <r>
      <rPr>
        <vertAlign val="superscript"/>
        <sz val="10.5"/>
        <rFont val="Courier New"/>
        <family val="3"/>
      </rPr>
      <t>25     23     13     34    246</t>
    </r>
  </si>
  <si>
    <r>
      <rPr>
        <sz val="10.5"/>
        <rFont val="Courier New"/>
        <family val="3"/>
      </rPr>
      <t xml:space="preserve">23    255    </t>
    </r>
    <r>
      <rPr>
        <vertAlign val="superscript"/>
        <sz val="10.5"/>
        <rFont val="Courier New"/>
        <family val="3"/>
      </rPr>
      <t>231    210    218    132    214   1685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</si>
  <si>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0      2      0      2      3      1      1      1      3     13</t>
    </r>
  </si>
  <si>
    <r>
      <rPr>
        <sz val="10.5"/>
        <rFont val="Courier New"/>
        <family val="3"/>
      </rPr>
      <t>STATE SENATOR DIST.H ELLIS, JOHNNY FELLER, TIMOTHY WEBB, WILLIAM</t>
    </r>
  </si>
  <si>
    <r>
      <rPr>
        <b/>
        <vertAlign val="subscript"/>
        <sz val="9"/>
        <rFont val="Arial"/>
        <family val="2"/>
      </rPr>
      <t xml:space="preserve">D           </t>
    </r>
    <r>
      <rPr>
        <b/>
        <vertAlign val="subscript"/>
        <sz val="10"/>
        <rFont val="Courier New"/>
        <family val="3"/>
      </rPr>
      <t xml:space="preserve">366     </t>
    </r>
    <r>
      <rPr>
        <vertAlign val="subscript"/>
        <sz val="10.5"/>
        <rFont val="Courier New"/>
        <family val="3"/>
      </rPr>
      <t xml:space="preserve">341     37    </t>
    </r>
    <r>
      <rPr>
        <b/>
        <vertAlign val="subscript"/>
        <sz val="10"/>
        <rFont val="Courier New"/>
        <family val="3"/>
      </rPr>
      <t xml:space="preserve">365     346     </t>
    </r>
    <r>
      <rPr>
        <vertAlign val="subscript"/>
        <sz val="10.5"/>
        <rFont val="Courier New"/>
        <family val="3"/>
      </rPr>
      <t xml:space="preserve">261    </t>
    </r>
    <r>
      <rPr>
        <sz val="10.5"/>
        <rFont val="Courier New"/>
        <family val="3"/>
      </rPr>
      <t xml:space="preserve">244    </t>
    </r>
    <r>
      <rPr>
        <vertAlign val="superscript"/>
        <sz val="10.5"/>
        <rFont val="Courier New"/>
        <family val="3"/>
      </rPr>
      <t>174    116    2250</t>
    </r>
  </si>
  <si>
    <r>
      <rPr>
        <vertAlign val="subscript"/>
        <sz val="13"/>
        <rFont val="Times New Roman"/>
        <family val="1"/>
      </rPr>
      <t xml:space="preserve">e          </t>
    </r>
    <r>
      <rPr>
        <vertAlign val="subscript"/>
        <sz val="10.5"/>
        <rFont val="Courier New"/>
        <family val="3"/>
      </rPr>
      <t xml:space="preserve">25     </t>
    </r>
    <r>
      <rPr>
        <b/>
        <vertAlign val="subscript"/>
        <sz val="10"/>
        <rFont val="Courier New"/>
        <family val="3"/>
      </rPr>
      <t xml:space="preserve">36      </t>
    </r>
    <r>
      <rPr>
        <vertAlign val="subscript"/>
        <sz val="10.5"/>
        <rFont val="Courier New"/>
        <family val="3"/>
      </rPr>
      <t xml:space="preserve">4     43     46     25     </t>
    </r>
    <r>
      <rPr>
        <sz val="10.5"/>
        <rFont val="Courier New"/>
        <family val="3"/>
      </rPr>
      <t xml:space="preserve">25     19     </t>
    </r>
    <r>
      <rPr>
        <vertAlign val="superscript"/>
        <sz val="10.5"/>
        <rFont val="Courier New"/>
        <family val="3"/>
      </rPr>
      <t>14    237</t>
    </r>
  </si>
  <si>
    <r>
      <rPr>
        <vertAlign val="subscript"/>
        <sz val="10.5"/>
        <rFont val="Courier New"/>
        <family val="3"/>
      </rPr>
      <t xml:space="preserve">R    143    130     22    </t>
    </r>
    <r>
      <rPr>
        <b/>
        <sz val="10"/>
        <rFont val="Courier New"/>
        <family val="3"/>
      </rPr>
      <t xml:space="preserve">182     </t>
    </r>
    <r>
      <rPr>
        <sz val="10.5"/>
        <rFont val="Courier New"/>
        <family val="3"/>
      </rPr>
      <t xml:space="preserve">171    </t>
    </r>
    <r>
      <rPr>
        <vertAlign val="superscript"/>
        <sz val="10.5"/>
        <rFont val="Courier New"/>
        <family val="3"/>
      </rPr>
      <t xml:space="preserve">175    174     </t>
    </r>
    <r>
      <rPr>
        <b/>
        <vertAlign val="superscript"/>
        <sz val="10"/>
        <rFont val="Courier New"/>
        <family val="3"/>
      </rPr>
      <t xml:space="preserve">86      </t>
    </r>
    <r>
      <rPr>
        <vertAlign val="superscript"/>
        <sz val="8.5"/>
        <rFont val="Arial"/>
        <family val="2"/>
      </rPr>
      <t>66</t>
    </r>
    <r>
      <rPr>
        <vertAlign val="superscript"/>
        <sz val="10.5"/>
        <rFont val="Courier New"/>
        <family val="3"/>
      </rPr>
      <t xml:space="preserve">    1149</t>
    </r>
  </si>
  <si>
    <r>
      <rPr>
        <sz val="10.5"/>
        <rFont val="Courier New"/>
        <family val="3"/>
      </rPr>
      <t>STATE REP. DIST. 16 FINKELSTEIN, DAVID YOUNG, EDWARD</t>
    </r>
  </si>
  <si>
    <r>
      <rPr>
        <vertAlign val="subscript"/>
        <sz val="10.5"/>
        <rFont val="Courier New"/>
        <family val="3"/>
      </rPr>
      <t xml:space="preserve">D    363    352     </t>
    </r>
    <r>
      <rPr>
        <b/>
        <vertAlign val="subscript"/>
        <sz val="10"/>
        <rFont val="Courier New"/>
        <family val="3"/>
      </rPr>
      <t xml:space="preserve">38    </t>
    </r>
    <r>
      <rPr>
        <vertAlign val="subscript"/>
        <sz val="10.5"/>
        <rFont val="Courier New"/>
        <family val="3"/>
      </rPr>
      <t xml:space="preserve">383    354    </t>
    </r>
    <r>
      <rPr>
        <sz val="10.5"/>
        <rFont val="Courier New"/>
        <family val="3"/>
      </rPr>
      <t xml:space="preserve">291    270    </t>
    </r>
    <r>
      <rPr>
        <vertAlign val="superscript"/>
        <sz val="10.5"/>
        <rFont val="Courier New"/>
        <family val="3"/>
      </rPr>
      <t>174    108   2333</t>
    </r>
  </si>
  <si>
    <r>
      <rPr>
        <vertAlign val="subscript"/>
        <sz val="10.5"/>
        <rFont val="Courier New"/>
        <family val="3"/>
      </rPr>
      <t xml:space="preserve">R    165    154     20    </t>
    </r>
    <r>
      <rPr>
        <sz val="10.5"/>
        <rFont val="Courier New"/>
        <family val="3"/>
      </rPr>
      <t xml:space="preserve">207    210    </t>
    </r>
    <r>
      <rPr>
        <vertAlign val="superscript"/>
        <sz val="10.5"/>
        <rFont val="Courier New"/>
        <family val="3"/>
      </rPr>
      <t>167    172     93     60   1248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</si>
  <si>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0      3      0      1      6      4      1     2      1     18</t>
    </r>
  </si>
  <si>
    <r>
      <rPr>
        <sz val="10.5"/>
        <rFont val="Courier New"/>
        <family val="3"/>
      </rPr>
      <t xml:space="preserve">- APPEALS </t>
    </r>
    <r>
      <rPr>
        <vertAlign val="superscript"/>
        <sz val="10.5"/>
        <rFont val="Courier New"/>
        <family val="3"/>
      </rPr>
      <t xml:space="preserve">- A. BRYNER </t>
    </r>
    <r>
      <rPr>
        <sz val="10.5"/>
        <rFont val="Courier New"/>
        <family val="3"/>
      </rPr>
      <t>YES</t>
    </r>
  </si>
  <si>
    <r>
      <rPr>
        <vertAlign val="subscript"/>
        <sz val="10.5"/>
        <rFont val="Courier New"/>
        <family val="3"/>
      </rPr>
      <t xml:space="preserve">290    246     </t>
    </r>
    <r>
      <rPr>
        <sz val="10.5"/>
        <rFont val="Courier New"/>
        <family val="3"/>
      </rPr>
      <t xml:space="preserve">36    293    261    </t>
    </r>
    <r>
      <rPr>
        <vertAlign val="superscript"/>
        <sz val="10.5"/>
        <rFont val="Courier New"/>
        <family val="3"/>
      </rPr>
      <t>228    240    143    273   2010</t>
    </r>
  </si>
  <si>
    <r>
      <rPr>
        <sz val="10.5"/>
        <rFont val="Courier New"/>
        <family val="3"/>
      </rPr>
      <t xml:space="preserve">235    </t>
    </r>
    <r>
      <rPr>
        <vertAlign val="superscript"/>
        <sz val="10.5"/>
        <rFont val="Courier New"/>
        <family val="3"/>
      </rPr>
      <t>253    188    157    101    197   1513</t>
    </r>
  </si>
  <si>
    <r>
      <rPr>
        <vertAlign val="subscript"/>
        <sz val="10.5"/>
        <rFont val="Courier New"/>
        <family val="3"/>
      </rPr>
      <t xml:space="preserve">NO                      </t>
    </r>
    <r>
      <rPr>
        <sz val="10.5"/>
        <rFont val="Courier New"/>
        <family val="3"/>
      </rPr>
      <t>168    194</t>
    </r>
    <r>
      <rPr>
        <vertAlign val="superscript"/>
        <sz val="10.5"/>
        <rFont val="Courier New"/>
        <family val="3"/>
      </rPr>
      <t xml:space="preserve">     20</t>
    </r>
  </si>
  <si>
    <r>
      <rPr>
        <sz val="10.5"/>
        <rFont val="Courier New"/>
        <family val="3"/>
      </rPr>
      <t xml:space="preserve">APPEALS </t>
    </r>
    <r>
      <rPr>
        <vertAlign val="superscript"/>
        <sz val="10.5"/>
        <rFont val="Courier New"/>
        <family val="3"/>
      </rPr>
      <t xml:space="preserve">- R. COATS            </t>
    </r>
    <r>
      <rPr>
        <vertAlign val="subscript"/>
        <sz val="10.5"/>
        <rFont val="Courier New"/>
        <family val="3"/>
      </rPr>
      <t>256    235     33    265    265    225    222    146    260   1907</t>
    </r>
  </si>
  <si>
    <r>
      <rPr>
        <b/>
        <vertAlign val="subscript"/>
        <sz val="10"/>
        <rFont val="Courier New"/>
        <family val="3"/>
      </rPr>
      <t xml:space="preserve">188     </t>
    </r>
    <r>
      <rPr>
        <vertAlign val="subscript"/>
        <sz val="10.5"/>
        <rFont val="Courier New"/>
        <family val="3"/>
      </rPr>
      <t xml:space="preserve">195     23    </t>
    </r>
    <r>
      <rPr>
        <sz val="10.5"/>
        <rFont val="Courier New"/>
        <family val="3"/>
      </rPr>
      <t xml:space="preserve">252    249    188    </t>
    </r>
    <r>
      <rPr>
        <vertAlign val="superscript"/>
        <sz val="10.5"/>
        <rFont val="Courier New"/>
        <family val="3"/>
      </rPr>
      <t>170     97</t>
    </r>
  </si>
  <si>
    <r>
      <rPr>
        <sz val="10.5"/>
        <rFont val="Courier New"/>
        <family val="3"/>
      </rPr>
      <t xml:space="preserve">- JD3S - </t>
    </r>
    <r>
      <rPr>
        <vertAlign val="superscript"/>
        <sz val="10.5"/>
        <rFont val="Courier New"/>
        <family val="3"/>
      </rPr>
      <t xml:space="preserve">B. CUTLER </t>
    </r>
    <r>
      <rPr>
        <sz val="10.5"/>
        <rFont val="Courier New"/>
        <family val="3"/>
      </rPr>
      <t>YES</t>
    </r>
  </si>
  <si>
    <r>
      <rPr>
        <vertAlign val="subscript"/>
        <sz val="10.5"/>
        <rFont val="Courier New"/>
        <family val="3"/>
      </rPr>
      <t xml:space="preserve">294    276     36    </t>
    </r>
    <r>
      <rPr>
        <sz val="10.5"/>
        <rFont val="Courier New"/>
        <family val="3"/>
      </rPr>
      <t xml:space="preserve">325    305    </t>
    </r>
    <r>
      <rPr>
        <vertAlign val="superscript"/>
        <sz val="10.5"/>
        <rFont val="Courier New"/>
        <family val="3"/>
      </rPr>
      <t>247    254    171    291    2199</t>
    </r>
  </si>
  <si>
    <r>
      <rPr>
        <vertAlign val="subscript"/>
        <sz val="10.5"/>
        <rFont val="Courier New"/>
        <family val="3"/>
      </rPr>
      <t xml:space="preserve">166    165     22    </t>
    </r>
    <r>
      <rPr>
        <sz val="10.5"/>
        <rFont val="Courier New"/>
        <family val="3"/>
      </rPr>
      <t xml:space="preserve">201    216    179    </t>
    </r>
    <r>
      <rPr>
        <vertAlign val="superscript"/>
        <sz val="10.5"/>
        <rFont val="Courier New"/>
        <family val="3"/>
      </rPr>
      <t>144     81    143   1317</t>
    </r>
  </si>
  <si>
    <r>
      <rPr>
        <sz val="9"/>
        <rFont val="Arial"/>
        <family val="2"/>
      </rPr>
      <t>-  83  -</t>
    </r>
  </si>
  <si>
    <r>
      <rPr>
        <sz val="10.5"/>
        <rFont val="Courier New"/>
        <family val="3"/>
      </rPr>
      <t xml:space="preserve">DATE: lZ/OZ/92                                     1992 GENERAL ELECTION                             </t>
    </r>
    <r>
      <rPr>
        <vertAlign val="superscript"/>
        <sz val="10.5"/>
        <rFont val="Courier New"/>
        <family val="3"/>
      </rPr>
      <t xml:space="preserve">PAGE  2 OF  2 </t>
    </r>
    <r>
      <rPr>
        <sz val="10.5"/>
        <rFont val="Courier New"/>
        <family val="3"/>
      </rPr>
      <t xml:space="preserve">TIME: 13:17                                      STATEMENT OF VOTE FOR DISTRICT </t>
    </r>
    <r>
      <rPr>
        <vertAlign val="superscript"/>
        <sz val="10.5"/>
        <rFont val="Courier New"/>
        <family val="3"/>
      </rPr>
      <t>16</t>
    </r>
  </si>
  <si>
    <r>
      <rPr>
        <sz val="10.5"/>
        <rFont val="Courier New"/>
        <family val="3"/>
      </rPr>
      <t xml:space="preserve">ANCH   ANCH    ANCH   ANCH    ANCH    ANCH    </t>
    </r>
    <r>
      <rPr>
        <vertAlign val="superscript"/>
        <sz val="10.5"/>
        <rFont val="Courier New"/>
        <family val="3"/>
      </rPr>
      <t xml:space="preserve">ANCH </t>
    </r>
    <r>
      <rPr>
        <b/>
        <vertAlign val="superscript"/>
        <sz val="9"/>
        <rFont val="Arial"/>
        <family val="2"/>
      </rPr>
      <t xml:space="preserve">ABSENTE  </t>
    </r>
    <r>
      <rPr>
        <vertAlign val="superscript"/>
        <sz val="10.5"/>
        <rFont val="Courier New"/>
        <family val="3"/>
      </rPr>
      <t>QUESTON</t>
    </r>
  </si>
  <si>
    <r>
      <rPr>
        <sz val="10.5"/>
        <rFont val="Courier New"/>
        <family val="3"/>
      </rPr>
      <t xml:space="preserve">I 321   I 323   I 325  I 327  </t>
    </r>
    <r>
      <rPr>
        <vertAlign val="superscript"/>
        <sz val="10.5"/>
        <rFont val="Courier New"/>
        <family val="3"/>
      </rPr>
      <t>I 329   I 331   I 333</t>
    </r>
  </si>
  <si>
    <r>
      <rPr>
        <sz val="10.5"/>
        <color rgb="FF363636"/>
        <rFont val="Courier New"/>
        <family val="3"/>
      </rPr>
      <t xml:space="preserve">. </t>
    </r>
    <r>
      <rPr>
        <sz val="10.5"/>
        <rFont val="Courier New"/>
        <family val="3"/>
      </rPr>
      <t>16-321  16-323  16-325  16-327  16-329  16-331  16-333</t>
    </r>
  </si>
  <si>
    <r>
      <rPr>
        <sz val="10.5"/>
        <rFont val="Courier New"/>
        <family val="3"/>
      </rPr>
      <t xml:space="preserve">16-991  </t>
    </r>
    <r>
      <rPr>
        <b/>
        <vertAlign val="superscript"/>
        <sz val="10"/>
        <rFont val="Courier New"/>
        <family val="3"/>
      </rPr>
      <t>16-995</t>
    </r>
  </si>
  <si>
    <r>
      <rPr>
        <sz val="10.5"/>
        <rFont val="Courier New"/>
        <family val="3"/>
      </rPr>
      <t xml:space="preserve">JD3S - </t>
    </r>
    <r>
      <rPr>
        <b/>
        <sz val="11.5"/>
        <rFont val="Courier New"/>
        <family val="3"/>
      </rPr>
      <t xml:space="preserve">D. </t>
    </r>
    <r>
      <rPr>
        <sz val="10.5"/>
        <rFont val="Courier New"/>
        <family val="3"/>
      </rPr>
      <t>FABE YES</t>
    </r>
  </si>
  <si>
    <r>
      <rPr>
        <sz val="10.5"/>
        <rFont val="Courier New"/>
        <family val="3"/>
      </rPr>
      <t>JD3S - H</t>
    </r>
    <r>
      <rPr>
        <sz val="10.5"/>
        <color rgb="FF212121"/>
        <rFont val="Courier New"/>
        <family val="3"/>
      </rPr>
      <t xml:space="preserve">. </t>
    </r>
    <r>
      <rPr>
        <sz val="10.5"/>
        <rFont val="Courier New"/>
        <family val="3"/>
      </rPr>
      <t>ROWLAND YES</t>
    </r>
  </si>
  <si>
    <r>
      <rPr>
        <b/>
        <sz val="10"/>
        <rFont val="Courier New"/>
        <family val="3"/>
      </rPr>
      <t xml:space="preserve">288     </t>
    </r>
    <r>
      <rPr>
        <sz val="10.5"/>
        <rFont val="Courier New"/>
        <family val="3"/>
      </rPr>
      <t xml:space="preserve">266     35    302    291    241    </t>
    </r>
    <r>
      <rPr>
        <vertAlign val="superscript"/>
        <sz val="10.5"/>
        <rFont val="Courier New"/>
        <family val="3"/>
      </rPr>
      <t xml:space="preserve">243    161    256   </t>
    </r>
    <r>
      <rPr>
        <b/>
        <vertAlign val="superscript"/>
        <sz val="10"/>
        <rFont val="Courier New"/>
        <family val="3"/>
      </rPr>
      <t>2083</t>
    </r>
  </si>
  <si>
    <r>
      <rPr>
        <sz val="10.5"/>
        <rFont val="Courier New"/>
        <family val="3"/>
      </rPr>
      <t xml:space="preserve">164    170     22    220    221    167    </t>
    </r>
    <r>
      <rPr>
        <vertAlign val="superscript"/>
        <sz val="10.5"/>
        <rFont val="Courier New"/>
        <family val="3"/>
      </rPr>
      <t>147     79    172   1362</t>
    </r>
  </si>
  <si>
    <r>
      <rPr>
        <sz val="10.5"/>
        <rFont val="Courier New"/>
        <family val="3"/>
      </rPr>
      <t xml:space="preserve">279    254     35    292    269    </t>
    </r>
    <r>
      <rPr>
        <vertAlign val="superscript"/>
        <sz val="10.5"/>
        <rFont val="Courier New"/>
        <family val="3"/>
      </rPr>
      <t>236    239    148    265   2017</t>
    </r>
  </si>
  <si>
    <r>
      <rPr>
        <sz val="10.5"/>
        <rFont val="Courier New"/>
        <family val="3"/>
      </rPr>
      <t xml:space="preserve">165    175     21    221    238    177    </t>
    </r>
    <r>
      <rPr>
        <vertAlign val="superscript"/>
        <sz val="10.5"/>
        <rFont val="Courier New"/>
        <family val="3"/>
      </rPr>
      <t xml:space="preserve">152     </t>
    </r>
    <r>
      <rPr>
        <b/>
        <vertAlign val="superscript"/>
        <sz val="10"/>
        <rFont val="Courier New"/>
        <family val="3"/>
      </rPr>
      <t xml:space="preserve">95    </t>
    </r>
    <r>
      <rPr>
        <vertAlign val="superscript"/>
        <sz val="10.5"/>
        <rFont val="Courier New"/>
        <family val="3"/>
      </rPr>
      <t>165   1409</t>
    </r>
  </si>
  <si>
    <r>
      <rPr>
        <sz val="10.5"/>
        <rFont val="Courier New"/>
        <family val="3"/>
      </rPr>
      <t xml:space="preserve">276    244     36    </t>
    </r>
    <r>
      <rPr>
        <b/>
        <vertAlign val="superscript"/>
        <sz val="10"/>
        <rFont val="Courier New"/>
        <family val="3"/>
      </rPr>
      <t xml:space="preserve">306     </t>
    </r>
    <r>
      <rPr>
        <vertAlign val="superscript"/>
        <sz val="10.5"/>
        <rFont val="Courier New"/>
        <family val="3"/>
      </rPr>
      <t>278    242    245    148    245   2020</t>
    </r>
  </si>
  <si>
    <r>
      <rPr>
        <sz val="10.5"/>
        <rFont val="Courier New"/>
        <family val="3"/>
      </rPr>
      <t xml:space="preserve">173    191     21    214    2 1    </t>
    </r>
    <r>
      <rPr>
        <vertAlign val="superscript"/>
        <sz val="10.5"/>
        <rFont val="Courier New"/>
        <family val="3"/>
      </rPr>
      <t>175    147     92    182   1426</t>
    </r>
  </si>
  <si>
    <r>
      <rPr>
        <sz val="10.5"/>
        <rFont val="Courier New"/>
        <family val="3"/>
      </rPr>
      <t xml:space="preserve">276    244     35    291    </t>
    </r>
    <r>
      <rPr>
        <vertAlign val="superscript"/>
        <sz val="10.5"/>
        <rFont val="Courier New"/>
        <family val="3"/>
      </rPr>
      <t>286    237    239    147    248   2003</t>
    </r>
  </si>
  <si>
    <r>
      <rPr>
        <sz val="10.5"/>
        <rFont val="Courier New"/>
        <family val="3"/>
      </rPr>
      <t xml:space="preserve">163    177     21    222    </t>
    </r>
    <r>
      <rPr>
        <vertAlign val="superscript"/>
        <sz val="10.5"/>
        <rFont val="Courier New"/>
        <family val="3"/>
      </rPr>
      <t>222    175    150     92    171   1393</t>
    </r>
  </si>
  <si>
    <r>
      <rPr>
        <b/>
        <sz val="10"/>
        <rFont val="Courier New"/>
        <family val="3"/>
      </rPr>
      <t xml:space="preserve">288    </t>
    </r>
    <r>
      <rPr>
        <sz val="10.5"/>
        <rFont val="Courier New"/>
        <family val="3"/>
      </rPr>
      <t xml:space="preserve">287     35    </t>
    </r>
    <r>
      <rPr>
        <vertAlign val="superscript"/>
        <sz val="10.5"/>
        <rFont val="Courier New"/>
        <family val="3"/>
      </rPr>
      <t>306    299    261    245    167    275   2163</t>
    </r>
  </si>
  <si>
    <r>
      <rPr>
        <sz val="10.5"/>
        <rFont val="Courier New"/>
        <family val="3"/>
      </rPr>
      <t xml:space="preserve">161    150     20    207    214    </t>
    </r>
    <r>
      <rPr>
        <vertAlign val="superscript"/>
        <sz val="10.5"/>
        <rFont val="Courier New"/>
        <family val="3"/>
      </rPr>
      <t>161    145     76    154   1288</t>
    </r>
  </si>
  <si>
    <r>
      <rPr>
        <sz val="10.5"/>
        <rFont val="Courier New"/>
        <family val="3"/>
      </rPr>
      <t xml:space="preserve">268    248     35    280    </t>
    </r>
    <r>
      <rPr>
        <vertAlign val="superscript"/>
        <sz val="10.5"/>
        <rFont val="Courier New"/>
        <family val="3"/>
      </rPr>
      <t>280    233    235    141    244   1964</t>
    </r>
  </si>
  <si>
    <r>
      <rPr>
        <sz val="10.5"/>
        <rFont val="Courier New"/>
        <family val="3"/>
      </rPr>
      <t xml:space="preserve">167    177     22    228    </t>
    </r>
    <r>
      <rPr>
        <vertAlign val="superscript"/>
        <sz val="10.5"/>
        <rFont val="Courier New"/>
        <family val="3"/>
      </rPr>
      <t xml:space="preserve">230    173    153     </t>
    </r>
    <r>
      <rPr>
        <b/>
        <vertAlign val="superscript"/>
        <sz val="10"/>
        <rFont val="Courier New"/>
        <family val="3"/>
      </rPr>
      <t xml:space="preserve">98    </t>
    </r>
    <r>
      <rPr>
        <vertAlign val="superscript"/>
        <sz val="10.5"/>
        <rFont val="Courier New"/>
        <family val="3"/>
      </rPr>
      <t>177   1425</t>
    </r>
  </si>
  <si>
    <r>
      <rPr>
        <sz val="10.5"/>
        <rFont val="Courier New"/>
        <family val="3"/>
      </rPr>
      <t xml:space="preserve">270    246     33    284    </t>
    </r>
    <r>
      <rPr>
        <vertAlign val="superscript"/>
        <sz val="10.5"/>
        <rFont val="Courier New"/>
        <family val="3"/>
      </rPr>
      <t>265    243    240    150    247   1978</t>
    </r>
  </si>
  <si>
    <r>
      <rPr>
        <sz val="10.5"/>
        <rFont val="Courier New"/>
        <family val="3"/>
      </rPr>
      <t xml:space="preserve">172    </t>
    </r>
    <r>
      <rPr>
        <b/>
        <sz val="10"/>
        <rFont val="Courier New"/>
        <family val="3"/>
      </rPr>
      <t xml:space="preserve">186     </t>
    </r>
    <r>
      <rPr>
        <sz val="10.5"/>
        <rFont val="Courier New"/>
        <family val="3"/>
      </rPr>
      <t xml:space="preserve">23    227    </t>
    </r>
    <r>
      <rPr>
        <vertAlign val="superscript"/>
        <sz val="10.5"/>
        <rFont val="Courier New"/>
        <family val="3"/>
      </rPr>
      <t>248    170    149    92    174   1441</t>
    </r>
  </si>
  <si>
    <r>
      <rPr>
        <sz val="10.5"/>
        <rFont val="Courier New"/>
        <family val="3"/>
      </rPr>
      <t xml:space="preserve">208    180     23    226    239    </t>
    </r>
    <r>
      <rPr>
        <vertAlign val="superscript"/>
        <sz val="10.5"/>
        <rFont val="Courier New"/>
        <family val="3"/>
      </rPr>
      <t>145    166    149    215   1551</t>
    </r>
  </si>
  <si>
    <r>
      <rPr>
        <sz val="10.5"/>
        <rFont val="Courier New"/>
        <family val="3"/>
      </rPr>
      <t xml:space="preserve">303    313     </t>
    </r>
    <r>
      <rPr>
        <b/>
        <sz val="10"/>
        <rFont val="Courier New"/>
        <family val="3"/>
      </rPr>
      <t xml:space="preserve">38     </t>
    </r>
    <r>
      <rPr>
        <sz val="10.5"/>
        <rFont val="Courier New"/>
        <family val="3"/>
      </rPr>
      <t xml:space="preserve">342    </t>
    </r>
    <r>
      <rPr>
        <vertAlign val="superscript"/>
        <sz val="10.5"/>
        <rFont val="Courier New"/>
        <family val="3"/>
      </rPr>
      <t>294    287    255    138    270   2240</t>
    </r>
  </si>
  <si>
    <r>
      <rPr>
        <sz val="10.5"/>
        <rFont val="Courier New"/>
        <family val="3"/>
      </rPr>
      <t xml:space="preserve">254    239     27    </t>
    </r>
    <r>
      <rPr>
        <vertAlign val="superscript"/>
        <sz val="10.5"/>
        <rFont val="Courier New"/>
        <family val="3"/>
      </rPr>
      <t>278    269    225    205    109    201   1807</t>
    </r>
  </si>
  <si>
    <r>
      <rPr>
        <sz val="10.5"/>
        <rFont val="Courier New"/>
        <family val="3"/>
      </rPr>
      <t xml:space="preserve">290    302     38    </t>
    </r>
    <r>
      <rPr>
        <vertAlign val="superscript"/>
        <sz val="10.5"/>
        <rFont val="Courier New"/>
        <family val="3"/>
      </rPr>
      <t xml:space="preserve">327    320    244    241    </t>
    </r>
    <r>
      <rPr>
        <b/>
        <vertAlign val="superscript"/>
        <sz val="10"/>
        <rFont val="Courier New"/>
        <family val="3"/>
      </rPr>
      <t xml:space="preserve">189    </t>
    </r>
    <r>
      <rPr>
        <vertAlign val="superscript"/>
        <sz val="10.5"/>
        <rFont val="Courier New"/>
        <family val="3"/>
      </rPr>
      <t>248   2199</t>
    </r>
  </si>
  <si>
    <r>
      <rPr>
        <sz val="10.5"/>
        <rFont val="Times New Roman"/>
        <family val="1"/>
      </rPr>
      <t>- 84 -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</si>
  <si>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17</t>
    </r>
  </si>
  <si>
    <r>
      <rPr>
        <sz val="9"/>
        <rFont val="Arial"/>
        <family val="2"/>
      </rPr>
      <t xml:space="preserve">I   </t>
    </r>
    <r>
      <rPr>
        <sz val="10.5"/>
        <rFont val="Courier New"/>
        <family val="3"/>
      </rPr>
      <t xml:space="preserve">335   </t>
    </r>
    <r>
      <rPr>
        <sz val="9"/>
        <rFont val="Arial"/>
        <family val="2"/>
      </rPr>
      <t xml:space="preserve">I   </t>
    </r>
    <r>
      <rPr>
        <sz val="10.5"/>
        <rFont val="Courier New"/>
        <family val="3"/>
      </rPr>
      <t>337</t>
    </r>
  </si>
  <si>
    <r>
      <rPr>
        <sz val="10.5"/>
        <rFont val="Courier New"/>
        <family val="3"/>
      </rPr>
      <t xml:space="preserve">339   </t>
    </r>
    <r>
      <rPr>
        <sz val="9"/>
        <rFont val="Arial"/>
        <family val="2"/>
      </rPr>
      <t xml:space="preserve">I    </t>
    </r>
    <r>
      <rPr>
        <sz val="10.5"/>
        <rFont val="Courier New"/>
        <family val="3"/>
      </rPr>
      <t>341</t>
    </r>
  </si>
  <si>
    <r>
      <rPr>
        <sz val="10.5"/>
        <rFont val="Courier New"/>
        <family val="3"/>
      </rPr>
      <t>17-991  17-995</t>
    </r>
  </si>
  <si>
    <r>
      <rPr>
        <sz val="10.5"/>
        <rFont val="Courier New"/>
        <family val="3"/>
      </rPr>
      <t xml:space="preserve">17-335  17-337  </t>
    </r>
    <r>
      <rPr>
        <vertAlign val="superscript"/>
        <sz val="10.5"/>
        <rFont val="Courier New"/>
        <family val="3"/>
      </rPr>
      <t>17-339  17-341  17-343  17-345  17-347</t>
    </r>
  </si>
  <si>
    <r>
      <rPr>
        <sz val="10.5"/>
        <rFont val="Courier New"/>
        <family val="3"/>
      </rPr>
      <t xml:space="preserve">VOTER TURNOUT¾           </t>
    </r>
    <r>
      <rPr>
        <vertAlign val="superscript"/>
        <sz val="10.5"/>
        <rFont val="Courier New"/>
        <family val="3"/>
      </rPr>
      <t xml:space="preserve">61.04  </t>
    </r>
    <r>
      <rPr>
        <b/>
        <vertAlign val="superscript"/>
        <sz val="10"/>
        <rFont val="Courier New"/>
        <family val="3"/>
      </rPr>
      <t>54</t>
    </r>
    <r>
      <rPr>
        <b/>
        <vertAlign val="superscript"/>
        <sz val="10"/>
        <color rgb="FF1A1A1A"/>
        <rFont val="Courier New"/>
        <family val="3"/>
      </rPr>
      <t>.</t>
    </r>
    <r>
      <rPr>
        <b/>
        <vertAlign val="superscript"/>
        <sz val="10"/>
        <rFont val="Courier New"/>
        <family val="3"/>
      </rPr>
      <t xml:space="preserve">62   </t>
    </r>
    <r>
      <rPr>
        <vertAlign val="superscript"/>
        <sz val="10.5"/>
        <rFont val="Courier New"/>
        <family val="3"/>
      </rPr>
      <t xml:space="preserve">69.75   </t>
    </r>
    <r>
      <rPr>
        <b/>
        <vertAlign val="superscript"/>
        <sz val="10"/>
        <rFont val="Courier New"/>
        <family val="3"/>
      </rPr>
      <t xml:space="preserve">58.92   60.28   </t>
    </r>
    <r>
      <rPr>
        <vertAlign val="superscript"/>
        <sz val="10.5"/>
        <rFont val="Courier New"/>
        <family val="3"/>
      </rPr>
      <t>67.38   70.42</t>
    </r>
    <r>
      <rPr>
        <b/>
        <vertAlign val="superscript"/>
        <sz val="10"/>
        <rFont val="Courier New"/>
        <family val="3"/>
      </rPr>
      <t xml:space="preserve">                 82.86</t>
    </r>
  </si>
  <si>
    <r>
      <rPr>
        <sz val="10.5"/>
        <rFont val="Courier New"/>
        <family val="3"/>
      </rPr>
      <t xml:space="preserve">REGISTERED VOTERS          </t>
    </r>
    <r>
      <rPr>
        <b/>
        <vertAlign val="superscript"/>
        <sz val="10"/>
        <rFont val="Courier New"/>
        <family val="3"/>
      </rPr>
      <t xml:space="preserve">919    952    916     689    1984    981    </t>
    </r>
    <r>
      <rPr>
        <vertAlign val="superscript"/>
        <sz val="10.5"/>
        <rFont val="Courier New"/>
        <family val="3"/>
      </rPr>
      <t>1366     0      0   7807</t>
    </r>
  </si>
  <si>
    <r>
      <rPr>
        <sz val="10.5"/>
        <rFont val="Courier New"/>
        <family val="3"/>
      </rPr>
      <t xml:space="preserve">BALLOTS CAST               </t>
    </r>
    <r>
      <rPr>
        <vertAlign val="superscript"/>
        <sz val="10.5"/>
        <rFont val="Courier New"/>
        <family val="3"/>
      </rPr>
      <t>561    520    639</t>
    </r>
  </si>
  <si>
    <r>
      <rPr>
        <sz val="10.5"/>
        <rFont val="Courier New"/>
        <family val="3"/>
      </rPr>
      <t>PRESIDENT/VICE PRESIDENT</t>
    </r>
  </si>
  <si>
    <r>
      <rPr>
        <sz val="10.5"/>
        <rFont val="Courier New"/>
        <family val="3"/>
      </rPr>
      <t xml:space="preserve">217    217    </t>
    </r>
    <r>
      <rPr>
        <vertAlign val="superscript"/>
        <sz val="10.5"/>
        <rFont val="Courier New"/>
        <family val="3"/>
      </rPr>
      <t>221</t>
    </r>
  </si>
  <si>
    <r>
      <rPr>
        <sz val="10.5"/>
        <rFont val="Courier New"/>
        <family val="3"/>
      </rPr>
      <t xml:space="preserve">BUSH/QUAYLE           </t>
    </r>
    <r>
      <rPr>
        <b/>
        <sz val="10"/>
        <rFont val="Times New Roman"/>
        <family val="1"/>
      </rPr>
      <t>R</t>
    </r>
  </si>
  <si>
    <r>
      <rPr>
        <sz val="10.5"/>
        <rFont val="Courier New"/>
        <family val="3"/>
      </rPr>
      <t xml:space="preserve">CLINTON/GORE          </t>
    </r>
    <r>
      <rPr>
        <b/>
        <sz val="10"/>
        <rFont val="Times New Roman"/>
        <family val="1"/>
      </rPr>
      <t>D</t>
    </r>
  </si>
  <si>
    <r>
      <rPr>
        <sz val="10.5"/>
        <rFont val="Courier New"/>
        <family val="3"/>
      </rPr>
      <t>GRITZ/MI NETT        AFP</t>
    </r>
  </si>
  <si>
    <r>
      <rPr>
        <sz val="10.5"/>
        <rFont val="Courier New"/>
        <family val="3"/>
      </rPr>
      <t xml:space="preserve">154    134    </t>
    </r>
    <r>
      <rPr>
        <vertAlign val="superscript"/>
        <sz val="10.5"/>
        <rFont val="Courier New"/>
        <family val="3"/>
      </rPr>
      <t>174    116    362    171    245    201    192   1749</t>
    </r>
  </si>
  <si>
    <r>
      <rPr>
        <sz val="10.5"/>
        <rFont val="Courier New"/>
        <family val="3"/>
      </rPr>
      <t xml:space="preserve">0      0      1     </t>
    </r>
    <r>
      <rPr>
        <vertAlign val="superscript"/>
        <sz val="10.5"/>
        <rFont val="Courier New"/>
        <family val="3"/>
      </rPr>
      <t>0      1     0      0      2      1      5</t>
    </r>
  </si>
  <si>
    <r>
      <rPr>
        <sz val="10.5"/>
        <rFont val="Courier New"/>
        <family val="3"/>
      </rPr>
      <t xml:space="preserve">4      5     </t>
    </r>
    <r>
      <rPr>
        <vertAlign val="superscript"/>
        <sz val="10.5"/>
        <rFont val="Courier New"/>
        <family val="3"/>
      </rPr>
      <t>5      3      4      2      1      1      1     26</t>
    </r>
  </si>
  <si>
    <r>
      <rPr>
        <sz val="10.5"/>
        <rFont val="Courier New"/>
        <family val="3"/>
      </rPr>
      <t xml:space="preserve">0      2      </t>
    </r>
    <r>
      <rPr>
        <vertAlign val="superscript"/>
        <sz val="10.5"/>
        <rFont val="Courier New"/>
        <family val="3"/>
      </rPr>
      <t>0      2      0      3      0      0      8</t>
    </r>
  </si>
  <si>
    <r>
      <rPr>
        <sz val="10.5"/>
        <rFont val="Courier New"/>
        <family val="3"/>
      </rPr>
      <t>HAGELIN/TOMPKINS    NLP      1</t>
    </r>
  </si>
  <si>
    <r>
      <rPr>
        <sz val="10.5"/>
        <rFont val="Courier New"/>
        <family val="3"/>
      </rPr>
      <t xml:space="preserve">LAROUCHE/BEVEL     </t>
    </r>
    <r>
      <rPr>
        <b/>
        <sz val="10"/>
        <rFont val="Times New Roman"/>
        <family val="1"/>
      </rPr>
      <t xml:space="preserve">IFER                </t>
    </r>
    <r>
      <rPr>
        <vertAlign val="superscript"/>
        <sz val="10.5"/>
        <rFont val="Courier New"/>
        <family val="3"/>
      </rPr>
      <t>3      1</t>
    </r>
  </si>
  <si>
    <r>
      <rPr>
        <sz val="10.5"/>
        <rFont val="Courier New"/>
        <family val="3"/>
      </rPr>
      <t>MARROU/LORD          LP      3</t>
    </r>
    <r>
      <rPr>
        <vertAlign val="superscript"/>
        <sz val="10.5"/>
        <rFont val="Courier New"/>
        <family val="3"/>
      </rPr>
      <t xml:space="preserve">      4</t>
    </r>
  </si>
  <si>
    <r>
      <rPr>
        <sz val="10.5"/>
        <rFont val="Courier New"/>
        <family val="3"/>
      </rPr>
      <t>PEROT/STOCKDALE     NPP    175</t>
    </r>
    <r>
      <rPr>
        <vertAlign val="superscript"/>
        <sz val="10.5"/>
        <rFont val="Courier New"/>
        <family val="3"/>
      </rPr>
      <t xml:space="preserve">    153</t>
    </r>
  </si>
  <si>
    <r>
      <rPr>
        <sz val="10.5"/>
        <rFont val="Courier New"/>
        <family val="3"/>
      </rPr>
      <t xml:space="preserve">PHILLIPS/KNIGHT     ATP      </t>
    </r>
    <r>
      <rPr>
        <vertAlign val="superscript"/>
        <sz val="10.5"/>
        <rFont val="Courier New"/>
        <family val="3"/>
      </rPr>
      <t>0      2</t>
    </r>
  </si>
  <si>
    <r>
      <rPr>
        <b/>
        <sz val="10"/>
        <rFont val="Times New Roman"/>
        <family val="1"/>
      </rPr>
      <t xml:space="preserve">WRITE-IN                                             </t>
    </r>
    <r>
      <rPr>
        <vertAlign val="superscript"/>
        <sz val="10.5"/>
        <rFont val="Courier New"/>
        <family val="3"/>
      </rPr>
      <t>0</t>
    </r>
    <r>
      <rPr>
        <vertAlign val="superscript"/>
        <sz val="9"/>
        <rFont val="Times New Roman"/>
        <family val="1"/>
      </rPr>
      <t xml:space="preserve">                 0</t>
    </r>
  </si>
  <si>
    <r>
      <rPr>
        <sz val="10.5"/>
        <rFont val="Courier New"/>
        <family val="3"/>
      </rPr>
      <t xml:space="preserve">1      1      </t>
    </r>
    <r>
      <rPr>
        <vertAlign val="superscript"/>
        <sz val="10.5"/>
        <rFont val="Courier New"/>
        <family val="3"/>
      </rPr>
      <t>3      4      1      0      1     15</t>
    </r>
  </si>
  <si>
    <r>
      <rPr>
        <vertAlign val="subscript"/>
        <sz val="10.5"/>
        <rFont val="Courier New"/>
        <family val="3"/>
      </rPr>
      <t xml:space="preserve">3      4      4      2      </t>
    </r>
    <r>
      <rPr>
        <sz val="10.5"/>
        <rFont val="Courier New"/>
        <family val="3"/>
      </rPr>
      <t xml:space="preserve">3      3      1     </t>
    </r>
    <r>
      <rPr>
        <vertAlign val="superscript"/>
        <sz val="10.5"/>
        <rFont val="Courier New"/>
        <family val="3"/>
      </rPr>
      <t>27</t>
    </r>
  </si>
  <si>
    <r>
      <rPr>
        <sz val="10.5"/>
        <rFont val="Courier New"/>
        <family val="3"/>
      </rPr>
      <t xml:space="preserve">224    123    </t>
    </r>
    <r>
      <rPr>
        <vertAlign val="superscript"/>
        <sz val="10.5"/>
        <rFont val="Courier New"/>
        <family val="3"/>
      </rPr>
      <t>320    187    244    183    349   1958</t>
    </r>
  </si>
  <si>
    <r>
      <rPr>
        <sz val="10.5"/>
        <rFont val="Courier New"/>
        <family val="3"/>
      </rPr>
      <t xml:space="preserve">0      0      1     </t>
    </r>
    <r>
      <rPr>
        <vertAlign val="superscript"/>
        <sz val="10.5"/>
        <rFont val="Courier New"/>
        <family val="3"/>
      </rPr>
      <t>0      1      0      0      4</t>
    </r>
  </si>
  <si>
    <r>
      <rPr>
        <vertAlign val="subscript"/>
        <sz val="10.5"/>
        <rFont val="Courier New"/>
        <family val="3"/>
      </rPr>
      <t xml:space="preserve">0      1      2      0      </t>
    </r>
    <r>
      <rPr>
        <sz val="10.5"/>
        <rFont val="Courier New"/>
        <family val="3"/>
      </rPr>
      <t xml:space="preserve">3      0      </t>
    </r>
    <r>
      <rPr>
        <vertAlign val="superscript"/>
        <sz val="10.5"/>
        <rFont val="Courier New"/>
        <family val="3"/>
      </rPr>
      <t>2      8</t>
    </r>
  </si>
  <si>
    <r>
      <rPr>
        <vertAlign val="subscript"/>
        <sz val="8.5"/>
        <rFont val="Arial"/>
        <family val="2"/>
      </rPr>
      <t xml:space="preserve">8             </t>
    </r>
    <r>
      <rPr>
        <vertAlign val="subscript"/>
        <sz val="10.5"/>
        <rFont val="Courier New"/>
        <family val="3"/>
      </rPr>
      <t xml:space="preserve">52     42     60     22     </t>
    </r>
    <r>
      <rPr>
        <b/>
        <sz val="10"/>
        <rFont val="Courier New"/>
        <family val="3"/>
      </rPr>
      <t xml:space="preserve">99     </t>
    </r>
    <r>
      <rPr>
        <sz val="10.5"/>
        <rFont val="Courier New"/>
        <family val="3"/>
      </rPr>
      <t xml:space="preserve">41     71     </t>
    </r>
    <r>
      <rPr>
        <vertAlign val="superscript"/>
        <sz val="10.5"/>
        <rFont val="Courier New"/>
        <family val="3"/>
      </rPr>
      <t xml:space="preserve">48     </t>
    </r>
    <r>
      <rPr>
        <b/>
        <vertAlign val="superscript"/>
        <sz val="10"/>
        <rFont val="Courier New"/>
        <family val="3"/>
      </rPr>
      <t xml:space="preserve">48     </t>
    </r>
    <r>
      <rPr>
        <vertAlign val="superscript"/>
        <sz val="10.5"/>
        <rFont val="Courier New"/>
        <family val="3"/>
      </rPr>
      <t>483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</si>
  <si>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303    292    </t>
    </r>
    <r>
      <rPr>
        <sz val="10.5"/>
        <rFont val="Courier New"/>
        <family val="3"/>
      </rPr>
      <t xml:space="preserve">317    222    </t>
    </r>
    <r>
      <rPr>
        <b/>
        <sz val="10"/>
        <rFont val="Courier New"/>
        <family val="3"/>
      </rPr>
      <t xml:space="preserve">661     </t>
    </r>
    <r>
      <rPr>
        <vertAlign val="superscript"/>
        <sz val="10.5"/>
        <rFont val="Courier New"/>
        <family val="3"/>
      </rPr>
      <t xml:space="preserve">395    </t>
    </r>
    <r>
      <rPr>
        <b/>
        <vertAlign val="superscript"/>
        <sz val="10"/>
        <rFont val="Courier New"/>
        <family val="3"/>
      </rPr>
      <t xml:space="preserve">580     </t>
    </r>
    <r>
      <rPr>
        <vertAlign val="superscript"/>
        <sz val="10.5"/>
        <rFont val="Courier New"/>
        <family val="3"/>
      </rPr>
      <t>347    248   3365</t>
    </r>
  </si>
  <si>
    <r>
      <rPr>
        <sz val="10.5"/>
        <rFont val="Courier New"/>
        <family val="3"/>
      </rPr>
      <t xml:space="preserve">D    191    171    </t>
    </r>
    <r>
      <rPr>
        <vertAlign val="superscript"/>
        <sz val="10.5"/>
        <rFont val="Courier New"/>
        <family val="3"/>
      </rPr>
      <t>251    147    408    213    293    223    173   2070</t>
    </r>
  </si>
  <si>
    <r>
      <rPr>
        <sz val="10.5"/>
        <rFont val="Courier New"/>
        <family val="3"/>
      </rPr>
      <t xml:space="preserve">WRITE-IN                 1      </t>
    </r>
    <r>
      <rPr>
        <vertAlign val="superscript"/>
        <sz val="9"/>
        <rFont val="Times New Roman"/>
        <family val="1"/>
      </rPr>
      <t xml:space="preserve">0                 </t>
    </r>
    <r>
      <rPr>
        <vertAlign val="superscript"/>
        <sz val="10.5"/>
        <rFont val="Courier New"/>
        <family val="3"/>
      </rPr>
      <t>3      2      1      2      0      0      1     10</t>
    </r>
  </si>
  <si>
    <r>
      <rPr>
        <sz val="10.5"/>
        <rFont val="Courier New"/>
        <family val="3"/>
      </rPr>
      <t>UNITED STATES REP. DEVENS, JOHN MILLIGAN, MIKE STATES, MICHAEL</t>
    </r>
  </si>
  <si>
    <r>
      <rPr>
        <vertAlign val="subscript"/>
        <sz val="10.5"/>
        <rFont val="Courier New"/>
        <family val="3"/>
      </rPr>
      <t xml:space="preserve">D    223    203    </t>
    </r>
    <r>
      <rPr>
        <sz val="10.5"/>
        <rFont val="Courier New"/>
        <family val="3"/>
      </rPr>
      <t xml:space="preserve">266    156    504    </t>
    </r>
    <r>
      <rPr>
        <vertAlign val="superscript"/>
        <sz val="10.5"/>
        <rFont val="Courier New"/>
        <family val="3"/>
      </rPr>
      <t>273    393    268    189   2475</t>
    </r>
  </si>
  <si>
    <r>
      <rPr>
        <sz val="10.5"/>
        <rFont val="Courier New"/>
        <family val="3"/>
      </rPr>
      <t xml:space="preserve">G     18     </t>
    </r>
    <r>
      <rPr>
        <vertAlign val="superscript"/>
        <sz val="10.5"/>
        <rFont val="Courier New"/>
        <family val="3"/>
      </rPr>
      <t>14     28     11     34     19     23     27     15    189</t>
    </r>
  </si>
  <si>
    <r>
      <rPr>
        <vertAlign val="subscript"/>
        <sz val="10.5"/>
        <rFont val="Courier New"/>
        <family val="3"/>
      </rPr>
      <t xml:space="preserve">A     27     43     48     24     54     20     </t>
    </r>
    <r>
      <rPr>
        <sz val="10.5"/>
        <rFont val="Courier New"/>
        <family val="3"/>
      </rPr>
      <t>40     33     36</t>
    </r>
    <r>
      <rPr>
        <vertAlign val="superscript"/>
        <sz val="10.5"/>
        <rFont val="Courier New"/>
        <family val="3"/>
      </rPr>
      <t xml:space="preserve">    325</t>
    </r>
  </si>
  <si>
    <r>
      <rPr>
        <sz val="10.5"/>
        <rFont val="Courier New"/>
        <family val="3"/>
      </rPr>
      <t xml:space="preserve">287    201    </t>
    </r>
    <r>
      <rPr>
        <vertAlign val="superscript"/>
        <sz val="10.5"/>
        <rFont val="Courier New"/>
        <family val="3"/>
      </rPr>
      <t>574    332    487    282    224   2905</t>
    </r>
  </si>
  <si>
    <r>
      <rPr>
        <sz val="10.5"/>
        <rFont val="Courier New"/>
        <family val="3"/>
      </rPr>
      <t xml:space="preserve">YOUNG, DON           </t>
    </r>
    <r>
      <rPr>
        <b/>
        <vertAlign val="superscript"/>
        <sz val="9"/>
        <rFont val="Arial"/>
        <family val="2"/>
      </rPr>
      <t xml:space="preserve">R          </t>
    </r>
    <r>
      <rPr>
        <vertAlign val="superscript"/>
        <sz val="10.5"/>
        <rFont val="Courier New"/>
        <family val="3"/>
      </rPr>
      <t>272    246</t>
    </r>
  </si>
  <si>
    <r>
      <rPr>
        <sz val="10.5"/>
        <rFont val="Courier New"/>
        <family val="3"/>
      </rPr>
      <t xml:space="preserve">WRITE-IN                  </t>
    </r>
    <r>
      <rPr>
        <vertAlign val="superscript"/>
        <sz val="10.5"/>
        <rFont val="Courier New"/>
        <family val="3"/>
      </rPr>
      <t>1      1</t>
    </r>
  </si>
  <si>
    <r>
      <rPr>
        <sz val="10.5"/>
        <rFont val="Courier New"/>
        <family val="3"/>
      </rPr>
      <t xml:space="preserve">STATE SENATOR DIST.I          </t>
    </r>
    <r>
      <rPr>
        <vertAlign val="subscript"/>
        <sz val="10.5"/>
        <rFont val="Courier New"/>
        <family val="3"/>
      </rPr>
      <t xml:space="preserve">152    148    196     </t>
    </r>
    <r>
      <rPr>
        <b/>
        <vertAlign val="subscript"/>
        <sz val="10"/>
        <rFont val="Courier New"/>
        <family val="3"/>
      </rPr>
      <t xml:space="preserve">96     </t>
    </r>
    <r>
      <rPr>
        <vertAlign val="subscript"/>
        <sz val="10.5"/>
        <rFont val="Courier New"/>
        <family val="3"/>
      </rPr>
      <t>291    175    208</t>
    </r>
  </si>
  <si>
    <r>
      <rPr>
        <sz val="10.5"/>
        <rFont val="Courier New"/>
        <family val="3"/>
      </rPr>
      <t>0      0      5</t>
    </r>
  </si>
  <si>
    <r>
      <rPr>
        <sz val="10.5"/>
        <rFont val="Courier New"/>
        <family val="3"/>
      </rPr>
      <t xml:space="preserve">136     54   </t>
    </r>
    <r>
      <rPr>
        <vertAlign val="superscript"/>
        <sz val="10.5"/>
        <rFont val="Courier New"/>
        <family val="3"/>
      </rPr>
      <t>1456</t>
    </r>
  </si>
  <si>
    <r>
      <rPr>
        <sz val="10.5"/>
        <rFont val="Courier New"/>
        <family val="3"/>
      </rPr>
      <t xml:space="preserve">107     22   </t>
    </r>
    <r>
      <rPr>
        <vertAlign val="superscript"/>
        <sz val="10.5"/>
        <rFont val="Courier New"/>
        <family val="3"/>
      </rPr>
      <t>1099</t>
    </r>
  </si>
  <si>
    <r>
      <rPr>
        <sz val="10.5"/>
        <rFont val="Courier New"/>
        <family val="3"/>
      </rPr>
      <t>GARRIGUES, JAMES  INDDEM RIEGER, STEVE         R</t>
    </r>
  </si>
  <si>
    <r>
      <rPr>
        <sz val="10.5"/>
        <rFont val="Courier New"/>
        <family val="3"/>
      </rPr>
      <t xml:space="preserve">124    </t>
    </r>
    <r>
      <rPr>
        <vertAlign val="superscript"/>
        <sz val="10.5"/>
        <rFont val="Courier New"/>
        <family val="3"/>
      </rPr>
      <t xml:space="preserve">123    148     92 </t>
    </r>
    <r>
      <rPr>
        <vertAlign val="subscript"/>
        <sz val="5"/>
        <color rgb="FF5D5D5D"/>
        <rFont val="Times New Roman"/>
        <family val="1"/>
      </rPr>
      <t>I</t>
    </r>
  </si>
  <si>
    <r>
      <rPr>
        <sz val="10.5"/>
        <rFont val="Courier New"/>
        <family val="3"/>
      </rPr>
      <t xml:space="preserve">249    </t>
    </r>
    <r>
      <rPr>
        <vertAlign val="superscript"/>
        <sz val="10.5"/>
        <rFont val="Courier New"/>
        <family val="3"/>
      </rPr>
      <t>214    259    190</t>
    </r>
  </si>
  <si>
    <r>
      <rPr>
        <sz val="10.5"/>
        <rFont val="Courier New"/>
        <family val="3"/>
      </rPr>
      <t xml:space="preserve">241    </t>
    </r>
    <r>
      <rPr>
        <vertAlign val="superscript"/>
        <sz val="10.5"/>
        <rFont val="Courier New"/>
        <family val="3"/>
      </rPr>
      <t>102    140</t>
    </r>
  </si>
  <si>
    <r>
      <rPr>
        <sz val="10.5"/>
        <rFont val="Courier New"/>
        <family val="3"/>
      </rPr>
      <t xml:space="preserve">591    </t>
    </r>
    <r>
      <rPr>
        <vertAlign val="superscript"/>
        <sz val="10.5"/>
        <rFont val="Courier New"/>
        <family val="3"/>
      </rPr>
      <t xml:space="preserve">349    571     </t>
    </r>
    <r>
      <rPr>
        <vertAlign val="subscript"/>
        <sz val="10.5"/>
        <rFont val="Courier New"/>
        <family val="3"/>
      </rPr>
      <t>4      1     20</t>
    </r>
  </si>
  <si>
    <r>
      <rPr>
        <sz val="10.5"/>
        <rFont val="Courier New"/>
        <family val="3"/>
      </rPr>
      <t>STATE REP. DIST. 17 CHOQUETTE, DAVE</t>
    </r>
  </si>
  <si>
    <r>
      <rPr>
        <sz val="10.5"/>
        <rFont val="Courier New"/>
        <family val="3"/>
      </rPr>
      <t xml:space="preserve">INDREP    134    </t>
    </r>
    <r>
      <rPr>
        <vertAlign val="superscript"/>
        <sz val="10.5"/>
        <rFont val="Courier New"/>
        <family val="3"/>
      </rPr>
      <t>146    176     87    283    171    379    129     30   1535</t>
    </r>
  </si>
  <si>
    <r>
      <rPr>
        <b/>
        <vertAlign val="subscript"/>
        <sz val="10"/>
        <rFont val="Times New Roman"/>
        <family val="1"/>
      </rPr>
      <t xml:space="preserve">D        </t>
    </r>
    <r>
      <rPr>
        <vertAlign val="subscript"/>
        <sz val="10.5"/>
        <rFont val="Courier New"/>
        <family val="3"/>
      </rPr>
      <t xml:space="preserve">186    160    204    </t>
    </r>
    <r>
      <rPr>
        <sz val="10.5"/>
        <rFont val="Courier New"/>
        <family val="3"/>
      </rPr>
      <t xml:space="preserve">131    334    182    </t>
    </r>
    <r>
      <rPr>
        <vertAlign val="superscript"/>
        <sz val="10.5"/>
        <rFont val="Courier New"/>
        <family val="3"/>
      </rPr>
      <t>229    152     39    1617</t>
    </r>
  </si>
  <si>
    <r>
      <rPr>
        <sz val="10.5"/>
        <rFont val="Courier New"/>
        <family val="3"/>
      </rPr>
      <t>MORRISON, ERIC (JERRY&gt; PARNELL, SEAN</t>
    </r>
  </si>
  <si>
    <r>
      <rPr>
        <vertAlign val="subscript"/>
        <sz val="28.5"/>
        <rFont val="Arial"/>
        <family val="2"/>
      </rPr>
      <t xml:space="preserve">-  </t>
    </r>
    <r>
      <rPr>
        <sz val="10.5"/>
        <rFont val="Courier New"/>
        <family val="3"/>
      </rPr>
      <t>NO</t>
    </r>
  </si>
  <si>
    <r>
      <rPr>
        <b/>
        <sz val="9"/>
        <rFont val="Arial"/>
        <family val="2"/>
      </rPr>
      <t xml:space="preserve">R          </t>
    </r>
    <r>
      <rPr>
        <sz val="10.5"/>
        <rFont val="Courier New"/>
        <family val="3"/>
      </rPr>
      <t xml:space="preserve">215    </t>
    </r>
    <r>
      <rPr>
        <vertAlign val="superscript"/>
        <sz val="10.5"/>
        <rFont val="Courier New"/>
        <family val="3"/>
      </rPr>
      <t xml:space="preserve">191    232    165    </t>
    </r>
    <r>
      <rPr>
        <b/>
        <vertAlign val="superscript"/>
        <sz val="10"/>
        <rFont val="Courier New"/>
        <family val="3"/>
      </rPr>
      <t xml:space="preserve">528     </t>
    </r>
    <r>
      <rPr>
        <vertAlign val="superscript"/>
        <sz val="10.5"/>
        <rFont val="Courier New"/>
        <family val="3"/>
      </rPr>
      <t>273    326    255     57   2242</t>
    </r>
  </si>
  <si>
    <r>
      <rPr>
        <vertAlign val="subscript"/>
        <sz val="10.5"/>
        <rFont val="Courier New"/>
        <family val="3"/>
      </rPr>
      <t xml:space="preserve">1      2      1      </t>
    </r>
    <r>
      <rPr>
        <sz val="10.5"/>
        <rFont val="Courier New"/>
        <family val="3"/>
      </rPr>
      <t xml:space="preserve">3      </t>
    </r>
    <r>
      <rPr>
        <vertAlign val="subscript"/>
        <sz val="10.5"/>
        <rFont val="Courier New"/>
        <family val="3"/>
      </rPr>
      <t xml:space="preserve">0      </t>
    </r>
    <r>
      <rPr>
        <sz val="10.5"/>
        <rFont val="Courier New"/>
        <family val="3"/>
      </rPr>
      <t xml:space="preserve">5      </t>
    </r>
    <r>
      <rPr>
        <vertAlign val="superscript"/>
        <sz val="10.5"/>
        <rFont val="Courier New"/>
        <family val="3"/>
      </rPr>
      <t>0      1      0     13</t>
    </r>
  </si>
  <si>
    <r>
      <rPr>
        <vertAlign val="subscript"/>
        <sz val="10.5"/>
        <rFont val="Courier New"/>
        <family val="3"/>
      </rPr>
      <t xml:space="preserve">272    244    300    215    667    </t>
    </r>
    <r>
      <rPr>
        <sz val="10.5"/>
        <rFont val="Courier New"/>
        <family val="3"/>
      </rPr>
      <t xml:space="preserve">335    524    </t>
    </r>
    <r>
      <rPr>
        <vertAlign val="superscript"/>
        <sz val="10.5"/>
        <rFont val="Courier New"/>
        <family val="3"/>
      </rPr>
      <t>317    251   3125</t>
    </r>
  </si>
  <si>
    <r>
      <rPr>
        <vertAlign val="subscript"/>
        <sz val="10.5"/>
        <rFont val="Courier New"/>
        <family val="3"/>
      </rPr>
      <t xml:space="preserve">198    195    234    122    343    </t>
    </r>
    <r>
      <rPr>
        <sz val="10.5"/>
        <rFont val="Courier New"/>
        <family val="3"/>
      </rPr>
      <t xml:space="preserve">209    304    </t>
    </r>
    <r>
      <rPr>
        <vertAlign val="superscript"/>
        <sz val="10.5"/>
        <rFont val="Courier New"/>
        <family val="3"/>
      </rPr>
      <t>185    154   1944</t>
    </r>
  </si>
  <si>
    <r>
      <rPr>
        <sz val="10.5"/>
        <rFont val="Courier New"/>
        <family val="3"/>
      </rPr>
      <t xml:space="preserve">265    242    </t>
    </r>
    <r>
      <rPr>
        <vertAlign val="superscript"/>
        <sz val="10.5"/>
        <rFont val="Courier New"/>
        <family val="3"/>
      </rPr>
      <t xml:space="preserve">291    201    </t>
    </r>
    <r>
      <rPr>
        <b/>
        <vertAlign val="superscript"/>
        <sz val="10"/>
        <rFont val="Courier New"/>
        <family val="3"/>
      </rPr>
      <t xml:space="preserve">654     </t>
    </r>
    <r>
      <rPr>
        <vertAlign val="superscript"/>
        <sz val="10.5"/>
        <rFont val="Courier New"/>
        <family val="3"/>
      </rPr>
      <t>332    515    305    237   3042</t>
    </r>
  </si>
  <si>
    <r>
      <rPr>
        <sz val="10.5"/>
        <rFont val="Courier New"/>
        <family val="3"/>
      </rPr>
      <t xml:space="preserve">201    192    </t>
    </r>
    <r>
      <rPr>
        <vertAlign val="superscript"/>
        <sz val="10.5"/>
        <rFont val="Courier New"/>
        <family val="3"/>
      </rPr>
      <t>242    131    352    213    313    193    165   2002</t>
    </r>
  </si>
  <si>
    <r>
      <rPr>
        <sz val="10"/>
        <rFont val="Arial"/>
        <family val="2"/>
      </rPr>
      <t>- B9 -</t>
    </r>
  </si>
  <si>
    <r>
      <rPr>
        <sz val="9"/>
        <rFont val="Arial"/>
        <family val="2"/>
      </rPr>
      <t>ff</t>
    </r>
  </si>
  <si>
    <r>
      <rPr>
        <vertAlign val="subscript"/>
        <sz val="10.5"/>
        <rFont val="Courier New"/>
        <family val="3"/>
      </rPr>
      <t xml:space="preserve">DATE: 12/02/92                                     </t>
    </r>
    <r>
      <rPr>
        <sz val="10.5"/>
        <rFont val="Courier New"/>
        <family val="3"/>
      </rPr>
      <t xml:space="preserve">1992 GENERAL ELECTION                              </t>
    </r>
    <r>
      <rPr>
        <vertAlign val="superscript"/>
        <sz val="10.5"/>
        <rFont val="Courier New"/>
        <family val="3"/>
      </rPr>
      <t xml:space="preserve">PAGE  2 OF  2 </t>
    </r>
    <r>
      <rPr>
        <vertAlign val="superscript"/>
        <sz val="10.5"/>
        <color rgb="FF444444"/>
        <rFont val="Courier New"/>
        <family val="3"/>
      </rPr>
      <t xml:space="preserve">. </t>
    </r>
    <r>
      <rPr>
        <sz val="10.5"/>
        <rFont val="Courier New"/>
        <family val="3"/>
      </rPr>
      <t xml:space="preserve">TIME: 13:17                                      </t>
    </r>
    <r>
      <rPr>
        <vertAlign val="superscript"/>
        <sz val="10.5"/>
        <rFont val="Courier New"/>
        <family val="3"/>
      </rPr>
      <t>STATEMENT OF VOTE FOR DISTRICT 17</t>
    </r>
  </si>
  <si>
    <r>
      <rPr>
        <sz val="10.5"/>
        <rFont val="Courier New"/>
        <family val="3"/>
      </rPr>
      <t xml:space="preserve">ANCH    ANCH    </t>
    </r>
    <r>
      <rPr>
        <vertAlign val="superscript"/>
        <sz val="10.5"/>
        <rFont val="Courier New"/>
        <family val="3"/>
      </rPr>
      <t>ANCH    ANCH    ANCH    ANCH    ANCH ABSENTE QUESTON</t>
    </r>
  </si>
  <si>
    <r>
      <rPr>
        <sz val="10.5"/>
        <rFont val="Courier New"/>
        <family val="3"/>
      </rPr>
      <t xml:space="preserve">I 335   I 337   </t>
    </r>
    <r>
      <rPr>
        <vertAlign val="superscript"/>
        <sz val="10.5"/>
        <rFont val="Courier New"/>
        <family val="3"/>
      </rPr>
      <t>I 339   I 341   I 343   I 345   I 347</t>
    </r>
  </si>
  <si>
    <r>
      <rPr>
        <sz val="10.5"/>
        <rFont val="Courier New"/>
        <family val="3"/>
      </rPr>
      <t xml:space="preserve">JD3S - </t>
    </r>
    <r>
      <rPr>
        <vertAlign val="superscript"/>
        <sz val="10.5"/>
        <rFont val="Courier New"/>
        <family val="3"/>
      </rPr>
      <t>B</t>
    </r>
    <r>
      <rPr>
        <vertAlign val="superscript"/>
        <sz val="10.5"/>
        <color rgb="FF1A1A1A"/>
        <rFont val="Courier New"/>
        <family val="3"/>
      </rPr>
      <t xml:space="preserve">. </t>
    </r>
    <r>
      <rPr>
        <vertAlign val="superscript"/>
        <sz val="10.5"/>
        <rFont val="Courier New"/>
        <family val="3"/>
      </rPr>
      <t xml:space="preserve">CUTLER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</si>
  <si>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JD3S - </t>
    </r>
    <r>
      <rPr>
        <b/>
        <vertAlign val="superscript"/>
        <sz val="11"/>
        <rFont val="Courier New"/>
        <family val="3"/>
      </rPr>
      <t>D. FABE</t>
    </r>
  </si>
  <si>
    <r>
      <rPr>
        <sz val="10.5"/>
        <rFont val="Courier New"/>
        <family val="3"/>
      </rPr>
      <t>JD3S - M</t>
    </r>
    <r>
      <rPr>
        <sz val="10.5"/>
        <color rgb="FF1A1A1A"/>
        <rFont val="Courier New"/>
        <family val="3"/>
      </rPr>
      <t xml:space="preserve">. </t>
    </r>
    <r>
      <rPr>
        <vertAlign val="superscript"/>
        <sz val="10.5"/>
        <rFont val="Courier New"/>
        <family val="3"/>
      </rPr>
      <t xml:space="preserve">ROWLAND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</si>
  <si>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JD3D - P. </t>
    </r>
    <r>
      <rPr>
        <vertAlign val="superscript"/>
        <sz val="10.5"/>
        <rFont val="Courier New"/>
        <family val="3"/>
      </rPr>
      <t xml:space="preserve">ASHMAN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</si>
  <si>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JD3D - </t>
    </r>
    <r>
      <rPr>
        <sz val="15"/>
        <rFont val="Courier New"/>
        <family val="3"/>
      </rPr>
      <t xml:space="preserve">w. </t>
    </r>
    <r>
      <rPr>
        <sz val="10.5"/>
        <rFont val="Courier New"/>
        <family val="3"/>
      </rPr>
      <t>FULD YES</t>
    </r>
  </si>
  <si>
    <r>
      <rPr>
        <sz val="10.5"/>
        <rFont val="Courier New"/>
        <family val="3"/>
      </rPr>
      <t xml:space="preserve">JD3D - </t>
    </r>
    <r>
      <rPr>
        <vertAlign val="superscript"/>
        <sz val="10.5"/>
        <rFont val="Courier New"/>
        <family val="3"/>
      </rPr>
      <t xml:space="preserve">J, MASON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</si>
  <si>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289    </t>
    </r>
    <r>
      <rPr>
        <vertAlign val="superscript"/>
        <sz val="10.5"/>
        <rFont val="Courier New"/>
        <family val="3"/>
      </rPr>
      <t xml:space="preserve">248    327    214    </t>
    </r>
    <r>
      <rPr>
        <b/>
        <vertAlign val="superscript"/>
        <sz val="9"/>
        <rFont val="Courier New"/>
        <family val="3"/>
      </rPr>
      <t xml:space="preserve">695     </t>
    </r>
    <r>
      <rPr>
        <vertAlign val="superscript"/>
        <sz val="10.5"/>
        <rFont val="Courier New"/>
        <family val="3"/>
      </rPr>
      <t>350    539    318    257   3237</t>
    </r>
  </si>
  <si>
    <r>
      <rPr>
        <sz val="10.5"/>
        <rFont val="Courier New"/>
        <family val="3"/>
      </rPr>
      <t xml:space="preserve">182    190    </t>
    </r>
    <r>
      <rPr>
        <vertAlign val="superscript"/>
        <sz val="10.5"/>
        <rFont val="Courier New"/>
        <family val="3"/>
      </rPr>
      <t>214    121    321    197    295    187    128   1835</t>
    </r>
  </si>
  <si>
    <r>
      <rPr>
        <sz val="10.5"/>
        <rFont val="Courier New"/>
        <family val="3"/>
      </rPr>
      <t xml:space="preserve">295    249    </t>
    </r>
    <r>
      <rPr>
        <vertAlign val="superscript"/>
        <sz val="10.5"/>
        <rFont val="Courier New"/>
        <family val="3"/>
      </rPr>
      <t>309    216    724    355    541    327    245   3261</t>
    </r>
  </si>
  <si>
    <r>
      <rPr>
        <sz val="10.5"/>
        <rFont val="Courier New"/>
        <family val="3"/>
      </rPr>
      <t xml:space="preserve">170    183    </t>
    </r>
    <r>
      <rPr>
        <vertAlign val="superscript"/>
        <sz val="10.5"/>
        <rFont val="Courier New"/>
        <family val="3"/>
      </rPr>
      <t xml:space="preserve">222    114    289    </t>
    </r>
    <r>
      <rPr>
        <b/>
        <vertAlign val="superscript"/>
        <sz val="9"/>
        <rFont val="Courier New"/>
        <family val="3"/>
      </rPr>
      <t xml:space="preserve">188     </t>
    </r>
    <r>
      <rPr>
        <vertAlign val="superscript"/>
        <sz val="10.5"/>
        <rFont val="Courier New"/>
        <family val="3"/>
      </rPr>
      <t>283    172    136    1757</t>
    </r>
  </si>
  <si>
    <r>
      <rPr>
        <sz val="10.5"/>
        <rFont val="Courier New"/>
        <family val="3"/>
      </rPr>
      <t xml:space="preserve">279    250    </t>
    </r>
    <r>
      <rPr>
        <vertAlign val="superscript"/>
        <sz val="10.5"/>
        <rFont val="Courier New"/>
        <family val="3"/>
      </rPr>
      <t>301    215    682    347    545    328    238   3185</t>
    </r>
  </si>
  <si>
    <r>
      <rPr>
        <sz val="10.5"/>
        <rFont val="Courier New"/>
        <family val="3"/>
      </rPr>
      <t xml:space="preserve">187    180    </t>
    </r>
    <r>
      <rPr>
        <vertAlign val="superscript"/>
        <sz val="10.5"/>
        <rFont val="Courier New"/>
        <family val="3"/>
      </rPr>
      <t>224    118    329    191    283    168    144   1824</t>
    </r>
  </si>
  <si>
    <r>
      <rPr>
        <sz val="10.5"/>
        <rFont val="Courier New"/>
        <family val="3"/>
      </rPr>
      <t xml:space="preserve">277    249    </t>
    </r>
    <r>
      <rPr>
        <vertAlign val="superscript"/>
        <sz val="10.5"/>
        <rFont val="Courier New"/>
        <family val="3"/>
      </rPr>
      <t>312    214    690    345    550    334    248   3219</t>
    </r>
  </si>
  <si>
    <r>
      <rPr>
        <vertAlign val="subscript"/>
        <sz val="10.5"/>
        <rFont val="Courier New"/>
        <family val="3"/>
      </rPr>
      <t xml:space="preserve">189    190    216    120    </t>
    </r>
    <r>
      <rPr>
        <sz val="10.5"/>
        <rFont val="Courier New"/>
        <family val="3"/>
      </rPr>
      <t xml:space="preserve">322    194    281    167    </t>
    </r>
    <r>
      <rPr>
        <vertAlign val="superscript"/>
        <sz val="10.5"/>
        <rFont val="Courier New"/>
        <family val="3"/>
      </rPr>
      <t>133   1812</t>
    </r>
  </si>
  <si>
    <r>
      <rPr>
        <vertAlign val="subscript"/>
        <sz val="10.5"/>
        <rFont val="Courier New"/>
        <family val="3"/>
      </rPr>
      <t xml:space="preserve">280    244    308    218    687    </t>
    </r>
    <r>
      <rPr>
        <sz val="10.5"/>
        <rFont val="Courier New"/>
        <family val="3"/>
      </rPr>
      <t xml:space="preserve">336    542    </t>
    </r>
    <r>
      <rPr>
        <vertAlign val="superscript"/>
        <sz val="10.5"/>
        <rFont val="Courier New"/>
        <family val="3"/>
      </rPr>
      <t>335    238   3188</t>
    </r>
  </si>
  <si>
    <r>
      <rPr>
        <sz val="10.5"/>
        <rFont val="Courier New"/>
        <family val="3"/>
      </rPr>
      <t xml:space="preserve">181    187    </t>
    </r>
    <r>
      <rPr>
        <vertAlign val="superscript"/>
        <sz val="10.5"/>
        <rFont val="Courier New"/>
        <family val="3"/>
      </rPr>
      <t>214    108    315    194    273    157    140   1769</t>
    </r>
  </si>
  <si>
    <r>
      <rPr>
        <sz val="10.5"/>
        <rFont val="Courier New"/>
        <family val="3"/>
      </rPr>
      <t xml:space="preserve">306    265    340    </t>
    </r>
    <r>
      <rPr>
        <vertAlign val="superscript"/>
        <sz val="10.5"/>
        <rFont val="Courier New"/>
        <family val="3"/>
      </rPr>
      <t>221    743    367    565    356    263   3426</t>
    </r>
  </si>
  <si>
    <r>
      <rPr>
        <vertAlign val="subscript"/>
        <sz val="10.5"/>
        <rFont val="Courier New"/>
        <family val="3"/>
      </rPr>
      <t xml:space="preserve">161    171    194    113    271    </t>
    </r>
    <r>
      <rPr>
        <sz val="10.5"/>
        <rFont val="Courier New"/>
        <family val="3"/>
      </rPr>
      <t xml:space="preserve">174    263    </t>
    </r>
    <r>
      <rPr>
        <vertAlign val="superscript"/>
        <sz val="10.5"/>
        <rFont val="Courier New"/>
        <family val="3"/>
      </rPr>
      <t>145    119   1611</t>
    </r>
  </si>
  <si>
    <r>
      <rPr>
        <vertAlign val="subscript"/>
        <sz val="10.5"/>
        <rFont val="Courier New"/>
        <family val="3"/>
      </rPr>
      <t xml:space="preserve">281    244    294    210    683    </t>
    </r>
    <r>
      <rPr>
        <sz val="10.5"/>
        <rFont val="Courier New"/>
        <family val="3"/>
      </rPr>
      <t xml:space="preserve">331    532    </t>
    </r>
    <r>
      <rPr>
        <vertAlign val="superscript"/>
        <sz val="10.5"/>
        <rFont val="Courier New"/>
        <family val="3"/>
      </rPr>
      <t>306    236   3117</t>
    </r>
  </si>
  <si>
    <r>
      <rPr>
        <sz val="10.5"/>
        <rFont val="Courier New"/>
        <family val="3"/>
      </rPr>
      <t xml:space="preserve">185    184    227    </t>
    </r>
    <r>
      <rPr>
        <vertAlign val="superscript"/>
        <sz val="10.5"/>
        <rFont val="Courier New"/>
        <family val="3"/>
      </rPr>
      <t>117    322    201    293    185    137   1851</t>
    </r>
  </si>
  <si>
    <r>
      <rPr>
        <vertAlign val="subscript"/>
        <sz val="10.5"/>
        <rFont val="Courier New"/>
        <family val="3"/>
      </rPr>
      <t xml:space="preserve">275    240    296    212    </t>
    </r>
    <r>
      <rPr>
        <sz val="10.5"/>
        <rFont val="Courier New"/>
        <family val="3"/>
      </rPr>
      <t xml:space="preserve">683    328    522    </t>
    </r>
    <r>
      <rPr>
        <vertAlign val="superscript"/>
        <sz val="10.5"/>
        <rFont val="Courier New"/>
        <family val="3"/>
      </rPr>
      <t>295    247   3098</t>
    </r>
  </si>
  <si>
    <r>
      <rPr>
        <vertAlign val="subscript"/>
        <sz val="10.5"/>
        <rFont val="Courier New"/>
        <family val="3"/>
      </rPr>
      <t xml:space="preserve">189    192    235    120    327    </t>
    </r>
    <r>
      <rPr>
        <sz val="10.5"/>
        <rFont val="Courier New"/>
        <family val="3"/>
      </rPr>
      <t xml:space="preserve">204    301    </t>
    </r>
    <r>
      <rPr>
        <vertAlign val="superscript"/>
        <sz val="10.5"/>
        <rFont val="Courier New"/>
        <family val="3"/>
      </rPr>
      <t>193    135   1896</t>
    </r>
  </si>
  <si>
    <r>
      <rPr>
        <vertAlign val="subscript"/>
        <sz val="10.5"/>
        <rFont val="Courier New"/>
        <family val="3"/>
      </rPr>
      <t xml:space="preserve">175    154    230    147    403    </t>
    </r>
    <r>
      <rPr>
        <sz val="10.5"/>
        <rFont val="Courier New"/>
        <family val="3"/>
      </rPr>
      <t xml:space="preserve">184    275    </t>
    </r>
    <r>
      <rPr>
        <vertAlign val="superscript"/>
        <sz val="10.5"/>
        <rFont val="Courier New"/>
        <family val="3"/>
      </rPr>
      <t>255    181   2004</t>
    </r>
  </si>
  <si>
    <r>
      <rPr>
        <vertAlign val="subscript"/>
        <sz val="10.5"/>
        <rFont val="Courier New"/>
        <family val="3"/>
      </rPr>
      <t xml:space="preserve">340    330    361    </t>
    </r>
    <r>
      <rPr>
        <sz val="10.5"/>
        <rFont val="Courier New"/>
        <family val="3"/>
      </rPr>
      <t xml:space="preserve">235    </t>
    </r>
    <r>
      <rPr>
        <vertAlign val="subscript"/>
        <sz val="10.5"/>
        <rFont val="Courier New"/>
        <family val="3"/>
      </rPr>
      <t xml:space="preserve">713    </t>
    </r>
    <r>
      <rPr>
        <sz val="10.5"/>
        <rFont val="Courier New"/>
        <family val="3"/>
      </rPr>
      <t xml:space="preserve">421    626    </t>
    </r>
    <r>
      <rPr>
        <vertAlign val="superscript"/>
        <sz val="10.5"/>
        <rFont val="Courier New"/>
        <family val="3"/>
      </rPr>
      <t>314    252   3592</t>
    </r>
  </si>
  <si>
    <r>
      <rPr>
        <sz val="10.5"/>
        <rFont val="Courier New"/>
        <family val="3"/>
      </rPr>
      <t xml:space="preserve">254    </t>
    </r>
    <r>
      <rPr>
        <vertAlign val="superscript"/>
        <sz val="10.5"/>
        <rFont val="Courier New"/>
        <family val="3"/>
      </rPr>
      <t>252    330    179    552    313    474    256    209   2819</t>
    </r>
  </si>
  <si>
    <r>
      <rPr>
        <vertAlign val="subscript"/>
        <sz val="10.5"/>
        <rFont val="Courier New"/>
        <family val="3"/>
      </rPr>
      <t xml:space="preserve">280    255    286    </t>
    </r>
    <r>
      <rPr>
        <sz val="10.5"/>
        <rFont val="Courier New"/>
        <family val="3"/>
      </rPr>
      <t xml:space="preserve">210    </t>
    </r>
    <r>
      <rPr>
        <b/>
        <sz val="9"/>
        <rFont val="Courier New"/>
        <family val="3"/>
      </rPr>
      <t xml:space="preserve">598     </t>
    </r>
    <r>
      <rPr>
        <sz val="10.5"/>
        <rFont val="Courier New"/>
        <family val="3"/>
      </rPr>
      <t xml:space="preserve">327    460    </t>
    </r>
    <r>
      <rPr>
        <vertAlign val="superscript"/>
        <sz val="10.5"/>
        <rFont val="Courier New"/>
        <family val="3"/>
      </rPr>
      <t>319    205   2940</t>
    </r>
  </si>
  <si>
    <r>
      <rPr>
        <sz val="9"/>
        <rFont val="Arial"/>
        <family val="2"/>
      </rPr>
      <t>- 88 -</t>
    </r>
  </si>
  <si>
    <r>
      <rPr>
        <vertAlign val="subscript"/>
        <sz val="10.5"/>
        <rFont val="Courier New"/>
        <family val="3"/>
      </rPr>
      <t xml:space="preserve">- DATE: 12/02/92                                     </t>
    </r>
    <r>
      <rPr>
        <b/>
        <sz val="10"/>
        <rFont val="Courier New"/>
        <family val="3"/>
      </rPr>
      <t xml:space="preserve">1992 </t>
    </r>
    <r>
      <rPr>
        <sz val="10.5"/>
        <rFont val="Courier New"/>
        <family val="3"/>
      </rPr>
      <t>GENERAL ELECTION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</si>
  <si>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b/>
        <vertAlign val="superscript"/>
        <sz val="10"/>
        <rFont val="Courier New"/>
        <family val="3"/>
      </rPr>
      <t>18</t>
    </r>
  </si>
  <si>
    <r>
      <rPr>
        <vertAlign val="subscript"/>
        <sz val="10.5"/>
        <rFont val="Courier New"/>
        <family val="3"/>
      </rPr>
      <t xml:space="preserve">ANCH    ANCH    ANCH   </t>
    </r>
    <r>
      <rPr>
        <sz val="10.5"/>
        <rFont val="Courier New"/>
        <family val="3"/>
      </rPr>
      <t xml:space="preserve">ANCH    ANCH   ANCH   </t>
    </r>
    <r>
      <rPr>
        <vertAlign val="superscript"/>
        <sz val="10.5"/>
        <rFont val="Courier New"/>
        <family val="3"/>
      </rPr>
      <t>ANCH    ANCH    ANCH ABSENTE QUESTON</t>
    </r>
  </si>
  <si>
    <r>
      <rPr>
        <vertAlign val="subscript"/>
        <sz val="11.5"/>
        <rFont val="Courier New"/>
        <family val="3"/>
      </rPr>
      <t xml:space="preserve">I </t>
    </r>
    <r>
      <rPr>
        <vertAlign val="subscript"/>
        <sz val="10.5"/>
        <rFont val="Courier New"/>
        <family val="3"/>
      </rPr>
      <t xml:space="preserve">349  </t>
    </r>
    <r>
      <rPr>
        <vertAlign val="subscript"/>
        <sz val="11.5"/>
        <rFont val="Courier New"/>
        <family val="3"/>
      </rPr>
      <t xml:space="preserve">I </t>
    </r>
    <r>
      <rPr>
        <vertAlign val="subscript"/>
        <sz val="10.5"/>
        <rFont val="Courier New"/>
        <family val="3"/>
      </rPr>
      <t xml:space="preserve">351   </t>
    </r>
    <r>
      <rPr>
        <vertAlign val="subscript"/>
        <sz val="11.5"/>
        <rFont val="Courier New"/>
        <family val="3"/>
      </rPr>
      <t xml:space="preserve">I </t>
    </r>
    <r>
      <rPr>
        <vertAlign val="subscript"/>
        <sz val="10.5"/>
        <rFont val="Courier New"/>
        <family val="3"/>
      </rPr>
      <t xml:space="preserve">353  </t>
    </r>
    <r>
      <rPr>
        <vertAlign val="subscript"/>
        <sz val="11.5"/>
        <rFont val="Courier New"/>
        <family val="3"/>
      </rPr>
      <t xml:space="preserve">I </t>
    </r>
    <r>
      <rPr>
        <vertAlign val="subscript"/>
        <sz val="10.5"/>
        <rFont val="Courier New"/>
        <family val="3"/>
      </rPr>
      <t xml:space="preserve">355  </t>
    </r>
    <r>
      <rPr>
        <sz val="11.5"/>
        <rFont val="Courier New"/>
        <family val="3"/>
      </rPr>
      <t xml:space="preserve">I </t>
    </r>
    <r>
      <rPr>
        <sz val="10.5"/>
        <rFont val="Courier New"/>
        <family val="3"/>
      </rPr>
      <t xml:space="preserve">357  </t>
    </r>
    <r>
      <rPr>
        <sz val="11.5"/>
        <rFont val="Courier New"/>
        <family val="3"/>
      </rPr>
      <t xml:space="preserve">I </t>
    </r>
    <r>
      <rPr>
        <sz val="10.5"/>
        <rFont val="Courier New"/>
        <family val="3"/>
      </rPr>
      <t xml:space="preserve">359  </t>
    </r>
    <r>
      <rPr>
        <sz val="11.5"/>
        <rFont val="Courier New"/>
        <family val="3"/>
      </rPr>
      <t xml:space="preserve">I </t>
    </r>
    <r>
      <rPr>
        <sz val="10.5"/>
        <rFont val="Courier New"/>
        <family val="3"/>
      </rPr>
      <t xml:space="preserve">361  </t>
    </r>
    <r>
      <rPr>
        <vertAlign val="superscript"/>
        <sz val="11.5"/>
        <rFont val="Courier New"/>
        <family val="3"/>
      </rPr>
      <t xml:space="preserve">I </t>
    </r>
    <r>
      <rPr>
        <vertAlign val="superscript"/>
        <sz val="10.5"/>
        <rFont val="Courier New"/>
        <family val="3"/>
      </rPr>
      <t xml:space="preserve">363  </t>
    </r>
    <r>
      <rPr>
        <vertAlign val="superscript"/>
        <sz val="11.5"/>
        <rFont val="Courier New"/>
        <family val="3"/>
      </rPr>
      <t xml:space="preserve">I </t>
    </r>
    <r>
      <rPr>
        <vertAlign val="superscript"/>
        <sz val="10.5"/>
        <rFont val="Courier New"/>
        <family val="3"/>
      </rPr>
      <t>365</t>
    </r>
  </si>
  <si>
    <r>
      <rPr>
        <b/>
        <vertAlign val="subscript"/>
        <sz val="10"/>
        <rFont val="Courier New"/>
        <family val="3"/>
      </rPr>
      <t xml:space="preserve">18-349  18-351  18-353  18-355  </t>
    </r>
    <r>
      <rPr>
        <sz val="10.5"/>
        <rFont val="Courier New"/>
        <family val="3"/>
      </rPr>
      <t xml:space="preserve">18-357  </t>
    </r>
    <r>
      <rPr>
        <b/>
        <sz val="10"/>
        <rFont val="Courier New"/>
        <family val="3"/>
      </rPr>
      <t xml:space="preserve">18-359  </t>
    </r>
    <r>
      <rPr>
        <sz val="10.5"/>
        <rFont val="Courier New"/>
        <family val="3"/>
      </rPr>
      <t xml:space="preserve">18-361  </t>
    </r>
    <r>
      <rPr>
        <b/>
        <vertAlign val="superscript"/>
        <sz val="10"/>
        <rFont val="Courier New"/>
        <family val="3"/>
      </rPr>
      <t>18-363  18-365</t>
    </r>
  </si>
  <si>
    <r>
      <rPr>
        <b/>
        <sz val="10"/>
        <rFont val="Courier New"/>
        <family val="3"/>
      </rPr>
      <t>18-991  18-995</t>
    </r>
  </si>
  <si>
    <r>
      <rPr>
        <sz val="10.5"/>
        <rFont val="Courier New"/>
        <family val="3"/>
      </rPr>
      <t xml:space="preserve">VOTER TURNOUT           </t>
    </r>
    <r>
      <rPr>
        <vertAlign val="superscript"/>
        <sz val="10.5"/>
        <rFont val="Courier New"/>
        <family val="3"/>
      </rPr>
      <t xml:space="preserve">71.25   72.31   </t>
    </r>
    <r>
      <rPr>
        <b/>
        <vertAlign val="superscript"/>
        <sz val="10"/>
        <rFont val="Courier New"/>
        <family val="3"/>
      </rPr>
      <t xml:space="preserve">71.48   </t>
    </r>
    <r>
      <rPr>
        <vertAlign val="superscript"/>
        <sz val="10.5"/>
        <rFont val="Courier New"/>
        <family val="3"/>
      </rPr>
      <t xml:space="preserve">73.26   67.40  68.17   </t>
    </r>
    <r>
      <rPr>
        <b/>
        <vertAlign val="superscript"/>
        <sz val="10"/>
        <rFont val="Courier New"/>
        <family val="3"/>
      </rPr>
      <t xml:space="preserve">69.65   66.43   </t>
    </r>
    <r>
      <rPr>
        <vertAlign val="superscript"/>
        <sz val="10.5"/>
        <rFont val="Courier New"/>
        <family val="3"/>
      </rPr>
      <t>70.43</t>
    </r>
    <r>
      <rPr>
        <b/>
        <vertAlign val="superscript"/>
        <sz val="10"/>
        <rFont val="Courier New"/>
        <family val="3"/>
      </rPr>
      <t xml:space="preserve">                 88.40</t>
    </r>
  </si>
  <si>
    <r>
      <rPr>
        <sz val="10.5"/>
        <rFont val="Courier New"/>
        <family val="3"/>
      </rPr>
      <t xml:space="preserve">REGISTERED VOTERS         </t>
    </r>
    <r>
      <rPr>
        <vertAlign val="superscript"/>
        <sz val="10.5"/>
        <rFont val="Courier New"/>
        <family val="3"/>
      </rPr>
      <t xml:space="preserve">1263   </t>
    </r>
    <r>
      <rPr>
        <b/>
        <vertAlign val="superscript"/>
        <sz val="10"/>
        <rFont val="Courier New"/>
        <family val="3"/>
      </rPr>
      <t xml:space="preserve">1156    </t>
    </r>
    <r>
      <rPr>
        <vertAlign val="superscript"/>
        <sz val="10.5"/>
        <rFont val="Courier New"/>
        <family val="3"/>
      </rPr>
      <t xml:space="preserve">1231   </t>
    </r>
    <r>
      <rPr>
        <b/>
        <vertAlign val="superscript"/>
        <sz val="10"/>
        <rFont val="Courier New"/>
        <family val="3"/>
      </rPr>
      <t xml:space="preserve">1051    </t>
    </r>
    <r>
      <rPr>
        <vertAlign val="superscript"/>
        <sz val="10.5"/>
        <rFont val="Courier New"/>
        <family val="3"/>
      </rPr>
      <t xml:space="preserve">1126    </t>
    </r>
    <r>
      <rPr>
        <b/>
        <vertAlign val="superscript"/>
        <sz val="10"/>
        <rFont val="Courier New"/>
        <family val="3"/>
      </rPr>
      <t xml:space="preserve">509    </t>
    </r>
    <r>
      <rPr>
        <vertAlign val="superscript"/>
        <sz val="10.5"/>
        <rFont val="Courier New"/>
        <family val="3"/>
      </rPr>
      <t xml:space="preserve">1127    730   1302     0      0   </t>
    </r>
    <r>
      <rPr>
        <b/>
        <vertAlign val="superscript"/>
        <sz val="10"/>
        <rFont val="Courier New"/>
        <family val="3"/>
      </rPr>
      <t>9495</t>
    </r>
  </si>
  <si>
    <r>
      <rPr>
        <sz val="10.5"/>
        <rFont val="Courier New"/>
        <family val="3"/>
      </rPr>
      <t xml:space="preserve">BALLOTS CAST              </t>
    </r>
    <r>
      <rPr>
        <vertAlign val="superscript"/>
        <sz val="10.5"/>
        <rFont val="Courier New"/>
        <family val="3"/>
      </rPr>
      <t xml:space="preserve">900    </t>
    </r>
    <r>
      <rPr>
        <b/>
        <vertAlign val="superscript"/>
        <sz val="10"/>
        <rFont val="Courier New"/>
        <family val="3"/>
      </rPr>
      <t xml:space="preserve">836    880     </t>
    </r>
    <r>
      <rPr>
        <vertAlign val="superscript"/>
        <sz val="10.5"/>
        <rFont val="Courier New"/>
        <family val="3"/>
      </rPr>
      <t xml:space="preserve">770    759    347    785    </t>
    </r>
    <r>
      <rPr>
        <b/>
        <vertAlign val="superscript"/>
        <sz val="10"/>
        <rFont val="Courier New"/>
        <family val="3"/>
      </rPr>
      <t xml:space="preserve">485    </t>
    </r>
    <r>
      <rPr>
        <vertAlign val="superscript"/>
        <sz val="10.5"/>
        <rFont val="Courier New"/>
        <family val="3"/>
      </rPr>
      <t xml:space="preserve">917   1131    </t>
    </r>
    <r>
      <rPr>
        <b/>
        <vertAlign val="superscript"/>
        <sz val="10"/>
        <rFont val="Courier New"/>
        <family val="3"/>
      </rPr>
      <t>584    8394</t>
    </r>
  </si>
  <si>
    <r>
      <rPr>
        <b/>
        <sz val="9"/>
        <rFont val="Arial"/>
        <family val="2"/>
      </rPr>
      <t xml:space="preserve">R D </t>
    </r>
    <r>
      <rPr>
        <sz val="10.5"/>
        <rFont val="Courier New"/>
        <family val="3"/>
      </rPr>
      <t xml:space="preserve">NAP </t>
    </r>
    <r>
      <rPr>
        <b/>
        <sz val="10.5"/>
        <rFont val="Courier New"/>
        <family val="3"/>
      </rPr>
      <t xml:space="preserve">AFP </t>
    </r>
    <r>
      <rPr>
        <sz val="10.5"/>
        <rFont val="Courier New"/>
        <family val="3"/>
      </rPr>
      <t>NLP</t>
    </r>
  </si>
  <si>
    <r>
      <rPr>
        <sz val="10.5"/>
        <rFont val="Courier New"/>
        <family val="3"/>
      </rPr>
      <t>340    372    436</t>
    </r>
  </si>
  <si>
    <r>
      <rPr>
        <sz val="10.5"/>
        <rFont val="Courier New"/>
        <family val="3"/>
      </rPr>
      <t xml:space="preserve">297    230    </t>
    </r>
    <r>
      <rPr>
        <b/>
        <vertAlign val="superscript"/>
        <sz val="10"/>
        <rFont val="Courier New"/>
        <family val="3"/>
      </rPr>
      <t>208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</si>
  <si>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3</t>
    </r>
  </si>
  <si>
    <r>
      <rPr>
        <sz val="10.5"/>
        <rFont val="Courier New"/>
        <family val="3"/>
      </rPr>
      <t xml:space="preserve">4      4      </t>
    </r>
    <r>
      <rPr>
        <vertAlign val="superscript"/>
        <sz val="10.5"/>
        <rFont val="Courier New"/>
        <family val="3"/>
      </rPr>
      <t>7</t>
    </r>
  </si>
  <si>
    <r>
      <rPr>
        <sz val="10.5"/>
        <rFont val="Courier New"/>
        <family val="3"/>
      </rPr>
      <t xml:space="preserve">357    </t>
    </r>
    <r>
      <rPr>
        <vertAlign val="superscript"/>
        <sz val="10.5"/>
        <rFont val="Courier New"/>
        <family val="3"/>
      </rPr>
      <t>343    123    355    197    393    482    231   3629</t>
    </r>
  </si>
  <si>
    <r>
      <rPr>
        <b/>
        <sz val="10"/>
        <rFont val="Courier New"/>
        <family val="3"/>
      </rPr>
      <t xml:space="preserve">238    </t>
    </r>
    <r>
      <rPr>
        <sz val="10.5"/>
        <rFont val="Courier New"/>
        <family val="3"/>
      </rPr>
      <t xml:space="preserve">211    </t>
    </r>
    <r>
      <rPr>
        <vertAlign val="superscript"/>
        <sz val="10.5"/>
        <rFont val="Courier New"/>
        <family val="3"/>
      </rPr>
      <t xml:space="preserve">124    243    145    </t>
    </r>
    <r>
      <rPr>
        <b/>
        <vertAlign val="superscript"/>
        <sz val="10"/>
        <rFont val="Courier New"/>
        <family val="3"/>
      </rPr>
      <t xml:space="preserve">265    383     </t>
    </r>
    <r>
      <rPr>
        <vertAlign val="superscript"/>
        <sz val="10.5"/>
        <rFont val="Courier New"/>
        <family val="3"/>
      </rPr>
      <t xml:space="preserve">139   </t>
    </r>
    <r>
      <rPr>
        <b/>
        <vertAlign val="superscript"/>
        <sz val="10"/>
        <rFont val="Courier New"/>
        <family val="3"/>
      </rPr>
      <t>2483</t>
    </r>
  </si>
  <si>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 xml:space="preserve">1      2      0      1      0      0      0      </t>
    </r>
    <r>
      <rPr>
        <b/>
        <vertAlign val="superscript"/>
        <sz val="10"/>
        <rFont val="Courier New"/>
        <family val="3"/>
      </rPr>
      <t>8</t>
    </r>
  </si>
  <si>
    <r>
      <rPr>
        <vertAlign val="subscript"/>
        <sz val="10.5"/>
        <rFont val="Courier New"/>
        <family val="3"/>
      </rPr>
      <t xml:space="preserve">2      1      1      </t>
    </r>
    <r>
      <rPr>
        <sz val="10.5"/>
        <rFont val="Courier New"/>
        <family val="3"/>
      </rPr>
      <t xml:space="preserve">3      3      </t>
    </r>
    <r>
      <rPr>
        <vertAlign val="superscript"/>
        <sz val="10.5"/>
        <rFont val="Courier New"/>
        <family val="3"/>
      </rPr>
      <t>2     31</t>
    </r>
  </si>
  <si>
    <r>
      <rPr>
        <sz val="10.5"/>
        <rFont val="Courier New"/>
        <family val="3"/>
      </rPr>
      <t xml:space="preserve">1     </t>
    </r>
    <r>
      <rPr>
        <vertAlign val="superscript"/>
        <sz val="10.5"/>
        <rFont val="Courier New"/>
        <family val="3"/>
      </rPr>
      <t>13</t>
    </r>
  </si>
  <si>
    <r>
      <rPr>
        <vertAlign val="subscript"/>
        <sz val="10.5"/>
        <rFont val="Courier New"/>
        <family val="3"/>
      </rPr>
      <t xml:space="preserve">1      1      1      1      </t>
    </r>
    <r>
      <rPr>
        <sz val="10.5"/>
        <rFont val="Courier New"/>
        <family val="3"/>
      </rPr>
      <t xml:space="preserve">0      2      </t>
    </r>
    <r>
      <rPr>
        <vertAlign val="superscript"/>
        <sz val="10.5"/>
        <rFont val="Courier New"/>
        <family val="3"/>
      </rPr>
      <t xml:space="preserve">3      2      1      0      </t>
    </r>
    <r>
      <rPr>
        <vertAlign val="subscript"/>
        <sz val="10.5"/>
        <rFont val="Courier New"/>
        <family val="3"/>
      </rPr>
      <t>0      3</t>
    </r>
  </si>
  <si>
    <r>
      <rPr>
        <vertAlign val="superscript"/>
        <sz val="10.5"/>
        <rFont val="Courier New"/>
        <family val="3"/>
      </rPr>
      <t xml:space="preserve">LP      6      4     2      4      2      2      4      2      2      5    </t>
    </r>
    <r>
      <rPr>
        <sz val="10.5"/>
        <rFont val="Courier New"/>
        <family val="3"/>
      </rPr>
      <t xml:space="preserve">203   </t>
    </r>
    <r>
      <rPr>
        <vertAlign val="superscript"/>
        <sz val="10.5"/>
        <rFont val="Courier New"/>
        <family val="3"/>
      </rPr>
      <t>2134</t>
    </r>
  </si>
  <si>
    <r>
      <rPr>
        <sz val="10.5"/>
        <rFont val="Courier New"/>
        <family val="3"/>
      </rPr>
      <t xml:space="preserve">ATP     1      1      </t>
    </r>
    <r>
      <rPr>
        <vertAlign val="superscript"/>
        <sz val="10.5"/>
        <rFont val="Courier New"/>
        <family val="3"/>
      </rPr>
      <t xml:space="preserve">0      1      </t>
    </r>
    <r>
      <rPr>
        <b/>
        <vertAlign val="superscript"/>
        <sz val="9"/>
        <rFont val="Arial"/>
        <family val="2"/>
      </rPr>
      <t xml:space="preserve">D             </t>
    </r>
    <r>
      <rPr>
        <vertAlign val="superscript"/>
        <sz val="10.5"/>
        <rFont val="Courier New"/>
        <family val="3"/>
      </rPr>
      <t>1      0      1      0      0</t>
    </r>
  </si>
  <si>
    <r>
      <rPr>
        <sz val="10.5"/>
        <rFont val="Courier New"/>
        <family val="3"/>
      </rPr>
      <t>PHILLIPS/KNIGHT WRITE-IN</t>
    </r>
  </si>
  <si>
    <r>
      <rPr>
        <sz val="10.5"/>
        <rFont val="Courier New"/>
        <family val="3"/>
      </rPr>
      <t xml:space="preserve">3      1      </t>
    </r>
    <r>
      <rPr>
        <vertAlign val="superscript"/>
        <sz val="10.5"/>
        <rFont val="Courier New"/>
        <family val="3"/>
      </rPr>
      <t>2      1      2      0      2      0      0</t>
    </r>
  </si>
  <si>
    <r>
      <rPr>
        <sz val="10.5"/>
        <rFont val="Courier New"/>
        <family val="3"/>
      </rPr>
      <t xml:space="preserve">2      1     </t>
    </r>
    <r>
      <rPr>
        <vertAlign val="superscript"/>
        <sz val="10.5"/>
        <rFont val="Courier New"/>
        <family val="3"/>
      </rPr>
      <t>14</t>
    </r>
  </si>
  <si>
    <r>
      <rPr>
        <sz val="10.5"/>
        <rFont val="Courier New"/>
        <family val="3"/>
      </rPr>
      <t>UNITED STATES SENATE JORDAN, HARV HURKOWSKI, FRANK</t>
    </r>
  </si>
  <si>
    <r>
      <rPr>
        <vertAlign val="subscript"/>
        <sz val="9"/>
        <rFont val="Arial"/>
        <family val="2"/>
      </rPr>
      <t xml:space="preserve">8            </t>
    </r>
    <r>
      <rPr>
        <b/>
        <vertAlign val="subscript"/>
        <sz val="10"/>
        <rFont val="Courier New"/>
        <family val="3"/>
      </rPr>
      <t xml:space="preserve">86     </t>
    </r>
    <r>
      <rPr>
        <vertAlign val="subscript"/>
        <sz val="10.5"/>
        <rFont val="Courier New"/>
        <family val="3"/>
      </rPr>
      <t xml:space="preserve">76     74     78     51     45     75     </t>
    </r>
    <r>
      <rPr>
        <sz val="10.5"/>
        <rFont val="Courier New"/>
        <family val="3"/>
      </rPr>
      <t xml:space="preserve">42     59     </t>
    </r>
    <r>
      <rPr>
        <vertAlign val="superscript"/>
        <sz val="10.5"/>
        <rFont val="Courier New"/>
        <family val="3"/>
      </rPr>
      <t>75     40    701</t>
    </r>
  </si>
  <si>
    <r>
      <rPr>
        <b/>
        <vertAlign val="subscript"/>
        <sz val="9"/>
        <rFont val="Arial"/>
        <family val="2"/>
      </rPr>
      <t xml:space="preserve">R          </t>
    </r>
    <r>
      <rPr>
        <b/>
        <vertAlign val="subscript"/>
        <sz val="10"/>
        <rFont val="Courier New"/>
        <family val="3"/>
      </rPr>
      <t xml:space="preserve">488    </t>
    </r>
    <r>
      <rPr>
        <vertAlign val="subscript"/>
        <sz val="10.5"/>
        <rFont val="Courier New"/>
        <family val="3"/>
      </rPr>
      <t xml:space="preserve">463    542    431    453    163    </t>
    </r>
    <r>
      <rPr>
        <sz val="10.5"/>
        <rFont val="Courier New"/>
        <family val="3"/>
      </rPr>
      <t xml:space="preserve">447    281    </t>
    </r>
    <r>
      <rPr>
        <vertAlign val="superscript"/>
        <sz val="10.5"/>
        <rFont val="Courier New"/>
        <family val="3"/>
      </rPr>
      <t>527    598    203   4596</t>
    </r>
  </si>
  <si>
    <r>
      <rPr>
        <vertAlign val="subscript"/>
        <sz val="10.5"/>
        <rFont val="Courier New"/>
        <family val="3"/>
      </rPr>
      <t xml:space="preserve">D    315    281    253    253    242    134    </t>
    </r>
    <r>
      <rPr>
        <sz val="10.5"/>
        <rFont val="Courier New"/>
        <family val="3"/>
      </rPr>
      <t xml:space="preserve">251    159    </t>
    </r>
    <r>
      <rPr>
        <vertAlign val="superscript"/>
        <sz val="10.5"/>
        <rFont val="Courier New"/>
        <family val="3"/>
      </rPr>
      <t xml:space="preserve">317    393     </t>
    </r>
    <r>
      <rPr>
        <b/>
        <vertAlign val="superscript"/>
        <sz val="10"/>
        <rFont val="Courier New"/>
        <family val="3"/>
      </rPr>
      <t>98    2696</t>
    </r>
  </si>
  <si>
    <r>
      <rPr>
        <sz val="10.5"/>
        <rFont val="Courier New"/>
        <family val="3"/>
      </rPr>
      <t>SMITH, TONY WRITE-IN</t>
    </r>
  </si>
  <si>
    <r>
      <rPr>
        <vertAlign val="subscript"/>
        <sz val="10.5"/>
        <rFont val="Courier New"/>
        <family val="3"/>
      </rPr>
      <t xml:space="preserve">0      3      1      </t>
    </r>
    <r>
      <rPr>
        <sz val="10.5"/>
        <rFont val="Courier New"/>
        <family val="3"/>
      </rPr>
      <t xml:space="preserve">3      2     2      </t>
    </r>
    <r>
      <rPr>
        <vertAlign val="superscript"/>
        <sz val="10.5"/>
        <rFont val="Courier New"/>
        <family val="3"/>
      </rPr>
      <t>1      1      0      2</t>
    </r>
  </si>
  <si>
    <r>
      <rPr>
        <sz val="10.5"/>
        <rFont val="Courier New"/>
        <family val="3"/>
      </rPr>
      <t xml:space="preserve">0     </t>
    </r>
    <r>
      <rPr>
        <vertAlign val="superscript"/>
        <sz val="10.5"/>
        <rFont val="Courier New"/>
        <family val="3"/>
      </rPr>
      <t>15</t>
    </r>
  </si>
  <si>
    <r>
      <rPr>
        <sz val="10.5"/>
        <rFont val="Courier New"/>
        <family val="3"/>
      </rPr>
      <t>UNITED STATES REP. DEVENS, JOHN MILLIGAN, HIKE STATES, MICHAEL YOUNG, DON</t>
    </r>
  </si>
  <si>
    <r>
      <rPr>
        <vertAlign val="subscript"/>
        <sz val="10.5"/>
        <rFont val="Courier New"/>
        <family val="3"/>
      </rPr>
      <t xml:space="preserve">D    440    378    370    352    315    179    </t>
    </r>
    <r>
      <rPr>
        <sz val="10.5"/>
        <rFont val="Courier New"/>
        <family val="3"/>
      </rPr>
      <t xml:space="preserve">369    219    </t>
    </r>
    <r>
      <rPr>
        <vertAlign val="superscript"/>
        <sz val="10.5"/>
        <rFont val="Courier New"/>
        <family val="3"/>
      </rPr>
      <t>428    511    135   3696</t>
    </r>
  </si>
  <si>
    <r>
      <rPr>
        <vertAlign val="subscript"/>
        <sz val="10.5"/>
        <rFont val="Courier New"/>
        <family val="3"/>
      </rPr>
      <t xml:space="preserve">G     39     27     22     24     13     16     </t>
    </r>
    <r>
      <rPr>
        <sz val="10.5"/>
        <rFont val="Courier New"/>
        <family val="3"/>
      </rPr>
      <t xml:space="preserve">15     17     </t>
    </r>
    <r>
      <rPr>
        <vertAlign val="superscript"/>
        <sz val="10.5"/>
        <rFont val="Courier New"/>
        <family val="3"/>
      </rPr>
      <t>24     35     17    249</t>
    </r>
  </si>
  <si>
    <r>
      <rPr>
        <vertAlign val="subscript"/>
        <sz val="10.5"/>
        <rFont val="Courier New"/>
        <family val="3"/>
      </rPr>
      <t xml:space="preserve">A     21     41     </t>
    </r>
    <r>
      <rPr>
        <sz val="10.5"/>
        <rFont val="Courier New"/>
        <family val="3"/>
      </rPr>
      <t xml:space="preserve">30     27     28     </t>
    </r>
    <r>
      <rPr>
        <vertAlign val="superscript"/>
        <sz val="10.5"/>
        <rFont val="Courier New"/>
        <family val="3"/>
      </rPr>
      <t xml:space="preserve">11     32     24     31     </t>
    </r>
    <r>
      <rPr>
        <b/>
        <vertAlign val="superscript"/>
        <sz val="10"/>
        <rFont val="Courier New"/>
        <family val="3"/>
      </rPr>
      <t xml:space="preserve">48     </t>
    </r>
    <r>
      <rPr>
        <vertAlign val="superscript"/>
        <sz val="10.5"/>
        <rFont val="Courier New"/>
        <family val="3"/>
      </rPr>
      <t>16    309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</si>
  <si>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380    376    444    </t>
    </r>
    <r>
      <rPr>
        <sz val="10.5"/>
        <rFont val="Courier New"/>
        <family val="3"/>
      </rPr>
      <t xml:space="preserve">354    </t>
    </r>
    <r>
      <rPr>
        <b/>
        <sz val="10"/>
        <rFont val="Courier New"/>
        <family val="3"/>
      </rPr>
      <t xml:space="preserve">386     </t>
    </r>
    <r>
      <rPr>
        <vertAlign val="superscript"/>
        <sz val="10.5"/>
        <rFont val="Courier New"/>
        <family val="3"/>
      </rPr>
      <t xml:space="preserve">138    356    223    421    </t>
    </r>
    <r>
      <rPr>
        <b/>
        <vertAlign val="superscript"/>
        <sz val="10"/>
        <rFont val="Courier New"/>
        <family val="3"/>
      </rPr>
      <t xml:space="preserve">468    </t>
    </r>
    <r>
      <rPr>
        <vertAlign val="superscript"/>
        <sz val="10.5"/>
        <rFont val="Courier New"/>
        <family val="3"/>
      </rPr>
      <t>175   3721</t>
    </r>
  </si>
  <si>
    <r>
      <rPr>
        <sz val="10.5"/>
        <rFont val="Courier New"/>
        <family val="3"/>
      </rPr>
      <t xml:space="preserve">WRITE-IN                    </t>
    </r>
    <r>
      <rPr>
        <vertAlign val="superscript"/>
        <sz val="10.5"/>
        <rFont val="Courier New"/>
        <family val="3"/>
      </rPr>
      <t>3     0      0      2      0      0      2      0      0</t>
    </r>
  </si>
  <si>
    <r>
      <rPr>
        <sz val="10.5"/>
        <rFont val="Courier New"/>
        <family val="3"/>
      </rPr>
      <t>STATE SENATOR DIST.I FISCHER, MARGARET</t>
    </r>
  </si>
  <si>
    <r>
      <rPr>
        <vertAlign val="subscript"/>
        <sz val="10.5"/>
        <rFont val="Courier New"/>
        <family val="3"/>
      </rPr>
      <t xml:space="preserve">A    191    190    212    152    142     76    123     </t>
    </r>
    <r>
      <rPr>
        <b/>
        <vertAlign val="subscript"/>
        <sz val="10"/>
        <rFont val="Courier New"/>
        <family val="3"/>
      </rPr>
      <t xml:space="preserve">98    </t>
    </r>
    <r>
      <rPr>
        <sz val="10.5"/>
        <rFont val="Courier New"/>
        <family val="3"/>
      </rPr>
      <t xml:space="preserve">197    </t>
    </r>
    <r>
      <rPr>
        <vertAlign val="superscript"/>
        <sz val="10.5"/>
        <rFont val="Courier New"/>
        <family val="3"/>
      </rPr>
      <t>152     34   1567</t>
    </r>
  </si>
  <si>
    <r>
      <rPr>
        <sz val="10.5"/>
        <rFont val="Courier New"/>
        <family val="3"/>
      </rPr>
      <t xml:space="preserve">INDDEH    172    171    </t>
    </r>
    <r>
      <rPr>
        <vertAlign val="superscript"/>
        <sz val="10.5"/>
        <rFont val="Courier New"/>
        <family val="3"/>
      </rPr>
      <t xml:space="preserve">105    120     94     62    111     </t>
    </r>
    <r>
      <rPr>
        <b/>
        <vertAlign val="superscript"/>
        <sz val="10"/>
        <rFont val="Courier New"/>
        <family val="3"/>
      </rPr>
      <t xml:space="preserve">99     </t>
    </r>
    <r>
      <rPr>
        <vertAlign val="superscript"/>
        <sz val="10.5"/>
        <rFont val="Courier New"/>
        <family val="3"/>
      </rPr>
      <t>171    179     27   1311</t>
    </r>
  </si>
  <si>
    <r>
      <rPr>
        <sz val="10.5"/>
        <rFont val="Courier New"/>
        <family val="3"/>
      </rPr>
      <t>GARRIGUES, JAMES RIEGER, STEVE</t>
    </r>
  </si>
  <si>
    <r>
      <rPr>
        <b/>
        <sz val="9"/>
        <rFont val="Arial"/>
        <family val="2"/>
      </rPr>
      <t>R</t>
    </r>
    <r>
      <rPr>
        <sz val="10.5"/>
        <rFont val="Courier New"/>
        <family val="3"/>
      </rPr>
      <t xml:space="preserve">    481</t>
    </r>
  </si>
  <si>
    <r>
      <rPr>
        <vertAlign val="subscript"/>
        <sz val="10.5"/>
        <rFont val="Courier New"/>
        <family val="3"/>
      </rPr>
      <t xml:space="preserve">532    466    492    197    519    </t>
    </r>
    <r>
      <rPr>
        <sz val="10.5"/>
        <rFont val="Courier New"/>
        <family val="3"/>
      </rPr>
      <t xml:space="preserve">269    496    </t>
    </r>
    <r>
      <rPr>
        <vertAlign val="superscript"/>
        <sz val="10.5"/>
        <rFont val="Courier New"/>
        <family val="3"/>
      </rPr>
      <t>646     77   4605</t>
    </r>
  </si>
  <si>
    <r>
      <rPr>
        <sz val="10.5"/>
        <rFont val="Courier New"/>
        <family val="3"/>
      </rPr>
      <t>STATE REP. DIST. 18 BRUCKMAN, BETTY BUNDE, CON HOFFMAN, H. A. WRITE-IN</t>
    </r>
  </si>
  <si>
    <r>
      <rPr>
        <vertAlign val="subscript"/>
        <sz val="26"/>
        <rFont val="Arial"/>
        <family val="2"/>
      </rPr>
      <t xml:space="preserve">-  </t>
    </r>
    <r>
      <rPr>
        <sz val="10.5"/>
        <rFont val="Courier New"/>
        <family val="3"/>
      </rPr>
      <t>ND</t>
    </r>
  </si>
  <si>
    <r>
      <rPr>
        <sz val="10.5"/>
        <rFont val="Courier New"/>
        <family val="3"/>
      </rPr>
      <t xml:space="preserve">2     0      </t>
    </r>
    <r>
      <rPr>
        <vertAlign val="superscript"/>
        <sz val="10.5"/>
        <rFont val="Courier New"/>
        <family val="3"/>
      </rPr>
      <t>1      1      2      0      1      0      4      0     16</t>
    </r>
  </si>
  <si>
    <r>
      <rPr>
        <vertAlign val="subscript"/>
        <sz val="10.5"/>
        <rFont val="Courier New"/>
        <family val="3"/>
      </rPr>
      <t xml:space="preserve">D    336    274    296    304    263    145    </t>
    </r>
    <r>
      <rPr>
        <sz val="10.5"/>
        <rFont val="Courier New"/>
        <family val="3"/>
      </rPr>
      <t xml:space="preserve">285    </t>
    </r>
    <r>
      <rPr>
        <b/>
        <sz val="10"/>
        <rFont val="Courier New"/>
        <family val="3"/>
      </rPr>
      <t xml:space="preserve">189    </t>
    </r>
    <r>
      <rPr>
        <vertAlign val="superscript"/>
        <sz val="10.5"/>
        <rFont val="Courier New"/>
        <family val="3"/>
      </rPr>
      <t>322    355     42   2811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</si>
  <si>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446    432    466    371    394    158    </t>
    </r>
    <r>
      <rPr>
        <sz val="10.5"/>
        <rFont val="Courier New"/>
        <family val="3"/>
      </rPr>
      <t xml:space="preserve">400    220    440    </t>
    </r>
    <r>
      <rPr>
        <vertAlign val="superscript"/>
        <sz val="10.5"/>
        <rFont val="Courier New"/>
        <family val="3"/>
      </rPr>
      <t>557     49   3933</t>
    </r>
  </si>
  <si>
    <r>
      <rPr>
        <vertAlign val="subscript"/>
        <sz val="10.5"/>
        <rFont val="Courier New"/>
        <family val="3"/>
      </rPr>
      <t xml:space="preserve">A    94    112     94     76     </t>
    </r>
    <r>
      <rPr>
        <b/>
        <vertAlign val="subscript"/>
        <sz val="10"/>
        <rFont val="Courier New"/>
        <family val="3"/>
      </rPr>
      <t xml:space="preserve">89     </t>
    </r>
    <r>
      <rPr>
        <vertAlign val="subscript"/>
        <sz val="10.5"/>
        <rFont val="Courier New"/>
        <family val="3"/>
      </rPr>
      <t xml:space="preserve">40     73     </t>
    </r>
    <r>
      <rPr>
        <sz val="10.5"/>
        <rFont val="Courier New"/>
        <family val="3"/>
      </rPr>
      <t xml:space="preserve">64    120     81     </t>
    </r>
    <r>
      <rPr>
        <vertAlign val="superscript"/>
        <sz val="10.5"/>
        <rFont val="Courier New"/>
        <family val="3"/>
      </rPr>
      <t>19    862</t>
    </r>
  </si>
  <si>
    <r>
      <rPr>
        <vertAlign val="subscript"/>
        <sz val="10.5"/>
        <rFont val="Courier New"/>
        <family val="3"/>
      </rPr>
      <t xml:space="preserve">3      1      3      3      </t>
    </r>
    <r>
      <rPr>
        <sz val="10.5"/>
        <rFont val="Courier New"/>
        <family val="3"/>
      </rPr>
      <t xml:space="preserve">1      0      </t>
    </r>
    <r>
      <rPr>
        <vertAlign val="superscript"/>
        <sz val="10.5"/>
        <rFont val="Courier New"/>
        <family val="3"/>
      </rPr>
      <t>1      0      0      8      0     20</t>
    </r>
  </si>
  <si>
    <r>
      <rPr>
        <vertAlign val="subscript"/>
        <sz val="10.5"/>
        <rFont val="Courier New"/>
        <family val="3"/>
      </rPr>
      <t xml:space="preserve">464    401    </t>
    </r>
    <r>
      <rPr>
        <b/>
        <vertAlign val="subscript"/>
        <sz val="10"/>
        <rFont val="Courier New"/>
        <family val="3"/>
      </rPr>
      <t xml:space="preserve">468    </t>
    </r>
    <r>
      <rPr>
        <b/>
        <sz val="10"/>
        <rFont val="Courier New"/>
        <family val="3"/>
      </rPr>
      <t xml:space="preserve">408    </t>
    </r>
    <r>
      <rPr>
        <sz val="10.5"/>
        <rFont val="Courier New"/>
        <family val="3"/>
      </rPr>
      <t xml:space="preserve">426    177    </t>
    </r>
    <r>
      <rPr>
        <vertAlign val="superscript"/>
        <sz val="10.5"/>
        <rFont val="Courier New"/>
        <family val="3"/>
      </rPr>
      <t xml:space="preserve">434    268    </t>
    </r>
    <r>
      <rPr>
        <b/>
        <vertAlign val="superscript"/>
        <sz val="10"/>
        <rFont val="Courier New"/>
        <family val="3"/>
      </rPr>
      <t xml:space="preserve">508    </t>
    </r>
    <r>
      <rPr>
        <vertAlign val="superscript"/>
        <sz val="10.5"/>
        <rFont val="Courier New"/>
        <family val="3"/>
      </rPr>
      <t>545    171   4270</t>
    </r>
  </si>
  <si>
    <r>
      <rPr>
        <b/>
        <vertAlign val="subscript"/>
        <sz val="10"/>
        <rFont val="Courier New"/>
        <family val="3"/>
      </rPr>
      <t xml:space="preserve">258     </t>
    </r>
    <r>
      <rPr>
        <vertAlign val="subscript"/>
        <sz val="10.5"/>
        <rFont val="Courier New"/>
        <family val="3"/>
      </rPr>
      <t xml:space="preserve">270    244    219    180    122    200    140    </t>
    </r>
    <r>
      <rPr>
        <sz val="10.5"/>
        <rFont val="Courier New"/>
        <family val="3"/>
      </rPr>
      <t xml:space="preserve">241    280    </t>
    </r>
    <r>
      <rPr>
        <vertAlign val="superscript"/>
        <sz val="10.5"/>
        <rFont val="Courier New"/>
        <family val="3"/>
      </rPr>
      <t>107    2261</t>
    </r>
  </si>
  <si>
    <r>
      <rPr>
        <vertAlign val="subscript"/>
        <sz val="10.5"/>
        <rFont val="Courier New"/>
        <family val="3"/>
      </rPr>
      <t xml:space="preserve">459    </t>
    </r>
    <r>
      <rPr>
        <b/>
        <vertAlign val="subscript"/>
        <sz val="10"/>
        <rFont val="Courier New"/>
        <family val="3"/>
      </rPr>
      <t xml:space="preserve">398    </t>
    </r>
    <r>
      <rPr>
        <vertAlign val="subscript"/>
        <sz val="10.5"/>
        <rFont val="Courier New"/>
        <family val="3"/>
      </rPr>
      <t xml:space="preserve">453    </t>
    </r>
    <r>
      <rPr>
        <b/>
        <vertAlign val="subscript"/>
        <sz val="10"/>
        <rFont val="Courier New"/>
        <family val="3"/>
      </rPr>
      <t xml:space="preserve">396     </t>
    </r>
    <r>
      <rPr>
        <vertAlign val="subscript"/>
        <sz val="10.5"/>
        <rFont val="Courier New"/>
        <family val="3"/>
      </rPr>
      <t xml:space="preserve">400    167    420    261    </t>
    </r>
    <r>
      <rPr>
        <b/>
        <sz val="10"/>
        <rFont val="Courier New"/>
        <family val="3"/>
      </rPr>
      <t xml:space="preserve">485     </t>
    </r>
    <r>
      <rPr>
        <sz val="10.5"/>
        <rFont val="Courier New"/>
        <family val="3"/>
      </rPr>
      <t xml:space="preserve">526    </t>
    </r>
    <r>
      <rPr>
        <b/>
        <sz val="10"/>
        <rFont val="Courier New"/>
        <family val="3"/>
      </rPr>
      <t xml:space="preserve">168    </t>
    </r>
    <r>
      <rPr>
        <vertAlign val="superscript"/>
        <sz val="10.5"/>
        <rFont val="Courier New"/>
        <family val="3"/>
      </rPr>
      <t>4133</t>
    </r>
  </si>
  <si>
    <r>
      <rPr>
        <sz val="10.5"/>
        <rFont val="Courier New"/>
        <family val="3"/>
      </rPr>
      <t xml:space="preserve">267    272    </t>
    </r>
    <r>
      <rPr>
        <vertAlign val="superscript"/>
        <sz val="10.5"/>
        <rFont val="Courier New"/>
        <family val="3"/>
      </rPr>
      <t>252    227    195    123    208    142    253    290    109   2338</t>
    </r>
  </si>
  <si>
    <r>
      <rPr>
        <sz val="9"/>
        <rFont val="Arial"/>
        <family val="2"/>
      </rPr>
      <t>- 87 -</t>
    </r>
  </si>
  <si>
    <r>
      <rPr>
        <sz val="10.5"/>
        <rFont val="Courier New"/>
        <family val="3"/>
      </rPr>
      <t xml:space="preserve">DATE1 12/02/92                                     </t>
    </r>
    <r>
      <rPr>
        <vertAlign val="superscript"/>
        <sz val="10.5"/>
        <rFont val="Courier New"/>
        <family val="3"/>
      </rPr>
      <t>1992 GENERAL ELECTION</t>
    </r>
  </si>
  <si>
    <r>
      <rPr>
        <sz val="10.5"/>
        <rFont val="Courier New"/>
        <family val="3"/>
      </rPr>
      <t xml:space="preserve">TIME: 13117                                      </t>
    </r>
    <r>
      <rPr>
        <vertAlign val="superscript"/>
        <sz val="10.5"/>
        <rFont val="Courier New"/>
        <family val="3"/>
      </rPr>
      <t>STATEMENT OF VOTE FOR DISTRICT 18</t>
    </r>
  </si>
  <si>
    <r>
      <rPr>
        <vertAlign val="subscript"/>
        <sz val="10.5"/>
        <rFont val="Courier New"/>
        <family val="3"/>
      </rPr>
      <t xml:space="preserve">ANCH    ANCH    ANCH   ANCH    ANCH    </t>
    </r>
    <r>
      <rPr>
        <sz val="10.5"/>
        <rFont val="Courier New"/>
        <family val="3"/>
      </rPr>
      <t xml:space="preserve">ANCH    ANCH    </t>
    </r>
    <r>
      <rPr>
        <vertAlign val="superscript"/>
        <sz val="10.5"/>
        <rFont val="Courier New"/>
        <family val="3"/>
      </rPr>
      <t>ANCH    ANCH ABSENTE QUESTON</t>
    </r>
  </si>
  <si>
    <r>
      <rPr>
        <sz val="10.5"/>
        <rFont val="Courier New"/>
        <family val="3"/>
      </rPr>
      <t xml:space="preserve">I 349  I 351   I 353  I 355  </t>
    </r>
    <r>
      <rPr>
        <vertAlign val="superscript"/>
        <sz val="10.5"/>
        <rFont val="Courier New"/>
        <family val="3"/>
      </rPr>
      <t>I 357  I 359  I 361  I 363  I 365</t>
    </r>
  </si>
  <si>
    <r>
      <rPr>
        <sz val="10.5"/>
        <rFont val="Courier New"/>
        <family val="3"/>
      </rPr>
      <t xml:space="preserve">18-349  18-351  </t>
    </r>
    <r>
      <rPr>
        <vertAlign val="superscript"/>
        <sz val="10.5"/>
        <rFont val="Courier New"/>
        <family val="3"/>
      </rPr>
      <t>18-353  18-355  18-357  18-359  18-361  18-363  18-365</t>
    </r>
  </si>
  <si>
    <r>
      <rPr>
        <sz val="10.5"/>
        <rFont val="Courier New"/>
        <family val="3"/>
      </rPr>
      <t>18-991  18-995</t>
    </r>
  </si>
  <si>
    <r>
      <rPr>
        <sz val="10.5"/>
        <rFont val="Courier New"/>
        <family val="3"/>
      </rPr>
      <t xml:space="preserve">JD3S - D. </t>
    </r>
    <r>
      <rPr>
        <vertAlign val="superscript"/>
        <sz val="10.5"/>
        <rFont val="Courier New"/>
        <family val="3"/>
      </rPr>
      <t xml:space="preserve">FABE </t>
    </r>
    <r>
      <rPr>
        <sz val="10.5"/>
        <rFont val="Courier New"/>
        <family val="3"/>
      </rPr>
      <t>YES</t>
    </r>
  </si>
  <si>
    <r>
      <rPr>
        <sz val="9.5"/>
        <rFont val="Arial"/>
        <family val="2"/>
      </rPr>
      <t>ND</t>
    </r>
  </si>
  <si>
    <r>
      <rPr>
        <sz val="10.5"/>
        <rFont val="Courier New"/>
        <family val="3"/>
      </rPr>
      <t>JD3S - J. REESE YES</t>
    </r>
    <r>
      <rPr>
        <sz val="10.5"/>
        <color rgb="FF1D1D1D"/>
        <rFont val="Courier New"/>
        <family val="3"/>
      </rPr>
      <t>.</t>
    </r>
  </si>
  <si>
    <r>
      <rPr>
        <sz val="10.5"/>
        <rFont val="Courier New"/>
        <family val="3"/>
      </rPr>
      <t>JD3D - P. ASHHAN YES</t>
    </r>
  </si>
  <si>
    <r>
      <rPr>
        <b/>
        <sz val="10.5"/>
        <rFont val="Courier New"/>
        <family val="3"/>
      </rPr>
      <t>NO</t>
    </r>
  </si>
  <si>
    <r>
      <rPr>
        <sz val="10.5"/>
        <rFont val="Courier New"/>
        <family val="3"/>
      </rPr>
      <t xml:space="preserve">JD3D - </t>
    </r>
    <r>
      <rPr>
        <b/>
        <sz val="11.5"/>
        <rFont val="Courier New"/>
        <family val="3"/>
      </rPr>
      <t xml:space="preserve">W. </t>
    </r>
    <r>
      <rPr>
        <sz val="10.5"/>
        <rFont val="Courier New"/>
        <family val="3"/>
      </rPr>
      <t>FULD</t>
    </r>
  </si>
  <si>
    <r>
      <rPr>
        <sz val="10.5"/>
        <color rgb="FF3F3F3F"/>
        <rFont val="Courier New"/>
        <family val="3"/>
      </rPr>
      <t xml:space="preserve">-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</si>
  <si>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490    412    475    </t>
    </r>
    <r>
      <rPr>
        <vertAlign val="superscript"/>
        <sz val="10.5"/>
        <rFont val="Courier New"/>
        <family val="3"/>
      </rPr>
      <t>418    412    182    431    264    511    528    179   4302</t>
    </r>
  </si>
  <si>
    <r>
      <rPr>
        <sz val="10.5"/>
        <rFont val="Courier New"/>
        <family val="3"/>
      </rPr>
      <t xml:space="preserve">255    263    </t>
    </r>
    <r>
      <rPr>
        <vertAlign val="superscript"/>
        <sz val="10.5"/>
        <rFont val="Courier New"/>
        <family val="3"/>
      </rPr>
      <t>243    220    199    115    203    143    242    307     93   2283</t>
    </r>
  </si>
  <si>
    <r>
      <rPr>
        <sz val="10.5"/>
        <rFont val="Courier New"/>
        <family val="3"/>
      </rPr>
      <t xml:space="preserve">490    420    </t>
    </r>
    <r>
      <rPr>
        <vertAlign val="superscript"/>
        <sz val="10.5"/>
        <rFont val="Courier New"/>
        <family val="3"/>
      </rPr>
      <t>479    419    424    180    442    267    514    540    169   4344</t>
    </r>
  </si>
  <si>
    <r>
      <rPr>
        <sz val="10.5"/>
        <rFont val="Courier New"/>
        <family val="3"/>
      </rPr>
      <t xml:space="preserve">246    255    </t>
    </r>
    <r>
      <rPr>
        <vertAlign val="superscript"/>
        <sz val="10.5"/>
        <rFont val="Courier New"/>
        <family val="3"/>
      </rPr>
      <t xml:space="preserve">231    207    183    116    192    140    232    290     </t>
    </r>
    <r>
      <rPr>
        <b/>
        <vertAlign val="superscript"/>
        <sz val="10"/>
        <rFont val="Times New Roman"/>
        <family val="1"/>
      </rPr>
      <t xml:space="preserve">98          </t>
    </r>
    <r>
      <rPr>
        <vertAlign val="superscript"/>
        <sz val="10.5"/>
        <rFont val="Courier New"/>
        <family val="3"/>
      </rPr>
      <t>2190</t>
    </r>
  </si>
  <si>
    <r>
      <rPr>
        <sz val="10.5"/>
        <rFont val="Courier New"/>
        <family val="3"/>
      </rPr>
      <t xml:space="preserve">484    423    </t>
    </r>
    <r>
      <rPr>
        <vertAlign val="superscript"/>
        <sz val="10.5"/>
        <rFont val="Courier New"/>
        <family val="3"/>
      </rPr>
      <t>483    408    417    177    435    269    502    551    172   4321</t>
    </r>
  </si>
  <si>
    <r>
      <rPr>
        <sz val="10.5"/>
        <rFont val="Courier New"/>
        <family val="3"/>
      </rPr>
      <t xml:space="preserve">248    251    227    </t>
    </r>
    <r>
      <rPr>
        <vertAlign val="superscript"/>
        <sz val="10.5"/>
        <rFont val="Courier New"/>
        <family val="3"/>
      </rPr>
      <t>214    178    115    196    139    238    269    101    2176</t>
    </r>
  </si>
  <si>
    <r>
      <rPr>
        <b/>
        <sz val="9"/>
        <rFont val="Courier New"/>
        <family val="3"/>
      </rPr>
      <t xml:space="preserve">484     </t>
    </r>
    <r>
      <rPr>
        <sz val="10.5"/>
        <rFont val="Courier New"/>
        <family val="3"/>
      </rPr>
      <t xml:space="preserve">410    481    409    425    </t>
    </r>
    <r>
      <rPr>
        <vertAlign val="superscript"/>
        <sz val="10.5"/>
        <rFont val="Courier New"/>
        <family val="3"/>
      </rPr>
      <t>175    443    269    504    558    169   4327</t>
    </r>
  </si>
  <si>
    <r>
      <rPr>
        <vertAlign val="subscript"/>
        <sz val="10.5"/>
        <rFont val="Courier New"/>
        <family val="3"/>
      </rPr>
      <t xml:space="preserve">252    264    229     </t>
    </r>
    <r>
      <rPr>
        <b/>
        <vertAlign val="subscript"/>
        <sz val="8.5"/>
        <rFont val="Arial"/>
        <family val="2"/>
      </rPr>
      <t xml:space="preserve">18              </t>
    </r>
    <r>
      <rPr>
        <vertAlign val="subscript"/>
        <sz val="10.5"/>
        <rFont val="Courier New"/>
        <family val="3"/>
      </rPr>
      <t xml:space="preserve">176    </t>
    </r>
    <r>
      <rPr>
        <sz val="10.5"/>
        <rFont val="Courier New"/>
        <family val="3"/>
      </rPr>
      <t xml:space="preserve">124    </t>
    </r>
    <r>
      <rPr>
        <vertAlign val="superscript"/>
        <sz val="10.5"/>
        <rFont val="Courier New"/>
        <family val="3"/>
      </rPr>
      <t>190    135    241    267    100   2196</t>
    </r>
  </si>
  <si>
    <r>
      <rPr>
        <sz val="10.5"/>
        <rFont val="Courier New"/>
        <family val="3"/>
      </rPr>
      <t xml:space="preserve">480    400    471    </t>
    </r>
    <r>
      <rPr>
        <vertAlign val="superscript"/>
        <sz val="10.5"/>
        <rFont val="Courier New"/>
        <family val="3"/>
      </rPr>
      <t>405    424    175    433    268    505    536    169    4266</t>
    </r>
  </si>
  <si>
    <r>
      <rPr>
        <sz val="10.5"/>
        <rFont val="Courier New"/>
        <family val="3"/>
      </rPr>
      <t xml:space="preserve">237    261    227    </t>
    </r>
    <r>
      <rPr>
        <vertAlign val="superscript"/>
        <sz val="10.5"/>
        <rFont val="Courier New"/>
        <family val="3"/>
      </rPr>
      <t xml:space="preserve">210    165    116    </t>
    </r>
    <r>
      <rPr>
        <b/>
        <vertAlign val="superscript"/>
        <sz val="10"/>
        <rFont val="Times New Roman"/>
        <family val="1"/>
      </rPr>
      <t xml:space="preserve">188           </t>
    </r>
    <r>
      <rPr>
        <vertAlign val="superscript"/>
        <sz val="10.5"/>
        <rFont val="Courier New"/>
        <family val="3"/>
      </rPr>
      <t>132    231    275     95   2137</t>
    </r>
  </si>
  <si>
    <r>
      <rPr>
        <sz val="10.5"/>
        <rFont val="Courier New"/>
        <family val="3"/>
      </rPr>
      <t xml:space="preserve">490    422    </t>
    </r>
    <r>
      <rPr>
        <vertAlign val="superscript"/>
        <sz val="10.5"/>
        <rFont val="Courier New"/>
        <family val="3"/>
      </rPr>
      <t>483    416    431    183    455    279    514    559    180   4412</t>
    </r>
  </si>
  <si>
    <r>
      <rPr>
        <sz val="10.5"/>
        <rFont val="Courier New"/>
        <family val="3"/>
      </rPr>
      <t xml:space="preserve">242    245    219    </t>
    </r>
    <r>
      <rPr>
        <vertAlign val="superscript"/>
        <sz val="10.5"/>
        <rFont val="Courier New"/>
        <family val="3"/>
      </rPr>
      <t xml:space="preserve">201    169    110    169    126    228    268     </t>
    </r>
    <r>
      <rPr>
        <b/>
        <vertAlign val="superscript"/>
        <sz val="8.5"/>
        <rFont val="Arial"/>
        <family val="2"/>
      </rPr>
      <t xml:space="preserve">89          </t>
    </r>
    <r>
      <rPr>
        <vertAlign val="superscript"/>
        <sz val="10.5"/>
        <rFont val="Courier New"/>
        <family val="3"/>
      </rPr>
      <t>2066</t>
    </r>
  </si>
  <si>
    <r>
      <rPr>
        <sz val="10.5"/>
        <rFont val="Courier New"/>
        <family val="3"/>
      </rPr>
      <t xml:space="preserve">457    395    455    </t>
    </r>
    <r>
      <rPr>
        <vertAlign val="superscript"/>
        <sz val="10.5"/>
        <rFont val="Courier New"/>
        <family val="3"/>
      </rPr>
      <t>386    404    171    423    260    485    514    158   4108</t>
    </r>
  </si>
  <si>
    <r>
      <rPr>
        <vertAlign val="subscript"/>
        <sz val="10.5"/>
        <rFont val="Courier New"/>
        <family val="3"/>
      </rPr>
      <t xml:space="preserve">NO                      265    269    238    231    185    117    </t>
    </r>
    <r>
      <rPr>
        <sz val="10.5"/>
        <rFont val="Courier New"/>
        <family val="3"/>
      </rPr>
      <t xml:space="preserve">202    144    247    </t>
    </r>
    <r>
      <rPr>
        <vertAlign val="superscript"/>
        <sz val="10.5"/>
        <rFont val="Courier New"/>
        <family val="3"/>
      </rPr>
      <t>304    108   2310</t>
    </r>
  </si>
  <si>
    <r>
      <rPr>
        <sz val="10.5"/>
        <rFont val="Courier New"/>
        <family val="3"/>
      </rPr>
      <t xml:space="preserve">JD3D - J. </t>
    </r>
    <r>
      <rPr>
        <vertAlign val="superscript"/>
        <sz val="10.5"/>
        <rFont val="Courier New"/>
        <family val="3"/>
      </rPr>
      <t xml:space="preserve">HASON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</si>
  <si>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HERITAGE PARK </t>
    </r>
    <r>
      <rPr>
        <vertAlign val="superscript"/>
        <sz val="10.5"/>
        <rFont val="Courier New"/>
        <family val="3"/>
      </rPr>
      <t xml:space="preserve">(ANCH&gt; </t>
    </r>
    <r>
      <rPr>
        <sz val="10.5"/>
        <rFont val="Courier New"/>
        <family val="3"/>
      </rPr>
      <t>YES</t>
    </r>
  </si>
  <si>
    <r>
      <rPr>
        <sz val="30"/>
        <rFont val="Arial"/>
        <family val="2"/>
      </rPr>
      <t>-</t>
    </r>
    <r>
      <rPr>
        <vertAlign val="subscript"/>
        <sz val="12"/>
        <rFont val="Arial"/>
        <family val="2"/>
      </rPr>
      <t>•</t>
    </r>
  </si>
  <si>
    <r>
      <rPr>
        <sz val="10.5"/>
        <rFont val="Courier New"/>
        <family val="3"/>
      </rPr>
      <t xml:space="preserve">443    381    </t>
    </r>
    <r>
      <rPr>
        <vertAlign val="superscript"/>
        <sz val="10.5"/>
        <rFont val="Courier New"/>
        <family val="3"/>
      </rPr>
      <t xml:space="preserve">442    388    398    165    415    248    477    507    </t>
    </r>
    <r>
      <rPr>
        <b/>
        <vertAlign val="superscript"/>
        <sz val="10"/>
        <rFont val="Times New Roman"/>
        <family val="1"/>
      </rPr>
      <t xml:space="preserve">168          </t>
    </r>
    <r>
      <rPr>
        <vertAlign val="superscript"/>
        <sz val="10.5"/>
        <rFont val="Courier New"/>
        <family val="3"/>
      </rPr>
      <t>4032</t>
    </r>
  </si>
  <si>
    <r>
      <rPr>
        <sz val="10.5"/>
        <rFont val="Courier New"/>
        <family val="3"/>
      </rPr>
      <t xml:space="preserve">278    284    </t>
    </r>
    <r>
      <rPr>
        <vertAlign val="superscript"/>
        <sz val="10.5"/>
        <rFont val="Courier New"/>
        <family val="3"/>
      </rPr>
      <t>256    232    199    127    210    155    260    311     96   2408</t>
    </r>
  </si>
  <si>
    <r>
      <rPr>
        <sz val="10.5"/>
        <rFont val="Courier New"/>
        <family val="3"/>
      </rPr>
      <t xml:space="preserve">230    228    </t>
    </r>
    <r>
      <rPr>
        <vertAlign val="superscript"/>
        <sz val="10.5"/>
        <rFont val="Courier New"/>
        <family val="3"/>
      </rPr>
      <t xml:space="preserve">242    149    165     </t>
    </r>
    <r>
      <rPr>
        <b/>
        <vertAlign val="superscript"/>
        <sz val="8.5"/>
        <rFont val="Arial"/>
        <family val="2"/>
      </rPr>
      <t xml:space="preserve">80             </t>
    </r>
    <r>
      <rPr>
        <vertAlign val="superscript"/>
        <sz val="10.5"/>
        <rFont val="Courier New"/>
        <family val="3"/>
      </rPr>
      <t>199    117    234    363    103   2110</t>
    </r>
  </si>
  <si>
    <r>
      <rPr>
        <sz val="10.5"/>
        <rFont val="Courier New"/>
        <family val="3"/>
      </rPr>
      <t xml:space="preserve">633    562    </t>
    </r>
    <r>
      <rPr>
        <vertAlign val="superscript"/>
        <sz val="10.5"/>
        <rFont val="Courier New"/>
        <family val="3"/>
      </rPr>
      <t xml:space="preserve">577    571    546    240    530    351    </t>
    </r>
    <r>
      <rPr>
        <b/>
        <vertAlign val="superscript"/>
        <sz val="10"/>
        <rFont val="Times New Roman"/>
        <family val="1"/>
      </rPr>
      <t xml:space="preserve">618           </t>
    </r>
    <r>
      <rPr>
        <vertAlign val="superscript"/>
        <sz val="10.5"/>
        <rFont val="Courier New"/>
        <family val="3"/>
      </rPr>
      <t>606    199   5433</t>
    </r>
  </si>
  <si>
    <r>
      <rPr>
        <sz val="10.5"/>
        <rFont val="Courier New"/>
        <family val="3"/>
      </rPr>
      <t xml:space="preserve">539    </t>
    </r>
    <r>
      <rPr>
        <vertAlign val="superscript"/>
        <sz val="10.5"/>
        <rFont val="Courier New"/>
        <family val="3"/>
      </rPr>
      <t>463    498    443    415    193    414    285    539    510    165   4464</t>
    </r>
  </si>
  <si>
    <r>
      <rPr>
        <sz val="10.5"/>
        <rFont val="Courier New"/>
        <family val="3"/>
      </rPr>
      <t xml:space="preserve">347    352    356    </t>
    </r>
    <r>
      <rPr>
        <vertAlign val="superscript"/>
        <sz val="10.5"/>
        <rFont val="Courier New"/>
        <family val="3"/>
      </rPr>
      <t>312    331    143    352    193    354    492    146   3378</t>
    </r>
  </si>
  <si>
    <r>
      <rPr>
        <vertAlign val="subscript"/>
        <sz val="19"/>
        <rFont val="Arial"/>
        <family val="2"/>
      </rPr>
      <t xml:space="preserve">,.                                                  </t>
    </r>
    <r>
      <rPr>
        <sz val="9.5"/>
        <rFont val="Arial"/>
        <family val="2"/>
      </rPr>
      <t xml:space="preserve">-  </t>
    </r>
    <r>
      <rPr>
        <b/>
        <sz val="9.5"/>
        <rFont val="Arial"/>
        <family val="2"/>
      </rPr>
      <t xml:space="preserve">88 </t>
    </r>
    <r>
      <rPr>
        <sz val="9.5"/>
        <rFont val="Arial"/>
        <family val="2"/>
      </rPr>
      <t>-</t>
    </r>
  </si>
  <si>
    <r>
      <rPr>
        <vertAlign val="subscript"/>
        <sz val="11"/>
        <rFont val="Courier New"/>
        <family val="3"/>
      </rPr>
      <t xml:space="preserve">DATE: </t>
    </r>
    <r>
      <rPr>
        <vertAlign val="subscript"/>
        <sz val="10.5"/>
        <rFont val="Courier New"/>
        <family val="3"/>
      </rPr>
      <t xml:space="preserve">12/02/92                                      </t>
    </r>
    <r>
      <rPr>
        <sz val="10.5"/>
        <rFont val="Courier New"/>
        <family val="3"/>
      </rPr>
      <t xml:space="preserve">1992 </t>
    </r>
    <r>
      <rPr>
        <sz val="11"/>
        <rFont val="Courier New"/>
        <family val="3"/>
      </rPr>
      <t>GENERAL ELECTION</t>
    </r>
  </si>
  <si>
    <r>
      <rPr>
        <vertAlign val="subscript"/>
        <sz val="11"/>
        <rFont val="Courier New"/>
        <family val="3"/>
      </rPr>
      <t xml:space="preserve">TIME: </t>
    </r>
    <r>
      <rPr>
        <vertAlign val="subscript"/>
        <sz val="10.5"/>
        <rFont val="Courier New"/>
        <family val="3"/>
      </rPr>
      <t xml:space="preserve">13117                                      </t>
    </r>
    <r>
      <rPr>
        <sz val="11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19</t>
    </r>
  </si>
  <si>
    <r>
      <rPr>
        <sz val="11"/>
        <rFont val="Courier New"/>
        <family val="3"/>
      </rPr>
      <t xml:space="preserve">PAGE </t>
    </r>
    <r>
      <rPr>
        <vertAlign val="superscript"/>
        <sz val="10.5"/>
        <rFont val="Courier New"/>
        <family val="3"/>
      </rPr>
      <t xml:space="preserve">1 </t>
    </r>
    <r>
      <rPr>
        <vertAlign val="superscript"/>
        <sz val="11"/>
        <rFont val="Courier New"/>
        <family val="3"/>
      </rPr>
      <t xml:space="preserve">OF </t>
    </r>
    <r>
      <rPr>
        <vertAlign val="superscript"/>
        <sz val="10.5"/>
        <rFont val="Courier New"/>
        <family val="3"/>
      </rPr>
      <t>2</t>
    </r>
  </si>
  <si>
    <r>
      <rPr>
        <vertAlign val="subscript"/>
        <sz val="11"/>
        <rFont val="Courier New"/>
        <family val="3"/>
      </rPr>
      <t xml:space="preserve">ANCH   ANCH   ANCH   ANCH   ANCH   ANCH   </t>
    </r>
    <r>
      <rPr>
        <sz val="11"/>
        <rFont val="Courier New"/>
        <family val="3"/>
      </rPr>
      <t>ANCH ABSENTE QUESTON</t>
    </r>
  </si>
  <si>
    <r>
      <rPr>
        <b/>
        <vertAlign val="subscript"/>
        <sz val="10.5"/>
        <rFont val="Times New Roman"/>
        <family val="1"/>
      </rPr>
      <t xml:space="preserve">t   </t>
    </r>
    <r>
      <rPr>
        <vertAlign val="subscript"/>
        <sz val="10.5"/>
        <rFont val="Courier New"/>
        <family val="3"/>
      </rPr>
      <t xml:space="preserve">367   </t>
    </r>
    <r>
      <rPr>
        <b/>
        <vertAlign val="subscript"/>
        <sz val="10.5"/>
        <rFont val="Times New Roman"/>
        <family val="1"/>
      </rPr>
      <t xml:space="preserve">t   </t>
    </r>
    <r>
      <rPr>
        <vertAlign val="subscript"/>
        <sz val="10.5"/>
        <rFont val="Courier New"/>
        <family val="3"/>
      </rPr>
      <t xml:space="preserve">369   </t>
    </r>
    <r>
      <rPr>
        <b/>
        <sz val="10.5"/>
        <rFont val="Times New Roman"/>
        <family val="1"/>
      </rPr>
      <t xml:space="preserve">t   </t>
    </r>
    <r>
      <rPr>
        <sz val="10.5"/>
        <rFont val="Courier New"/>
        <family val="3"/>
      </rPr>
      <t xml:space="preserve">371   I 373  </t>
    </r>
    <r>
      <rPr>
        <vertAlign val="superscript"/>
        <sz val="10.5"/>
        <rFont val="Courier New"/>
        <family val="3"/>
      </rPr>
      <t>I 375  I 377  I 379</t>
    </r>
  </si>
  <si>
    <r>
      <rPr>
        <sz val="10.5"/>
        <rFont val="Courier New"/>
        <family val="3"/>
      </rPr>
      <t xml:space="preserve">19-367  </t>
    </r>
    <r>
      <rPr>
        <b/>
        <vertAlign val="superscript"/>
        <sz val="10"/>
        <rFont val="Courier New"/>
        <family val="3"/>
      </rPr>
      <t xml:space="preserve">19-369  </t>
    </r>
    <r>
      <rPr>
        <vertAlign val="superscript"/>
        <sz val="10.5"/>
        <rFont val="Courier New"/>
        <family val="3"/>
      </rPr>
      <t>19-371  19-373  19-375  19-377  19-379</t>
    </r>
  </si>
  <si>
    <r>
      <rPr>
        <b/>
        <sz val="10"/>
        <rFont val="Courier New"/>
        <family val="3"/>
      </rPr>
      <t xml:space="preserve">19-991  </t>
    </r>
    <r>
      <rPr>
        <b/>
        <vertAlign val="superscript"/>
        <sz val="10"/>
        <rFont val="Courier New"/>
        <family val="3"/>
      </rPr>
      <t>19-995</t>
    </r>
  </si>
  <si>
    <r>
      <rPr>
        <sz val="11"/>
        <rFont val="Courier New"/>
        <family val="3"/>
      </rPr>
      <t xml:space="preserve">VOTER TURNOUT </t>
    </r>
    <r>
      <rPr>
        <i/>
        <sz val="8.5"/>
        <rFont val="Arial"/>
        <family val="2"/>
      </rPr>
      <t xml:space="preserve">1.                            </t>
    </r>
    <r>
      <rPr>
        <vertAlign val="superscript"/>
        <sz val="10.5"/>
        <rFont val="Courier New"/>
        <family val="3"/>
      </rPr>
      <t xml:space="preserve">67.34   57.37   57.64  </t>
    </r>
    <r>
      <rPr>
        <b/>
        <vertAlign val="superscript"/>
        <sz val="10"/>
        <rFont val="Courier New"/>
        <family val="3"/>
      </rPr>
      <t xml:space="preserve">66.39   65.60   </t>
    </r>
    <r>
      <rPr>
        <vertAlign val="superscript"/>
        <sz val="10.5"/>
        <rFont val="Courier New"/>
        <family val="3"/>
      </rPr>
      <t>67.35  67.15                 85.42</t>
    </r>
  </si>
  <si>
    <r>
      <rPr>
        <sz val="11"/>
        <rFont val="Courier New"/>
        <family val="3"/>
      </rPr>
      <t xml:space="preserve">REGISTERED VOTERS        </t>
    </r>
    <r>
      <rPr>
        <b/>
        <vertAlign val="superscript"/>
        <sz val="10"/>
        <rFont val="Courier New"/>
        <family val="3"/>
      </rPr>
      <t xml:space="preserve">1565    983    </t>
    </r>
    <r>
      <rPr>
        <vertAlign val="superscript"/>
        <sz val="10.5"/>
        <rFont val="Courier New"/>
        <family val="3"/>
      </rPr>
      <t xml:space="preserve">817    </t>
    </r>
    <r>
      <rPr>
        <b/>
        <vertAlign val="superscript"/>
        <sz val="10"/>
        <rFont val="Courier New"/>
        <family val="3"/>
      </rPr>
      <t xml:space="preserve">863    </t>
    </r>
    <r>
      <rPr>
        <vertAlign val="superscript"/>
        <sz val="10.5"/>
        <rFont val="Courier New"/>
        <family val="3"/>
      </rPr>
      <t>971   1605    758     0      0   7562</t>
    </r>
  </si>
  <si>
    <r>
      <rPr>
        <sz val="11"/>
        <rFont val="Courier New"/>
        <family val="3"/>
      </rPr>
      <t xml:space="preserve">BALLOTS CAST             </t>
    </r>
    <r>
      <rPr>
        <vertAlign val="superscript"/>
        <sz val="10.5"/>
        <rFont val="Courier New"/>
        <family val="3"/>
      </rPr>
      <t xml:space="preserve">1054    564    471    573    637   1081    509    </t>
    </r>
    <r>
      <rPr>
        <b/>
        <vertAlign val="superscript"/>
        <sz val="10"/>
        <rFont val="Courier New"/>
        <family val="3"/>
      </rPr>
      <t xml:space="preserve">669    </t>
    </r>
    <r>
      <rPr>
        <vertAlign val="superscript"/>
        <sz val="10.5"/>
        <rFont val="Courier New"/>
        <family val="3"/>
      </rPr>
      <t>902   6460</t>
    </r>
  </si>
  <si>
    <r>
      <rPr>
        <sz val="11"/>
        <rFont val="Courier New"/>
        <family val="3"/>
      </rPr>
      <t xml:space="preserve">PRESIDENT/VICE PRESIDENT BUSH/QUAYLE          </t>
    </r>
    <r>
      <rPr>
        <b/>
        <sz val="9"/>
        <rFont val="Arial"/>
        <family val="2"/>
      </rPr>
      <t>R</t>
    </r>
  </si>
  <si>
    <r>
      <rPr>
        <sz val="11"/>
        <rFont val="Courier New"/>
        <family val="3"/>
      </rPr>
      <t>CLINTON/GORE         D</t>
    </r>
  </si>
  <si>
    <r>
      <rPr>
        <vertAlign val="subscript"/>
        <sz val="10.5"/>
        <rFont val="Courier New"/>
        <family val="3"/>
      </rPr>
      <t xml:space="preserve">431    213    152    217    </t>
    </r>
    <r>
      <rPr>
        <sz val="10.5"/>
        <rFont val="Courier New"/>
        <family val="3"/>
      </rPr>
      <t xml:space="preserve">250    </t>
    </r>
    <r>
      <rPr>
        <b/>
        <sz val="10"/>
        <rFont val="Courier New"/>
        <family val="3"/>
      </rPr>
      <t xml:space="preserve">460     </t>
    </r>
    <r>
      <rPr>
        <vertAlign val="superscript"/>
        <sz val="10.5"/>
        <rFont val="Courier New"/>
        <family val="3"/>
      </rPr>
      <t>226    271    319    2539</t>
    </r>
  </si>
  <si>
    <r>
      <rPr>
        <vertAlign val="subscript"/>
        <sz val="10.5"/>
        <rFont val="Courier New"/>
        <family val="3"/>
      </rPr>
      <t xml:space="preserve">339    </t>
    </r>
    <r>
      <rPr>
        <b/>
        <vertAlign val="subscript"/>
        <sz val="10"/>
        <rFont val="Courier New"/>
        <family val="3"/>
      </rPr>
      <t xml:space="preserve">185     </t>
    </r>
    <r>
      <rPr>
        <vertAlign val="subscript"/>
        <sz val="10.5"/>
        <rFont val="Courier New"/>
        <family val="3"/>
      </rPr>
      <t xml:space="preserve">179    165    </t>
    </r>
    <r>
      <rPr>
        <sz val="10.5"/>
        <rFont val="Courier New"/>
        <family val="3"/>
      </rPr>
      <t xml:space="preserve">189    287    </t>
    </r>
    <r>
      <rPr>
        <vertAlign val="superscript"/>
        <sz val="10.5"/>
        <rFont val="Courier New"/>
        <family val="3"/>
      </rPr>
      <t>143    203    241    1931</t>
    </r>
  </si>
  <si>
    <r>
      <rPr>
        <sz val="10.5"/>
        <rFont val="Courier New"/>
        <family val="3"/>
      </rPr>
      <t xml:space="preserve">1      1     </t>
    </r>
    <r>
      <rPr>
        <vertAlign val="superscript"/>
        <sz val="10.5"/>
        <rFont val="Courier New"/>
        <family val="3"/>
      </rPr>
      <t>0      1      0      0      1      2      6</t>
    </r>
  </si>
  <si>
    <r>
      <rPr>
        <sz val="11"/>
        <rFont val="Courier New"/>
        <family val="3"/>
      </rPr>
      <t xml:space="preserve">FULANI/MUNOZ        </t>
    </r>
    <r>
      <rPr>
        <vertAlign val="superscript"/>
        <sz val="11"/>
        <rFont val="Courier New"/>
        <family val="3"/>
      </rPr>
      <t>NAP</t>
    </r>
    <r>
      <rPr>
        <vertAlign val="superscript"/>
        <sz val="10.5"/>
        <rFont val="Courier New"/>
        <family val="3"/>
      </rPr>
      <t xml:space="preserve">      0</t>
    </r>
  </si>
  <si>
    <r>
      <rPr>
        <sz val="11"/>
        <rFont val="Courier New"/>
        <family val="3"/>
      </rPr>
      <t>GRITZ/HI NETT        AFP</t>
    </r>
    <r>
      <rPr>
        <vertAlign val="superscript"/>
        <sz val="10.5"/>
        <rFont val="Courier New"/>
        <family val="3"/>
      </rPr>
      <t xml:space="preserve">      1</t>
    </r>
  </si>
  <si>
    <r>
      <rPr>
        <sz val="11"/>
        <rFont val="Courier New"/>
        <family val="3"/>
      </rPr>
      <t>HAGELIN/TOMPKINS    NLP</t>
    </r>
    <r>
      <rPr>
        <vertAlign val="superscript"/>
        <sz val="10.5"/>
        <rFont val="Courier New"/>
        <family val="3"/>
      </rPr>
      <t xml:space="preserve">      3</t>
    </r>
  </si>
  <si>
    <r>
      <rPr>
        <sz val="11"/>
        <rFont val="Courier New"/>
        <family val="3"/>
      </rPr>
      <t xml:space="preserve">LAROUCHE/BEVEL    </t>
    </r>
    <r>
      <rPr>
        <vertAlign val="superscript"/>
        <sz val="11"/>
        <rFont val="Courier New"/>
        <family val="3"/>
      </rPr>
      <t>IFER</t>
    </r>
    <r>
      <rPr>
        <vertAlign val="superscript"/>
        <sz val="10.5"/>
        <rFont val="Courier New"/>
        <family val="3"/>
      </rPr>
      <t xml:space="preserve">      0</t>
    </r>
  </si>
  <si>
    <r>
      <rPr>
        <sz val="11"/>
        <rFont val="Courier New"/>
        <family val="3"/>
      </rPr>
      <t xml:space="preserve">HARROU/LORD         </t>
    </r>
    <r>
      <rPr>
        <vertAlign val="superscript"/>
        <sz val="11"/>
        <rFont val="Courier New"/>
        <family val="3"/>
      </rPr>
      <t>LP</t>
    </r>
    <r>
      <rPr>
        <vertAlign val="superscript"/>
        <sz val="10.5"/>
        <rFont val="Courier New"/>
        <family val="3"/>
      </rPr>
      <t xml:space="preserve">      6</t>
    </r>
  </si>
  <si>
    <r>
      <rPr>
        <vertAlign val="subscript"/>
        <sz val="10.5"/>
        <rFont val="Courier New"/>
        <family val="3"/>
      </rPr>
      <t xml:space="preserve">5      4      2      </t>
    </r>
    <r>
      <rPr>
        <sz val="10.5"/>
        <rFont val="Courier New"/>
        <family val="3"/>
      </rPr>
      <t xml:space="preserve">7      7      </t>
    </r>
    <r>
      <rPr>
        <vertAlign val="superscript"/>
        <sz val="10.5"/>
        <rFont val="Courier New"/>
        <family val="3"/>
      </rPr>
      <t>4      8      3     41</t>
    </r>
  </si>
  <si>
    <r>
      <rPr>
        <sz val="10.5"/>
        <rFont val="Courier New"/>
        <family val="3"/>
      </rPr>
      <t xml:space="preserve">0      1      2      </t>
    </r>
    <r>
      <rPr>
        <vertAlign val="superscript"/>
        <sz val="10.5"/>
        <rFont val="Courier New"/>
        <family val="3"/>
      </rPr>
      <t>1      1      1      1      2     12</t>
    </r>
  </si>
  <si>
    <r>
      <rPr>
        <vertAlign val="subscript"/>
        <sz val="10.5"/>
        <rFont val="Courier New"/>
        <family val="3"/>
      </rPr>
      <t xml:space="preserve">0      1      1     </t>
    </r>
    <r>
      <rPr>
        <sz val="10.5"/>
        <rFont val="Courier New"/>
        <family val="3"/>
      </rPr>
      <t xml:space="preserve">0      3      1      </t>
    </r>
    <r>
      <rPr>
        <vertAlign val="superscript"/>
        <sz val="10.5"/>
        <rFont val="Courier New"/>
        <family val="3"/>
      </rPr>
      <t>1      2      9</t>
    </r>
  </si>
  <si>
    <r>
      <rPr>
        <vertAlign val="subscript"/>
        <sz val="10.5"/>
        <rFont val="Courier New"/>
        <family val="3"/>
      </rPr>
      <t xml:space="preserve">4     1      4      3      4      </t>
    </r>
    <r>
      <rPr>
        <sz val="10.5"/>
        <rFont val="Courier New"/>
        <family val="3"/>
      </rPr>
      <t xml:space="preserve">2      2      </t>
    </r>
    <r>
      <rPr>
        <vertAlign val="superscript"/>
        <sz val="10.5"/>
        <rFont val="Courier New"/>
        <family val="3"/>
      </rPr>
      <t>1     27</t>
    </r>
  </si>
  <si>
    <r>
      <rPr>
        <sz val="10.5"/>
        <rFont val="Courier New"/>
        <family val="3"/>
      </rPr>
      <t xml:space="preserve">123    177    </t>
    </r>
    <r>
      <rPr>
        <vertAlign val="superscript"/>
        <sz val="10.5"/>
        <rFont val="Courier New"/>
        <family val="3"/>
      </rPr>
      <t>182    310    127    174    325   1840</t>
    </r>
  </si>
  <si>
    <r>
      <rPr>
        <sz val="11"/>
        <rFont val="Courier New"/>
        <family val="3"/>
      </rPr>
      <t xml:space="preserve">PEROT/STOCKDALE     </t>
    </r>
    <r>
      <rPr>
        <vertAlign val="superscript"/>
        <sz val="11"/>
        <rFont val="Courier New"/>
        <family val="3"/>
      </rPr>
      <t xml:space="preserve">NPP    </t>
    </r>
    <r>
      <rPr>
        <vertAlign val="superscript"/>
        <sz val="10.5"/>
        <rFont val="Courier New"/>
        <family val="3"/>
      </rPr>
      <t>267    155</t>
    </r>
  </si>
  <si>
    <r>
      <rPr>
        <sz val="11"/>
        <rFont val="Courier New"/>
        <family val="3"/>
      </rPr>
      <t xml:space="preserve">PHILLIPS/KNIGHT     </t>
    </r>
    <r>
      <rPr>
        <vertAlign val="superscript"/>
        <sz val="11"/>
        <rFont val="Courier New"/>
        <family val="3"/>
      </rPr>
      <t xml:space="preserve">ATP      </t>
    </r>
    <r>
      <rPr>
        <vertAlign val="superscript"/>
        <sz val="10.5"/>
        <rFont val="Courier New"/>
        <family val="3"/>
      </rPr>
      <t>0      0</t>
    </r>
  </si>
  <si>
    <r>
      <rPr>
        <sz val="11"/>
        <rFont val="Courier New"/>
        <family val="3"/>
      </rPr>
      <t xml:space="preserve">WRITE-IN                   </t>
    </r>
    <r>
      <rPr>
        <vertAlign val="superscript"/>
        <sz val="10.5"/>
        <rFont val="Courier New"/>
        <family val="3"/>
      </rPr>
      <t>2      0</t>
    </r>
  </si>
  <si>
    <r>
      <rPr>
        <sz val="10.5"/>
        <rFont val="Courier New"/>
        <family val="3"/>
      </rPr>
      <t xml:space="preserve">1     0      </t>
    </r>
    <r>
      <rPr>
        <vertAlign val="superscript"/>
        <sz val="10.5"/>
        <rFont val="Courier New"/>
        <family val="3"/>
      </rPr>
      <t>1      1      1      1      1      6</t>
    </r>
  </si>
  <si>
    <r>
      <rPr>
        <vertAlign val="subscript"/>
        <sz val="10.5"/>
        <rFont val="Courier New"/>
        <family val="3"/>
      </rPr>
      <t xml:space="preserve">1      1      0      1      </t>
    </r>
    <r>
      <rPr>
        <sz val="10.5"/>
        <rFont val="Courier New"/>
        <family val="3"/>
      </rPr>
      <t xml:space="preserve">0      3      </t>
    </r>
    <r>
      <rPr>
        <vertAlign val="superscript"/>
        <sz val="10.5"/>
        <rFont val="Courier New"/>
        <family val="3"/>
      </rPr>
      <t>0      8</t>
    </r>
  </si>
  <si>
    <r>
      <rPr>
        <sz val="11"/>
        <rFont val="Courier New"/>
        <family val="3"/>
      </rPr>
      <t>UNITED STATES SENATE JORDAN, HARV        G</t>
    </r>
  </si>
  <si>
    <r>
      <rPr>
        <sz val="11"/>
        <rFont val="Courier New"/>
        <family val="3"/>
      </rPr>
      <t xml:space="preserve">HURKOWSKI, FRANK      </t>
    </r>
    <r>
      <rPr>
        <vertAlign val="superscript"/>
        <sz val="11"/>
        <rFont val="Courier New"/>
        <family val="3"/>
      </rPr>
      <t>R</t>
    </r>
  </si>
  <si>
    <r>
      <rPr>
        <sz val="11"/>
        <rFont val="Courier New"/>
        <family val="3"/>
      </rPr>
      <t>SMITH, TONY          D</t>
    </r>
  </si>
  <si>
    <r>
      <rPr>
        <b/>
        <sz val="10"/>
        <rFont val="Courier New"/>
        <family val="3"/>
      </rPr>
      <t xml:space="preserve">80     </t>
    </r>
    <r>
      <rPr>
        <sz val="10.5"/>
        <rFont val="Courier New"/>
        <family val="3"/>
      </rPr>
      <t xml:space="preserve">56     </t>
    </r>
    <r>
      <rPr>
        <vertAlign val="superscript"/>
        <sz val="10.5"/>
        <rFont val="Courier New"/>
        <family val="3"/>
      </rPr>
      <t xml:space="preserve">50     65     50     69     44     </t>
    </r>
    <r>
      <rPr>
        <b/>
        <vertAlign val="superscript"/>
        <sz val="10"/>
        <rFont val="Courier New"/>
        <family val="3"/>
      </rPr>
      <t xml:space="preserve">38     </t>
    </r>
    <r>
      <rPr>
        <vertAlign val="superscript"/>
        <sz val="10.5"/>
        <rFont val="Courier New"/>
        <family val="3"/>
      </rPr>
      <t>54    506</t>
    </r>
  </si>
  <si>
    <r>
      <rPr>
        <sz val="10.5"/>
        <rFont val="Courier New"/>
        <family val="3"/>
      </rPr>
      <t xml:space="preserve">590    268    </t>
    </r>
    <r>
      <rPr>
        <vertAlign val="superscript"/>
        <sz val="10.5"/>
        <rFont val="Courier New"/>
        <family val="3"/>
      </rPr>
      <t>212    296    348    617    296    322    257   3206</t>
    </r>
  </si>
  <si>
    <r>
      <rPr>
        <sz val="10.5"/>
        <rFont val="Courier New"/>
        <family val="3"/>
      </rPr>
      <t xml:space="preserve">360    </t>
    </r>
    <r>
      <rPr>
        <vertAlign val="superscript"/>
        <sz val="10.5"/>
        <rFont val="Courier New"/>
        <family val="3"/>
      </rPr>
      <t>234    195    199    225    372    158    244    178   2165</t>
    </r>
  </si>
  <si>
    <r>
      <rPr>
        <sz val="11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1      2      1      0      0      0      2      2      0      8</t>
    </r>
  </si>
  <si>
    <r>
      <rPr>
        <sz val="11"/>
        <rFont val="Courier New"/>
        <family val="3"/>
      </rPr>
      <t xml:space="preserve">D    </t>
    </r>
    <r>
      <rPr>
        <sz val="10.5"/>
        <rFont val="Courier New"/>
        <family val="3"/>
      </rPr>
      <t xml:space="preserve">477    </t>
    </r>
    <r>
      <rPr>
        <vertAlign val="superscript"/>
        <sz val="10.5"/>
        <rFont val="Courier New"/>
        <family val="3"/>
      </rPr>
      <t>253    218    257    273    452    218    292    183   2623</t>
    </r>
  </si>
  <si>
    <r>
      <rPr>
        <sz val="11"/>
        <rFont val="Courier New"/>
        <family val="3"/>
      </rPr>
      <t xml:space="preserve">G     </t>
    </r>
    <r>
      <rPr>
        <sz val="10.5"/>
        <rFont val="Courier New"/>
        <family val="3"/>
      </rPr>
      <t xml:space="preserve">39     </t>
    </r>
    <r>
      <rPr>
        <vertAlign val="superscript"/>
        <sz val="10.5"/>
        <rFont val="Courier New"/>
        <family val="3"/>
      </rPr>
      <t xml:space="preserve">29     22     33     </t>
    </r>
    <r>
      <rPr>
        <vertAlign val="superscript"/>
        <sz val="8.5"/>
        <rFont val="Arial"/>
        <family val="2"/>
      </rPr>
      <t>1B</t>
    </r>
  </si>
  <si>
    <r>
      <rPr>
        <sz val="10.5"/>
        <rFont val="Courier New"/>
        <family val="3"/>
      </rPr>
      <t xml:space="preserve">32     </t>
    </r>
    <r>
      <rPr>
        <vertAlign val="superscript"/>
        <sz val="10.5"/>
        <rFont val="Courier New"/>
        <family val="3"/>
      </rPr>
      <t>18     14     25    230</t>
    </r>
  </si>
  <si>
    <r>
      <rPr>
        <sz val="11"/>
        <rFont val="Courier New"/>
        <family val="3"/>
      </rPr>
      <t>STATES, MICHAEL</t>
    </r>
  </si>
  <si>
    <r>
      <rPr>
        <sz val="10.5"/>
        <rFont val="Courier New"/>
        <family val="3"/>
      </rPr>
      <t xml:space="preserve">42     33     </t>
    </r>
    <r>
      <rPr>
        <vertAlign val="superscript"/>
        <sz val="10.5"/>
        <rFont val="Courier New"/>
        <family val="3"/>
      </rPr>
      <t>24</t>
    </r>
  </si>
  <si>
    <r>
      <rPr>
        <vertAlign val="subscript"/>
        <sz val="10.5"/>
        <rFont val="Courier New"/>
        <family val="3"/>
      </rPr>
      <t xml:space="preserve">23     36     </t>
    </r>
    <r>
      <rPr>
        <sz val="10.5"/>
        <rFont val="Courier New"/>
        <family val="3"/>
      </rPr>
      <t xml:space="preserve">41     21     </t>
    </r>
    <r>
      <rPr>
        <vertAlign val="superscript"/>
        <sz val="10.5"/>
        <rFont val="Courier New"/>
        <family val="3"/>
      </rPr>
      <t>38     39    297</t>
    </r>
  </si>
  <si>
    <r>
      <rPr>
        <vertAlign val="subscript"/>
        <sz val="10.5"/>
        <rFont val="Courier New"/>
        <family val="3"/>
      </rPr>
      <t xml:space="preserve">244    293    527    </t>
    </r>
    <r>
      <rPr>
        <sz val="10.5"/>
        <rFont val="Courier New"/>
        <family val="3"/>
      </rPr>
      <t xml:space="preserve">240    254    </t>
    </r>
    <r>
      <rPr>
        <vertAlign val="superscript"/>
        <sz val="10.5"/>
        <rFont val="Courier New"/>
        <family val="3"/>
      </rPr>
      <t>235   2697</t>
    </r>
  </si>
  <si>
    <r>
      <rPr>
        <sz val="11"/>
        <rFont val="Courier New"/>
        <family val="3"/>
      </rPr>
      <t xml:space="preserve">YOUNG, DON           R    </t>
    </r>
    <r>
      <rPr>
        <vertAlign val="superscript"/>
        <sz val="10.5"/>
        <rFont val="Courier New"/>
        <family val="3"/>
      </rPr>
      <t>479    238    187</t>
    </r>
  </si>
  <si>
    <r>
      <rPr>
        <sz val="11"/>
        <rFont val="Courier New"/>
        <family val="3"/>
      </rPr>
      <t xml:space="preserve">WRITE-IN               </t>
    </r>
    <r>
      <rPr>
        <vertAlign val="superscript"/>
        <sz val="10.5"/>
        <rFont val="Courier New"/>
        <family val="3"/>
      </rPr>
      <t>0      3      0</t>
    </r>
  </si>
  <si>
    <r>
      <rPr>
        <sz val="11"/>
        <rFont val="Courier New"/>
        <family val="3"/>
      </rPr>
      <t>STATE SENATOR DIST.J BAKER, LARRY DONLEY, DAVE GIGLER, ROBERT</t>
    </r>
  </si>
  <si>
    <r>
      <rPr>
        <vertAlign val="subscript"/>
        <sz val="11"/>
        <rFont val="Courier New"/>
        <family val="3"/>
      </rPr>
      <t xml:space="preserve">R    </t>
    </r>
    <r>
      <rPr>
        <vertAlign val="subscript"/>
        <sz val="10.5"/>
        <rFont val="Courier New"/>
        <family val="3"/>
      </rPr>
      <t xml:space="preserve">495    232    178    </t>
    </r>
    <r>
      <rPr>
        <sz val="10.5"/>
        <rFont val="Courier New"/>
        <family val="3"/>
      </rPr>
      <t xml:space="preserve">256    </t>
    </r>
    <r>
      <rPr>
        <vertAlign val="superscript"/>
        <sz val="10.5"/>
        <rFont val="Courier New"/>
        <family val="3"/>
      </rPr>
      <t xml:space="preserve">278    474    228    245     </t>
    </r>
    <r>
      <rPr>
        <b/>
        <vertAlign val="superscript"/>
        <sz val="10"/>
        <rFont val="Courier New"/>
        <family val="3"/>
      </rPr>
      <t xml:space="preserve">65    </t>
    </r>
    <r>
      <rPr>
        <vertAlign val="superscript"/>
        <sz val="10.5"/>
        <rFont val="Courier New"/>
        <family val="3"/>
      </rPr>
      <t>2451</t>
    </r>
  </si>
  <si>
    <r>
      <rPr>
        <vertAlign val="subscript"/>
        <sz val="11"/>
        <rFont val="Courier New"/>
        <family val="3"/>
      </rPr>
      <t xml:space="preserve">D    </t>
    </r>
    <r>
      <rPr>
        <b/>
        <vertAlign val="subscript"/>
        <sz val="10"/>
        <rFont val="Courier New"/>
        <family val="3"/>
      </rPr>
      <t xml:space="preserve">486     </t>
    </r>
    <r>
      <rPr>
        <vertAlign val="subscript"/>
        <sz val="10.5"/>
        <rFont val="Courier New"/>
        <family val="3"/>
      </rPr>
      <t xml:space="preserve">291    255    </t>
    </r>
    <r>
      <rPr>
        <sz val="10.5"/>
        <rFont val="Courier New"/>
        <family val="3"/>
      </rPr>
      <t xml:space="preserve">273    316    </t>
    </r>
    <r>
      <rPr>
        <vertAlign val="superscript"/>
        <sz val="10.5"/>
        <rFont val="Courier New"/>
        <family val="3"/>
      </rPr>
      <t xml:space="preserve">516    247    263     </t>
    </r>
    <r>
      <rPr>
        <b/>
        <vertAlign val="superscript"/>
        <sz val="10"/>
        <rFont val="Courier New"/>
        <family val="3"/>
      </rPr>
      <t xml:space="preserve">64    </t>
    </r>
    <r>
      <rPr>
        <vertAlign val="superscript"/>
        <sz val="10.5"/>
        <rFont val="Courier New"/>
        <family val="3"/>
      </rPr>
      <t>2711</t>
    </r>
  </si>
  <si>
    <r>
      <rPr>
        <sz val="11"/>
        <rFont val="Courier New"/>
        <family val="3"/>
      </rPr>
      <t xml:space="preserve">A    </t>
    </r>
    <r>
      <rPr>
        <sz val="10.5"/>
        <rFont val="Courier New"/>
        <family val="3"/>
      </rPr>
      <t xml:space="preserve">45     </t>
    </r>
    <r>
      <rPr>
        <vertAlign val="superscript"/>
        <sz val="10.5"/>
        <rFont val="Courier New"/>
        <family val="3"/>
      </rPr>
      <t>29     19     29     27     55     19     40     11    274</t>
    </r>
  </si>
  <si>
    <r>
      <rPr>
        <sz val="11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1      1      0      1      0      4      0      2      0      9</t>
    </r>
  </si>
  <si>
    <r>
      <rPr>
        <sz val="11"/>
        <rFont val="Courier New"/>
        <family val="3"/>
      </rPr>
      <t xml:space="preserve">STATE REP. DIST. </t>
    </r>
    <r>
      <rPr>
        <sz val="10.5"/>
        <rFont val="Courier New"/>
        <family val="3"/>
      </rPr>
      <t xml:space="preserve">19 </t>
    </r>
    <r>
      <rPr>
        <sz val="11"/>
        <rFont val="Courier New"/>
        <family val="3"/>
      </rPr>
      <t>FRENCH, DUANE SANDERS, JERRY</t>
    </r>
  </si>
  <si>
    <r>
      <rPr>
        <b/>
        <vertAlign val="subscript"/>
        <sz val="9.5"/>
        <rFont val="Arial"/>
        <family val="2"/>
      </rPr>
      <t xml:space="preserve">D          </t>
    </r>
    <r>
      <rPr>
        <vertAlign val="subscript"/>
        <sz val="10.5"/>
        <rFont val="Courier New"/>
        <family val="3"/>
      </rPr>
      <t xml:space="preserve">510    263    238    </t>
    </r>
    <r>
      <rPr>
        <sz val="10.5"/>
        <rFont val="Courier New"/>
        <family val="3"/>
      </rPr>
      <t xml:space="preserve">258    290    456    </t>
    </r>
    <r>
      <rPr>
        <vertAlign val="superscript"/>
        <sz val="10.5"/>
        <rFont val="Courier New"/>
        <family val="3"/>
      </rPr>
      <t>231    224     43   2513</t>
    </r>
  </si>
  <si>
    <r>
      <rPr>
        <vertAlign val="subscript"/>
        <sz val="11"/>
        <rFont val="Courier New"/>
        <family val="3"/>
      </rPr>
      <t xml:space="preserve">R   </t>
    </r>
    <r>
      <rPr>
        <vertAlign val="subscript"/>
        <sz val="10.5"/>
        <rFont val="Courier New"/>
        <family val="3"/>
      </rPr>
      <t xml:space="preserve">504    285    206    294    329    588    </t>
    </r>
    <r>
      <rPr>
        <sz val="10.5"/>
        <rFont val="Courier New"/>
        <family val="3"/>
      </rPr>
      <t xml:space="preserve">267    306     </t>
    </r>
    <r>
      <rPr>
        <b/>
        <vertAlign val="superscript"/>
        <sz val="10"/>
        <rFont val="Courier New"/>
        <family val="3"/>
      </rPr>
      <t xml:space="preserve">68    </t>
    </r>
    <r>
      <rPr>
        <vertAlign val="superscript"/>
        <sz val="10.5"/>
        <rFont val="Courier New"/>
        <family val="3"/>
      </rPr>
      <t>2847</t>
    </r>
  </si>
  <si>
    <r>
      <rPr>
        <sz val="11"/>
        <rFont val="Courier New"/>
        <family val="3"/>
      </rPr>
      <t xml:space="preserve">WRITE-IN                   </t>
    </r>
    <r>
      <rPr>
        <vertAlign val="superscript"/>
        <sz val="10.5"/>
        <rFont val="Courier New"/>
        <family val="3"/>
      </rPr>
      <t>2     3      1     0      2      1      0      2      0     11</t>
    </r>
  </si>
  <si>
    <r>
      <rPr>
        <sz val="11"/>
        <rFont val="Courier New"/>
        <family val="3"/>
      </rPr>
      <t xml:space="preserve">-APPEALS - A. </t>
    </r>
    <r>
      <rPr>
        <vertAlign val="superscript"/>
        <sz val="11"/>
        <rFont val="Courier New"/>
        <family val="3"/>
      </rPr>
      <t>BRYNER</t>
    </r>
  </si>
  <si>
    <r>
      <rPr>
        <vertAlign val="subscript"/>
        <sz val="10.5"/>
        <rFont val="Courier New"/>
        <family val="3"/>
      </rPr>
      <t xml:space="preserve">583    280    </t>
    </r>
    <r>
      <rPr>
        <sz val="10.5"/>
        <rFont val="Courier New"/>
        <family val="3"/>
      </rPr>
      <t xml:space="preserve">245    299    359    </t>
    </r>
    <r>
      <rPr>
        <vertAlign val="superscript"/>
        <sz val="10.5"/>
        <rFont val="Courier New"/>
        <family val="3"/>
      </rPr>
      <t>562    276    282    237   3123</t>
    </r>
  </si>
  <si>
    <r>
      <rPr>
        <vertAlign val="superscript"/>
        <sz val="11"/>
        <rFont val="Courier New"/>
        <family val="3"/>
      </rPr>
      <t xml:space="preserve">YES                     </t>
    </r>
    <r>
      <rPr>
        <vertAlign val="subscript"/>
        <sz val="10.5"/>
        <rFont val="Courier New"/>
        <family val="3"/>
      </rPr>
      <t xml:space="preserve">313    211    143    </t>
    </r>
    <r>
      <rPr>
        <sz val="10.5"/>
        <rFont val="Courier New"/>
        <family val="3"/>
      </rPr>
      <t xml:space="preserve">193    195    334    </t>
    </r>
    <r>
      <rPr>
        <vertAlign val="superscript"/>
        <sz val="10.5"/>
        <rFont val="Courier New"/>
        <family val="3"/>
      </rPr>
      <t>170    194    152   1905</t>
    </r>
  </si>
  <si>
    <r>
      <rPr>
        <vertAlign val="subscript"/>
        <sz val="11"/>
        <rFont val="Courier New"/>
        <family val="3"/>
      </rPr>
      <t xml:space="preserve">YES                     </t>
    </r>
    <r>
      <rPr>
        <sz val="10.5"/>
        <rFont val="Courier New"/>
        <family val="3"/>
      </rPr>
      <t xml:space="preserve">557    </t>
    </r>
    <r>
      <rPr>
        <vertAlign val="superscript"/>
        <sz val="10.5"/>
        <rFont val="Courier New"/>
        <family val="3"/>
      </rPr>
      <t>272    244    292    345    551    263    269    241   3034</t>
    </r>
  </si>
  <si>
    <r>
      <rPr>
        <vertAlign val="subscript"/>
        <sz val="11"/>
        <rFont val="Courier New"/>
        <family val="3"/>
      </rPr>
      <t xml:space="preserve">NO                   </t>
    </r>
    <r>
      <rPr>
        <vertAlign val="subscript"/>
        <sz val="10.5"/>
        <rFont val="Courier New"/>
        <family val="3"/>
      </rPr>
      <t xml:space="preserve">334    210    139    </t>
    </r>
    <r>
      <rPr>
        <sz val="10.5"/>
        <rFont val="Courier New"/>
        <family val="3"/>
      </rPr>
      <t xml:space="preserve">196    199    338    </t>
    </r>
    <r>
      <rPr>
        <vertAlign val="superscript"/>
        <sz val="10.5"/>
        <rFont val="Courier New"/>
        <family val="3"/>
      </rPr>
      <t>181    206    149   1952</t>
    </r>
  </si>
  <si>
    <r>
      <rPr>
        <vertAlign val="subscript"/>
        <sz val="11"/>
        <rFont val="Courier New"/>
        <family val="3"/>
      </rPr>
      <t xml:space="preserve">- JD3S - </t>
    </r>
    <r>
      <rPr>
        <sz val="11"/>
        <rFont val="Courier New"/>
        <family val="3"/>
      </rPr>
      <t>B. CUTLER YES</t>
    </r>
  </si>
  <si>
    <r>
      <rPr>
        <vertAlign val="subscript"/>
        <sz val="10.5"/>
        <rFont val="Courier New"/>
        <family val="3"/>
      </rPr>
      <t xml:space="preserve">577    293    253    </t>
    </r>
    <r>
      <rPr>
        <sz val="10.5"/>
        <rFont val="Courier New"/>
        <family val="3"/>
      </rPr>
      <t xml:space="preserve">299    354    </t>
    </r>
    <r>
      <rPr>
        <vertAlign val="superscript"/>
        <sz val="10.5"/>
        <rFont val="Courier New"/>
        <family val="3"/>
      </rPr>
      <t>591    268    279    248   3162</t>
    </r>
  </si>
  <si>
    <r>
      <rPr>
        <vertAlign val="subscript"/>
        <sz val="10.5"/>
        <rFont val="Courier New"/>
        <family val="3"/>
      </rPr>
      <t xml:space="preserve">319    196    131    </t>
    </r>
    <r>
      <rPr>
        <sz val="10.5"/>
        <rFont val="Courier New"/>
        <family val="3"/>
      </rPr>
      <t xml:space="preserve">182    197    316    </t>
    </r>
    <r>
      <rPr>
        <vertAlign val="superscript"/>
        <sz val="10.5"/>
        <rFont val="Courier New"/>
        <family val="3"/>
      </rPr>
      <t>178    207    124   1850</t>
    </r>
  </si>
  <si>
    <r>
      <rPr>
        <sz val="9.5"/>
        <rFont val="Arial"/>
        <family val="2"/>
      </rPr>
      <t>- 89 -</t>
    </r>
  </si>
  <si>
    <r>
      <rPr>
        <vertAlign val="superscript"/>
        <sz val="11"/>
        <rFont val="Courier New"/>
        <family val="3"/>
      </rPr>
      <t xml:space="preserve">DATE1 lZ/OZ/92                                   </t>
    </r>
    <r>
      <rPr>
        <sz val="11"/>
        <rFont val="Courier New"/>
        <family val="3"/>
      </rPr>
      <t xml:space="preserve">1992 GENERAL ELECTION                            </t>
    </r>
    <r>
      <rPr>
        <vertAlign val="superscript"/>
        <sz val="11"/>
        <rFont val="Courier New"/>
        <family val="3"/>
      </rPr>
      <t xml:space="preserve">PAGE  2 OF  2 TIME1 13117                                    </t>
    </r>
    <r>
      <rPr>
        <sz val="11"/>
        <rFont val="Courier New"/>
        <family val="3"/>
      </rPr>
      <t>STATEMENT OF VOTE FOR DISTRICT 19</t>
    </r>
  </si>
  <si>
    <r>
      <rPr>
        <sz val="11"/>
        <rFont val="Courier New"/>
        <family val="3"/>
      </rPr>
      <t>ANCH</t>
    </r>
  </si>
  <si>
    <r>
      <rPr>
        <sz val="9"/>
        <rFont val="Arial"/>
        <family val="2"/>
      </rPr>
      <t xml:space="preserve">I   </t>
    </r>
    <r>
      <rPr>
        <sz val="11"/>
        <rFont val="Courier New"/>
        <family val="3"/>
      </rPr>
      <t>367</t>
    </r>
  </si>
  <si>
    <r>
      <rPr>
        <sz val="9"/>
        <rFont val="Arial"/>
        <family val="2"/>
      </rPr>
      <t xml:space="preserve">I    </t>
    </r>
    <r>
      <rPr>
        <sz val="11"/>
        <rFont val="Courier New"/>
        <family val="3"/>
      </rPr>
      <t>369</t>
    </r>
  </si>
  <si>
    <r>
      <rPr>
        <sz val="9"/>
        <rFont val="Arial"/>
        <family val="2"/>
      </rPr>
      <t xml:space="preserve">I   </t>
    </r>
    <r>
      <rPr>
        <sz val="11"/>
        <rFont val="Courier New"/>
        <family val="3"/>
      </rPr>
      <t>371</t>
    </r>
  </si>
  <si>
    <r>
      <rPr>
        <sz val="9"/>
        <rFont val="Arial"/>
        <family val="2"/>
      </rPr>
      <t xml:space="preserve">I    </t>
    </r>
    <r>
      <rPr>
        <sz val="11"/>
        <rFont val="Courier New"/>
        <family val="3"/>
      </rPr>
      <t>373</t>
    </r>
  </si>
  <si>
    <r>
      <rPr>
        <sz val="9"/>
        <rFont val="Arial"/>
        <family val="2"/>
      </rPr>
      <t xml:space="preserve">I   </t>
    </r>
    <r>
      <rPr>
        <sz val="11"/>
        <rFont val="Courier New"/>
        <family val="3"/>
      </rPr>
      <t>375</t>
    </r>
  </si>
  <si>
    <r>
      <rPr>
        <sz val="9"/>
        <rFont val="Arial"/>
        <family val="2"/>
      </rPr>
      <t xml:space="preserve">I    </t>
    </r>
    <r>
      <rPr>
        <sz val="11"/>
        <rFont val="Courier New"/>
        <family val="3"/>
      </rPr>
      <t>377</t>
    </r>
  </si>
  <si>
    <r>
      <rPr>
        <sz val="11"/>
        <rFont val="Courier New"/>
        <family val="3"/>
      </rPr>
      <t>ANCH ABSENTE QUESTON</t>
    </r>
  </si>
  <si>
    <r>
      <rPr>
        <sz val="9"/>
        <rFont val="Arial"/>
        <family val="2"/>
      </rPr>
      <t xml:space="preserve">I    </t>
    </r>
    <r>
      <rPr>
        <sz val="11"/>
        <rFont val="Courier New"/>
        <family val="3"/>
      </rPr>
      <t>379</t>
    </r>
  </si>
  <si>
    <r>
      <rPr>
        <sz val="11"/>
        <rFont val="Courier New"/>
        <family val="3"/>
      </rPr>
      <t xml:space="preserve">19-367  19-369  19-371  19-373  19-375  19-377  19-37-9 </t>
    </r>
    <r>
      <rPr>
        <vertAlign val="superscript"/>
        <sz val="11"/>
        <rFont val="Courier New"/>
        <family val="3"/>
      </rPr>
      <t xml:space="preserve">19-991  </t>
    </r>
    <r>
      <rPr>
        <sz val="11"/>
        <rFont val="Courier New"/>
        <family val="3"/>
      </rPr>
      <t>19-995</t>
    </r>
  </si>
  <si>
    <r>
      <rPr>
        <vertAlign val="superscript"/>
        <sz val="11"/>
        <rFont val="Courier New"/>
        <family val="3"/>
      </rPr>
      <t xml:space="preserve">YES                    </t>
    </r>
    <r>
      <rPr>
        <b/>
        <sz val="10"/>
        <rFont val="Courier New"/>
        <family val="3"/>
      </rPr>
      <t xml:space="preserve">598    </t>
    </r>
    <r>
      <rPr>
        <sz val="11"/>
        <rFont val="Courier New"/>
        <family val="3"/>
      </rPr>
      <t xml:space="preserve">290    255    303    361    587    279    287    242   </t>
    </r>
    <r>
      <rPr>
        <vertAlign val="superscript"/>
        <sz val="11"/>
        <rFont val="Courier New"/>
        <family val="3"/>
      </rPr>
      <t>3202</t>
    </r>
  </si>
  <si>
    <r>
      <rPr>
        <vertAlign val="superscript"/>
        <sz val="11"/>
        <rFont val="Courier New"/>
        <family val="3"/>
      </rPr>
      <t xml:space="preserve">NO                     </t>
    </r>
    <r>
      <rPr>
        <sz val="11"/>
        <rFont val="Courier New"/>
        <family val="3"/>
      </rPr>
      <t xml:space="preserve">294    </t>
    </r>
    <r>
      <rPr>
        <b/>
        <sz val="10"/>
        <rFont val="Courier New"/>
        <family val="3"/>
      </rPr>
      <t xml:space="preserve">198    </t>
    </r>
    <r>
      <rPr>
        <sz val="11"/>
        <rFont val="Courier New"/>
        <family val="3"/>
      </rPr>
      <t xml:space="preserve">128    183    187    316    167    182    129   </t>
    </r>
    <r>
      <rPr>
        <vertAlign val="superscript"/>
        <sz val="11"/>
        <rFont val="Courier New"/>
        <family val="3"/>
      </rPr>
      <t>1784</t>
    </r>
  </si>
  <si>
    <r>
      <rPr>
        <vertAlign val="superscript"/>
        <sz val="11"/>
        <rFont val="Courier New"/>
        <family val="3"/>
      </rPr>
      <t xml:space="preserve">YES                    </t>
    </r>
    <r>
      <rPr>
        <b/>
        <vertAlign val="superscript"/>
        <sz val="10"/>
        <rFont val="Courier New"/>
        <family val="3"/>
      </rPr>
      <t xml:space="preserve">588    </t>
    </r>
    <r>
      <rPr>
        <sz val="11"/>
        <rFont val="Courier New"/>
        <family val="3"/>
      </rPr>
      <t xml:space="preserve">279    237    305    </t>
    </r>
    <r>
      <rPr>
        <vertAlign val="superscript"/>
        <sz val="11"/>
        <rFont val="Courier New"/>
        <family val="3"/>
      </rPr>
      <t xml:space="preserve">364    </t>
    </r>
    <r>
      <rPr>
        <sz val="11"/>
        <rFont val="Courier New"/>
        <family val="3"/>
      </rPr>
      <t xml:space="preserve">580    275    </t>
    </r>
    <r>
      <rPr>
        <vertAlign val="superscript"/>
        <sz val="11"/>
        <rFont val="Courier New"/>
        <family val="3"/>
      </rPr>
      <t>280    237   3145</t>
    </r>
  </si>
  <si>
    <r>
      <rPr>
        <vertAlign val="superscript"/>
        <sz val="11"/>
        <rFont val="Courier New"/>
        <family val="3"/>
      </rPr>
      <t xml:space="preserve">NO                     </t>
    </r>
    <r>
      <rPr>
        <sz val="11"/>
        <rFont val="Courier New"/>
        <family val="3"/>
      </rPr>
      <t xml:space="preserve">304    205    142    </t>
    </r>
    <r>
      <rPr>
        <b/>
        <sz val="10"/>
        <rFont val="Courier New"/>
        <family val="3"/>
      </rPr>
      <t xml:space="preserve">186     </t>
    </r>
    <r>
      <rPr>
        <sz val="11"/>
        <rFont val="Courier New"/>
        <family val="3"/>
      </rPr>
      <t xml:space="preserve">180    314   , 167    </t>
    </r>
    <r>
      <rPr>
        <b/>
        <sz val="10"/>
        <rFont val="Courier New"/>
        <family val="3"/>
      </rPr>
      <t xml:space="preserve">188    </t>
    </r>
    <r>
      <rPr>
        <sz val="11"/>
        <rFont val="Courier New"/>
        <family val="3"/>
      </rPr>
      <t xml:space="preserve">137   </t>
    </r>
    <r>
      <rPr>
        <vertAlign val="superscript"/>
        <sz val="11"/>
        <rFont val="Courier New"/>
        <family val="3"/>
      </rPr>
      <t>1823</t>
    </r>
  </si>
  <si>
    <r>
      <rPr>
        <sz val="11"/>
        <rFont val="Courier New"/>
        <family val="3"/>
      </rPr>
      <t>JD3S - M. ROWLAND</t>
    </r>
  </si>
  <si>
    <r>
      <rPr>
        <vertAlign val="superscript"/>
        <sz val="11"/>
        <rFont val="Courier New"/>
        <family val="3"/>
      </rPr>
      <t xml:space="preserve">YES                      </t>
    </r>
    <r>
      <rPr>
        <sz val="11"/>
        <rFont val="Courier New"/>
        <family val="3"/>
      </rPr>
      <t xml:space="preserve">591    289    244    307    </t>
    </r>
    <r>
      <rPr>
        <b/>
        <sz val="10"/>
        <rFont val="Courier New"/>
        <family val="3"/>
      </rPr>
      <t xml:space="preserve">368    </t>
    </r>
    <r>
      <rPr>
        <sz val="11"/>
        <rFont val="Courier New"/>
        <family val="3"/>
      </rPr>
      <t xml:space="preserve">591    </t>
    </r>
    <r>
      <rPr>
        <b/>
        <sz val="10"/>
        <rFont val="Courier New"/>
        <family val="3"/>
      </rPr>
      <t xml:space="preserve">288     </t>
    </r>
    <r>
      <rPr>
        <sz val="11"/>
        <rFont val="Courier New"/>
        <family val="3"/>
      </rPr>
      <t xml:space="preserve">286    </t>
    </r>
    <r>
      <rPr>
        <vertAlign val="superscript"/>
        <sz val="11"/>
        <rFont val="Courier New"/>
        <family val="3"/>
      </rPr>
      <t>237   3201</t>
    </r>
  </si>
  <si>
    <r>
      <rPr>
        <vertAlign val="superscript"/>
        <sz val="11"/>
        <rFont val="Courier New"/>
        <family val="3"/>
      </rPr>
      <t xml:space="preserve">NO                     </t>
    </r>
    <r>
      <rPr>
        <sz val="11"/>
        <rFont val="Courier New"/>
        <family val="3"/>
      </rPr>
      <t xml:space="preserve">303    201    142    180    </t>
    </r>
    <r>
      <rPr>
        <vertAlign val="superscript"/>
        <sz val="11"/>
        <rFont val="Courier New"/>
        <family val="3"/>
      </rPr>
      <t xml:space="preserve">178    </t>
    </r>
    <r>
      <rPr>
        <sz val="11"/>
        <rFont val="Courier New"/>
        <family val="3"/>
      </rPr>
      <t xml:space="preserve">300    154    181    </t>
    </r>
    <r>
      <rPr>
        <vertAlign val="superscript"/>
        <sz val="11"/>
        <rFont val="Courier New"/>
        <family val="3"/>
      </rPr>
      <t>133   1772</t>
    </r>
  </si>
  <si>
    <r>
      <rPr>
        <sz val="11"/>
        <rFont val="Courier New"/>
        <family val="3"/>
      </rPr>
      <t>JD3D - N. FINN YES</t>
    </r>
  </si>
  <si>
    <r>
      <rPr>
        <sz val="11"/>
        <rFont val="Courier New"/>
        <family val="3"/>
      </rPr>
      <t xml:space="preserve">591    282    248    302    363    594    292    </t>
    </r>
    <r>
      <rPr>
        <vertAlign val="superscript"/>
        <sz val="11"/>
        <rFont val="Courier New"/>
        <family val="3"/>
      </rPr>
      <t>287    230   3189</t>
    </r>
  </si>
  <si>
    <r>
      <rPr>
        <sz val="11"/>
        <rFont val="Courier New"/>
        <family val="3"/>
      </rPr>
      <t xml:space="preserve">287    199    130    177    175    294    150    </t>
    </r>
    <r>
      <rPr>
        <vertAlign val="superscript"/>
        <sz val="11"/>
        <rFont val="Courier New"/>
        <family val="3"/>
      </rPr>
      <t xml:space="preserve">176    </t>
    </r>
    <r>
      <rPr>
        <b/>
        <sz val="10"/>
        <rFont val="Courier New"/>
        <family val="3"/>
      </rPr>
      <t xml:space="preserve">138    </t>
    </r>
    <r>
      <rPr>
        <vertAlign val="superscript"/>
        <sz val="11"/>
        <rFont val="Courier New"/>
        <family val="3"/>
      </rPr>
      <t>1726</t>
    </r>
  </si>
  <si>
    <r>
      <rPr>
        <sz val="11"/>
        <rFont val="Courier New"/>
        <family val="3"/>
      </rPr>
      <t xml:space="preserve">621    304    262    316    369    615    294    299    242   </t>
    </r>
    <r>
      <rPr>
        <vertAlign val="superscript"/>
        <sz val="11"/>
        <rFont val="Courier New"/>
        <family val="3"/>
      </rPr>
      <t>3322</t>
    </r>
  </si>
  <si>
    <r>
      <rPr>
        <vertAlign val="superscript"/>
        <sz val="11"/>
        <rFont val="Courier New"/>
        <family val="3"/>
      </rPr>
      <t xml:space="preserve">NO                      </t>
    </r>
    <r>
      <rPr>
        <sz val="11"/>
        <rFont val="Courier New"/>
        <family val="3"/>
      </rPr>
      <t xml:space="preserve">271    181    123    170    177    281    154    </t>
    </r>
    <r>
      <rPr>
        <vertAlign val="superscript"/>
        <sz val="11"/>
        <rFont val="Courier New"/>
        <family val="3"/>
      </rPr>
      <t xml:space="preserve">176    </t>
    </r>
    <r>
      <rPr>
        <sz val="11"/>
        <rFont val="Courier New"/>
        <family val="3"/>
      </rPr>
      <t xml:space="preserve">126   </t>
    </r>
    <r>
      <rPr>
        <vertAlign val="superscript"/>
        <sz val="11"/>
        <rFont val="Courier New"/>
        <family val="3"/>
      </rPr>
      <t>1659</t>
    </r>
  </si>
  <si>
    <r>
      <rPr>
        <sz val="11"/>
        <rFont val="Courier New"/>
        <family val="3"/>
      </rPr>
      <t xml:space="preserve">JD3D - </t>
    </r>
    <r>
      <rPr>
        <b/>
        <sz val="11"/>
        <rFont val="Courier New"/>
        <family val="3"/>
      </rPr>
      <t xml:space="preserve">W. </t>
    </r>
    <r>
      <rPr>
        <sz val="11"/>
        <rFont val="Courier New"/>
        <family val="3"/>
      </rPr>
      <t>FULD</t>
    </r>
  </si>
  <si>
    <r>
      <rPr>
        <vertAlign val="superscript"/>
        <sz val="11"/>
        <rFont val="Courier New"/>
        <family val="3"/>
      </rPr>
      <t xml:space="preserve">YES                      </t>
    </r>
    <r>
      <rPr>
        <sz val="11"/>
        <rFont val="Courier New"/>
        <family val="3"/>
      </rPr>
      <t xml:space="preserve">576    277    </t>
    </r>
    <r>
      <rPr>
        <vertAlign val="superscript"/>
        <sz val="11"/>
        <rFont val="Courier New"/>
        <family val="3"/>
      </rPr>
      <t xml:space="preserve">245    </t>
    </r>
    <r>
      <rPr>
        <sz val="11"/>
        <rFont val="Courier New"/>
        <family val="3"/>
      </rPr>
      <t xml:space="preserve">301    </t>
    </r>
    <r>
      <rPr>
        <vertAlign val="superscript"/>
        <sz val="11"/>
        <rFont val="Courier New"/>
        <family val="3"/>
      </rPr>
      <t>350    579    273    267    234   3102</t>
    </r>
  </si>
  <si>
    <r>
      <rPr>
        <vertAlign val="superscript"/>
        <sz val="11"/>
        <rFont val="Courier New"/>
        <family val="3"/>
      </rPr>
      <t xml:space="preserve">NO                    </t>
    </r>
    <r>
      <rPr>
        <sz val="11"/>
        <rFont val="Courier New"/>
        <family val="3"/>
      </rPr>
      <t xml:space="preserve">302    203    134    177    187    317    </t>
    </r>
    <r>
      <rPr>
        <vertAlign val="superscript"/>
        <sz val="11"/>
        <rFont val="Courier New"/>
        <family val="3"/>
      </rPr>
      <t>169    193    134   1816</t>
    </r>
  </si>
  <si>
    <r>
      <rPr>
        <sz val="11"/>
        <rFont val="Courier New"/>
        <family val="3"/>
      </rPr>
      <t>HERITAGE PARK CANCH) YES</t>
    </r>
  </si>
  <si>
    <r>
      <rPr>
        <sz val="11"/>
        <rFont val="Courier New"/>
        <family val="3"/>
      </rPr>
      <t xml:space="preserve">575    280    257    </t>
    </r>
    <r>
      <rPr>
        <b/>
        <sz val="10"/>
        <rFont val="Courier New"/>
        <family val="3"/>
      </rPr>
      <t xml:space="preserve">298    </t>
    </r>
    <r>
      <rPr>
        <sz val="11"/>
        <rFont val="Courier New"/>
        <family val="3"/>
      </rPr>
      <t xml:space="preserve">357    577    275    271    </t>
    </r>
    <r>
      <rPr>
        <vertAlign val="superscript"/>
        <sz val="11"/>
        <rFont val="Courier New"/>
        <family val="3"/>
      </rPr>
      <t>237   3127</t>
    </r>
  </si>
  <si>
    <r>
      <rPr>
        <sz val="11"/>
        <rFont val="Courier New"/>
        <family val="3"/>
      </rPr>
      <t xml:space="preserve">312    207    124    190    182    317    169    191    132   </t>
    </r>
    <r>
      <rPr>
        <vertAlign val="superscript"/>
        <sz val="11"/>
        <rFont val="Courier New"/>
        <family val="3"/>
      </rPr>
      <t>1824</t>
    </r>
  </si>
  <si>
    <r>
      <rPr>
        <sz val="11"/>
        <rFont val="Courier New"/>
        <family val="3"/>
      </rPr>
      <t xml:space="preserve">284    182    160    </t>
    </r>
    <r>
      <rPr>
        <vertAlign val="superscript"/>
        <sz val="11"/>
        <rFont val="Courier New"/>
        <family val="3"/>
      </rPr>
      <t xml:space="preserve">182    </t>
    </r>
    <r>
      <rPr>
        <sz val="11"/>
        <rFont val="Courier New"/>
        <family val="3"/>
      </rPr>
      <t xml:space="preserve">205    </t>
    </r>
    <r>
      <rPr>
        <vertAlign val="superscript"/>
        <sz val="11"/>
        <rFont val="Courier New"/>
        <family val="3"/>
      </rPr>
      <t xml:space="preserve">341    </t>
    </r>
    <r>
      <rPr>
        <sz val="11"/>
        <rFont val="Courier New"/>
        <family val="3"/>
      </rPr>
      <t xml:space="preserve">155    </t>
    </r>
    <r>
      <rPr>
        <vertAlign val="superscript"/>
        <sz val="11"/>
        <rFont val="Courier New"/>
        <family val="3"/>
      </rPr>
      <t>234    184   1927</t>
    </r>
  </si>
  <si>
    <r>
      <rPr>
        <vertAlign val="superscript"/>
        <sz val="11"/>
        <rFont val="Courier New"/>
        <family val="3"/>
      </rPr>
      <t xml:space="preserve">NO                     413    270    253    247    287    470    </t>
    </r>
    <r>
      <rPr>
        <sz val="11"/>
        <rFont val="Courier New"/>
        <family val="3"/>
      </rPr>
      <t xml:space="preserve">25;1   </t>
    </r>
    <r>
      <rPr>
        <vertAlign val="superscript"/>
        <sz val="11"/>
        <rFont val="Courier New"/>
        <family val="3"/>
      </rPr>
      <t>295    223   2709</t>
    </r>
  </si>
  <si>
    <r>
      <rPr>
        <sz val="10"/>
        <rFont val="Arial"/>
        <family val="2"/>
      </rPr>
      <t>- 80 -</t>
    </r>
  </si>
  <si>
    <r>
      <rPr>
        <sz val="24.5"/>
        <rFont val="Arial"/>
        <family val="2"/>
      </rPr>
      <t>..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</si>
  <si>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>STATEMENT OF VOTE FOR DISTRICT 20</t>
    </r>
  </si>
  <si>
    <r>
      <rPr>
        <sz val="10.5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 xml:space="preserve">1 OF </t>
    </r>
    <r>
      <rPr>
        <sz val="10.5"/>
        <rFont val="Courier New"/>
        <family val="3"/>
      </rPr>
      <t>2</t>
    </r>
  </si>
  <si>
    <r>
      <rPr>
        <sz val="10.5"/>
        <rFont val="Courier New"/>
        <family val="3"/>
      </rPr>
      <t xml:space="preserve">ANCH   ANCH    </t>
    </r>
    <r>
      <rPr>
        <vertAlign val="superscript"/>
        <sz val="10.5"/>
        <rFont val="Courier New"/>
        <family val="3"/>
      </rPr>
      <t>ANCH</t>
    </r>
  </si>
  <si>
    <r>
      <rPr>
        <sz val="9"/>
        <rFont val="Arial"/>
        <family val="2"/>
      </rPr>
      <t xml:space="preserve">I    </t>
    </r>
    <r>
      <rPr>
        <sz val="10.5"/>
        <rFont val="Courier New"/>
        <family val="3"/>
      </rPr>
      <t xml:space="preserve">381   </t>
    </r>
    <r>
      <rPr>
        <sz val="9"/>
        <rFont val="Arial"/>
        <family val="2"/>
      </rPr>
      <t xml:space="preserve">I   </t>
    </r>
    <r>
      <rPr>
        <sz val="10.5"/>
        <rFont val="Courier New"/>
        <family val="3"/>
      </rPr>
      <t xml:space="preserve">383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>385</t>
    </r>
  </si>
  <si>
    <r>
      <rPr>
        <sz val="10.5"/>
        <rFont val="Courier New"/>
        <family val="3"/>
      </rPr>
      <t xml:space="preserve">20-991  </t>
    </r>
    <r>
      <rPr>
        <vertAlign val="superscript"/>
        <sz val="10.5"/>
        <rFont val="Courier New"/>
        <family val="3"/>
      </rPr>
      <t>20-995</t>
    </r>
  </si>
  <si>
    <r>
      <rPr>
        <sz val="10.5"/>
        <rFont val="Courier New"/>
        <family val="3"/>
      </rPr>
      <t xml:space="preserve">20-381  20-383  </t>
    </r>
    <r>
      <rPr>
        <vertAlign val="superscript"/>
        <sz val="10.5"/>
        <rFont val="Courier New"/>
        <family val="3"/>
      </rPr>
      <t>20-385  20-387  20-389  20-391  20-393</t>
    </r>
  </si>
  <si>
    <r>
      <rPr>
        <vertAlign val="subscript"/>
        <sz val="10.5"/>
        <rFont val="Courier New"/>
        <family val="3"/>
      </rPr>
      <t xml:space="preserve">VOTER TURNOUT"          67.01   54.66   </t>
    </r>
    <r>
      <rPr>
        <sz val="10.5"/>
        <rFont val="Courier New"/>
        <family val="3"/>
      </rPr>
      <t xml:space="preserve">67.50   44.82  </t>
    </r>
    <r>
      <rPr>
        <i/>
        <vertAlign val="superscript"/>
        <sz val="10"/>
        <rFont val="Courier New"/>
        <family val="3"/>
      </rPr>
      <t xml:space="preserve">61.61  </t>
    </r>
    <r>
      <rPr>
        <vertAlign val="superscript"/>
        <sz val="10.5"/>
        <rFont val="Courier New"/>
        <family val="3"/>
      </rPr>
      <t>67.14  64.53                 83.85</t>
    </r>
  </si>
  <si>
    <r>
      <rPr>
        <sz val="10.5"/>
        <rFont val="Courier New"/>
        <family val="3"/>
      </rPr>
      <t xml:space="preserve">REGISTERED VOTERS         </t>
    </r>
    <r>
      <rPr>
        <b/>
        <vertAlign val="superscript"/>
        <sz val="10"/>
        <rFont val="Courier New"/>
        <family val="3"/>
      </rPr>
      <t xml:space="preserve">1898    686     </t>
    </r>
    <r>
      <rPr>
        <vertAlign val="superscript"/>
        <sz val="10.5"/>
        <rFont val="Courier New"/>
        <family val="3"/>
      </rPr>
      <t>951    502   1423   1260   1957     0      0   8677</t>
    </r>
  </si>
  <si>
    <r>
      <rPr>
        <sz val="10.5"/>
        <rFont val="Courier New"/>
        <family val="3"/>
      </rPr>
      <t xml:space="preserve">BALLOTS CAST              </t>
    </r>
    <r>
      <rPr>
        <vertAlign val="superscript"/>
        <sz val="10.5"/>
        <rFont val="Courier New"/>
        <family val="3"/>
      </rPr>
      <t xml:space="preserve">1272    375    642    225    963    846   1263    </t>
    </r>
    <r>
      <rPr>
        <b/>
        <vertAlign val="superscript"/>
        <sz val="10"/>
        <rFont val="Courier New"/>
        <family val="3"/>
      </rPr>
      <t xml:space="preserve">889    </t>
    </r>
    <r>
      <rPr>
        <vertAlign val="superscript"/>
        <sz val="10.5"/>
        <rFont val="Courier New"/>
        <family val="3"/>
      </rPr>
      <t>801    7276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</si>
  <si>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493    105    240     </t>
    </r>
    <r>
      <rPr>
        <b/>
        <vertAlign val="subscript"/>
        <sz val="10"/>
        <rFont val="Courier New"/>
        <family val="3"/>
      </rPr>
      <t xml:space="preserve">86     </t>
    </r>
    <r>
      <rPr>
        <b/>
        <sz val="10"/>
        <rFont val="Courier New"/>
        <family val="3"/>
      </rPr>
      <t xml:space="preserve">463     368     516     </t>
    </r>
    <r>
      <rPr>
        <b/>
        <vertAlign val="superscript"/>
        <sz val="10"/>
        <rFont val="Courier New"/>
        <family val="3"/>
      </rPr>
      <t xml:space="preserve">365    </t>
    </r>
    <r>
      <rPr>
        <vertAlign val="superscript"/>
        <sz val="10.5"/>
        <rFont val="Courier New"/>
        <family val="3"/>
      </rPr>
      <t>278   2914</t>
    </r>
  </si>
  <si>
    <r>
      <rPr>
        <b/>
        <sz val="9"/>
        <rFont val="Arial"/>
        <family val="2"/>
      </rPr>
      <t xml:space="preserve">D           </t>
    </r>
    <r>
      <rPr>
        <sz val="10.5"/>
        <rFont val="Courier New"/>
        <family val="3"/>
      </rPr>
      <t xml:space="preserve">471    139    </t>
    </r>
    <r>
      <rPr>
        <vertAlign val="superscript"/>
        <sz val="10.5"/>
        <rFont val="Courier New"/>
        <family val="3"/>
      </rPr>
      <t xml:space="preserve">219    </t>
    </r>
    <r>
      <rPr>
        <b/>
        <i/>
        <vertAlign val="superscript"/>
        <sz val="9.5"/>
        <rFont val="Times New Roman"/>
        <family val="1"/>
      </rPr>
      <t xml:space="preserve">66            </t>
    </r>
    <r>
      <rPr>
        <b/>
        <vertAlign val="superscript"/>
        <sz val="10"/>
        <rFont val="Courier New"/>
        <family val="3"/>
      </rPr>
      <t xml:space="preserve">295     </t>
    </r>
    <r>
      <rPr>
        <vertAlign val="superscript"/>
        <sz val="10.5"/>
        <rFont val="Courier New"/>
        <family val="3"/>
      </rPr>
      <t>251    404    323    215   2383</t>
    </r>
  </si>
  <si>
    <r>
      <rPr>
        <b/>
        <sz val="11"/>
        <rFont val="Courier New"/>
        <family val="3"/>
      </rPr>
      <t xml:space="preserve">NAP      </t>
    </r>
    <r>
      <rPr>
        <sz val="10.5"/>
        <rFont val="Courier New"/>
        <family val="3"/>
      </rPr>
      <t xml:space="preserve">2     0      </t>
    </r>
    <r>
      <rPr>
        <vertAlign val="superscript"/>
        <sz val="10.5"/>
        <rFont val="Courier New"/>
        <family val="3"/>
      </rPr>
      <t>1      0      0      0      1      1      1</t>
    </r>
    <r>
      <rPr>
        <i/>
        <vertAlign val="superscript"/>
        <sz val="10"/>
        <rFont val="Courier New"/>
        <family val="3"/>
      </rPr>
      <t xml:space="preserve">      6</t>
    </r>
  </si>
  <si>
    <r>
      <rPr>
        <b/>
        <sz val="11"/>
        <rFont val="Courier New"/>
        <family val="3"/>
      </rPr>
      <t xml:space="preserve">AFP     </t>
    </r>
    <r>
      <rPr>
        <sz val="11.5"/>
        <rFont val="Arial"/>
        <family val="2"/>
      </rPr>
      <t xml:space="preserve">s            </t>
    </r>
    <r>
      <rPr>
        <sz val="10.5"/>
        <rFont val="Courier New"/>
        <family val="3"/>
      </rPr>
      <t xml:space="preserve">2      </t>
    </r>
    <r>
      <rPr>
        <vertAlign val="superscript"/>
        <sz val="10.5"/>
        <rFont val="Courier New"/>
        <family val="3"/>
      </rPr>
      <t>3     0      2      4      4      3</t>
    </r>
  </si>
  <si>
    <r>
      <rPr>
        <sz val="10.5"/>
        <rFont val="Courier New"/>
        <family val="3"/>
      </rPr>
      <t xml:space="preserve">NLP      1      1      </t>
    </r>
    <r>
      <rPr>
        <vertAlign val="superscript"/>
        <sz val="10.5"/>
        <rFont val="Courier New"/>
        <family val="3"/>
      </rPr>
      <t>0      0      1      1      1      2      2      9</t>
    </r>
  </si>
  <si>
    <r>
      <rPr>
        <sz val="10.5"/>
        <rFont val="Courier New"/>
        <family val="3"/>
      </rPr>
      <t>HAGELIN/TOHPKINS LAROUCHE/BEVEL MARROU/LORD PEROT/STOCKDALE PHILLIPS/KNIGHT WRITE-IN</t>
    </r>
  </si>
  <si>
    <r>
      <rPr>
        <sz val="10.5"/>
        <rFont val="Courier New"/>
        <family val="3"/>
      </rPr>
      <t>UNITED STATES SENATE JORDAN, MARY</t>
    </r>
  </si>
  <si>
    <r>
      <rPr>
        <sz val="10.5"/>
        <rFont val="Courier New"/>
        <family val="3"/>
      </rPr>
      <t xml:space="preserve">IFER     1      </t>
    </r>
    <r>
      <rPr>
        <vertAlign val="superscript"/>
        <sz val="10.5"/>
        <rFont val="Courier New"/>
        <family val="3"/>
      </rPr>
      <t>2      2      0      1      1      2      2      2     13</t>
    </r>
  </si>
  <si>
    <r>
      <rPr>
        <sz val="10.5"/>
        <rFont val="Courier New"/>
        <family val="3"/>
      </rPr>
      <t xml:space="preserve">LP      4      </t>
    </r>
    <r>
      <rPr>
        <vertAlign val="superscript"/>
        <sz val="10.5"/>
        <rFont val="Courier New"/>
        <family val="3"/>
      </rPr>
      <t>2      4      1      2      4      4      2      2     25</t>
    </r>
  </si>
  <si>
    <r>
      <rPr>
        <b/>
        <sz val="11"/>
        <rFont val="Courier New"/>
        <family val="3"/>
      </rPr>
      <t xml:space="preserve">NPP    </t>
    </r>
    <r>
      <rPr>
        <sz val="10.5"/>
        <rFont val="Courier New"/>
        <family val="3"/>
      </rPr>
      <t xml:space="preserve">287    </t>
    </r>
    <r>
      <rPr>
        <vertAlign val="superscript"/>
        <sz val="10.5"/>
        <rFont val="Courier New"/>
        <family val="3"/>
      </rPr>
      <t xml:space="preserve">120    167     70    </t>
    </r>
    <r>
      <rPr>
        <b/>
        <vertAlign val="superscript"/>
        <sz val="10"/>
        <rFont val="Courier New"/>
        <family val="3"/>
      </rPr>
      <t xml:space="preserve">184     206     </t>
    </r>
    <r>
      <rPr>
        <vertAlign val="superscript"/>
        <sz val="10.5"/>
        <rFont val="Courier New"/>
        <family val="3"/>
      </rPr>
      <t xml:space="preserve">320    </t>
    </r>
    <r>
      <rPr>
        <b/>
        <vertAlign val="superscript"/>
        <sz val="10"/>
        <rFont val="Courier New"/>
        <family val="3"/>
      </rPr>
      <t xml:space="preserve">183     286    </t>
    </r>
    <r>
      <rPr>
        <vertAlign val="superscript"/>
        <sz val="10.5"/>
        <rFont val="Courier New"/>
        <family val="3"/>
      </rPr>
      <t>1823</t>
    </r>
  </si>
  <si>
    <r>
      <rPr>
        <sz val="10.5"/>
        <rFont val="Courier New"/>
        <family val="3"/>
      </rPr>
      <t xml:space="preserve">ATP     0      </t>
    </r>
    <r>
      <rPr>
        <vertAlign val="superscript"/>
        <sz val="10.5"/>
        <rFont val="Courier New"/>
        <family val="3"/>
      </rPr>
      <t>2      0      0      3      3      0      0      0      8</t>
    </r>
  </si>
  <si>
    <r>
      <rPr>
        <vertAlign val="subscript"/>
        <sz val="10.5"/>
        <rFont val="Courier New"/>
        <family val="3"/>
      </rPr>
      <t xml:space="preserve">0      1      2     0      </t>
    </r>
    <r>
      <rPr>
        <sz val="11.5"/>
        <rFont val="Arial"/>
        <family val="2"/>
      </rPr>
      <t xml:space="preserve">s            </t>
    </r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>4      0      3     16</t>
    </r>
  </si>
  <si>
    <r>
      <rPr>
        <sz val="8"/>
        <rFont val="Arial"/>
        <family val="2"/>
      </rPr>
      <t xml:space="preserve">G            </t>
    </r>
    <r>
      <rPr>
        <sz val="10.5"/>
        <rFont val="Courier New"/>
        <family val="3"/>
      </rPr>
      <t xml:space="preserve">107     </t>
    </r>
    <r>
      <rPr>
        <b/>
        <sz val="10"/>
        <rFont val="Courier New"/>
        <family val="3"/>
      </rPr>
      <t xml:space="preserve">39      </t>
    </r>
    <r>
      <rPr>
        <b/>
        <vertAlign val="superscript"/>
        <sz val="10"/>
        <rFont val="Courier New"/>
        <family val="3"/>
      </rPr>
      <t xml:space="preserve">59     </t>
    </r>
    <r>
      <rPr>
        <vertAlign val="superscript"/>
        <sz val="10.5"/>
        <rFont val="Courier New"/>
        <family val="3"/>
      </rPr>
      <t xml:space="preserve">27     63     </t>
    </r>
    <r>
      <rPr>
        <b/>
        <i/>
        <vertAlign val="superscript"/>
        <sz val="9.5"/>
        <rFont val="Times New Roman"/>
        <family val="1"/>
      </rPr>
      <t xml:space="preserve">66            </t>
    </r>
    <r>
      <rPr>
        <vertAlign val="superscript"/>
        <sz val="10.5"/>
        <rFont val="Courier New"/>
        <family val="3"/>
      </rPr>
      <t xml:space="preserve">122     </t>
    </r>
    <r>
      <rPr>
        <b/>
        <vertAlign val="superscript"/>
        <sz val="10"/>
        <rFont val="Courier New"/>
        <family val="3"/>
      </rPr>
      <t xml:space="preserve">60     </t>
    </r>
    <r>
      <rPr>
        <vertAlign val="superscript"/>
        <sz val="10.5"/>
        <rFont val="Courier New"/>
        <family val="3"/>
      </rPr>
      <t>52</t>
    </r>
    <r>
      <rPr>
        <b/>
        <vertAlign val="superscript"/>
        <sz val="10"/>
        <rFont val="Courier New"/>
        <family val="3"/>
      </rPr>
      <t xml:space="preserve">     595</t>
    </r>
  </si>
  <si>
    <r>
      <rPr>
        <b/>
        <vertAlign val="subscript"/>
        <sz val="10"/>
        <rFont val="Courier New"/>
        <family val="3"/>
      </rPr>
      <t xml:space="preserve">643     </t>
    </r>
    <r>
      <rPr>
        <vertAlign val="subscript"/>
        <sz val="10.5"/>
        <rFont val="Courier New"/>
        <family val="3"/>
      </rPr>
      <t xml:space="preserve">147    317    123    </t>
    </r>
    <r>
      <rPr>
        <b/>
        <sz val="10"/>
        <rFont val="Courier New"/>
        <family val="3"/>
      </rPr>
      <t xml:space="preserve">584     470     </t>
    </r>
    <r>
      <rPr>
        <b/>
        <vertAlign val="superscript"/>
        <sz val="10"/>
        <rFont val="Courier New"/>
        <family val="3"/>
      </rPr>
      <t xml:space="preserve">669    452    </t>
    </r>
    <r>
      <rPr>
        <vertAlign val="superscript"/>
        <sz val="10.5"/>
        <rFont val="Courier New"/>
        <family val="3"/>
      </rPr>
      <t xml:space="preserve">240   </t>
    </r>
    <r>
      <rPr>
        <b/>
        <vertAlign val="superscript"/>
        <sz val="10"/>
        <rFont val="Courier New"/>
        <family val="3"/>
      </rPr>
      <t>3645</t>
    </r>
  </si>
  <si>
    <r>
      <rPr>
        <sz val="10.5"/>
        <rFont val="Courier New"/>
        <family val="3"/>
      </rPr>
      <t xml:space="preserve">SMITH, TONY          </t>
    </r>
    <r>
      <rPr>
        <b/>
        <sz val="9"/>
        <rFont val="Arial"/>
        <family val="2"/>
      </rPr>
      <t>D</t>
    </r>
    <r>
      <rPr>
        <sz val="10.5"/>
        <rFont val="Courier New"/>
        <family val="3"/>
      </rPr>
      <t xml:space="preserve">    501</t>
    </r>
  </si>
  <si>
    <r>
      <rPr>
        <b/>
        <sz val="10"/>
        <rFont val="Courier New"/>
        <family val="3"/>
      </rPr>
      <t xml:space="preserve">176     </t>
    </r>
    <r>
      <rPr>
        <sz val="10.5"/>
        <rFont val="Courier New"/>
        <family val="3"/>
      </rPr>
      <t xml:space="preserve">252     74    </t>
    </r>
    <r>
      <rPr>
        <b/>
        <vertAlign val="superscript"/>
        <sz val="10"/>
        <rFont val="Courier New"/>
        <family val="3"/>
      </rPr>
      <t xml:space="preserve">290    </t>
    </r>
    <r>
      <rPr>
        <vertAlign val="superscript"/>
        <sz val="10.5"/>
        <rFont val="Courier New"/>
        <family val="3"/>
      </rPr>
      <t xml:space="preserve">294    </t>
    </r>
    <r>
      <rPr>
        <b/>
        <vertAlign val="superscript"/>
        <sz val="10"/>
        <rFont val="Courier New"/>
        <family val="3"/>
      </rPr>
      <t xml:space="preserve">435     </t>
    </r>
    <r>
      <rPr>
        <vertAlign val="superscript"/>
        <sz val="10.5"/>
        <rFont val="Courier New"/>
        <family val="3"/>
      </rPr>
      <t xml:space="preserve">316    160    </t>
    </r>
    <r>
      <rPr>
        <b/>
        <vertAlign val="superscript"/>
        <sz val="10"/>
        <rFont val="Courier New"/>
        <family val="3"/>
      </rPr>
      <t>2498</t>
    </r>
  </si>
  <si>
    <r>
      <rPr>
        <vertAlign val="subscript"/>
        <sz val="10.5"/>
        <rFont val="Courier New"/>
        <family val="3"/>
      </rPr>
      <t xml:space="preserve">2     0      0      1      1      </t>
    </r>
    <r>
      <rPr>
        <sz val="11.5"/>
        <rFont val="Arial"/>
        <family val="2"/>
      </rPr>
      <t xml:space="preserve">s            </t>
    </r>
    <r>
      <rPr>
        <vertAlign val="superscript"/>
        <sz val="10.5"/>
        <rFont val="Courier New"/>
        <family val="3"/>
      </rPr>
      <t>4     2     16</t>
    </r>
  </si>
  <si>
    <r>
      <rPr>
        <sz val="10.5"/>
        <rFont val="Courier New"/>
        <family val="3"/>
      </rPr>
      <t xml:space="preserve">UNITED STATES </t>
    </r>
    <r>
      <rPr>
        <b/>
        <sz val="11"/>
        <rFont val="Courier New"/>
        <family val="3"/>
      </rPr>
      <t>REP.</t>
    </r>
  </si>
  <si>
    <r>
      <rPr>
        <vertAlign val="subscript"/>
        <sz val="10.5"/>
        <rFont val="Courier New"/>
        <family val="3"/>
      </rPr>
      <t xml:space="preserve">660    </t>
    </r>
    <r>
      <rPr>
        <b/>
        <vertAlign val="subscript"/>
        <sz val="10"/>
        <rFont val="Courier New"/>
        <family val="3"/>
      </rPr>
      <t xml:space="preserve">189    </t>
    </r>
    <r>
      <rPr>
        <vertAlign val="subscript"/>
        <sz val="10.5"/>
        <rFont val="Courier New"/>
        <family val="3"/>
      </rPr>
      <t xml:space="preserve">313     </t>
    </r>
    <r>
      <rPr>
        <b/>
        <sz val="10"/>
        <rFont val="Courier New"/>
        <family val="3"/>
      </rPr>
      <t xml:space="preserve">98     </t>
    </r>
    <r>
      <rPr>
        <sz val="10.5"/>
        <rFont val="Courier New"/>
        <family val="3"/>
      </rPr>
      <t xml:space="preserve">414    392    </t>
    </r>
    <r>
      <rPr>
        <vertAlign val="superscript"/>
        <sz val="10.5"/>
        <rFont val="Courier New"/>
        <family val="3"/>
      </rPr>
      <t>555    384    175   3180</t>
    </r>
  </si>
  <si>
    <r>
      <rPr>
        <sz val="10.5"/>
        <rFont val="Courier New"/>
        <family val="3"/>
      </rPr>
      <t xml:space="preserve">30     21     </t>
    </r>
    <r>
      <rPr>
        <vertAlign val="superscript"/>
        <sz val="10.5"/>
        <rFont val="Courier New"/>
        <family val="3"/>
      </rPr>
      <t>24     7      9     19     43     27     22    202</t>
    </r>
  </si>
  <si>
    <r>
      <rPr>
        <vertAlign val="subscript"/>
        <sz val="10.5"/>
        <rFont val="Courier New"/>
        <family val="3"/>
      </rPr>
      <t xml:space="preserve">43     14     22     14     </t>
    </r>
    <r>
      <rPr>
        <sz val="10.5"/>
        <rFont val="Courier New"/>
        <family val="3"/>
      </rPr>
      <t xml:space="preserve">23     26     </t>
    </r>
    <r>
      <rPr>
        <b/>
        <vertAlign val="superscript"/>
        <sz val="10"/>
        <rFont val="Courier New"/>
        <family val="3"/>
      </rPr>
      <t xml:space="preserve">48     </t>
    </r>
    <r>
      <rPr>
        <vertAlign val="superscript"/>
        <sz val="10.5"/>
        <rFont val="Courier New"/>
        <family val="3"/>
      </rPr>
      <t>41     36    267</t>
    </r>
  </si>
  <si>
    <r>
      <rPr>
        <sz val="10.5"/>
        <rFont val="Courier New"/>
        <family val="3"/>
      </rPr>
      <t xml:space="preserve">YOUNG, DON           </t>
    </r>
    <r>
      <rPr>
        <b/>
        <sz val="9"/>
        <rFont val="Arial"/>
        <family val="2"/>
      </rPr>
      <t>R</t>
    </r>
  </si>
  <si>
    <r>
      <rPr>
        <sz val="10.5"/>
        <rFont val="Courier New"/>
        <family val="3"/>
      </rPr>
      <t>135    270</t>
    </r>
  </si>
  <si>
    <r>
      <rPr>
        <sz val="10.5"/>
        <rFont val="Courier New"/>
        <family val="3"/>
      </rPr>
      <t xml:space="preserve">104    </t>
    </r>
    <r>
      <rPr>
        <vertAlign val="superscript"/>
        <sz val="10.5"/>
        <rFont val="Courier New"/>
        <family val="3"/>
      </rPr>
      <t>491    390    574    377    216   3070</t>
    </r>
  </si>
  <si>
    <r>
      <rPr>
        <sz val="10.5"/>
        <rFont val="Courier New"/>
        <family val="3"/>
      </rPr>
      <t xml:space="preserve">WRITE-IN                   </t>
    </r>
    <r>
      <rPr>
        <vertAlign val="superscript"/>
        <sz val="10.5"/>
        <rFont val="Courier New"/>
        <family val="3"/>
      </rPr>
      <t>1      1     0      0      0      2      1      0     1      6</t>
    </r>
  </si>
  <si>
    <r>
      <rPr>
        <sz val="10.5"/>
        <rFont val="Courier New"/>
        <family val="3"/>
      </rPr>
      <t>STATE SENATOR DIST.J</t>
    </r>
  </si>
  <si>
    <r>
      <rPr>
        <sz val="10.5"/>
        <rFont val="Courier New"/>
        <family val="3"/>
      </rPr>
      <t xml:space="preserve">BAKER, LARRY          </t>
    </r>
    <r>
      <rPr>
        <b/>
        <sz val="9.5"/>
        <rFont val="Arial"/>
        <family val="2"/>
      </rPr>
      <t>R</t>
    </r>
  </si>
  <si>
    <r>
      <rPr>
        <vertAlign val="subscript"/>
        <sz val="10.5"/>
        <rFont val="Courier New"/>
        <family val="3"/>
      </rPr>
      <t xml:space="preserve">595    128    </t>
    </r>
    <r>
      <rPr>
        <sz val="10.5"/>
        <rFont val="Courier New"/>
        <family val="3"/>
      </rPr>
      <t xml:space="preserve">232     96    533    </t>
    </r>
    <r>
      <rPr>
        <vertAlign val="superscript"/>
        <sz val="10.5"/>
        <rFont val="Courier New"/>
        <family val="3"/>
      </rPr>
      <t>413    573    389     61   3020</t>
    </r>
  </si>
  <si>
    <r>
      <rPr>
        <sz val="10.5"/>
        <rFont val="Courier New"/>
        <family val="3"/>
      </rPr>
      <t xml:space="preserve">210    </t>
    </r>
    <r>
      <rPr>
        <vertAlign val="superscript"/>
        <sz val="10.5"/>
        <rFont val="Courier New"/>
        <family val="3"/>
      </rPr>
      <t>366    115    377    371    580    344     46   3020</t>
    </r>
  </si>
  <si>
    <r>
      <rPr>
        <sz val="10.5"/>
        <rFont val="Courier New"/>
        <family val="3"/>
      </rPr>
      <t xml:space="preserve">DONLEY, DAVE          </t>
    </r>
    <r>
      <rPr>
        <sz val="9.5"/>
        <rFont val="Arial"/>
        <family val="2"/>
      </rPr>
      <t>D</t>
    </r>
    <r>
      <rPr>
        <sz val="10.5"/>
        <rFont val="Courier New"/>
        <family val="3"/>
      </rPr>
      <t xml:space="preserve">    611</t>
    </r>
  </si>
  <si>
    <r>
      <rPr>
        <sz val="10.5"/>
        <rFont val="Courier New"/>
        <family val="3"/>
      </rPr>
      <t xml:space="preserve">GIGLER, ROBERT        </t>
    </r>
    <r>
      <rPr>
        <vertAlign val="superscript"/>
        <sz val="10.5"/>
        <rFont val="Courier New"/>
        <family val="3"/>
      </rPr>
      <t>A     30</t>
    </r>
  </si>
  <si>
    <r>
      <rPr>
        <sz val="10.5"/>
        <rFont val="Courier New"/>
        <family val="3"/>
      </rPr>
      <t xml:space="preserve">23     22     </t>
    </r>
    <r>
      <rPr>
        <vertAlign val="superscript"/>
        <sz val="10.5"/>
        <rFont val="Courier New"/>
        <family val="3"/>
      </rPr>
      <t>10     23     33     53     34      7    235</t>
    </r>
  </si>
  <si>
    <r>
      <rPr>
        <sz val="10.5"/>
        <rFont val="Courier New"/>
        <family val="3"/>
      </rPr>
      <t>1     10</t>
    </r>
  </si>
  <si>
    <r>
      <rPr>
        <sz val="10.5"/>
        <rFont val="Courier New"/>
        <family val="3"/>
      </rPr>
      <t xml:space="preserve">WRITE-IN                  </t>
    </r>
    <r>
      <rPr>
        <vertAlign val="superscript"/>
        <sz val="10.5"/>
        <rFont val="Courier New"/>
        <family val="3"/>
      </rPr>
      <t>1      1      1     0      1      0      4      1</t>
    </r>
  </si>
  <si>
    <r>
      <rPr>
        <sz val="10.5"/>
        <rFont val="Courier New"/>
        <family val="3"/>
      </rPr>
      <t xml:space="preserve">STATE REP. DIST. </t>
    </r>
    <r>
      <rPr>
        <vertAlign val="superscript"/>
        <sz val="10.5"/>
        <rFont val="Courier New"/>
        <family val="3"/>
      </rPr>
      <t xml:space="preserve">20 </t>
    </r>
    <r>
      <rPr>
        <sz val="10.5"/>
        <rFont val="Courier New"/>
        <family val="3"/>
      </rPr>
      <t>PARNELL, PAT</t>
    </r>
  </si>
  <si>
    <r>
      <rPr>
        <vertAlign val="subscript"/>
        <sz val="9.5"/>
        <rFont val="Arial"/>
        <family val="2"/>
      </rPr>
      <t xml:space="preserve">D          </t>
    </r>
    <r>
      <rPr>
        <vertAlign val="subscript"/>
        <sz val="10.5"/>
        <rFont val="Courier New"/>
        <family val="3"/>
      </rPr>
      <t xml:space="preserve">481    200    273     </t>
    </r>
    <r>
      <rPr>
        <sz val="10.5"/>
        <rFont val="Courier New"/>
        <family val="3"/>
      </rPr>
      <t xml:space="preserve">97    390    380    </t>
    </r>
    <r>
      <rPr>
        <b/>
        <vertAlign val="superscript"/>
        <sz val="10"/>
        <rFont val="Courier New"/>
        <family val="3"/>
      </rPr>
      <t xml:space="preserve">598     </t>
    </r>
    <r>
      <rPr>
        <vertAlign val="superscript"/>
        <sz val="10.5"/>
        <rFont val="Courier New"/>
        <family val="3"/>
      </rPr>
      <t>351     36    2806</t>
    </r>
  </si>
  <si>
    <r>
      <rPr>
        <vertAlign val="subscript"/>
        <sz val="10.5"/>
        <rFont val="Courier New"/>
        <family val="3"/>
      </rPr>
      <t xml:space="preserve">733    160    338    </t>
    </r>
    <r>
      <rPr>
        <sz val="10.5"/>
        <rFont val="Courier New"/>
        <family val="3"/>
      </rPr>
      <t xml:space="preserve">123    538    420    </t>
    </r>
    <r>
      <rPr>
        <vertAlign val="superscript"/>
        <sz val="10.5"/>
        <rFont val="Courier New"/>
        <family val="3"/>
      </rPr>
      <t>569    401</t>
    </r>
  </si>
  <si>
    <r>
      <rPr>
        <sz val="10.5"/>
        <rFont val="Courier New"/>
        <family val="3"/>
      </rPr>
      <t xml:space="preserve">PORTER, BRIAN         </t>
    </r>
    <r>
      <rPr>
        <vertAlign val="superscript"/>
        <sz val="10.5"/>
        <rFont val="Courier New"/>
        <family val="3"/>
      </rPr>
      <t xml:space="preserve">R </t>
    </r>
    <r>
      <rPr>
        <sz val="10.5"/>
        <rFont val="Courier New"/>
        <family val="3"/>
      </rPr>
      <t>WRITE-IN</t>
    </r>
  </si>
  <si>
    <r>
      <rPr>
        <vertAlign val="subscript"/>
        <sz val="10.5"/>
        <rFont val="Courier New"/>
        <family val="3"/>
      </rPr>
      <t xml:space="preserve">4      2     3      0      </t>
    </r>
    <r>
      <rPr>
        <sz val="10.5"/>
        <rFont val="Courier New"/>
        <family val="3"/>
      </rPr>
      <t xml:space="preserve">0      </t>
    </r>
    <r>
      <rPr>
        <sz val="11.5"/>
        <rFont val="Arial"/>
        <family val="2"/>
      </rPr>
      <t xml:space="preserve">s          </t>
    </r>
    <r>
      <rPr>
        <sz val="10.5"/>
        <rFont val="Courier New"/>
        <family val="3"/>
      </rPr>
      <t xml:space="preserve">10      </t>
    </r>
    <r>
      <rPr>
        <vertAlign val="superscript"/>
        <sz val="10.5"/>
        <rFont val="Courier New"/>
        <family val="3"/>
      </rPr>
      <t>4      1     29</t>
    </r>
  </si>
  <si>
    <r>
      <rPr>
        <b/>
        <vertAlign val="subscript"/>
        <sz val="10"/>
        <rFont val="Courier New"/>
        <family val="3"/>
      </rPr>
      <t xml:space="preserve">666     </t>
    </r>
    <r>
      <rPr>
        <vertAlign val="subscript"/>
        <sz val="10.5"/>
        <rFont val="Courier New"/>
        <family val="3"/>
      </rPr>
      <t xml:space="preserve">181    354    </t>
    </r>
    <r>
      <rPr>
        <sz val="10.5"/>
        <rFont val="Courier New"/>
        <family val="3"/>
      </rPr>
      <t xml:space="preserve">123    559    450    691    </t>
    </r>
    <r>
      <rPr>
        <vertAlign val="superscript"/>
        <sz val="10.5"/>
        <rFont val="Courier New"/>
        <family val="3"/>
      </rPr>
      <t>456    230   3710</t>
    </r>
  </si>
  <si>
    <r>
      <rPr>
        <vertAlign val="subscript"/>
        <sz val="10.5"/>
        <rFont val="Courier New"/>
        <family val="3"/>
      </rPr>
      <t xml:space="preserve">357    127    182     69    272    </t>
    </r>
    <r>
      <rPr>
        <sz val="10.5"/>
        <rFont val="Courier New"/>
        <family val="3"/>
      </rPr>
      <t xml:space="preserve">266    360    </t>
    </r>
    <r>
      <rPr>
        <vertAlign val="superscript"/>
        <sz val="10.5"/>
        <rFont val="Courier New"/>
        <family val="3"/>
      </rPr>
      <t>209    148   1990</t>
    </r>
  </si>
  <si>
    <r>
      <rPr>
        <sz val="10.5"/>
        <rFont val="Courier New"/>
        <family val="3"/>
      </rPr>
      <t>209   3572</t>
    </r>
  </si>
  <si>
    <r>
      <rPr>
        <sz val="10.5"/>
        <rFont val="Courier New"/>
        <family val="3"/>
      </rPr>
      <t xml:space="preserve">167   </t>
    </r>
    <r>
      <rPr>
        <vertAlign val="superscript"/>
        <sz val="10.5"/>
        <rFont val="Courier New"/>
        <family val="3"/>
      </rPr>
      <t>2065</t>
    </r>
  </si>
  <si>
    <r>
      <rPr>
        <sz val="10.5"/>
        <rFont val="Courier New"/>
        <family val="3"/>
      </rPr>
      <t>233   3835</t>
    </r>
  </si>
  <si>
    <r>
      <rPr>
        <sz val="10.5"/>
        <rFont val="Courier New"/>
        <family val="3"/>
      </rPr>
      <t xml:space="preserve">120   </t>
    </r>
    <r>
      <rPr>
        <vertAlign val="superscript"/>
        <sz val="10.5"/>
        <rFont val="Courier New"/>
        <family val="3"/>
      </rPr>
      <t>1894</t>
    </r>
  </si>
  <si>
    <r>
      <rPr>
        <sz val="10.5"/>
        <rFont val="Courier New"/>
        <family val="3"/>
      </rPr>
      <t xml:space="preserve">APPEALS - R. COATS
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</si>
  <si>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649
</t>
    </r>
    <r>
      <rPr>
        <sz val="10.5"/>
        <rFont val="Courier New"/>
        <family val="3"/>
      </rPr>
      <t>354</t>
    </r>
  </si>
  <si>
    <r>
      <rPr>
        <b/>
        <sz val="10"/>
        <rFont val="Courier New"/>
        <family val="3"/>
      </rPr>
      <t xml:space="preserve">183
</t>
    </r>
    <r>
      <rPr>
        <sz val="10.5"/>
        <rFont val="Courier New"/>
        <family val="3"/>
      </rPr>
      <t>126</t>
    </r>
  </si>
  <si>
    <r>
      <rPr>
        <sz val="10.5"/>
        <rFont val="Courier New"/>
        <family val="3"/>
      </rPr>
      <t xml:space="preserve">343
</t>
    </r>
    <r>
      <rPr>
        <sz val="10.5"/>
        <rFont val="Courier New"/>
        <family val="3"/>
      </rPr>
      <t>187</t>
    </r>
  </si>
  <si>
    <r>
      <rPr>
        <sz val="10.5"/>
        <rFont val="Courier New"/>
        <family val="3"/>
      </rPr>
      <t xml:space="preserve">123
</t>
    </r>
    <r>
      <rPr>
        <b/>
        <sz val="10"/>
        <rFont val="Courier New"/>
        <family val="3"/>
      </rPr>
      <t>68</t>
    </r>
  </si>
  <si>
    <r>
      <rPr>
        <sz val="10.5"/>
        <rFont val="Courier New"/>
        <family val="3"/>
      </rPr>
      <t xml:space="preserve">534
</t>
    </r>
    <r>
      <rPr>
        <sz val="10.5"/>
        <rFont val="Courier New"/>
        <family val="3"/>
      </rPr>
      <t>284</t>
    </r>
  </si>
  <si>
    <r>
      <rPr>
        <sz val="10.5"/>
        <rFont val="Courier New"/>
        <family val="3"/>
      </rPr>
      <t xml:space="preserve">436
</t>
    </r>
    <r>
      <rPr>
        <sz val="10.5"/>
        <rFont val="Courier New"/>
        <family val="3"/>
      </rPr>
      <t>277</t>
    </r>
  </si>
  <si>
    <r>
      <rPr>
        <sz val="10.5"/>
        <rFont val="Courier New"/>
        <family val="3"/>
      </rPr>
      <t xml:space="preserve">661    </t>
    </r>
    <r>
      <rPr>
        <vertAlign val="superscript"/>
        <sz val="10.5"/>
        <rFont val="Courier New"/>
        <family val="3"/>
      </rPr>
      <t xml:space="preserve">434
</t>
    </r>
    <r>
      <rPr>
        <sz val="10.5"/>
        <rFont val="Courier New"/>
        <family val="3"/>
      </rPr>
      <t>376    226</t>
    </r>
  </si>
  <si>
    <r>
      <rPr>
        <vertAlign val="subscript"/>
        <sz val="10.5"/>
        <rFont val="Courier New"/>
        <family val="3"/>
      </rPr>
      <t>-</t>
    </r>
    <r>
      <rPr>
        <vertAlign val="subscript"/>
        <sz val="28.5"/>
        <rFont val="Arial"/>
        <family val="2"/>
      </rPr>
      <t>-</t>
    </r>
    <r>
      <rPr>
        <vertAlign val="subscript"/>
        <sz val="10.5"/>
        <rFont val="Courier New"/>
        <family val="3"/>
      </rPr>
      <t xml:space="preserve">JD3S - </t>
    </r>
    <r>
      <rPr>
        <sz val="10.5"/>
        <rFont val="Courier New"/>
        <family val="3"/>
      </rPr>
      <t xml:space="preserve">B. CUTLER
</t>
    </r>
    <r>
      <rPr>
        <sz val="10.5"/>
        <rFont val="Times New Roman"/>
        <family val="1"/>
      </rPr>
      <t>II</t>
    </r>
  </si>
  <si>
    <r>
      <rPr>
        <sz val="10.5"/>
        <rFont val="Courier New"/>
        <family val="3"/>
      </rPr>
      <t xml:space="preserve">712
</t>
    </r>
    <r>
      <rPr>
        <sz val="10.5"/>
        <rFont val="Courier New"/>
        <family val="3"/>
      </rPr>
      <t>326</t>
    </r>
  </si>
  <si>
    <r>
      <rPr>
        <sz val="10.5"/>
        <rFont val="Courier New"/>
        <family val="3"/>
      </rPr>
      <t xml:space="preserve">202
</t>
    </r>
    <r>
      <rPr>
        <sz val="10.5"/>
        <rFont val="Courier New"/>
        <family val="3"/>
      </rPr>
      <t>112</t>
    </r>
  </si>
  <si>
    <r>
      <rPr>
        <sz val="10.5"/>
        <rFont val="Courier New"/>
        <family val="3"/>
      </rPr>
      <t xml:space="preserve">361
</t>
    </r>
    <r>
      <rPr>
        <sz val="10.5"/>
        <rFont val="Courier New"/>
        <family val="3"/>
      </rPr>
      <t>180</t>
    </r>
  </si>
  <si>
    <r>
      <rPr>
        <sz val="10.5"/>
        <rFont val="Courier New"/>
        <family val="3"/>
      </rPr>
      <t xml:space="preserve">128
</t>
    </r>
    <r>
      <rPr>
        <sz val="10.5"/>
        <rFont val="Courier New"/>
        <family val="3"/>
      </rPr>
      <t>64</t>
    </r>
  </si>
  <si>
    <r>
      <rPr>
        <sz val="10.5"/>
        <rFont val="Courier New"/>
        <family val="3"/>
      </rPr>
      <t xml:space="preserve">565
</t>
    </r>
    <r>
      <rPr>
        <sz val="10.5"/>
        <rFont val="Courier New"/>
        <family val="3"/>
      </rPr>
      <t xml:space="preserve">270
</t>
    </r>
    <r>
      <rPr>
        <sz val="10.5"/>
        <rFont val="Times New Roman"/>
        <family val="1"/>
      </rPr>
      <t>- 81 -</t>
    </r>
  </si>
  <si>
    <r>
      <rPr>
        <sz val="10.5"/>
        <rFont val="Courier New"/>
        <family val="3"/>
      </rPr>
      <t xml:space="preserve">477
</t>
    </r>
    <r>
      <rPr>
        <sz val="10.5"/>
        <rFont val="Courier New"/>
        <family val="3"/>
      </rPr>
      <t>243</t>
    </r>
  </si>
  <si>
    <r>
      <rPr>
        <b/>
        <sz val="10"/>
        <rFont val="Courier New"/>
        <family val="3"/>
      </rPr>
      <t xml:space="preserve">680
</t>
    </r>
    <r>
      <rPr>
        <sz val="10.5"/>
        <rFont val="Courier New"/>
        <family val="3"/>
      </rPr>
      <t>369</t>
    </r>
  </si>
  <si>
    <r>
      <rPr>
        <sz val="10.5"/>
        <rFont val="Courier New"/>
        <family val="3"/>
      </rPr>
      <t xml:space="preserve">477
</t>
    </r>
    <r>
      <rPr>
        <sz val="10.5"/>
        <rFont val="Courier New"/>
        <family val="3"/>
      </rPr>
      <t>210</t>
    </r>
  </si>
  <si>
    <r>
      <rPr>
        <sz val="10.5"/>
        <rFont val="Courier New"/>
        <family val="3"/>
      </rPr>
      <t xml:space="preserve">DATE: 12/02/92                                     1992 GENERAL ELECTION                             </t>
    </r>
    <r>
      <rPr>
        <vertAlign val="superscript"/>
        <sz val="10.5"/>
        <rFont val="Courier New"/>
        <family val="3"/>
      </rPr>
      <t xml:space="preserve">PAGE  2 OF  2 </t>
    </r>
    <r>
      <rPr>
        <sz val="10.5"/>
        <rFont val="Courier New"/>
        <family val="3"/>
      </rPr>
      <t>TIME1 13117                                      STATEMENT OF VOTE FOR DISTRICT 20</t>
    </r>
  </si>
  <si>
    <r>
      <rPr>
        <sz val="10.5"/>
        <rFont val="Courier New"/>
        <family val="3"/>
      </rPr>
      <t>ANCH    ANCH    ANCH</t>
    </r>
  </si>
  <si>
    <r>
      <rPr>
        <sz val="9.5"/>
        <rFont val="Arial"/>
        <family val="2"/>
      </rPr>
      <t>I</t>
    </r>
  </si>
  <si>
    <r>
      <rPr>
        <sz val="10.5"/>
        <rFont val="Courier New"/>
        <family val="3"/>
      </rPr>
      <t>ANCH ABSENTE QUESTDN</t>
    </r>
  </si>
  <si>
    <r>
      <rPr>
        <sz val="9.5"/>
        <rFont val="Arial"/>
        <family val="2"/>
      </rPr>
      <t xml:space="preserve">I   </t>
    </r>
    <r>
      <rPr>
        <sz val="10.5"/>
        <rFont val="Courier New"/>
        <family val="3"/>
      </rPr>
      <t>381</t>
    </r>
  </si>
  <si>
    <r>
      <rPr>
        <sz val="10.5"/>
        <rFont val="Courier New"/>
        <family val="3"/>
      </rPr>
      <t xml:space="preserve">383  </t>
    </r>
    <r>
      <rPr>
        <sz val="9.5"/>
        <rFont val="Arial"/>
        <family val="2"/>
      </rPr>
      <t xml:space="preserve">I   </t>
    </r>
    <r>
      <rPr>
        <sz val="10.5"/>
        <rFont val="Courier New"/>
        <family val="3"/>
      </rPr>
      <t xml:space="preserve">385  </t>
    </r>
    <r>
      <rPr>
        <sz val="9.5"/>
        <rFont val="Arial"/>
        <family val="2"/>
      </rPr>
      <t xml:space="preserve">I   </t>
    </r>
    <r>
      <rPr>
        <sz val="10.5"/>
        <rFont val="Courier New"/>
        <family val="3"/>
      </rPr>
      <t>387</t>
    </r>
  </si>
  <si>
    <r>
      <rPr>
        <sz val="10.5"/>
        <rFont val="Courier New"/>
        <family val="3"/>
      </rPr>
      <t xml:space="preserve">389   </t>
    </r>
    <r>
      <rPr>
        <sz val="9.5"/>
        <rFont val="Arial"/>
        <family val="2"/>
      </rPr>
      <t xml:space="preserve">I   </t>
    </r>
    <r>
      <rPr>
        <sz val="10.5"/>
        <rFont val="Courier New"/>
        <family val="3"/>
      </rPr>
      <t>391</t>
    </r>
  </si>
  <si>
    <r>
      <rPr>
        <sz val="10.5"/>
        <rFont val="Courier New"/>
        <family val="3"/>
      </rPr>
      <t>JD3S - D. FABE VES</t>
    </r>
  </si>
  <si>
    <r>
      <rPr>
        <sz val="10.5"/>
        <rFont val="Courier New"/>
        <family val="3"/>
      </rPr>
      <t xml:space="preserve">JD3S - </t>
    </r>
    <r>
      <rPr>
        <b/>
        <sz val="11"/>
        <rFont val="Courier New"/>
        <family val="3"/>
      </rPr>
      <t xml:space="preserve">H. </t>
    </r>
    <r>
      <rPr>
        <sz val="10.5"/>
        <rFont val="Courier New"/>
        <family val="3"/>
      </rPr>
      <t>ROWLAND VES</t>
    </r>
  </si>
  <si>
    <r>
      <rPr>
        <sz val="10.5"/>
        <rFont val="Courier New"/>
        <family val="3"/>
      </rPr>
      <t>JD3D - P. ASHMAN VES</t>
    </r>
  </si>
  <si>
    <r>
      <rPr>
        <sz val="10.5"/>
        <rFont val="Courier New"/>
        <family val="3"/>
      </rPr>
      <t xml:space="preserve">JD3D - </t>
    </r>
    <r>
      <rPr>
        <b/>
        <sz val="10.5"/>
        <rFont val="Courier New"/>
        <family val="3"/>
      </rPr>
      <t xml:space="preserve">W. </t>
    </r>
    <r>
      <rPr>
        <sz val="10.5"/>
        <rFont val="Courier New"/>
        <family val="3"/>
      </rPr>
      <t>FULD VES</t>
    </r>
  </si>
  <si>
    <r>
      <rPr>
        <sz val="10.5"/>
        <rFont val="Courier New"/>
        <family val="3"/>
      </rPr>
      <t>JD3D - J. MASON VES</t>
    </r>
  </si>
  <si>
    <r>
      <rPr>
        <sz val="10.5"/>
        <rFont val="Courier New"/>
        <family val="3"/>
      </rPr>
      <t xml:space="preserve">20-381  20-383  20-385  20-387  </t>
    </r>
    <r>
      <rPr>
        <vertAlign val="superscript"/>
        <sz val="10.5"/>
        <rFont val="Courier New"/>
        <family val="3"/>
      </rPr>
      <t xml:space="preserve">20-389  20-391  </t>
    </r>
    <r>
      <rPr>
        <sz val="10.5"/>
        <rFont val="Courier New"/>
        <family val="3"/>
      </rPr>
      <t>20-393</t>
    </r>
  </si>
  <si>
    <r>
      <rPr>
        <b/>
        <sz val="9"/>
        <rFont val="Courier New"/>
        <family val="3"/>
      </rPr>
      <t xml:space="preserve">699     </t>
    </r>
    <r>
      <rPr>
        <sz val="10.5"/>
        <rFont val="Courier New"/>
        <family val="3"/>
      </rPr>
      <t xml:space="preserve">187    362    125    </t>
    </r>
    <r>
      <rPr>
        <b/>
        <vertAlign val="superscript"/>
        <sz val="9"/>
        <rFont val="Courier New"/>
        <family val="3"/>
      </rPr>
      <t xml:space="preserve">548     </t>
    </r>
    <r>
      <rPr>
        <vertAlign val="superscript"/>
        <sz val="10.5"/>
        <rFont val="Courier New"/>
        <family val="3"/>
      </rPr>
      <t xml:space="preserve">479    </t>
    </r>
    <r>
      <rPr>
        <b/>
        <vertAlign val="superscript"/>
        <sz val="9"/>
        <rFont val="Courier New"/>
        <family val="3"/>
      </rPr>
      <t xml:space="preserve">699     </t>
    </r>
    <r>
      <rPr>
        <vertAlign val="superscript"/>
        <sz val="10.5"/>
        <rFont val="Courier New"/>
        <family val="3"/>
      </rPr>
      <t>455    216   3770</t>
    </r>
  </si>
  <si>
    <r>
      <rPr>
        <sz val="10.5"/>
        <rFont val="Courier New"/>
        <family val="3"/>
      </rPr>
      <t xml:space="preserve">327    121    171     67    274    241    353    </t>
    </r>
    <r>
      <rPr>
        <vertAlign val="superscript"/>
        <sz val="10.5"/>
        <rFont val="Courier New"/>
        <family val="3"/>
      </rPr>
      <t>197    132   1883</t>
    </r>
  </si>
  <si>
    <r>
      <rPr>
        <sz val="10.5"/>
        <rFont val="Courier New"/>
        <family val="3"/>
      </rPr>
      <t xml:space="preserve">679    185    </t>
    </r>
    <r>
      <rPr>
        <vertAlign val="superscript"/>
        <sz val="10.5"/>
        <rFont val="Courier New"/>
        <family val="3"/>
      </rPr>
      <t xml:space="preserve">356    </t>
    </r>
    <r>
      <rPr>
        <sz val="10.5"/>
        <rFont val="Courier New"/>
        <family val="3"/>
      </rPr>
      <t xml:space="preserve">130    </t>
    </r>
    <r>
      <rPr>
        <vertAlign val="superscript"/>
        <sz val="10.5"/>
        <rFont val="Courier New"/>
        <family val="3"/>
      </rPr>
      <t>552    457    677    459    214   3709</t>
    </r>
  </si>
  <si>
    <r>
      <rPr>
        <sz val="10.5"/>
        <rFont val="Courier New"/>
        <family val="3"/>
      </rPr>
      <t xml:space="preserve">335    119    174     61    </t>
    </r>
    <r>
      <rPr>
        <b/>
        <vertAlign val="superscript"/>
        <sz val="9"/>
        <rFont val="Courier New"/>
        <family val="3"/>
      </rPr>
      <t xml:space="preserve">268     </t>
    </r>
    <r>
      <rPr>
        <vertAlign val="superscript"/>
        <sz val="10.5"/>
        <rFont val="Courier New"/>
        <family val="3"/>
      </rPr>
      <t>254    359    201    126   1897</t>
    </r>
  </si>
  <si>
    <r>
      <rPr>
        <b/>
        <sz val="9"/>
        <rFont val="Courier New"/>
        <family val="3"/>
      </rPr>
      <t xml:space="preserve">698     </t>
    </r>
    <r>
      <rPr>
        <sz val="10.5"/>
        <rFont val="Courier New"/>
        <family val="3"/>
      </rPr>
      <t xml:space="preserve">190    </t>
    </r>
    <r>
      <rPr>
        <vertAlign val="superscript"/>
        <sz val="10.5"/>
        <rFont val="Courier New"/>
        <family val="3"/>
      </rPr>
      <t>369    123    587    452    693    471    214   3797</t>
    </r>
  </si>
  <si>
    <r>
      <rPr>
        <sz val="10.5"/>
        <rFont val="Courier New"/>
        <family val="3"/>
      </rPr>
      <t xml:space="preserve">331    121    171     69    245    </t>
    </r>
    <r>
      <rPr>
        <vertAlign val="superscript"/>
        <sz val="10.5"/>
        <rFont val="Courier New"/>
        <family val="3"/>
      </rPr>
      <t>259    353    200    128   1877</t>
    </r>
  </si>
  <si>
    <r>
      <rPr>
        <sz val="10.5"/>
        <rFont val="Courier New"/>
        <family val="3"/>
      </rPr>
      <t xml:space="preserve">661    181    362    128    </t>
    </r>
    <r>
      <rPr>
        <vertAlign val="superscript"/>
        <sz val="10.5"/>
        <rFont val="Courier New"/>
        <family val="3"/>
      </rPr>
      <t>551    467    711    447    206   3714</t>
    </r>
  </si>
  <si>
    <r>
      <rPr>
        <sz val="10.5"/>
        <rFont val="Courier New"/>
        <family val="3"/>
      </rPr>
      <t xml:space="preserve">333    119    165     </t>
    </r>
    <r>
      <rPr>
        <vertAlign val="superscript"/>
        <sz val="10.5"/>
        <rFont val="Courier New"/>
        <family val="3"/>
      </rPr>
      <t>61    260    239    319    202    130   1828</t>
    </r>
  </si>
  <si>
    <r>
      <rPr>
        <sz val="10.5"/>
        <rFont val="Courier New"/>
        <family val="3"/>
      </rPr>
      <t xml:space="preserve">701    193    </t>
    </r>
    <r>
      <rPr>
        <vertAlign val="superscript"/>
        <sz val="10.5"/>
        <rFont val="Courier New"/>
        <family val="3"/>
      </rPr>
      <t xml:space="preserve">365    128    570    </t>
    </r>
    <r>
      <rPr>
        <b/>
        <vertAlign val="superscript"/>
        <sz val="9"/>
        <rFont val="Courier New"/>
        <family val="3"/>
      </rPr>
      <t xml:space="preserve">494     </t>
    </r>
    <r>
      <rPr>
        <vertAlign val="superscript"/>
        <sz val="10.5"/>
        <rFont val="Courier New"/>
        <family val="3"/>
      </rPr>
      <t>727    476    223   3877</t>
    </r>
  </si>
  <si>
    <r>
      <rPr>
        <sz val="10.5"/>
        <rFont val="Courier New"/>
        <family val="3"/>
      </rPr>
      <t xml:space="preserve">315    117    </t>
    </r>
    <r>
      <rPr>
        <vertAlign val="superscript"/>
        <sz val="10.5"/>
        <rFont val="Courier New"/>
        <family val="3"/>
      </rPr>
      <t>166     61    248    222    318    182    117   1746</t>
    </r>
  </si>
  <si>
    <r>
      <rPr>
        <sz val="10.5"/>
        <rFont val="Courier New"/>
        <family val="3"/>
      </rPr>
      <t xml:space="preserve">634    181    </t>
    </r>
    <r>
      <rPr>
        <vertAlign val="superscript"/>
        <sz val="10.5"/>
        <rFont val="Courier New"/>
        <family val="3"/>
      </rPr>
      <t xml:space="preserve">346    124    541    457    </t>
    </r>
    <r>
      <rPr>
        <b/>
        <vertAlign val="superscript"/>
        <sz val="9"/>
        <rFont val="Courier New"/>
        <family val="3"/>
      </rPr>
      <t xml:space="preserve">684     416     </t>
    </r>
    <r>
      <rPr>
        <vertAlign val="superscript"/>
        <sz val="10.5"/>
        <rFont val="Courier New"/>
        <family val="3"/>
      </rPr>
      <t>203   3586</t>
    </r>
  </si>
  <si>
    <r>
      <rPr>
        <b/>
        <sz val="9"/>
        <rFont val="Courier New"/>
        <family val="3"/>
      </rPr>
      <t xml:space="preserve">368     </t>
    </r>
    <r>
      <rPr>
        <sz val="10.5"/>
        <rFont val="Courier New"/>
        <family val="3"/>
      </rPr>
      <t xml:space="preserve">122    183     </t>
    </r>
    <r>
      <rPr>
        <b/>
        <vertAlign val="superscript"/>
        <sz val="9"/>
        <rFont val="Courier New"/>
        <family val="3"/>
      </rPr>
      <t xml:space="preserve">65     </t>
    </r>
    <r>
      <rPr>
        <vertAlign val="superscript"/>
        <sz val="10.5"/>
        <rFont val="Courier New"/>
        <family val="3"/>
      </rPr>
      <t>272    251    353    228    134   1976</t>
    </r>
  </si>
  <si>
    <r>
      <rPr>
        <sz val="10.5"/>
        <rFont val="Courier New"/>
        <family val="3"/>
      </rPr>
      <t xml:space="preserve">635    175    </t>
    </r>
    <r>
      <rPr>
        <vertAlign val="superscript"/>
        <sz val="10.5"/>
        <rFont val="Courier New"/>
        <family val="3"/>
      </rPr>
      <t xml:space="preserve">348    124    540    452    </t>
    </r>
    <r>
      <rPr>
        <b/>
        <vertAlign val="superscript"/>
        <sz val="9"/>
        <rFont val="Courier New"/>
        <family val="3"/>
      </rPr>
      <t xml:space="preserve">683     </t>
    </r>
    <r>
      <rPr>
        <vertAlign val="superscript"/>
        <sz val="10.5"/>
        <rFont val="Courier New"/>
        <family val="3"/>
      </rPr>
      <t>430    208   3595</t>
    </r>
  </si>
  <si>
    <r>
      <rPr>
        <sz val="10.5"/>
        <rFont val="Courier New"/>
        <family val="3"/>
      </rPr>
      <t xml:space="preserve">373    130    </t>
    </r>
    <r>
      <rPr>
        <b/>
        <vertAlign val="superscript"/>
        <sz val="9"/>
        <rFont val="Courier New"/>
        <family val="3"/>
      </rPr>
      <t xml:space="preserve">186      68     </t>
    </r>
    <r>
      <rPr>
        <vertAlign val="superscript"/>
        <sz val="10.5"/>
        <rFont val="Courier New"/>
        <family val="3"/>
      </rPr>
      <t>281    260    352    226    133   2009</t>
    </r>
  </si>
  <si>
    <r>
      <rPr>
        <sz val="10.5"/>
        <rFont val="Courier New"/>
        <family val="3"/>
      </rPr>
      <t xml:space="preserve">270    137    </t>
    </r>
    <r>
      <rPr>
        <vertAlign val="superscript"/>
        <sz val="10.5"/>
        <rFont val="Courier New"/>
        <family val="3"/>
      </rPr>
      <t xml:space="preserve">164     75    242    </t>
    </r>
    <r>
      <rPr>
        <b/>
        <vertAlign val="superscript"/>
        <sz val="9"/>
        <rFont val="Courier New"/>
        <family val="3"/>
      </rPr>
      <t xml:space="preserve">268     </t>
    </r>
    <r>
      <rPr>
        <vertAlign val="superscript"/>
        <sz val="10.5"/>
        <rFont val="Courier New"/>
        <family val="3"/>
      </rPr>
      <t>346    311    170   1983</t>
    </r>
  </si>
  <si>
    <r>
      <rPr>
        <sz val="10.5"/>
        <rFont val="Courier New"/>
        <family val="3"/>
      </rPr>
      <t xml:space="preserve">ND                     920    204    </t>
    </r>
    <r>
      <rPr>
        <vertAlign val="superscript"/>
        <sz val="10.5"/>
        <rFont val="Courier New"/>
        <family val="3"/>
      </rPr>
      <t xml:space="preserve">434    136    662    </t>
    </r>
    <r>
      <rPr>
        <b/>
        <vertAlign val="superscript"/>
        <sz val="10"/>
        <rFont val="Times New Roman"/>
        <family val="1"/>
      </rPr>
      <t xml:space="preserve">535           </t>
    </r>
    <r>
      <rPr>
        <b/>
        <vertAlign val="superscript"/>
        <sz val="9"/>
        <rFont val="Courier New"/>
        <family val="3"/>
      </rPr>
      <t xml:space="preserve">820     446     </t>
    </r>
    <r>
      <rPr>
        <vertAlign val="superscript"/>
        <sz val="10.5"/>
        <rFont val="Courier New"/>
        <family val="3"/>
      </rPr>
      <t>235   4392</t>
    </r>
  </si>
  <si>
    <r>
      <rPr>
        <sz val="10.5"/>
        <rFont val="Courier New"/>
        <family val="3"/>
      </rPr>
      <t>HERITAGE PARK CANCH&gt; VES</t>
    </r>
  </si>
  <si>
    <r>
      <rPr>
        <sz val="10.5"/>
        <rFont val="Courier New"/>
        <family val="3"/>
      </rPr>
      <t xml:space="preserve">637    </t>
    </r>
    <r>
      <rPr>
        <b/>
        <sz val="9"/>
        <rFont val="Courier New"/>
        <family val="3"/>
      </rPr>
      <t xml:space="preserve">182     </t>
    </r>
    <r>
      <rPr>
        <sz val="10.5"/>
        <rFont val="Courier New"/>
        <family val="3"/>
      </rPr>
      <t xml:space="preserve">303     </t>
    </r>
    <r>
      <rPr>
        <b/>
        <vertAlign val="superscript"/>
        <sz val="9"/>
        <rFont val="Courier New"/>
        <family val="3"/>
      </rPr>
      <t xml:space="preserve">98     </t>
    </r>
    <r>
      <rPr>
        <vertAlign val="superscript"/>
        <sz val="10.5"/>
        <rFont val="Courier New"/>
        <family val="3"/>
      </rPr>
      <t>478    423    613    364    171   3269</t>
    </r>
  </si>
  <si>
    <r>
      <rPr>
        <sz val="10.5"/>
        <rFont val="Courier New"/>
        <family val="3"/>
      </rPr>
      <t xml:space="preserve">595    179    316    </t>
    </r>
    <r>
      <rPr>
        <vertAlign val="superscript"/>
        <sz val="10.5"/>
        <rFont val="Courier New"/>
        <family val="3"/>
      </rPr>
      <t>118    457    391    604    433    185   3278</t>
    </r>
  </si>
  <si>
    <r>
      <rPr>
        <sz val="10.5"/>
        <rFont val="Times New Roman"/>
        <family val="1"/>
      </rPr>
      <t>- 83 -</t>
    </r>
  </si>
  <si>
    <r>
      <rPr>
        <vertAlign val="subscript"/>
        <sz val="10.5"/>
        <rFont val="Courier New"/>
        <family val="3"/>
      </rPr>
      <t xml:space="preserve">DATE, 12/02/92                                      </t>
    </r>
    <r>
      <rPr>
        <sz val="10.5"/>
        <rFont val="Courier New"/>
        <family val="3"/>
      </rPr>
      <t>1992 GENERAL ELECTION</t>
    </r>
  </si>
  <si>
    <r>
      <rPr>
        <vertAlign val="subscript"/>
        <sz val="10.5"/>
        <rFont val="Courier New"/>
        <family val="3"/>
      </rPr>
      <t>TIME</t>
    </r>
    <r>
      <rPr>
        <vertAlign val="subscript"/>
        <sz val="10.5"/>
        <color rgb="FF1C1C1C"/>
        <rFont val="Courier New"/>
        <family val="3"/>
      </rPr>
      <t xml:space="preserve">: </t>
    </r>
    <r>
      <rPr>
        <vertAlign val="subscript"/>
        <sz val="10.5"/>
        <rFont val="Courier New"/>
        <family val="3"/>
      </rPr>
      <t xml:space="preserve">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21</t>
    </r>
  </si>
  <si>
    <r>
      <rPr>
        <sz val="10.5"/>
        <rFont val="Courier New"/>
        <family val="3"/>
      </rPr>
      <t xml:space="preserve">PAGE  1 OF  </t>
    </r>
    <r>
      <rPr>
        <vertAlign val="superscript"/>
        <sz val="10.5"/>
        <rFont val="Courier New"/>
        <family val="3"/>
      </rPr>
      <t>2</t>
    </r>
  </si>
  <si>
    <r>
      <rPr>
        <vertAlign val="subscript"/>
        <sz val="10.5"/>
        <rFont val="Courier New"/>
        <family val="3"/>
      </rPr>
      <t xml:space="preserve">ANCH    ANCH    ANCH    ANCH    ANCH    ANCH    ANCH   </t>
    </r>
    <r>
      <rPr>
        <sz val="10.5"/>
        <rFont val="Courier New"/>
        <family val="3"/>
      </rPr>
      <t xml:space="preserve">ANCH ABSENTE </t>
    </r>
    <r>
      <rPr>
        <vertAlign val="superscript"/>
        <sz val="10.5"/>
        <rFont val="Courier New"/>
        <family val="3"/>
      </rPr>
      <t>QUESTON</t>
    </r>
  </si>
  <si>
    <r>
      <rPr>
        <sz val="9"/>
        <rFont val="Arial"/>
        <family val="2"/>
      </rPr>
      <t xml:space="preserve">I   </t>
    </r>
    <r>
      <rPr>
        <sz val="10.5"/>
        <rFont val="Courier New"/>
        <family val="3"/>
      </rPr>
      <t xml:space="preserve">395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397 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 xml:space="preserve">399 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 xml:space="preserve">401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403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405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>407   I 409</t>
    </r>
  </si>
  <si>
    <r>
      <rPr>
        <sz val="10.5"/>
        <rFont val="Courier New"/>
        <family val="3"/>
      </rPr>
      <t xml:space="preserve">21-991  </t>
    </r>
    <r>
      <rPr>
        <vertAlign val="superscript"/>
        <sz val="10.5"/>
        <rFont val="Courier New"/>
        <family val="3"/>
      </rPr>
      <t>21-995</t>
    </r>
  </si>
  <si>
    <r>
      <rPr>
        <vertAlign val="subscript"/>
        <sz val="10.5"/>
        <rFont val="Courier New"/>
        <family val="3"/>
      </rPr>
      <t xml:space="preserve">21-395  21-397  </t>
    </r>
    <r>
      <rPr>
        <sz val="10.5"/>
        <rFont val="Courier New"/>
        <family val="3"/>
      </rPr>
      <t xml:space="preserve">21-399  21-401  </t>
    </r>
    <r>
      <rPr>
        <vertAlign val="superscript"/>
        <sz val="10.5"/>
        <rFont val="Courier New"/>
        <family val="3"/>
      </rPr>
      <t>21-403  21-405  21-407  21-409</t>
    </r>
  </si>
  <si>
    <r>
      <rPr>
        <sz val="10.5"/>
        <rFont val="Courier New"/>
        <family val="3"/>
      </rPr>
      <t xml:space="preserve">67.55   </t>
    </r>
    <r>
      <rPr>
        <b/>
        <vertAlign val="superscript"/>
        <sz val="10"/>
        <rFont val="Courier New"/>
        <family val="3"/>
      </rPr>
      <t xml:space="preserve">51.80   </t>
    </r>
    <r>
      <rPr>
        <vertAlign val="superscript"/>
        <sz val="10.5"/>
        <rFont val="Courier New"/>
        <family val="3"/>
      </rPr>
      <t xml:space="preserve">52.97   60.19  </t>
    </r>
    <r>
      <rPr>
        <b/>
        <vertAlign val="superscript"/>
        <sz val="10"/>
        <rFont val="Courier New"/>
        <family val="3"/>
      </rPr>
      <t xml:space="preserve">64.83   64.80   </t>
    </r>
    <r>
      <rPr>
        <vertAlign val="superscript"/>
        <sz val="10.5"/>
        <rFont val="Courier New"/>
        <family val="3"/>
      </rPr>
      <t>70.56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</si>
  <si>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 xml:space="preserve">1106    1356    </t>
    </r>
    <r>
      <rPr>
        <b/>
        <vertAlign val="superscript"/>
        <sz val="10"/>
        <rFont val="Courier New"/>
        <family val="3"/>
      </rPr>
      <t xml:space="preserve">388    </t>
    </r>
    <r>
      <rPr>
        <vertAlign val="superscript"/>
        <sz val="10.5"/>
        <rFont val="Courier New"/>
        <family val="3"/>
      </rPr>
      <t xml:space="preserve">1144    731    </t>
    </r>
    <r>
      <rPr>
        <b/>
        <vertAlign val="superscript"/>
        <sz val="10"/>
        <rFont val="Courier New"/>
        <family val="3"/>
      </rPr>
      <t xml:space="preserve">836    </t>
    </r>
    <r>
      <rPr>
        <vertAlign val="superscript"/>
        <sz val="10.5"/>
        <rFont val="Courier New"/>
        <family val="3"/>
      </rPr>
      <t>1500    941</t>
    </r>
  </si>
  <si>
    <r>
      <rPr>
        <sz val="10.5"/>
        <rFont val="Courier New"/>
        <family val="3"/>
      </rPr>
      <t>0   8002</t>
    </r>
  </si>
  <si>
    <r>
      <rPr>
        <sz val="10.5"/>
        <rFont val="Courier New"/>
        <family val="3"/>
      </rPr>
      <t xml:space="preserve">BALLOTS CAST              </t>
    </r>
    <r>
      <rPr>
        <vertAlign val="superscript"/>
        <sz val="10.5"/>
        <rFont val="Courier New"/>
        <family val="3"/>
      </rPr>
      <t xml:space="preserve">722    </t>
    </r>
    <r>
      <rPr>
        <b/>
        <vertAlign val="superscript"/>
        <sz val="10"/>
        <rFont val="Courier New"/>
        <family val="3"/>
      </rPr>
      <t xml:space="preserve">916     </t>
    </r>
    <r>
      <rPr>
        <vertAlign val="superscript"/>
        <sz val="10.5"/>
        <rFont val="Courier New"/>
        <family val="3"/>
      </rPr>
      <t xml:space="preserve">201    </t>
    </r>
    <r>
      <rPr>
        <b/>
        <vertAlign val="superscript"/>
        <sz val="10"/>
        <rFont val="Courier New"/>
        <family val="3"/>
      </rPr>
      <t xml:space="preserve">606     </t>
    </r>
    <r>
      <rPr>
        <vertAlign val="superscript"/>
        <sz val="10.5"/>
        <rFont val="Courier New"/>
        <family val="3"/>
      </rPr>
      <t xml:space="preserve">440    542    972    </t>
    </r>
    <r>
      <rPr>
        <b/>
        <vertAlign val="superscript"/>
        <sz val="10"/>
        <rFont val="Courier New"/>
        <family val="3"/>
      </rPr>
      <t xml:space="preserve">664    </t>
    </r>
    <r>
      <rPr>
        <vertAlign val="superscript"/>
        <sz val="10.5"/>
        <rFont val="Courier New"/>
        <family val="3"/>
      </rPr>
      <t>709    906   6678</t>
    </r>
  </si>
  <si>
    <r>
      <rPr>
        <sz val="10.5"/>
        <rFont val="Courier New"/>
        <family val="3"/>
      </rPr>
      <t>PRESIDENT/VICE PRESIDENT BUSH/QUAYLE CLINTON/GORE FULANI/MUNOZ GRITZ/MINETT</t>
    </r>
  </si>
  <si>
    <r>
      <rPr>
        <b/>
        <vertAlign val="subscript"/>
        <sz val="10"/>
        <rFont val="Times New Roman"/>
        <family val="1"/>
      </rPr>
      <t xml:space="preserve">R        </t>
    </r>
    <r>
      <rPr>
        <vertAlign val="subscript"/>
        <sz val="10.5"/>
        <rFont val="Courier New"/>
        <family val="3"/>
      </rPr>
      <t xml:space="preserve">259    </t>
    </r>
    <r>
      <rPr>
        <b/>
        <vertAlign val="subscript"/>
        <sz val="10"/>
        <rFont val="Courier New"/>
        <family val="3"/>
      </rPr>
      <t xml:space="preserve">296      50     </t>
    </r>
    <r>
      <rPr>
        <vertAlign val="subscript"/>
        <sz val="10.5"/>
        <rFont val="Courier New"/>
        <family val="3"/>
      </rPr>
      <t xml:space="preserve">203    145    178    451    </t>
    </r>
    <r>
      <rPr>
        <b/>
        <sz val="10"/>
        <rFont val="Courier New"/>
        <family val="3"/>
      </rPr>
      <t xml:space="preserve">298     </t>
    </r>
    <r>
      <rPr>
        <sz val="10.5"/>
        <rFont val="Courier New"/>
        <family val="3"/>
      </rPr>
      <t xml:space="preserve">287    </t>
    </r>
    <r>
      <rPr>
        <vertAlign val="superscript"/>
        <sz val="10.5"/>
        <rFont val="Courier New"/>
        <family val="3"/>
      </rPr>
      <t>270   2437</t>
    </r>
  </si>
  <si>
    <r>
      <rPr>
        <b/>
        <vertAlign val="subscript"/>
        <sz val="10"/>
        <rFont val="Times New Roman"/>
        <family val="1"/>
      </rPr>
      <t xml:space="preserve">D         </t>
    </r>
    <r>
      <rPr>
        <vertAlign val="subscript"/>
        <sz val="10.5"/>
        <rFont val="Courier New"/>
        <family val="3"/>
      </rPr>
      <t xml:space="preserve">274    </t>
    </r>
    <r>
      <rPr>
        <b/>
        <vertAlign val="subscript"/>
        <sz val="10"/>
        <rFont val="Courier New"/>
        <family val="3"/>
      </rPr>
      <t xml:space="preserve">369     </t>
    </r>
    <r>
      <rPr>
        <sz val="10.5"/>
        <rFont val="Courier New"/>
        <family val="3"/>
      </rPr>
      <t xml:space="preserve">95    239    </t>
    </r>
    <r>
      <rPr>
        <vertAlign val="superscript"/>
        <sz val="10.5"/>
        <rFont val="Courier New"/>
        <family val="3"/>
      </rPr>
      <t xml:space="preserve">171    </t>
    </r>
    <r>
      <rPr>
        <b/>
        <vertAlign val="superscript"/>
        <sz val="10"/>
        <rFont val="Courier New"/>
        <family val="3"/>
      </rPr>
      <t xml:space="preserve">198    </t>
    </r>
    <r>
      <rPr>
        <vertAlign val="superscript"/>
        <sz val="10.5"/>
        <rFont val="Courier New"/>
        <family val="3"/>
      </rPr>
      <t>302    219    224    295   2386</t>
    </r>
  </si>
  <si>
    <r>
      <rPr>
        <sz val="10.5"/>
        <rFont val="Courier New"/>
        <family val="3"/>
      </rPr>
      <t xml:space="preserve">NAP     0      </t>
    </r>
    <r>
      <rPr>
        <vertAlign val="superscript"/>
        <sz val="10.5"/>
        <rFont val="Courier New"/>
        <family val="3"/>
      </rPr>
      <t>0      1      0      2      2      1      1     0      3     10</t>
    </r>
  </si>
  <si>
    <r>
      <rPr>
        <sz val="10.5"/>
        <rFont val="Courier New"/>
        <family val="3"/>
      </rPr>
      <t xml:space="preserve">AFP      3      </t>
    </r>
    <r>
      <rPr>
        <vertAlign val="superscript"/>
        <sz val="10.5"/>
        <rFont val="Courier New"/>
        <family val="3"/>
      </rPr>
      <t>5     0      2      0      2      2      1      3      4     22</t>
    </r>
  </si>
  <si>
    <r>
      <rPr>
        <sz val="10.5"/>
        <rFont val="Courier New"/>
        <family val="3"/>
      </rPr>
      <t xml:space="preserve">NLP      3      </t>
    </r>
    <r>
      <rPr>
        <vertAlign val="superscript"/>
        <sz val="10.5"/>
        <rFont val="Courier New"/>
        <family val="3"/>
      </rPr>
      <t>9      0     0      0      0      2      0      1      0     15</t>
    </r>
  </si>
  <si>
    <r>
      <rPr>
        <sz val="10.5"/>
        <rFont val="Courier New"/>
        <family val="3"/>
      </rPr>
      <t>HAGELIN/TOHPKINS LAROUCHE/BEVEL HARROU/LORD PEROT/STOCKDALE PHILLIPS/KNIGHT</t>
    </r>
  </si>
  <si>
    <r>
      <rPr>
        <sz val="10.5"/>
        <rFont val="Courier New"/>
        <family val="3"/>
      </rPr>
      <t xml:space="preserve">IFER     1      </t>
    </r>
    <r>
      <rPr>
        <vertAlign val="superscript"/>
        <sz val="10.5"/>
        <rFont val="Courier New"/>
        <family val="3"/>
      </rPr>
      <t>2      1      1      0      0      3      1     0      2     11</t>
    </r>
  </si>
  <si>
    <r>
      <rPr>
        <sz val="10.5"/>
        <rFont val="Courier New"/>
        <family val="3"/>
      </rPr>
      <t xml:space="preserve">LP      </t>
    </r>
    <r>
      <rPr>
        <vertAlign val="superscript"/>
        <sz val="10.5"/>
        <rFont val="Courier New"/>
        <family val="3"/>
      </rPr>
      <t>4     10     0      0      6      4      5      2      0      6     37</t>
    </r>
  </si>
  <si>
    <r>
      <rPr>
        <sz val="10.5"/>
        <rFont val="Courier New"/>
        <family val="3"/>
      </rPr>
      <t xml:space="preserve">NPP    </t>
    </r>
    <r>
      <rPr>
        <b/>
        <sz val="10"/>
        <rFont val="Courier New"/>
        <family val="3"/>
      </rPr>
      <t xml:space="preserve">166     </t>
    </r>
    <r>
      <rPr>
        <vertAlign val="superscript"/>
        <sz val="10.5"/>
        <rFont val="Courier New"/>
        <family val="3"/>
      </rPr>
      <t xml:space="preserve">213     53    154    109    153    203    137    </t>
    </r>
    <r>
      <rPr>
        <b/>
        <vertAlign val="superscript"/>
        <sz val="10"/>
        <rFont val="Courier New"/>
        <family val="3"/>
      </rPr>
      <t xml:space="preserve">189     </t>
    </r>
    <r>
      <rPr>
        <vertAlign val="superscript"/>
        <sz val="10.5"/>
        <rFont val="Courier New"/>
        <family val="3"/>
      </rPr>
      <t>316   1693</t>
    </r>
  </si>
  <si>
    <r>
      <rPr>
        <sz val="10.5"/>
        <rFont val="Courier New"/>
        <family val="3"/>
      </rPr>
      <t xml:space="preserve">ATP      2     0      </t>
    </r>
    <r>
      <rPr>
        <vertAlign val="superscript"/>
        <sz val="10.5"/>
        <rFont val="Courier New"/>
        <family val="3"/>
      </rPr>
      <t>0      2      3      0      0      0      2      1     10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</si>
  <si>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0      1      0      1      3      0      0      3      2      1     11</t>
    </r>
  </si>
  <si>
    <r>
      <rPr>
        <sz val="10.5"/>
        <rFont val="Courier New"/>
        <family val="3"/>
      </rPr>
      <t xml:space="preserve">UNITED STATES SENATE JORDAN, HARV HURKOWSKI, FRANK SMITH, TONY </t>
    </r>
    <r>
      <rPr>
        <b/>
        <sz val="10"/>
        <rFont val="Times New Roman"/>
        <family val="1"/>
      </rPr>
      <t>WRITE-IN</t>
    </r>
  </si>
  <si>
    <r>
      <rPr>
        <sz val="10.5"/>
        <rFont val="Courier New"/>
        <family val="3"/>
      </rPr>
      <t xml:space="preserve">G     </t>
    </r>
    <r>
      <rPr>
        <b/>
        <sz val="10"/>
        <rFont val="Courier New"/>
        <family val="3"/>
      </rPr>
      <t xml:space="preserve">66     </t>
    </r>
    <r>
      <rPr>
        <vertAlign val="superscript"/>
        <sz val="10.5"/>
        <rFont val="Courier New"/>
        <family val="3"/>
      </rPr>
      <t xml:space="preserve">101     21     53     37     </t>
    </r>
    <r>
      <rPr>
        <b/>
        <vertAlign val="superscript"/>
        <sz val="10"/>
        <rFont val="Courier New"/>
        <family val="3"/>
      </rPr>
      <t xml:space="preserve">89      </t>
    </r>
    <r>
      <rPr>
        <vertAlign val="superscript"/>
        <sz val="10.5"/>
        <rFont val="Courier New"/>
        <family val="3"/>
      </rPr>
      <t>70     46     53     49    585</t>
    </r>
  </si>
  <si>
    <r>
      <rPr>
        <b/>
        <vertAlign val="subscript"/>
        <sz val="10"/>
        <rFont val="Times New Roman"/>
        <family val="1"/>
      </rPr>
      <t xml:space="preserve">R        </t>
    </r>
    <r>
      <rPr>
        <vertAlign val="subscript"/>
        <sz val="10.5"/>
        <rFont val="Courier New"/>
        <family val="3"/>
      </rPr>
      <t xml:space="preserve">343    416     </t>
    </r>
    <r>
      <rPr>
        <sz val="10.5"/>
        <rFont val="Courier New"/>
        <family val="3"/>
      </rPr>
      <t xml:space="preserve">93    267    </t>
    </r>
    <r>
      <rPr>
        <vertAlign val="superscript"/>
        <sz val="10.5"/>
        <rFont val="Courier New"/>
        <family val="3"/>
      </rPr>
      <t xml:space="preserve">211    236    590    </t>
    </r>
    <r>
      <rPr>
        <b/>
        <vertAlign val="superscript"/>
        <sz val="10"/>
        <rFont val="Courier New"/>
        <family val="3"/>
      </rPr>
      <t xml:space="preserve">386    368     </t>
    </r>
    <r>
      <rPr>
        <vertAlign val="superscript"/>
        <sz val="10.5"/>
        <rFont val="Courier New"/>
        <family val="3"/>
      </rPr>
      <t>219   3129</t>
    </r>
  </si>
  <si>
    <r>
      <rPr>
        <b/>
        <vertAlign val="subscript"/>
        <sz val="10"/>
        <rFont val="Times New Roman"/>
        <family val="1"/>
      </rPr>
      <t xml:space="preserve">D         </t>
    </r>
    <r>
      <rPr>
        <vertAlign val="subscript"/>
        <sz val="10.5"/>
        <rFont val="Courier New"/>
        <family val="3"/>
      </rPr>
      <t xml:space="preserve">294    387     </t>
    </r>
    <r>
      <rPr>
        <b/>
        <vertAlign val="subscript"/>
        <sz val="10"/>
        <rFont val="Courier New"/>
        <family val="3"/>
      </rPr>
      <t xml:space="preserve">80     </t>
    </r>
    <r>
      <rPr>
        <vertAlign val="subscript"/>
        <sz val="10.5"/>
        <rFont val="Courier New"/>
        <family val="3"/>
      </rPr>
      <t xml:space="preserve">269    184    204    </t>
    </r>
    <r>
      <rPr>
        <sz val="10.5"/>
        <rFont val="Courier New"/>
        <family val="3"/>
      </rPr>
      <t xml:space="preserve">290    219    </t>
    </r>
    <r>
      <rPr>
        <vertAlign val="superscript"/>
        <sz val="10.5"/>
        <rFont val="Courier New"/>
        <family val="3"/>
      </rPr>
      <t>260    215   2402</t>
    </r>
  </si>
  <si>
    <r>
      <rPr>
        <vertAlign val="subscript"/>
        <sz val="10.5"/>
        <rFont val="Courier New"/>
        <family val="3"/>
      </rPr>
      <t xml:space="preserve">1      0      1      1      0      3      2      </t>
    </r>
    <r>
      <rPr>
        <sz val="10.5"/>
        <rFont val="Courier New"/>
        <family val="3"/>
      </rPr>
      <t xml:space="preserve">2      </t>
    </r>
    <r>
      <rPr>
        <vertAlign val="superscript"/>
        <sz val="10.5"/>
        <rFont val="Courier New"/>
        <family val="3"/>
      </rPr>
      <t xml:space="preserve">0      1     </t>
    </r>
    <r>
      <rPr>
        <vertAlign val="superscript"/>
        <sz val="9"/>
        <rFont val="Arial"/>
        <family val="2"/>
      </rPr>
      <t>11</t>
    </r>
  </si>
  <si>
    <r>
      <rPr>
        <b/>
        <vertAlign val="subscript"/>
        <sz val="10"/>
        <rFont val="Times New Roman"/>
        <family val="1"/>
      </rPr>
      <t xml:space="preserve">D         </t>
    </r>
    <r>
      <rPr>
        <vertAlign val="subscript"/>
        <sz val="10.5"/>
        <rFont val="Courier New"/>
        <family val="3"/>
      </rPr>
      <t xml:space="preserve">336    </t>
    </r>
    <r>
      <rPr>
        <b/>
        <sz val="10"/>
        <rFont val="Courier New"/>
        <family val="3"/>
      </rPr>
      <t xml:space="preserve">482     </t>
    </r>
    <r>
      <rPr>
        <sz val="10.5"/>
        <rFont val="Courier New"/>
        <family val="3"/>
      </rPr>
      <t xml:space="preserve">91    292    </t>
    </r>
    <r>
      <rPr>
        <vertAlign val="superscript"/>
        <sz val="10.5"/>
        <rFont val="Courier New"/>
        <family val="3"/>
      </rPr>
      <t>225    264    392    298    297    222   2899</t>
    </r>
  </si>
  <si>
    <r>
      <rPr>
        <vertAlign val="subscript"/>
        <sz val="10.5"/>
        <rFont val="Courier New"/>
        <family val="3"/>
      </rPr>
      <t xml:space="preserve">15     </t>
    </r>
    <r>
      <rPr>
        <b/>
        <vertAlign val="subscript"/>
        <sz val="10"/>
        <rFont val="Courier New"/>
        <family val="3"/>
      </rPr>
      <t xml:space="preserve">28     </t>
    </r>
    <r>
      <rPr>
        <vertAlign val="subscript"/>
        <sz val="10.5"/>
        <rFont val="Courier New"/>
        <family val="3"/>
      </rPr>
      <t xml:space="preserve">12     22     </t>
    </r>
    <r>
      <rPr>
        <sz val="10.5"/>
        <rFont val="Courier New"/>
        <family val="3"/>
      </rPr>
      <t xml:space="preserve">29     </t>
    </r>
    <r>
      <rPr>
        <vertAlign val="superscript"/>
        <sz val="10.5"/>
        <rFont val="Courier New"/>
        <family val="3"/>
      </rPr>
      <t>13     26     18    228</t>
    </r>
  </si>
  <si>
    <r>
      <rPr>
        <sz val="10.5"/>
        <rFont val="Courier New"/>
        <family val="3"/>
      </rPr>
      <t xml:space="preserve">MILLIGAN, HIKE       </t>
    </r>
    <r>
      <rPr>
        <vertAlign val="superscript"/>
        <sz val="10.5"/>
        <rFont val="Courier New"/>
        <family val="3"/>
      </rPr>
      <t>G     33     32</t>
    </r>
  </si>
  <si>
    <r>
      <rPr>
        <sz val="10.5"/>
        <rFont val="Courier New"/>
        <family val="3"/>
      </rPr>
      <t xml:space="preserve">STATES, MICHAEL       </t>
    </r>
    <r>
      <rPr>
        <b/>
        <vertAlign val="superscript"/>
        <sz val="9.5"/>
        <rFont val="Arial"/>
        <family val="2"/>
      </rPr>
      <t xml:space="preserve">A          </t>
    </r>
    <r>
      <rPr>
        <b/>
        <vertAlign val="superscript"/>
        <sz val="10"/>
        <rFont val="Courier New"/>
        <family val="3"/>
      </rPr>
      <t>38</t>
    </r>
    <r>
      <rPr>
        <vertAlign val="superscript"/>
        <sz val="10.5"/>
        <rFont val="Courier New"/>
        <family val="3"/>
      </rPr>
      <t xml:space="preserve">     45</t>
    </r>
  </si>
  <si>
    <r>
      <rPr>
        <sz val="10.5"/>
        <rFont val="Courier New"/>
        <family val="3"/>
      </rPr>
      <t xml:space="preserve">YOUNG, DON            </t>
    </r>
    <r>
      <rPr>
        <b/>
        <vertAlign val="superscript"/>
        <sz val="10"/>
        <rFont val="Times New Roman"/>
        <family val="1"/>
      </rPr>
      <t xml:space="preserve">R         </t>
    </r>
    <r>
      <rPr>
        <vertAlign val="superscript"/>
        <sz val="10.5"/>
        <rFont val="Courier New"/>
        <family val="3"/>
      </rPr>
      <t>291    339</t>
    </r>
  </si>
  <si>
    <r>
      <rPr>
        <vertAlign val="subscript"/>
        <sz val="10.5"/>
        <rFont val="Courier New"/>
        <family val="3"/>
      </rPr>
      <t xml:space="preserve">6     30     23     34     </t>
    </r>
    <r>
      <rPr>
        <sz val="10.5"/>
        <rFont val="Courier New"/>
        <family val="3"/>
      </rPr>
      <t xml:space="preserve">35     </t>
    </r>
    <r>
      <rPr>
        <vertAlign val="superscript"/>
        <sz val="10.5"/>
        <rFont val="Courier New"/>
        <family val="3"/>
      </rPr>
      <t>29     34     24    298</t>
    </r>
  </si>
  <si>
    <r>
      <rPr>
        <vertAlign val="subscript"/>
        <sz val="10.5"/>
        <rFont val="Courier New"/>
        <family val="3"/>
      </rPr>
      <t xml:space="preserve">78    241    170    207    </t>
    </r>
    <r>
      <rPr>
        <b/>
        <sz val="10"/>
        <rFont val="Courier New"/>
        <family val="3"/>
      </rPr>
      <t xml:space="preserve">481    </t>
    </r>
    <r>
      <rPr>
        <vertAlign val="superscript"/>
        <sz val="10.5"/>
        <rFont val="Courier New"/>
        <family val="3"/>
      </rPr>
      <t>315    319    217   2658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</si>
  <si>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1      0      1     0      0      3      4      2</t>
    </r>
  </si>
  <si>
    <r>
      <rPr>
        <sz val="10.5"/>
        <rFont val="Courier New"/>
        <family val="3"/>
      </rPr>
      <t>STATE SENATOR DIST.K ESTES, JAMES</t>
    </r>
  </si>
  <si>
    <r>
      <rPr>
        <sz val="10.5"/>
        <rFont val="Courier New"/>
        <family val="3"/>
      </rPr>
      <t xml:space="preserve">278    197    </t>
    </r>
    <r>
      <rPr>
        <vertAlign val="superscript"/>
        <sz val="10.5"/>
        <rFont val="Courier New"/>
        <family val="3"/>
      </rPr>
      <t>273    341    248    246     73   2504</t>
    </r>
  </si>
  <si>
    <r>
      <rPr>
        <sz val="10.5"/>
        <rFont val="Courier New"/>
        <family val="3"/>
      </rPr>
      <t xml:space="preserve">379     66   </t>
    </r>
    <r>
      <rPr>
        <vertAlign val="superscript"/>
        <sz val="10.5"/>
        <rFont val="Courier New"/>
        <family val="3"/>
      </rPr>
      <t>3077</t>
    </r>
  </si>
  <si>
    <r>
      <rPr>
        <sz val="10.5"/>
        <rFont val="Courier New"/>
        <family val="3"/>
      </rPr>
      <t xml:space="preserve">KELLY, TIM            </t>
    </r>
    <r>
      <rPr>
        <b/>
        <vertAlign val="superscript"/>
        <sz val="10"/>
        <rFont val="Times New Roman"/>
        <family val="1"/>
      </rPr>
      <t xml:space="preserve">R        </t>
    </r>
    <r>
      <rPr>
        <vertAlign val="superscript"/>
        <sz val="10.5"/>
        <rFont val="Courier New"/>
        <family val="3"/>
      </rPr>
      <t>362    434    106    295    216    240    583    396</t>
    </r>
  </si>
  <si>
    <r>
      <rPr>
        <sz val="10.5"/>
        <rFont val="Courier New"/>
        <family val="3"/>
      </rPr>
      <t xml:space="preserve">WRITE-IN                  </t>
    </r>
    <r>
      <rPr>
        <vertAlign val="superscript"/>
        <sz val="10.5"/>
        <rFont val="Courier New"/>
        <family val="3"/>
      </rPr>
      <t>1      3      0      1      2</t>
    </r>
  </si>
  <si>
    <r>
      <rPr>
        <sz val="10.5"/>
        <rFont val="Courier New"/>
        <family val="3"/>
      </rPr>
      <t xml:space="preserve">STATE REP. DIST. </t>
    </r>
    <r>
      <rPr>
        <vertAlign val="superscript"/>
        <sz val="10.5"/>
        <rFont val="Courier New"/>
        <family val="3"/>
      </rPr>
      <t xml:space="preserve">21      </t>
    </r>
    <r>
      <rPr>
        <b/>
        <vertAlign val="subscript"/>
        <sz val="10"/>
        <rFont val="Times New Roman"/>
        <family val="1"/>
      </rPr>
      <t xml:space="preserve">R        </t>
    </r>
    <r>
      <rPr>
        <vertAlign val="subscript"/>
        <sz val="10.5"/>
        <rFont val="Courier New"/>
        <family val="3"/>
      </rPr>
      <t>218    298</t>
    </r>
  </si>
  <si>
    <r>
      <rPr>
        <sz val="10.5"/>
        <rFont val="Courier New"/>
        <family val="3"/>
      </rPr>
      <t>DAVIS, BETTYE</t>
    </r>
  </si>
  <si>
    <r>
      <rPr>
        <vertAlign val="subscript"/>
        <sz val="10.5"/>
        <rFont val="Courier New"/>
        <family val="3"/>
      </rPr>
      <t xml:space="preserve">60    200    145    </t>
    </r>
    <r>
      <rPr>
        <sz val="10.5"/>
        <rFont val="Courier New"/>
        <family val="3"/>
      </rPr>
      <t xml:space="preserve">174    431    </t>
    </r>
    <r>
      <rPr>
        <vertAlign val="superscript"/>
        <sz val="10.5"/>
        <rFont val="Courier New"/>
        <family val="3"/>
      </rPr>
      <t>290    299     33   2148</t>
    </r>
  </si>
  <si>
    <r>
      <rPr>
        <vertAlign val="subscript"/>
        <sz val="10.5"/>
        <rFont val="Courier New"/>
        <family val="3"/>
      </rPr>
      <t xml:space="preserve">130    381    275    </t>
    </r>
    <r>
      <rPr>
        <sz val="10.5"/>
        <rFont val="Courier New"/>
        <family val="3"/>
      </rPr>
      <t xml:space="preserve">335    500    </t>
    </r>
    <r>
      <rPr>
        <vertAlign val="superscript"/>
        <sz val="10.5"/>
        <rFont val="Courier New"/>
        <family val="3"/>
      </rPr>
      <t>357    326     69   3427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</si>
  <si>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0      2      0      1      0      5      2      1      1</t>
    </r>
  </si>
  <si>
    <r>
      <rPr>
        <sz val="10.5"/>
        <rFont val="Courier New"/>
        <family val="3"/>
      </rPr>
      <t>APPEALS - A. BRYNER</t>
    </r>
    <r>
      <rPr>
        <sz val="10.5"/>
        <color rgb="FF313131"/>
        <rFont val="Courier New"/>
        <family val="3"/>
      </rPr>
      <t xml:space="preserve">.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</si>
  <si>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357    492    </t>
    </r>
    <r>
      <rPr>
        <vertAlign val="superscript"/>
        <sz val="10.5"/>
        <rFont val="Courier New"/>
        <family val="3"/>
      </rPr>
      <t>114    322    226    284    511    371    367    251   3295</t>
    </r>
  </si>
  <si>
    <r>
      <rPr>
        <vertAlign val="subscript"/>
        <sz val="10.5"/>
        <rFont val="Courier New"/>
        <family val="3"/>
      </rPr>
      <t xml:space="preserve">NO                     245    278     50    </t>
    </r>
    <r>
      <rPr>
        <sz val="10.5"/>
        <rFont val="Courier New"/>
        <family val="3"/>
      </rPr>
      <t xml:space="preserve">188    143    </t>
    </r>
    <r>
      <rPr>
        <vertAlign val="superscript"/>
        <sz val="10.5"/>
        <rFont val="Courier New"/>
        <family val="3"/>
      </rPr>
      <t>171    326    204</t>
    </r>
  </si>
  <si>
    <r>
      <rPr>
        <sz val="10.5"/>
        <rFont val="Courier New"/>
        <family val="3"/>
      </rPr>
      <t xml:space="preserve">APPEALS </t>
    </r>
    <r>
      <rPr>
        <vertAlign val="superscript"/>
        <sz val="10.5"/>
        <rFont val="Courier New"/>
        <family val="3"/>
      </rPr>
      <t xml:space="preserve">- R. COATS </t>
    </r>
    <r>
      <rPr>
        <sz val="10.5"/>
        <rFont val="Courier New"/>
        <family val="3"/>
      </rPr>
      <t>YES</t>
    </r>
  </si>
  <si>
    <r>
      <rPr>
        <vertAlign val="subscript"/>
        <sz val="10.5"/>
        <rFont val="Courier New"/>
        <family val="3"/>
      </rPr>
      <t xml:space="preserve">350    466    112    </t>
    </r>
    <r>
      <rPr>
        <sz val="10.5"/>
        <rFont val="Courier New"/>
        <family val="3"/>
      </rPr>
      <t xml:space="preserve">305    216    276    </t>
    </r>
    <r>
      <rPr>
        <vertAlign val="superscript"/>
        <sz val="10.5"/>
        <rFont val="Courier New"/>
        <family val="3"/>
      </rPr>
      <t>491    361    346    241   3164</t>
    </r>
  </si>
  <si>
    <r>
      <rPr>
        <sz val="10.5"/>
        <rFont val="Courier New"/>
        <family val="3"/>
      </rPr>
      <t xml:space="preserve">174    </t>
    </r>
    <r>
      <rPr>
        <vertAlign val="superscript"/>
        <sz val="10.5"/>
        <rFont val="Courier New"/>
        <family val="3"/>
      </rPr>
      <t>332    212</t>
    </r>
  </si>
  <si>
    <r>
      <rPr>
        <vertAlign val="subscript"/>
        <sz val="10.5"/>
        <rFont val="Courier New"/>
        <family val="3"/>
      </rPr>
      <t xml:space="preserve">NO                      </t>
    </r>
    <r>
      <rPr>
        <sz val="10.5"/>
        <rFont val="Courier New"/>
        <family val="3"/>
      </rPr>
      <t xml:space="preserve">248    298     </t>
    </r>
    <r>
      <rPr>
        <vertAlign val="superscript"/>
        <sz val="10.5"/>
        <rFont val="Courier New"/>
        <family val="3"/>
      </rPr>
      <t>53    206    149</t>
    </r>
  </si>
  <si>
    <r>
      <rPr>
        <vertAlign val="subscript"/>
        <sz val="29"/>
        <rFont val="Arial"/>
        <family val="2"/>
      </rPr>
      <t>-</t>
    </r>
    <r>
      <rPr>
        <sz val="10.5"/>
        <rFont val="Courier New"/>
        <family val="3"/>
      </rPr>
      <t xml:space="preserve">JD3S - </t>
    </r>
    <r>
      <rPr>
        <b/>
        <sz val="9.5"/>
        <rFont val="Times New Roman"/>
        <family val="1"/>
      </rPr>
      <t xml:space="preserve">8.    </t>
    </r>
    <r>
      <rPr>
        <vertAlign val="superscript"/>
        <sz val="10.5"/>
        <rFont val="Courier New"/>
        <family val="3"/>
      </rPr>
      <t>CUTLER</t>
    </r>
  </si>
  <si>
    <r>
      <rPr>
        <vertAlign val="subscript"/>
        <sz val="10.5"/>
        <rFont val="Courier New"/>
        <family val="3"/>
      </rPr>
      <t xml:space="preserve">405    518    125    </t>
    </r>
    <r>
      <rPr>
        <sz val="10.5"/>
        <rFont val="Courier New"/>
        <family val="3"/>
      </rPr>
      <t xml:space="preserve">359    247    </t>
    </r>
    <r>
      <rPr>
        <vertAlign val="superscript"/>
        <sz val="10.5"/>
        <rFont val="Courier New"/>
        <family val="3"/>
      </rPr>
      <t>314    522    403    358    250   3501</t>
    </r>
  </si>
  <si>
    <r>
      <rPr>
        <vertAlign val="subscript"/>
        <sz val="28.5"/>
        <rFont val="Arial"/>
        <family val="2"/>
      </rPr>
      <t xml:space="preserve">-  </t>
    </r>
    <r>
      <rPr>
        <vertAlign val="superscript"/>
        <sz val="10.5"/>
        <rFont val="Courier New"/>
        <family val="3"/>
      </rPr>
      <t xml:space="preserve">YES                      </t>
    </r>
    <r>
      <rPr>
        <sz val="10.5"/>
        <rFont val="Courier New"/>
        <family val="3"/>
      </rPr>
      <t xml:space="preserve">208    257     </t>
    </r>
    <r>
      <rPr>
        <vertAlign val="superscript"/>
        <sz val="10.5"/>
        <rFont val="Courier New"/>
        <family val="3"/>
      </rPr>
      <t>42    157    128</t>
    </r>
  </si>
  <si>
    <r>
      <rPr>
        <vertAlign val="subscript"/>
        <sz val="10.5"/>
        <rFont val="Courier New"/>
        <family val="3"/>
      </rPr>
      <t xml:space="preserve">150    313    </t>
    </r>
    <r>
      <rPr>
        <sz val="10.5"/>
        <rFont val="Courier New"/>
        <family val="3"/>
      </rPr>
      <t xml:space="preserve">183    201    120   </t>
    </r>
    <r>
      <rPr>
        <vertAlign val="superscript"/>
        <sz val="10.5"/>
        <rFont val="Courier New"/>
        <family val="3"/>
      </rPr>
      <t>1759</t>
    </r>
  </si>
  <si>
    <r>
      <rPr>
        <sz val="9"/>
        <rFont val="Arial"/>
        <family val="2"/>
      </rPr>
      <t>- 83 -</t>
    </r>
  </si>
  <si>
    <r>
      <rPr>
        <sz val="23.5"/>
        <rFont val="Times New Roman"/>
        <family val="1"/>
      </rPr>
      <t>"</t>
    </r>
  </si>
  <si>
    <r>
      <rPr>
        <sz val="11"/>
        <rFont val="Courier New"/>
        <family val="3"/>
      </rPr>
      <t xml:space="preserve">DATE: 12/02/92                                   </t>
    </r>
    <r>
      <rPr>
        <vertAlign val="superscript"/>
        <sz val="11"/>
        <rFont val="Courier New"/>
        <family val="3"/>
      </rPr>
      <t xml:space="preserve">1992 GENERAL ELECTION                            PAGE  2 OF 2 </t>
    </r>
    <r>
      <rPr>
        <sz val="11"/>
        <rFont val="Courier New"/>
        <family val="3"/>
      </rPr>
      <t xml:space="preserve">TIME: 13117                                    </t>
    </r>
    <r>
      <rPr>
        <vertAlign val="superscript"/>
        <sz val="11"/>
        <rFont val="Courier New"/>
        <family val="3"/>
      </rPr>
      <t>STATEMENT OF VOTE FOR DISTRICT 21</t>
    </r>
  </si>
  <si>
    <r>
      <rPr>
        <sz val="11"/>
        <rFont val="Courier New"/>
        <family val="3"/>
      </rPr>
      <t xml:space="preserve">ANCH   ANCH   </t>
    </r>
    <r>
      <rPr>
        <vertAlign val="superscript"/>
        <sz val="11"/>
        <rFont val="Courier New"/>
        <family val="3"/>
      </rPr>
      <t>ANCH   ANCH   ANCH   ANCH   ANCH   ANCH AISENTE QUESTON</t>
    </r>
  </si>
  <si>
    <r>
      <rPr>
        <vertAlign val="subscript"/>
        <sz val="11"/>
        <rFont val="Courier New"/>
        <family val="3"/>
      </rPr>
      <t xml:space="preserve">I 395  I 397  I 399  I 401  </t>
    </r>
    <r>
      <rPr>
        <sz val="11"/>
        <rFont val="Courier New"/>
        <family val="3"/>
      </rPr>
      <t xml:space="preserve">I 403  I 405  I 407  </t>
    </r>
    <r>
      <rPr>
        <vertAlign val="superscript"/>
        <sz val="11"/>
        <rFont val="Courier New"/>
        <family val="3"/>
      </rPr>
      <t>I 409</t>
    </r>
  </si>
  <si>
    <r>
      <rPr>
        <sz val="11"/>
        <rFont val="Courier New"/>
        <family val="3"/>
      </rPr>
      <t xml:space="preserve">21-395  21-397  </t>
    </r>
    <r>
      <rPr>
        <vertAlign val="superscript"/>
        <sz val="11"/>
        <rFont val="Courier New"/>
        <family val="3"/>
      </rPr>
      <t>21-399  21-401  21-403  21-405  21-407  21-409</t>
    </r>
  </si>
  <si>
    <r>
      <rPr>
        <sz val="11"/>
        <rFont val="Courier New"/>
        <family val="3"/>
      </rPr>
      <t xml:space="preserve">21-991  </t>
    </r>
    <r>
      <rPr>
        <vertAlign val="superscript"/>
        <sz val="11"/>
        <rFont val="Courier New"/>
        <family val="3"/>
      </rPr>
      <t>21-995</t>
    </r>
  </si>
  <si>
    <r>
      <rPr>
        <sz val="11"/>
        <rFont val="Courier New"/>
        <family val="3"/>
      </rPr>
      <t>JD3S - D. FABE VES</t>
    </r>
  </si>
  <si>
    <r>
      <rPr>
        <sz val="11"/>
        <rFont val="Courier New"/>
        <family val="3"/>
      </rPr>
      <t>JD3S - J. REESE VES</t>
    </r>
  </si>
  <si>
    <r>
      <rPr>
        <sz val="11"/>
        <rFont val="Courier New"/>
        <family val="3"/>
      </rPr>
      <t>JD3S • H. ROWLAND VES</t>
    </r>
  </si>
  <si>
    <r>
      <rPr>
        <sz val="11"/>
        <rFont val="Courier New"/>
        <family val="3"/>
      </rPr>
      <t>JD3D - P. ASHMAN VES</t>
    </r>
  </si>
  <si>
    <r>
      <rPr>
        <sz val="11"/>
        <rFont val="Courier New"/>
        <family val="3"/>
      </rPr>
      <t>JD3D - N. FINN VES</t>
    </r>
  </si>
  <si>
    <r>
      <rPr>
        <sz val="11"/>
        <rFont val="Courier New"/>
        <family val="3"/>
      </rPr>
      <t>JD3D - W. FULD VES</t>
    </r>
  </si>
  <si>
    <r>
      <rPr>
        <sz val="11"/>
        <rFont val="Courier New"/>
        <family val="3"/>
      </rPr>
      <t xml:space="preserve">JD3D - J. </t>
    </r>
    <r>
      <rPr>
        <vertAlign val="superscript"/>
        <sz val="11"/>
        <rFont val="Courier New"/>
        <family val="3"/>
      </rPr>
      <t xml:space="preserve">MASON </t>
    </r>
    <r>
      <rPr>
        <sz val="11"/>
        <rFont val="Courier New"/>
        <family val="3"/>
      </rPr>
      <t>VES</t>
    </r>
  </si>
  <si>
    <r>
      <rPr>
        <sz val="11"/>
        <rFont val="Courier New"/>
        <family val="3"/>
      </rPr>
      <t>CONSTITUTIONAL CDNV. VES</t>
    </r>
  </si>
  <si>
    <r>
      <rPr>
        <sz val="11"/>
        <rFont val="Courier New"/>
        <family val="3"/>
      </rPr>
      <t>HERITAGE PARK CANCH) VES</t>
    </r>
  </si>
  <si>
    <r>
      <rPr>
        <sz val="11"/>
        <rFont val="Courier New"/>
        <family val="3"/>
      </rPr>
      <t xml:space="preserve">387    510    </t>
    </r>
    <r>
      <rPr>
        <vertAlign val="superscript"/>
        <sz val="11"/>
        <rFont val="Courier New"/>
        <family val="3"/>
      </rPr>
      <t>125    348    243    301    530    393    376    238   3451</t>
    </r>
  </si>
  <si>
    <r>
      <rPr>
        <sz val="11"/>
        <rFont val="Courier New"/>
        <family val="3"/>
      </rPr>
      <t xml:space="preserve">218    261     </t>
    </r>
    <r>
      <rPr>
        <vertAlign val="superscript"/>
        <sz val="11"/>
        <rFont val="Courier New"/>
        <family val="3"/>
      </rPr>
      <t xml:space="preserve">40    162    126    154    293    182    </t>
    </r>
    <r>
      <rPr>
        <b/>
        <vertAlign val="superscript"/>
        <sz val="10"/>
        <rFont val="Courier New"/>
        <family val="3"/>
      </rPr>
      <t xml:space="preserve">185     </t>
    </r>
    <r>
      <rPr>
        <vertAlign val="superscript"/>
        <sz val="11"/>
        <rFont val="Courier New"/>
        <family val="3"/>
      </rPr>
      <t>124   1745</t>
    </r>
  </si>
  <si>
    <r>
      <rPr>
        <sz val="11"/>
        <rFont val="Courier New"/>
        <family val="3"/>
      </rPr>
      <t xml:space="preserve">372    </t>
    </r>
    <r>
      <rPr>
        <b/>
        <vertAlign val="superscript"/>
        <sz val="10"/>
        <rFont val="Courier New"/>
        <family val="3"/>
      </rPr>
      <t xml:space="preserve">498     </t>
    </r>
    <r>
      <rPr>
        <vertAlign val="superscript"/>
        <sz val="11"/>
        <rFont val="Courier New"/>
        <family val="3"/>
      </rPr>
      <t>112    331    244    298    519    382    355    223   3334</t>
    </r>
  </si>
  <si>
    <r>
      <rPr>
        <sz val="11"/>
        <rFont val="Courier New"/>
        <family val="3"/>
      </rPr>
      <t xml:space="preserve">224    272     </t>
    </r>
    <r>
      <rPr>
        <vertAlign val="superscript"/>
        <sz val="11"/>
        <rFont val="Courier New"/>
        <family val="3"/>
      </rPr>
      <t xml:space="preserve">54    176    127    156    302    195    197    142   </t>
    </r>
    <r>
      <rPr>
        <b/>
        <vertAlign val="superscript"/>
        <sz val="10"/>
        <rFont val="Courier New"/>
        <family val="3"/>
      </rPr>
      <t>1845</t>
    </r>
  </si>
  <si>
    <r>
      <rPr>
        <vertAlign val="subscript"/>
        <sz val="11"/>
        <rFont val="Courier New"/>
        <family val="3"/>
      </rPr>
      <t xml:space="preserve">374    513    118    319    </t>
    </r>
    <r>
      <rPr>
        <sz val="11"/>
        <rFont val="Courier New"/>
        <family val="3"/>
      </rPr>
      <t xml:space="preserve">231    308    525    </t>
    </r>
    <r>
      <rPr>
        <vertAlign val="superscript"/>
        <sz val="11"/>
        <rFont val="Courier New"/>
        <family val="3"/>
      </rPr>
      <t>381    365    231   3365</t>
    </r>
  </si>
  <si>
    <r>
      <rPr>
        <sz val="11"/>
        <rFont val="Courier New"/>
        <family val="3"/>
      </rPr>
      <t xml:space="preserve">227    258    </t>
    </r>
    <r>
      <rPr>
        <b/>
        <sz val="10"/>
        <rFont val="Courier New"/>
        <family val="3"/>
      </rPr>
      <t xml:space="preserve">48     </t>
    </r>
    <r>
      <rPr>
        <vertAlign val="superscript"/>
        <sz val="11"/>
        <rFont val="Courier New"/>
        <family val="3"/>
      </rPr>
      <t xml:space="preserve">183    </t>
    </r>
    <r>
      <rPr>
        <b/>
        <vertAlign val="superscript"/>
        <sz val="10"/>
        <rFont val="Courier New"/>
        <family val="3"/>
      </rPr>
      <t xml:space="preserve">138    </t>
    </r>
    <r>
      <rPr>
        <vertAlign val="superscript"/>
        <sz val="11"/>
        <rFont val="Courier New"/>
        <family val="3"/>
      </rPr>
      <t xml:space="preserve">146    305    196    </t>
    </r>
    <r>
      <rPr>
        <b/>
        <vertAlign val="superscript"/>
        <sz val="10"/>
        <rFont val="Courier New"/>
        <family val="3"/>
      </rPr>
      <t xml:space="preserve">185     </t>
    </r>
    <r>
      <rPr>
        <vertAlign val="superscript"/>
        <sz val="11"/>
        <rFont val="Courier New"/>
        <family val="3"/>
      </rPr>
      <t>133   1819</t>
    </r>
  </si>
  <si>
    <r>
      <rPr>
        <vertAlign val="subscript"/>
        <sz val="11"/>
        <rFont val="Courier New"/>
        <family val="3"/>
      </rPr>
      <t xml:space="preserve">372    490    114    </t>
    </r>
    <r>
      <rPr>
        <sz val="11"/>
        <rFont val="Courier New"/>
        <family val="3"/>
      </rPr>
      <t xml:space="preserve">337    231    295    513    </t>
    </r>
    <r>
      <rPr>
        <vertAlign val="superscript"/>
        <sz val="11"/>
        <rFont val="Courier New"/>
        <family val="3"/>
      </rPr>
      <t xml:space="preserve">374    </t>
    </r>
    <r>
      <rPr>
        <b/>
        <vertAlign val="superscript"/>
        <sz val="10"/>
        <rFont val="Courier New"/>
        <family val="3"/>
      </rPr>
      <t xml:space="preserve">368     </t>
    </r>
    <r>
      <rPr>
        <vertAlign val="superscript"/>
        <sz val="11"/>
        <rFont val="Courier New"/>
        <family val="3"/>
      </rPr>
      <t>238   3332</t>
    </r>
  </si>
  <si>
    <r>
      <rPr>
        <vertAlign val="subscript"/>
        <sz val="11"/>
        <rFont val="Courier New"/>
        <family val="3"/>
      </rPr>
      <t xml:space="preserve">217    272     47    J65    </t>
    </r>
    <r>
      <rPr>
        <sz val="11"/>
        <rFont val="Courier New"/>
        <family val="3"/>
      </rPr>
      <t xml:space="preserve">131    156    296    </t>
    </r>
    <r>
      <rPr>
        <vertAlign val="superscript"/>
        <sz val="11"/>
        <rFont val="Courier New"/>
        <family val="3"/>
      </rPr>
      <t>193    174    120   1771</t>
    </r>
  </si>
  <si>
    <r>
      <rPr>
        <sz val="11"/>
        <rFont val="Courier New"/>
        <family val="3"/>
      </rPr>
      <t xml:space="preserve">412    </t>
    </r>
    <r>
      <rPr>
        <vertAlign val="superscript"/>
        <sz val="11"/>
        <rFont val="Courier New"/>
        <family val="3"/>
      </rPr>
      <t xml:space="preserve">521    125    370    241    314    544    387    </t>
    </r>
    <r>
      <rPr>
        <b/>
        <vertAlign val="superscript"/>
        <sz val="10"/>
        <rFont val="Courier New"/>
        <family val="3"/>
      </rPr>
      <t xml:space="preserve">388     </t>
    </r>
    <r>
      <rPr>
        <vertAlign val="superscript"/>
        <sz val="11"/>
        <rFont val="Courier New"/>
        <family val="3"/>
      </rPr>
      <t>256   3558</t>
    </r>
  </si>
  <si>
    <r>
      <rPr>
        <b/>
        <sz val="10"/>
        <rFont val="Courier New"/>
        <family val="3"/>
      </rPr>
      <t xml:space="preserve">188     </t>
    </r>
    <r>
      <rPr>
        <sz val="11"/>
        <rFont val="Courier New"/>
        <family val="3"/>
      </rPr>
      <t xml:space="preserve">244     </t>
    </r>
    <r>
      <rPr>
        <vertAlign val="superscript"/>
        <sz val="11"/>
        <rFont val="Courier New"/>
        <family val="3"/>
      </rPr>
      <t xml:space="preserve">37    140    124    141    285    </t>
    </r>
    <r>
      <rPr>
        <b/>
        <vertAlign val="superscript"/>
        <sz val="10"/>
        <rFont val="Courier New"/>
        <family val="3"/>
      </rPr>
      <t xml:space="preserve">189     </t>
    </r>
    <r>
      <rPr>
        <vertAlign val="superscript"/>
        <sz val="11"/>
        <rFont val="Courier New"/>
        <family val="3"/>
      </rPr>
      <t>165    110   1623</t>
    </r>
  </si>
  <si>
    <r>
      <rPr>
        <vertAlign val="subscript"/>
        <sz val="11"/>
        <rFont val="Courier New"/>
        <family val="3"/>
      </rPr>
      <t xml:space="preserve">358    477    117    328    </t>
    </r>
    <r>
      <rPr>
        <sz val="11"/>
        <rFont val="Courier New"/>
        <family val="3"/>
      </rPr>
      <t xml:space="preserve">226    283    489    </t>
    </r>
    <r>
      <rPr>
        <vertAlign val="superscript"/>
        <sz val="11"/>
        <rFont val="Courier New"/>
        <family val="3"/>
      </rPr>
      <t>366    339    221   3204</t>
    </r>
  </si>
  <si>
    <r>
      <rPr>
        <sz val="11"/>
        <rFont val="Courier New"/>
        <family val="3"/>
      </rPr>
      <t xml:space="preserve">225    278     </t>
    </r>
    <r>
      <rPr>
        <vertAlign val="superscript"/>
        <sz val="11"/>
        <rFont val="Courier New"/>
        <family val="3"/>
      </rPr>
      <t>45    175    135    165    327    198    203    140   1891</t>
    </r>
  </si>
  <si>
    <r>
      <rPr>
        <vertAlign val="subscript"/>
        <sz val="11"/>
        <rFont val="Courier New"/>
        <family val="3"/>
      </rPr>
      <t xml:space="preserve">365    </t>
    </r>
    <r>
      <rPr>
        <b/>
        <vertAlign val="subscript"/>
        <sz val="10"/>
        <rFont val="Courier New"/>
        <family val="3"/>
      </rPr>
      <t xml:space="preserve">488     </t>
    </r>
    <r>
      <rPr>
        <vertAlign val="subscript"/>
        <sz val="11"/>
        <rFont val="Courier New"/>
        <family val="3"/>
      </rPr>
      <t xml:space="preserve">123    329    222    </t>
    </r>
    <r>
      <rPr>
        <sz val="11"/>
        <rFont val="Courier New"/>
        <family val="3"/>
      </rPr>
      <t xml:space="preserve">286    </t>
    </r>
    <r>
      <rPr>
        <b/>
        <sz val="10"/>
        <rFont val="Courier New"/>
        <family val="3"/>
      </rPr>
      <t xml:space="preserve">498     </t>
    </r>
    <r>
      <rPr>
        <vertAlign val="superscript"/>
        <sz val="11"/>
        <rFont val="Courier New"/>
        <family val="3"/>
      </rPr>
      <t>377    349    240   3277</t>
    </r>
  </si>
  <si>
    <r>
      <rPr>
        <sz val="11"/>
        <rFont val="Courier New"/>
        <family val="3"/>
      </rPr>
      <t xml:space="preserve">227    278     43    </t>
    </r>
    <r>
      <rPr>
        <vertAlign val="superscript"/>
        <sz val="11"/>
        <rFont val="Courier New"/>
        <family val="3"/>
      </rPr>
      <t>178    144    166    322    197    199    125   1879</t>
    </r>
  </si>
  <si>
    <r>
      <rPr>
        <sz val="11"/>
        <rFont val="Courier New"/>
        <family val="3"/>
      </rPr>
      <t xml:space="preserve">207    </t>
    </r>
    <r>
      <rPr>
        <vertAlign val="superscript"/>
        <sz val="11"/>
        <rFont val="Courier New"/>
        <family val="3"/>
      </rPr>
      <t xml:space="preserve">262     </t>
    </r>
    <r>
      <rPr>
        <sz val="11"/>
        <rFont val="Courier New"/>
        <family val="3"/>
      </rPr>
      <t xml:space="preserve">66    </t>
    </r>
    <r>
      <rPr>
        <vertAlign val="superscript"/>
        <sz val="11"/>
        <rFont val="Courier New"/>
        <family val="3"/>
      </rPr>
      <t>217    135    178    307    190    257    186   2005</t>
    </r>
  </si>
  <si>
    <r>
      <rPr>
        <vertAlign val="subscript"/>
        <sz val="11"/>
        <rFont val="Courier New"/>
        <family val="3"/>
      </rPr>
      <t xml:space="preserve">452    600    122    349    </t>
    </r>
    <r>
      <rPr>
        <sz val="11"/>
        <rFont val="Courier New"/>
        <family val="3"/>
      </rPr>
      <t xml:space="preserve">273    329    610    </t>
    </r>
    <r>
      <rPr>
        <vertAlign val="superscript"/>
        <sz val="11"/>
        <rFont val="Courier New"/>
        <family val="3"/>
      </rPr>
      <t>434    346    245   3760</t>
    </r>
  </si>
  <si>
    <r>
      <rPr>
        <sz val="11"/>
        <rFont val="Courier New"/>
        <family val="3"/>
      </rPr>
      <t xml:space="preserve">336    </t>
    </r>
    <r>
      <rPr>
        <vertAlign val="superscript"/>
        <sz val="11"/>
        <rFont val="Courier New"/>
        <family val="3"/>
      </rPr>
      <t>438    107    252    208</t>
    </r>
    <r>
      <rPr>
        <vertAlign val="superscript"/>
        <sz val="11"/>
        <color rgb="FF3F3F3F"/>
        <rFont val="Courier New"/>
        <family val="3"/>
      </rPr>
      <t>·</t>
    </r>
    <r>
      <rPr>
        <vertAlign val="superscript"/>
        <sz val="11"/>
        <color rgb="FF161616"/>
        <rFont val="Courier New"/>
        <family val="3"/>
      </rPr>
      <t xml:space="preserve">-. </t>
    </r>
    <r>
      <rPr>
        <b/>
        <vertAlign val="superscript"/>
        <sz val="10"/>
        <rFont val="Courier New"/>
        <family val="3"/>
      </rPr>
      <t xml:space="preserve">268    </t>
    </r>
    <r>
      <rPr>
        <vertAlign val="superscript"/>
        <sz val="11"/>
        <rFont val="Courier New"/>
        <family val="3"/>
      </rPr>
      <t>521    343    308    183   2964</t>
    </r>
  </si>
  <si>
    <r>
      <rPr>
        <vertAlign val="subscript"/>
        <sz val="11"/>
        <rFont val="Courier New"/>
        <family val="3"/>
      </rPr>
      <t xml:space="preserve">356    461    87    329    </t>
    </r>
    <r>
      <rPr>
        <sz val="11"/>
        <rFont val="Courier New"/>
        <family val="3"/>
      </rPr>
      <t xml:space="preserve">223 '  250    426    </t>
    </r>
    <r>
      <rPr>
        <vertAlign val="superscript"/>
        <sz val="11"/>
        <rFont val="Courier New"/>
        <family val="3"/>
      </rPr>
      <t>303    331    216   2982</t>
    </r>
  </si>
  <si>
    <r>
      <rPr>
        <sz val="10"/>
        <rFont val="Arial"/>
        <family val="2"/>
      </rPr>
      <t>- CH -</t>
    </r>
  </si>
  <si>
    <r>
      <rPr>
        <vertAlign val="subscript"/>
        <sz val="10.5"/>
        <rFont val="Courier New"/>
        <family val="3"/>
      </rPr>
      <t xml:space="preserve">DATE: 12/02/92                                     </t>
    </r>
    <r>
      <rPr>
        <sz val="10.5"/>
        <rFont val="Courier New"/>
        <family val="3"/>
      </rPr>
      <t xml:space="preserve">1992 GENERAL ELECTION                             </t>
    </r>
    <r>
      <rPr>
        <vertAlign val="superscript"/>
        <sz val="10.5"/>
        <rFont val="Courier New"/>
        <family val="3"/>
      </rPr>
      <t xml:space="preserve">PAGE  1 OF 2 </t>
    </r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>STATEMENT OF VOTE FOR DISTRICT 22</t>
    </r>
  </si>
  <si>
    <r>
      <rPr>
        <vertAlign val="subscript"/>
        <sz val="10.5"/>
        <rFont val="Courier New"/>
        <family val="3"/>
      </rPr>
      <t xml:space="preserve">ANCH   ANCH    ANCH   </t>
    </r>
    <r>
      <rPr>
        <sz val="10.5"/>
        <rFont val="Courier New"/>
        <family val="3"/>
      </rPr>
      <t xml:space="preserve">ANCH    ANCH    </t>
    </r>
    <r>
      <rPr>
        <vertAlign val="superscript"/>
        <sz val="10.5"/>
        <rFont val="Courier New"/>
        <family val="3"/>
      </rPr>
      <t>ANCH</t>
    </r>
  </si>
  <si>
    <r>
      <rPr>
        <sz val="9.5"/>
        <rFont val="Arial"/>
        <family val="2"/>
      </rPr>
      <t xml:space="preserve">I   </t>
    </r>
    <r>
      <rPr>
        <sz val="10.5"/>
        <rFont val="Courier New"/>
        <family val="3"/>
      </rPr>
      <t xml:space="preserve">411   </t>
    </r>
    <r>
      <rPr>
        <vertAlign val="superscript"/>
        <sz val="9.5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413   </t>
    </r>
    <r>
      <rPr>
        <vertAlign val="superscript"/>
        <sz val="9.5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415   </t>
    </r>
    <r>
      <rPr>
        <vertAlign val="superscript"/>
        <sz val="9.5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417  </t>
    </r>
    <r>
      <rPr>
        <vertAlign val="superscript"/>
        <sz val="9.5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419   </t>
    </r>
    <r>
      <rPr>
        <vertAlign val="superscript"/>
        <sz val="9.5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>421</t>
    </r>
  </si>
  <si>
    <r>
      <rPr>
        <b/>
        <sz val="10"/>
        <rFont val="Courier New"/>
        <family val="3"/>
      </rPr>
      <t xml:space="preserve">22-991  </t>
    </r>
    <r>
      <rPr>
        <vertAlign val="superscript"/>
        <sz val="10.5"/>
        <rFont val="Courier New"/>
        <family val="3"/>
      </rPr>
      <t>22-995</t>
    </r>
  </si>
  <si>
    <r>
      <rPr>
        <sz val="10.5"/>
        <rFont val="Courier New"/>
        <family val="3"/>
      </rPr>
      <t xml:space="preserve">22-411  22-413  </t>
    </r>
    <r>
      <rPr>
        <vertAlign val="superscript"/>
        <sz val="10.5"/>
        <rFont val="Courier New"/>
        <family val="3"/>
      </rPr>
      <t>22-415  22-417  22-419  22-421  22-423</t>
    </r>
  </si>
  <si>
    <r>
      <rPr>
        <sz val="10.5"/>
        <rFont val="Courier New"/>
        <family val="3"/>
      </rPr>
      <t xml:space="preserve">VOTER TURNOUT¾           </t>
    </r>
    <r>
      <rPr>
        <vertAlign val="superscript"/>
        <sz val="10.5"/>
        <rFont val="Courier New"/>
        <family val="3"/>
      </rPr>
      <t xml:space="preserve">66.77  </t>
    </r>
    <r>
      <rPr>
        <b/>
        <vertAlign val="superscript"/>
        <sz val="10"/>
        <rFont val="Courier New"/>
        <family val="3"/>
      </rPr>
      <t xml:space="preserve">65.60   </t>
    </r>
    <r>
      <rPr>
        <vertAlign val="superscript"/>
        <sz val="10.5"/>
        <rFont val="Courier New"/>
        <family val="3"/>
      </rPr>
      <t>63.21  66.32  70.71  64.52  62.03</t>
    </r>
    <r>
      <rPr>
        <b/>
        <vertAlign val="superscript"/>
        <sz val="10"/>
        <rFont val="Courier New"/>
        <family val="3"/>
      </rPr>
      <t xml:space="preserve">                 84.28</t>
    </r>
  </si>
  <si>
    <r>
      <rPr>
        <sz val="10.5"/>
        <rFont val="Courier New"/>
        <family val="3"/>
      </rPr>
      <t xml:space="preserve">REGISTERED VOTERS         </t>
    </r>
    <r>
      <rPr>
        <vertAlign val="superscript"/>
        <sz val="10.5"/>
        <rFont val="Courier New"/>
        <family val="3"/>
      </rPr>
      <t xml:space="preserve">1487   </t>
    </r>
    <r>
      <rPr>
        <b/>
        <vertAlign val="superscript"/>
        <sz val="10"/>
        <rFont val="Courier New"/>
        <family val="3"/>
      </rPr>
      <t xml:space="preserve">1006    908    </t>
    </r>
    <r>
      <rPr>
        <vertAlign val="superscript"/>
        <sz val="10.5"/>
        <rFont val="Courier New"/>
        <family val="3"/>
      </rPr>
      <t xml:space="preserve">1779    </t>
    </r>
    <r>
      <rPr>
        <b/>
        <vertAlign val="superscript"/>
        <sz val="10"/>
        <rFont val="Courier New"/>
        <family val="3"/>
      </rPr>
      <t xml:space="preserve">1028    </t>
    </r>
    <r>
      <rPr>
        <vertAlign val="superscript"/>
        <sz val="10.5"/>
        <rFont val="Courier New"/>
        <family val="3"/>
      </rPr>
      <t xml:space="preserve">792   </t>
    </r>
    <r>
      <rPr>
        <b/>
        <vertAlign val="superscript"/>
        <sz val="10"/>
        <rFont val="Courier New"/>
        <family val="3"/>
      </rPr>
      <t xml:space="preserve">1649     </t>
    </r>
    <r>
      <rPr>
        <vertAlign val="superscript"/>
        <sz val="10.5"/>
        <rFont val="Courier New"/>
        <family val="3"/>
      </rPr>
      <t xml:space="preserve">0      0   </t>
    </r>
    <r>
      <rPr>
        <b/>
        <vertAlign val="superscript"/>
        <sz val="10"/>
        <rFont val="Courier New"/>
        <family val="3"/>
      </rPr>
      <t>8649</t>
    </r>
  </si>
  <si>
    <r>
      <rPr>
        <sz val="10.5"/>
        <rFont val="Courier New"/>
        <family val="3"/>
      </rPr>
      <t xml:space="preserve">BALLOTS CAST              </t>
    </r>
    <r>
      <rPr>
        <vertAlign val="superscript"/>
        <sz val="10.5"/>
        <rFont val="Courier New"/>
        <family val="3"/>
      </rPr>
      <t xml:space="preserve">993    </t>
    </r>
    <r>
      <rPr>
        <b/>
        <vertAlign val="superscript"/>
        <sz val="10"/>
        <rFont val="Courier New"/>
        <family val="3"/>
      </rPr>
      <t xml:space="preserve">660     </t>
    </r>
    <r>
      <rPr>
        <vertAlign val="superscript"/>
        <sz val="10.5"/>
        <rFont val="Courier New"/>
        <family val="3"/>
      </rPr>
      <t xml:space="preserve">574   </t>
    </r>
    <r>
      <rPr>
        <b/>
        <vertAlign val="superscript"/>
        <sz val="10"/>
        <rFont val="Courier New"/>
        <family val="3"/>
      </rPr>
      <t xml:space="preserve">1180     </t>
    </r>
    <r>
      <rPr>
        <vertAlign val="superscript"/>
        <sz val="10.5"/>
        <rFont val="Courier New"/>
        <family val="3"/>
      </rPr>
      <t xml:space="preserve">727    511   1023    944    </t>
    </r>
    <r>
      <rPr>
        <b/>
        <vertAlign val="superscript"/>
        <sz val="10"/>
        <rFont val="Courier New"/>
        <family val="3"/>
      </rPr>
      <t xml:space="preserve">678    </t>
    </r>
    <r>
      <rPr>
        <vertAlign val="superscript"/>
        <sz val="10.5"/>
        <rFont val="Courier New"/>
        <family val="3"/>
      </rPr>
      <t>7290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</si>
  <si>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425    267    </t>
    </r>
    <r>
      <rPr>
        <sz val="10.5"/>
        <rFont val="Courier New"/>
        <family val="3"/>
      </rPr>
      <t xml:space="preserve">229    </t>
    </r>
    <r>
      <rPr>
        <b/>
        <sz val="10"/>
        <rFont val="Courier New"/>
        <family val="3"/>
      </rPr>
      <t xml:space="preserve">540     </t>
    </r>
    <r>
      <rPr>
        <vertAlign val="superscript"/>
        <sz val="10.5"/>
        <rFont val="Courier New"/>
        <family val="3"/>
      </rPr>
      <t xml:space="preserve">322    231    444    450    </t>
    </r>
    <r>
      <rPr>
        <b/>
        <vertAlign val="superscript"/>
        <sz val="10"/>
        <rFont val="Courier New"/>
        <family val="3"/>
      </rPr>
      <t xml:space="preserve">256    </t>
    </r>
    <r>
      <rPr>
        <vertAlign val="superscript"/>
        <sz val="10.5"/>
        <rFont val="Courier New"/>
        <family val="3"/>
      </rPr>
      <t>3164</t>
    </r>
  </si>
  <si>
    <r>
      <rPr>
        <b/>
        <sz val="9"/>
        <rFont val="Arial"/>
        <family val="2"/>
      </rPr>
      <t xml:space="preserve">D           </t>
    </r>
    <r>
      <rPr>
        <b/>
        <sz val="10"/>
        <rFont val="Courier New"/>
        <family val="3"/>
      </rPr>
      <t xml:space="preserve">286    </t>
    </r>
    <r>
      <rPr>
        <vertAlign val="superscript"/>
        <sz val="10.5"/>
        <rFont val="Courier New"/>
        <family val="3"/>
      </rPr>
      <t xml:space="preserve">226    </t>
    </r>
    <r>
      <rPr>
        <b/>
        <vertAlign val="superscript"/>
        <sz val="10"/>
        <rFont val="Courier New"/>
        <family val="3"/>
      </rPr>
      <t xml:space="preserve">185    </t>
    </r>
    <r>
      <rPr>
        <vertAlign val="superscript"/>
        <sz val="10.5"/>
        <rFont val="Courier New"/>
        <family val="3"/>
      </rPr>
      <t>367    199    174    357    272    187   2253</t>
    </r>
  </si>
  <si>
    <r>
      <rPr>
        <sz val="10.5"/>
        <rFont val="Courier New"/>
        <family val="3"/>
      </rPr>
      <t xml:space="preserve">NAP     </t>
    </r>
    <r>
      <rPr>
        <vertAlign val="superscript"/>
        <sz val="10.5"/>
        <rFont val="Courier New"/>
        <family val="3"/>
      </rPr>
      <t>0      0      2      2      2      0      1      0      2      9</t>
    </r>
  </si>
  <si>
    <r>
      <rPr>
        <sz val="10.5"/>
        <rFont val="Courier New"/>
        <family val="3"/>
      </rPr>
      <t xml:space="preserve">AFP      4     </t>
    </r>
    <r>
      <rPr>
        <vertAlign val="superscript"/>
        <sz val="10.5"/>
        <rFont val="Courier New"/>
        <family val="3"/>
      </rPr>
      <t>5      4     12     2      1      3      0      2     33</t>
    </r>
  </si>
  <si>
    <r>
      <rPr>
        <sz val="10.5"/>
        <rFont val="Courier New"/>
        <family val="3"/>
      </rPr>
      <t xml:space="preserve">NLP     0      </t>
    </r>
    <r>
      <rPr>
        <vertAlign val="superscript"/>
        <sz val="10.5"/>
        <rFont val="Courier New"/>
        <family val="3"/>
      </rPr>
      <t>3      0      3      1     0      1      1      0      9</t>
    </r>
  </si>
  <si>
    <r>
      <rPr>
        <sz val="10.5"/>
        <rFont val="Courier New"/>
        <family val="3"/>
      </rPr>
      <t>HAGELIN/TOMPKINS LAROUCHE/BEVEL</t>
    </r>
  </si>
  <si>
    <r>
      <rPr>
        <sz val="10.5"/>
        <rFont val="Courier New"/>
        <family val="3"/>
      </rPr>
      <t xml:space="preserve">IFER      4     5      </t>
    </r>
    <r>
      <rPr>
        <vertAlign val="superscript"/>
        <sz val="10.5"/>
        <rFont val="Courier New"/>
        <family val="3"/>
      </rPr>
      <t>1      4      1      0      1      1      2     19</t>
    </r>
  </si>
  <si>
    <r>
      <rPr>
        <sz val="10.5"/>
        <rFont val="Courier New"/>
        <family val="3"/>
      </rPr>
      <t xml:space="preserve">LP      6     </t>
    </r>
    <r>
      <rPr>
        <vertAlign val="superscript"/>
        <sz val="10.5"/>
        <rFont val="Courier New"/>
        <family val="3"/>
      </rPr>
      <t>2      2      1     2      2      5      2      1     23</t>
    </r>
  </si>
  <si>
    <r>
      <rPr>
        <sz val="10.5"/>
        <rFont val="Courier New"/>
        <family val="3"/>
      </rPr>
      <t>MARROU/LORD</t>
    </r>
  </si>
  <si>
    <r>
      <rPr>
        <sz val="10.5"/>
        <rFont val="Courier New"/>
        <family val="3"/>
      </rPr>
      <t>NPP</t>
    </r>
  </si>
  <si>
    <r>
      <rPr>
        <sz val="10.5"/>
        <rFont val="Courier New"/>
        <family val="3"/>
      </rPr>
      <t xml:space="preserve">254    142    </t>
    </r>
    <r>
      <rPr>
        <vertAlign val="superscript"/>
        <sz val="10.5"/>
        <rFont val="Courier New"/>
        <family val="3"/>
      </rPr>
      <t xml:space="preserve">147    243    196     </t>
    </r>
    <r>
      <rPr>
        <b/>
        <vertAlign val="superscript"/>
        <sz val="10"/>
        <rFont val="Courier New"/>
        <family val="3"/>
      </rPr>
      <t xml:space="preserve">99     </t>
    </r>
    <r>
      <rPr>
        <vertAlign val="superscript"/>
        <sz val="10.5"/>
        <rFont val="Courier New"/>
        <family val="3"/>
      </rPr>
      <t xml:space="preserve">207    </t>
    </r>
    <r>
      <rPr>
        <b/>
        <vertAlign val="superscript"/>
        <sz val="10"/>
        <rFont val="Courier New"/>
        <family val="3"/>
      </rPr>
      <t xml:space="preserve">209     </t>
    </r>
    <r>
      <rPr>
        <vertAlign val="superscript"/>
        <sz val="10.5"/>
        <rFont val="Courier New"/>
        <family val="3"/>
      </rPr>
      <t>216   1713</t>
    </r>
  </si>
  <si>
    <r>
      <rPr>
        <sz val="10.5"/>
        <rFont val="Courier New"/>
        <family val="3"/>
      </rPr>
      <t>PEROT/STOCKDALE PHILLIPS/KNIGHT WRITE-IN</t>
    </r>
  </si>
  <si>
    <r>
      <rPr>
        <sz val="10.5"/>
        <rFont val="Courier New"/>
        <family val="3"/>
      </rPr>
      <t>UNITED STATES SENATE</t>
    </r>
  </si>
  <si>
    <r>
      <rPr>
        <sz val="10.5"/>
        <rFont val="Courier New"/>
        <family val="3"/>
      </rPr>
      <t xml:space="preserve">ATP     0      </t>
    </r>
    <r>
      <rPr>
        <vertAlign val="superscript"/>
        <sz val="10.5"/>
        <rFont val="Courier New"/>
        <family val="3"/>
      </rPr>
      <t>0      0      0      0      1      1      1     0      3</t>
    </r>
  </si>
  <si>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>2      0      1      1     0      0      1      1      7</t>
    </r>
  </si>
  <si>
    <r>
      <rPr>
        <b/>
        <sz val="10"/>
        <rFont val="Courier New"/>
        <family val="3"/>
      </rPr>
      <t xml:space="preserve">83     </t>
    </r>
    <r>
      <rPr>
        <sz val="10.5"/>
        <rFont val="Courier New"/>
        <family val="3"/>
      </rPr>
      <t xml:space="preserve">47     </t>
    </r>
    <r>
      <rPr>
        <vertAlign val="superscript"/>
        <sz val="10.5"/>
        <rFont val="Courier New"/>
        <family val="3"/>
      </rPr>
      <t xml:space="preserve">46     </t>
    </r>
    <r>
      <rPr>
        <b/>
        <vertAlign val="superscript"/>
        <sz val="10"/>
        <rFont val="Courier New"/>
        <family val="3"/>
      </rPr>
      <t xml:space="preserve">89     </t>
    </r>
    <r>
      <rPr>
        <vertAlign val="superscript"/>
        <sz val="10.5"/>
        <rFont val="Courier New"/>
        <family val="3"/>
      </rPr>
      <t>56     25     62     55     27    490</t>
    </r>
  </si>
  <si>
    <r>
      <rPr>
        <sz val="10.5"/>
        <rFont val="Courier New"/>
        <family val="3"/>
      </rPr>
      <t xml:space="preserve">JORDAN, HARV        G           </t>
    </r>
    <r>
      <rPr>
        <vertAlign val="subscript"/>
        <sz val="10.5"/>
        <rFont val="Courier New"/>
        <family val="3"/>
      </rPr>
      <t>345    299    676    411    295    582    565    194   3944</t>
    </r>
  </si>
  <si>
    <r>
      <rPr>
        <sz val="10.5"/>
        <rFont val="Courier New"/>
        <family val="3"/>
      </rPr>
      <t xml:space="preserve">241    </t>
    </r>
    <r>
      <rPr>
        <vertAlign val="superscript"/>
        <sz val="10.5"/>
        <rFont val="Courier New"/>
        <family val="3"/>
      </rPr>
      <t>219    401    251    176    360    279</t>
    </r>
  </si>
  <si>
    <r>
      <rPr>
        <sz val="10.5"/>
        <rFont val="Courier New"/>
        <family val="3"/>
      </rPr>
      <t xml:space="preserve">279    516    </t>
    </r>
    <r>
      <rPr>
        <vertAlign val="superscript"/>
        <sz val="10.5"/>
        <rFont val="Courier New"/>
        <family val="3"/>
      </rPr>
      <t>308    216    500    359    156   3032</t>
    </r>
  </si>
  <si>
    <r>
      <rPr>
        <sz val="10.5"/>
        <rFont val="Courier New"/>
        <family val="3"/>
      </rPr>
      <t xml:space="preserve">17      7     </t>
    </r>
    <r>
      <rPr>
        <vertAlign val="superscript"/>
        <sz val="10.5"/>
        <rFont val="Courier New"/>
        <family val="3"/>
      </rPr>
      <t>20     31      9    182</t>
    </r>
  </si>
  <si>
    <r>
      <rPr>
        <sz val="10.5"/>
        <rFont val="Courier New"/>
        <family val="3"/>
      </rPr>
      <t xml:space="preserve">MILLIGAN, HIKE       G     36     </t>
    </r>
    <r>
      <rPr>
        <vertAlign val="superscript"/>
        <sz val="10.5"/>
        <rFont val="Courier New"/>
        <family val="3"/>
      </rPr>
      <t>12     17     33</t>
    </r>
  </si>
  <si>
    <r>
      <rPr>
        <sz val="10.5"/>
        <rFont val="Courier New"/>
        <family val="3"/>
      </rPr>
      <t xml:space="preserve">STATES, MICHAEL       </t>
    </r>
    <r>
      <rPr>
        <vertAlign val="superscript"/>
        <sz val="10.5"/>
        <rFont val="Courier New"/>
        <family val="3"/>
      </rPr>
      <t xml:space="preserve">A    45     28     26     46    </t>
    </r>
    <r>
      <rPr>
        <vertAlign val="subscript"/>
        <sz val="10.5"/>
        <rFont val="Courier New"/>
        <family val="3"/>
      </rPr>
      <t>355    249    465    469    177   3316</t>
    </r>
  </si>
  <si>
    <r>
      <rPr>
        <sz val="10.5"/>
        <rFont val="Courier New"/>
        <family val="3"/>
      </rPr>
      <t xml:space="preserve">WRITE-IN                    </t>
    </r>
    <r>
      <rPr>
        <vertAlign val="superscript"/>
        <sz val="10.5"/>
        <rFont val="Courier New"/>
        <family val="3"/>
      </rPr>
      <t>2      1      1      2</t>
    </r>
  </si>
  <si>
    <r>
      <rPr>
        <sz val="10.5"/>
        <rFont val="Courier New"/>
        <family val="3"/>
      </rPr>
      <t>STATE SENATOR DIST.K ESTES, JAMES KELLY, TIM</t>
    </r>
  </si>
  <si>
    <r>
      <rPr>
        <vertAlign val="subscript"/>
        <sz val="10.5"/>
        <rFont val="Courier New"/>
        <family val="3"/>
      </rPr>
      <t xml:space="preserve">D    376    257    </t>
    </r>
    <r>
      <rPr>
        <sz val="10.5"/>
        <rFont val="Courier New"/>
        <family val="3"/>
      </rPr>
      <t xml:space="preserve">229    417    </t>
    </r>
    <r>
      <rPr>
        <vertAlign val="superscript"/>
        <sz val="10.5"/>
        <rFont val="Courier New"/>
        <family val="3"/>
      </rPr>
      <t xml:space="preserve">267    198    373    256     </t>
    </r>
    <r>
      <rPr>
        <vertAlign val="superscript"/>
        <sz val="9"/>
        <rFont val="Arial"/>
        <family val="2"/>
      </rPr>
      <t xml:space="preserve">61         </t>
    </r>
    <r>
      <rPr>
        <vertAlign val="superscript"/>
        <sz val="10.5"/>
        <rFont val="Courier New"/>
        <family val="3"/>
      </rPr>
      <t>2434</t>
    </r>
  </si>
  <si>
    <r>
      <rPr>
        <vertAlign val="subscript"/>
        <sz val="10.5"/>
        <rFont val="Courier New"/>
        <family val="3"/>
      </rPr>
      <t xml:space="preserve">R    584    356    321    </t>
    </r>
    <r>
      <rPr>
        <sz val="10.5"/>
        <rFont val="Courier New"/>
        <family val="3"/>
      </rPr>
      <t xml:space="preserve">708    431    </t>
    </r>
    <r>
      <rPr>
        <vertAlign val="superscript"/>
        <sz val="10.5"/>
        <rFont val="Courier New"/>
        <family val="3"/>
      </rPr>
      <t>287    606    562     72   3927</t>
    </r>
  </si>
  <si>
    <r>
      <rPr>
        <sz val="10.5"/>
        <rFont val="Courier New"/>
        <family val="3"/>
      </rPr>
      <t xml:space="preserve">WRITE-IN                    </t>
    </r>
    <r>
      <rPr>
        <vertAlign val="superscript"/>
        <sz val="10.5"/>
        <rFont val="Courier New"/>
        <family val="3"/>
      </rPr>
      <t>8      6      1      4      2      1     5      6      0     33</t>
    </r>
  </si>
  <si>
    <r>
      <rPr>
        <sz val="10.5"/>
        <rFont val="Courier New"/>
        <family val="3"/>
      </rPr>
      <t>STATE REP. DIST. 22 BARNES, RAMONA TERRY, KENNETH WRITE-IN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</si>
  <si>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659    </t>
    </r>
    <r>
      <rPr>
        <sz val="10.5"/>
        <rFont val="Courier New"/>
        <family val="3"/>
      </rPr>
      <t xml:space="preserve">407    367    </t>
    </r>
    <r>
      <rPr>
        <vertAlign val="superscript"/>
        <sz val="10.5"/>
        <rFont val="Courier New"/>
        <family val="3"/>
      </rPr>
      <t xml:space="preserve">778    503    323    641    </t>
    </r>
    <r>
      <rPr>
        <b/>
        <vertAlign val="superscript"/>
        <sz val="10"/>
        <rFont val="Courier New"/>
        <family val="3"/>
      </rPr>
      <t xml:space="preserve">558     </t>
    </r>
    <r>
      <rPr>
        <vertAlign val="superscript"/>
        <sz val="10.5"/>
        <rFont val="Courier New"/>
        <family val="3"/>
      </rPr>
      <t>51   4287</t>
    </r>
  </si>
  <si>
    <r>
      <rPr>
        <vertAlign val="subscript"/>
        <sz val="10.5"/>
        <rFont val="Courier New"/>
        <family val="3"/>
      </rPr>
      <t xml:space="preserve">D    303    215    </t>
    </r>
    <r>
      <rPr>
        <sz val="10.5"/>
        <rFont val="Courier New"/>
        <family val="3"/>
      </rPr>
      <t xml:space="preserve">185    354    207    </t>
    </r>
    <r>
      <rPr>
        <b/>
        <vertAlign val="superscript"/>
        <sz val="10"/>
        <rFont val="Courier New"/>
        <family val="3"/>
      </rPr>
      <t xml:space="preserve">168     </t>
    </r>
    <r>
      <rPr>
        <vertAlign val="superscript"/>
        <sz val="10.5"/>
        <rFont val="Courier New"/>
        <family val="3"/>
      </rPr>
      <t>339    277     34   2082</t>
    </r>
  </si>
  <si>
    <r>
      <rPr>
        <vertAlign val="subscript"/>
        <sz val="10.5"/>
        <rFont val="Courier New"/>
        <family val="3"/>
      </rPr>
      <t xml:space="preserve">1      3     0      2      1      1      1      </t>
    </r>
    <r>
      <rPr>
        <sz val="10.5"/>
        <rFont val="Courier New"/>
        <family val="3"/>
      </rPr>
      <t xml:space="preserve">4      0     </t>
    </r>
    <r>
      <rPr>
        <vertAlign val="superscript"/>
        <sz val="10.5"/>
        <rFont val="Courier New"/>
        <family val="3"/>
      </rPr>
      <t>13</t>
    </r>
  </si>
  <si>
    <r>
      <rPr>
        <sz val="10.5"/>
        <rFont val="Courier New"/>
        <family val="3"/>
      </rPr>
      <t xml:space="preserve">532    </t>
    </r>
    <r>
      <rPr>
        <vertAlign val="superscript"/>
        <sz val="10.5"/>
        <rFont val="Courier New"/>
        <family val="3"/>
      </rPr>
      <t xml:space="preserve">360    284    677    </t>
    </r>
    <r>
      <rPr>
        <b/>
        <vertAlign val="superscript"/>
        <sz val="10"/>
        <rFont val="Courier New"/>
        <family val="3"/>
      </rPr>
      <t xml:space="preserve">383     </t>
    </r>
    <r>
      <rPr>
        <vertAlign val="superscript"/>
        <sz val="10.5"/>
        <rFont val="Courier New"/>
        <family val="3"/>
      </rPr>
      <t xml:space="preserve">280    </t>
    </r>
    <r>
      <rPr>
        <b/>
        <vertAlign val="superscript"/>
        <sz val="10"/>
        <rFont val="Courier New"/>
        <family val="3"/>
      </rPr>
      <t xml:space="preserve">580     486     </t>
    </r>
    <r>
      <rPr>
        <vertAlign val="superscript"/>
        <sz val="10.5"/>
        <rFont val="Courier New"/>
        <family val="3"/>
      </rPr>
      <t>192   3774</t>
    </r>
  </si>
  <si>
    <r>
      <rPr>
        <sz val="10.5"/>
        <rFont val="Courier New"/>
        <family val="3"/>
      </rPr>
      <t xml:space="preserve">328    212    </t>
    </r>
    <r>
      <rPr>
        <vertAlign val="superscript"/>
        <sz val="10.5"/>
        <rFont val="Courier New"/>
        <family val="3"/>
      </rPr>
      <t>198    323    246    154    277    246    110   2094</t>
    </r>
  </si>
  <si>
    <r>
      <rPr>
        <vertAlign val="subscript"/>
        <sz val="10.5"/>
        <rFont val="Courier New"/>
        <family val="3"/>
      </rPr>
      <t xml:space="preserve">518    344    282    </t>
    </r>
    <r>
      <rPr>
        <b/>
        <vertAlign val="subscript"/>
        <sz val="10"/>
        <rFont val="Courier New"/>
        <family val="3"/>
      </rPr>
      <t xml:space="preserve">659     </t>
    </r>
    <r>
      <rPr>
        <sz val="10.5"/>
        <rFont val="Courier New"/>
        <family val="3"/>
      </rPr>
      <t xml:space="preserve">370    275    </t>
    </r>
    <r>
      <rPr>
        <vertAlign val="superscript"/>
        <sz val="10.5"/>
        <rFont val="Courier New"/>
        <family val="3"/>
      </rPr>
      <t xml:space="preserve">557    465    190   </t>
    </r>
    <r>
      <rPr>
        <b/>
        <vertAlign val="superscript"/>
        <sz val="10"/>
        <rFont val="Courier New"/>
        <family val="3"/>
      </rPr>
      <t>3660</t>
    </r>
  </si>
  <si>
    <r>
      <rPr>
        <vertAlign val="subscript"/>
        <sz val="10.5"/>
        <rFont val="Courier New"/>
        <family val="3"/>
      </rPr>
      <t xml:space="preserve">NO                      343    </t>
    </r>
    <r>
      <rPr>
        <sz val="10.5"/>
        <rFont val="Courier New"/>
        <family val="3"/>
      </rPr>
      <t xml:space="preserve">224    </t>
    </r>
    <r>
      <rPr>
        <vertAlign val="superscript"/>
        <sz val="10.5"/>
        <rFont val="Courier New"/>
        <family val="3"/>
      </rPr>
      <t>198    334    256    154    296    259    111   2175</t>
    </r>
  </si>
  <si>
    <r>
      <rPr>
        <vertAlign val="subscript"/>
        <sz val="10.5"/>
        <rFont val="Courier New"/>
        <family val="3"/>
      </rPr>
      <t xml:space="preserve">555    347.   300    </t>
    </r>
    <r>
      <rPr>
        <b/>
        <vertAlign val="subscript"/>
        <sz val="10"/>
        <rFont val="Courier New"/>
        <family val="3"/>
      </rPr>
      <t xml:space="preserve">698     398     </t>
    </r>
    <r>
      <rPr>
        <sz val="10.5"/>
        <rFont val="Courier New"/>
        <family val="3"/>
      </rPr>
      <t xml:space="preserve">279    600    </t>
    </r>
    <r>
      <rPr>
        <vertAlign val="superscript"/>
        <sz val="10.5"/>
        <rFont val="Courier New"/>
        <family val="3"/>
      </rPr>
      <t>499    197   3873</t>
    </r>
  </si>
  <si>
    <r>
      <rPr>
        <vertAlign val="subscript"/>
        <sz val="10.5"/>
        <rFont val="Courier New"/>
        <family val="3"/>
      </rPr>
      <t xml:space="preserve">314    222    183    </t>
    </r>
    <r>
      <rPr>
        <sz val="10.5"/>
        <rFont val="Courier New"/>
        <family val="3"/>
      </rPr>
      <t xml:space="preserve">309    234    153    </t>
    </r>
    <r>
      <rPr>
        <vertAlign val="superscript"/>
        <sz val="10.5"/>
        <rFont val="Courier New"/>
        <family val="3"/>
      </rPr>
      <t>275    237     91   2018</t>
    </r>
  </si>
  <si>
    <r>
      <rPr>
        <sz val="9.5"/>
        <rFont val="Arial"/>
        <family val="2"/>
      </rPr>
      <t>-  8B -</t>
    </r>
  </si>
  <si>
    <r>
      <rPr>
        <sz val="10.5"/>
        <rFont val="Courier New"/>
        <family val="3"/>
      </rPr>
      <t xml:space="preserve">DATE: 12/02/92                                     </t>
    </r>
    <r>
      <rPr>
        <vertAlign val="superscript"/>
        <sz val="10.5"/>
        <rFont val="Courier New"/>
        <family val="3"/>
      </rPr>
      <t xml:space="preserve">1992 GENERAL ELECTION                             PAGE  2 OF  2 </t>
    </r>
    <r>
      <rPr>
        <vertAlign val="superscript"/>
        <sz val="10.5"/>
        <color rgb="FF2B2B2B"/>
        <rFont val="Courier New"/>
        <family val="3"/>
      </rPr>
      <t xml:space="preserve">. </t>
    </r>
    <r>
      <rPr>
        <sz val="10.5"/>
        <rFont val="Courier New"/>
        <family val="3"/>
      </rPr>
      <t xml:space="preserve">TIME: 13:17                                      </t>
    </r>
    <r>
      <rPr>
        <vertAlign val="superscript"/>
        <sz val="10.5"/>
        <rFont val="Courier New"/>
        <family val="3"/>
      </rPr>
      <t>STATEMENT OF VOTE FOR DISTRICT 22</t>
    </r>
  </si>
  <si>
    <r>
      <rPr>
        <sz val="10.5"/>
        <rFont val="Courier New"/>
        <family val="3"/>
      </rPr>
      <t xml:space="preserve">ANCH    ANCH    </t>
    </r>
    <r>
      <rPr>
        <vertAlign val="superscript"/>
        <sz val="10.5"/>
        <rFont val="Courier New"/>
        <family val="3"/>
      </rPr>
      <t>ANCH   ANCH    ANCH</t>
    </r>
  </si>
  <si>
    <r>
      <rPr>
        <sz val="9"/>
        <rFont val="Arial"/>
        <family val="2"/>
      </rPr>
      <t xml:space="preserve">I   </t>
    </r>
    <r>
      <rPr>
        <sz val="10.5"/>
        <rFont val="Courier New"/>
        <family val="3"/>
      </rPr>
      <t xml:space="preserve">411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413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 xml:space="preserve">415 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 xml:space="preserve">417   </t>
    </r>
    <r>
      <rPr>
        <vertAlign val="superscript"/>
        <sz val="9"/>
        <rFont val="Arial"/>
        <family val="2"/>
      </rPr>
      <t xml:space="preserve">I    </t>
    </r>
    <r>
      <rPr>
        <vertAlign val="superscript"/>
        <sz val="10.5"/>
        <rFont val="Courier New"/>
        <family val="3"/>
      </rPr>
      <t>419</t>
    </r>
  </si>
  <si>
    <r>
      <rPr>
        <sz val="10.5"/>
        <rFont val="Courier New"/>
        <family val="3"/>
      </rPr>
      <t>22-991  22-995</t>
    </r>
  </si>
  <si>
    <r>
      <rPr>
        <sz val="10.5"/>
        <rFont val="Courier New"/>
        <family val="3"/>
      </rPr>
      <t xml:space="preserve">JD3S - </t>
    </r>
    <r>
      <rPr>
        <b/>
        <sz val="11"/>
        <rFont val="Courier New"/>
        <family val="3"/>
      </rPr>
      <t xml:space="preserve">M. </t>
    </r>
    <r>
      <rPr>
        <sz val="10.5"/>
        <rFont val="Courier New"/>
        <family val="3"/>
      </rPr>
      <t>ROWLAND YES</t>
    </r>
  </si>
  <si>
    <r>
      <rPr>
        <sz val="10.5"/>
        <rFont val="Courier New"/>
        <family val="3"/>
      </rPr>
      <t xml:space="preserve">JD3D - </t>
    </r>
    <r>
      <rPr>
        <b/>
        <sz val="9.5"/>
        <rFont val="Times New Roman"/>
        <family val="1"/>
      </rPr>
      <t xml:space="preserve">P.    </t>
    </r>
    <r>
      <rPr>
        <vertAlign val="superscript"/>
        <sz val="10.5"/>
        <rFont val="Courier New"/>
        <family val="3"/>
      </rPr>
      <t xml:space="preserve">ASHMAN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</si>
  <si>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JD3D - </t>
    </r>
    <r>
      <rPr>
        <b/>
        <sz val="11"/>
        <rFont val="Courier New"/>
        <family val="3"/>
      </rPr>
      <t xml:space="preserve">W. </t>
    </r>
    <r>
      <rPr>
        <vertAlign val="superscript"/>
        <sz val="10.5"/>
        <rFont val="Courier New"/>
        <family val="3"/>
      </rPr>
      <t xml:space="preserve">FULD </t>
    </r>
    <r>
      <rPr>
        <sz val="10.5"/>
        <rFont val="Courier New"/>
        <family val="3"/>
      </rPr>
      <t>YES</t>
    </r>
  </si>
  <si>
    <r>
      <rPr>
        <vertAlign val="subscript"/>
        <sz val="10.5"/>
        <rFont val="Courier New"/>
        <family val="3"/>
      </rPr>
      <t xml:space="preserve">562    373    305    </t>
    </r>
    <r>
      <rPr>
        <b/>
        <vertAlign val="subscript"/>
        <sz val="10"/>
        <rFont val="Courier New"/>
        <family val="3"/>
      </rPr>
      <t xml:space="preserve">686     </t>
    </r>
    <r>
      <rPr>
        <sz val="10.5"/>
        <rFont val="Courier New"/>
        <family val="3"/>
      </rPr>
      <t xml:space="preserve">397    293    </t>
    </r>
    <r>
      <rPr>
        <b/>
        <sz val="10"/>
        <rFont val="Courier New"/>
        <family val="3"/>
      </rPr>
      <t xml:space="preserve">589     </t>
    </r>
    <r>
      <rPr>
        <b/>
        <vertAlign val="superscript"/>
        <sz val="10"/>
        <rFont val="Courier New"/>
        <family val="3"/>
      </rPr>
      <t xml:space="preserve">518     </t>
    </r>
    <r>
      <rPr>
        <vertAlign val="superscript"/>
        <sz val="10.5"/>
        <rFont val="Courier New"/>
        <family val="3"/>
      </rPr>
      <t>196   3919</t>
    </r>
  </si>
  <si>
    <r>
      <rPr>
        <b/>
        <sz val="10"/>
        <rFont val="Courier New"/>
        <family val="3"/>
      </rPr>
      <t xml:space="preserve">288     </t>
    </r>
    <r>
      <rPr>
        <sz val="10.5"/>
        <rFont val="Courier New"/>
        <family val="3"/>
      </rPr>
      <t xml:space="preserve">197    </t>
    </r>
    <r>
      <rPr>
        <vertAlign val="superscript"/>
        <sz val="10.5"/>
        <rFont val="Courier New"/>
        <family val="3"/>
      </rPr>
      <t xml:space="preserve">175    315    234    139    272    214     </t>
    </r>
    <r>
      <rPr>
        <b/>
        <vertAlign val="superscript"/>
        <sz val="10"/>
        <rFont val="Courier New"/>
        <family val="3"/>
      </rPr>
      <t xml:space="preserve">86    </t>
    </r>
    <r>
      <rPr>
        <vertAlign val="superscript"/>
        <sz val="10.5"/>
        <rFont val="Courier New"/>
        <family val="3"/>
      </rPr>
      <t>1920</t>
    </r>
  </si>
  <si>
    <r>
      <rPr>
        <sz val="10.5"/>
        <rFont val="Courier New"/>
        <family val="3"/>
      </rPr>
      <t xml:space="preserve">534    362    </t>
    </r>
    <r>
      <rPr>
        <vertAlign val="superscript"/>
        <sz val="10.5"/>
        <rFont val="Courier New"/>
        <family val="3"/>
      </rPr>
      <t xml:space="preserve">294    667    394    </t>
    </r>
    <r>
      <rPr>
        <b/>
        <vertAlign val="superscript"/>
        <sz val="10"/>
        <rFont val="Courier New"/>
        <family val="3"/>
      </rPr>
      <t xml:space="preserve">288     580    </t>
    </r>
    <r>
      <rPr>
        <vertAlign val="superscript"/>
        <sz val="10.5"/>
        <rFont val="Courier New"/>
        <family val="3"/>
      </rPr>
      <t>502    186   3807</t>
    </r>
  </si>
  <si>
    <r>
      <rPr>
        <sz val="10.5"/>
        <rFont val="Courier New"/>
        <family val="3"/>
      </rPr>
      <t xml:space="preserve">319    207    </t>
    </r>
    <r>
      <rPr>
        <vertAlign val="superscript"/>
        <sz val="10.5"/>
        <rFont val="Courier New"/>
        <family val="3"/>
      </rPr>
      <t xml:space="preserve">180    317    230    142    270    216     </t>
    </r>
    <r>
      <rPr>
        <b/>
        <vertAlign val="superscript"/>
        <sz val="10"/>
        <rFont val="Courier New"/>
        <family val="3"/>
      </rPr>
      <t xml:space="preserve">98    </t>
    </r>
    <r>
      <rPr>
        <vertAlign val="superscript"/>
        <sz val="10.5"/>
        <rFont val="Courier New"/>
        <family val="3"/>
      </rPr>
      <t>1979</t>
    </r>
  </si>
  <si>
    <r>
      <rPr>
        <sz val="10.5"/>
        <rFont val="Courier New"/>
        <family val="3"/>
      </rPr>
      <t xml:space="preserve">539    362    300    </t>
    </r>
    <r>
      <rPr>
        <b/>
        <vertAlign val="superscript"/>
        <sz val="10"/>
        <rFont val="Courier New"/>
        <family val="3"/>
      </rPr>
      <t xml:space="preserve">688     </t>
    </r>
    <r>
      <rPr>
        <vertAlign val="superscript"/>
        <sz val="10.5"/>
        <rFont val="Courier New"/>
        <family val="3"/>
      </rPr>
      <t xml:space="preserve">393    </t>
    </r>
    <r>
      <rPr>
        <b/>
        <vertAlign val="superscript"/>
        <sz val="10"/>
        <rFont val="Courier New"/>
        <family val="3"/>
      </rPr>
      <t xml:space="preserve">285    </t>
    </r>
    <r>
      <rPr>
        <vertAlign val="superscript"/>
        <sz val="10.5"/>
        <rFont val="Courier New"/>
        <family val="3"/>
      </rPr>
      <t>585    500    191   3843</t>
    </r>
  </si>
  <si>
    <r>
      <rPr>
        <sz val="10.5"/>
        <rFont val="Courier New"/>
        <family val="3"/>
      </rPr>
      <t xml:space="preserve">319    210    179    </t>
    </r>
    <r>
      <rPr>
        <vertAlign val="superscript"/>
        <sz val="10.5"/>
        <rFont val="Courier New"/>
        <family val="3"/>
      </rPr>
      <t xml:space="preserve">306    240    147    281    225     </t>
    </r>
    <r>
      <rPr>
        <b/>
        <vertAlign val="superscript"/>
        <sz val="10"/>
        <rFont val="Courier New"/>
        <family val="3"/>
      </rPr>
      <t xml:space="preserve">96    </t>
    </r>
    <r>
      <rPr>
        <vertAlign val="superscript"/>
        <sz val="10.5"/>
        <rFont val="Courier New"/>
        <family val="3"/>
      </rPr>
      <t>2003</t>
    </r>
  </si>
  <si>
    <r>
      <rPr>
        <sz val="10.5"/>
        <rFont val="Courier New"/>
        <family val="3"/>
      </rPr>
      <t xml:space="preserve">537    363    285    </t>
    </r>
    <r>
      <rPr>
        <b/>
        <vertAlign val="superscript"/>
        <sz val="10"/>
        <rFont val="Courier New"/>
        <family val="3"/>
      </rPr>
      <t xml:space="preserve">683    </t>
    </r>
    <r>
      <rPr>
        <vertAlign val="superscript"/>
        <sz val="10.5"/>
        <rFont val="Courier New"/>
        <family val="3"/>
      </rPr>
      <t xml:space="preserve">385    295    </t>
    </r>
    <r>
      <rPr>
        <b/>
        <vertAlign val="superscript"/>
        <sz val="10"/>
        <rFont val="Courier New"/>
        <family val="3"/>
      </rPr>
      <t xml:space="preserve">580     </t>
    </r>
    <r>
      <rPr>
        <vertAlign val="superscript"/>
        <sz val="10.5"/>
        <rFont val="Courier New"/>
        <family val="3"/>
      </rPr>
      <t>505    189   3822</t>
    </r>
  </si>
  <si>
    <r>
      <rPr>
        <sz val="10.5"/>
        <rFont val="Courier New"/>
        <family val="3"/>
      </rPr>
      <t xml:space="preserve">306    200    </t>
    </r>
    <r>
      <rPr>
        <vertAlign val="superscript"/>
        <sz val="10.5"/>
        <rFont val="Courier New"/>
        <family val="3"/>
      </rPr>
      <t xml:space="preserve">189    291    231    134    </t>
    </r>
    <r>
      <rPr>
        <b/>
        <vertAlign val="superscript"/>
        <sz val="10"/>
        <rFont val="Courier New"/>
        <family val="3"/>
      </rPr>
      <t xml:space="preserve">265     </t>
    </r>
    <r>
      <rPr>
        <vertAlign val="superscript"/>
        <sz val="10.5"/>
        <rFont val="Courier New"/>
        <family val="3"/>
      </rPr>
      <t>211     93   1920</t>
    </r>
  </si>
  <si>
    <r>
      <rPr>
        <sz val="10.5"/>
        <rFont val="Courier New"/>
        <family val="3"/>
      </rPr>
      <t xml:space="preserve">574    371    306    </t>
    </r>
    <r>
      <rPr>
        <vertAlign val="superscript"/>
        <sz val="10.5"/>
        <rFont val="Courier New"/>
        <family val="3"/>
      </rPr>
      <t xml:space="preserve">709    405    301    </t>
    </r>
    <r>
      <rPr>
        <b/>
        <vertAlign val="superscript"/>
        <sz val="10"/>
        <rFont val="Courier New"/>
        <family val="3"/>
      </rPr>
      <t xml:space="preserve">605     </t>
    </r>
    <r>
      <rPr>
        <vertAlign val="superscript"/>
        <sz val="10.5"/>
        <rFont val="Courier New"/>
        <family val="3"/>
      </rPr>
      <t>529    202   4002</t>
    </r>
  </si>
  <si>
    <r>
      <rPr>
        <sz val="10.5"/>
        <rFont val="Courier New"/>
        <family val="3"/>
      </rPr>
      <t xml:space="preserve">280    194    </t>
    </r>
    <r>
      <rPr>
        <vertAlign val="superscript"/>
        <sz val="10.5"/>
        <rFont val="Courier New"/>
        <family val="3"/>
      </rPr>
      <t xml:space="preserve">173    291    223    133    250    </t>
    </r>
    <r>
      <rPr>
        <b/>
        <vertAlign val="superscript"/>
        <sz val="10"/>
        <rFont val="Courier New"/>
        <family val="3"/>
      </rPr>
      <t xml:space="preserve">198     83    </t>
    </r>
    <r>
      <rPr>
        <vertAlign val="superscript"/>
        <sz val="10.5"/>
        <rFont val="Courier New"/>
        <family val="3"/>
      </rPr>
      <t>1825</t>
    </r>
  </si>
  <si>
    <r>
      <rPr>
        <sz val="10.5"/>
        <rFont val="Courier New"/>
        <family val="3"/>
      </rPr>
      <t xml:space="preserve">529    347    </t>
    </r>
    <r>
      <rPr>
        <vertAlign val="superscript"/>
        <sz val="10.5"/>
        <rFont val="Courier New"/>
        <family val="3"/>
      </rPr>
      <t>279    673    376    289    562    465    178   3698</t>
    </r>
  </si>
  <si>
    <r>
      <rPr>
        <sz val="10.5"/>
        <rFont val="Courier New"/>
        <family val="3"/>
      </rPr>
      <t xml:space="preserve">322    219    199    </t>
    </r>
    <r>
      <rPr>
        <vertAlign val="superscript"/>
        <sz val="10.5"/>
        <rFont val="Courier New"/>
        <family val="3"/>
      </rPr>
      <t>312    244    140    285    247    103   2071</t>
    </r>
  </si>
  <si>
    <r>
      <rPr>
        <sz val="10.5"/>
        <rFont val="Courier New"/>
        <family val="3"/>
      </rPr>
      <t xml:space="preserve">534    </t>
    </r>
    <r>
      <rPr>
        <vertAlign val="superscript"/>
        <sz val="10.5"/>
        <rFont val="Courier New"/>
        <family val="3"/>
      </rPr>
      <t>347    282    665    374    287    564    471    181   3705</t>
    </r>
  </si>
  <si>
    <r>
      <rPr>
        <sz val="10.5"/>
        <rFont val="Courier New"/>
        <family val="3"/>
      </rPr>
      <t xml:space="preserve">323    224    195    </t>
    </r>
    <r>
      <rPr>
        <vertAlign val="superscript"/>
        <sz val="10.5"/>
        <rFont val="Courier New"/>
        <family val="3"/>
      </rPr>
      <t>326    252    145    287    240    102   2094</t>
    </r>
  </si>
  <si>
    <r>
      <rPr>
        <sz val="10.5"/>
        <rFont val="Courier New"/>
        <family val="3"/>
      </rPr>
      <t xml:space="preserve">322    195    </t>
    </r>
    <r>
      <rPr>
        <vertAlign val="superscript"/>
        <sz val="10.5"/>
        <rFont val="Courier New"/>
        <family val="3"/>
      </rPr>
      <t>184    316    231    171    306    352    123   2200</t>
    </r>
  </si>
  <si>
    <r>
      <rPr>
        <sz val="10.5"/>
        <rFont val="Courier New"/>
        <family val="3"/>
      </rPr>
      <t xml:space="preserve">605    412    </t>
    </r>
    <r>
      <rPr>
        <vertAlign val="superscript"/>
        <sz val="10.5"/>
        <rFont val="Courier New"/>
        <family val="3"/>
      </rPr>
      <t xml:space="preserve">349    797    469    </t>
    </r>
    <r>
      <rPr>
        <b/>
        <vertAlign val="superscript"/>
        <sz val="10"/>
        <rFont val="Courier New"/>
        <family val="3"/>
      </rPr>
      <t xml:space="preserve">288    </t>
    </r>
    <r>
      <rPr>
        <vertAlign val="superscript"/>
        <sz val="10.5"/>
        <rFont val="Courier New"/>
        <family val="3"/>
      </rPr>
      <t>661    468    199   4248</t>
    </r>
  </si>
  <si>
    <r>
      <rPr>
        <sz val="10.5"/>
        <rFont val="Courier New"/>
        <family val="3"/>
      </rPr>
      <t xml:space="preserve">479    365    </t>
    </r>
    <r>
      <rPr>
        <vertAlign val="superscript"/>
        <sz val="10.5"/>
        <rFont val="Courier New"/>
        <family val="3"/>
      </rPr>
      <t>286    655    439    243    582    429    165   3643</t>
    </r>
  </si>
  <si>
    <r>
      <rPr>
        <sz val="10.5"/>
        <rFont val="Courier New"/>
        <family val="3"/>
      </rPr>
      <t xml:space="preserve">480    264    </t>
    </r>
    <r>
      <rPr>
        <vertAlign val="superscript"/>
        <sz val="10.5"/>
        <rFont val="Courier New"/>
        <family val="3"/>
      </rPr>
      <t>263    506    274    252    414    426    164   3043</t>
    </r>
  </si>
  <si>
    <r>
      <rPr>
        <sz val="30"/>
        <rFont val="Arial"/>
        <family val="2"/>
      </rPr>
      <t>-</t>
    </r>
    <r>
      <rPr>
        <vertAlign val="subscript"/>
        <sz val="33.5"/>
        <rFont val="Arial"/>
        <family val="2"/>
      </rPr>
      <t>-</t>
    </r>
  </si>
  <si>
    <r>
      <rPr>
        <vertAlign val="subscript"/>
        <sz val="11"/>
        <rFont val="Courier New"/>
        <family val="3"/>
      </rPr>
      <t xml:space="preserve">DATE: 12/02/92                                   </t>
    </r>
    <r>
      <rPr>
        <sz val="11"/>
        <rFont val="Courier New"/>
        <family val="3"/>
      </rPr>
      <t xml:space="preserve">1992 GENERAL ELECTION                            </t>
    </r>
    <r>
      <rPr>
        <vertAlign val="superscript"/>
        <sz val="11"/>
        <rFont val="Courier New"/>
        <family val="3"/>
      </rPr>
      <t xml:space="preserve">PAGE  1 OF  2 </t>
    </r>
    <r>
      <rPr>
        <vertAlign val="subscript"/>
        <sz val="11"/>
        <rFont val="Courier New"/>
        <family val="3"/>
      </rPr>
      <t xml:space="preserve">TIME: 13117                                    </t>
    </r>
    <r>
      <rPr>
        <sz val="11"/>
        <rFont val="Courier New"/>
        <family val="3"/>
      </rPr>
      <t>STATEMENT OF VOTE FOR DISTRICT 23</t>
    </r>
  </si>
  <si>
    <r>
      <rPr>
        <sz val="11"/>
        <rFont val="Courier New"/>
        <family val="3"/>
      </rPr>
      <t xml:space="preserve">23-991  </t>
    </r>
    <r>
      <rPr>
        <vertAlign val="superscript"/>
        <sz val="11"/>
        <rFont val="Courier New"/>
        <family val="3"/>
      </rPr>
      <t>23-995</t>
    </r>
  </si>
  <si>
    <r>
      <rPr>
        <sz val="11"/>
        <rFont val="Courier New"/>
        <family val="3"/>
      </rPr>
      <t xml:space="preserve">23-425  </t>
    </r>
    <r>
      <rPr>
        <vertAlign val="superscript"/>
        <sz val="11"/>
        <rFont val="Courier New"/>
        <family val="3"/>
      </rPr>
      <t>23-427  23-429</t>
    </r>
  </si>
  <si>
    <r>
      <rPr>
        <sz val="11"/>
        <rFont val="Courier New"/>
        <family val="3"/>
      </rPr>
      <t xml:space="preserve">VOTER TURNOUT </t>
    </r>
    <r>
      <rPr>
        <i/>
        <sz val="12.5"/>
        <rFont val="Arial"/>
        <family val="2"/>
      </rPr>
      <t xml:space="preserve">r.                 </t>
    </r>
    <r>
      <rPr>
        <b/>
        <vertAlign val="superscript"/>
        <sz val="10"/>
        <rFont val="Courier New"/>
        <family val="3"/>
      </rPr>
      <t xml:space="preserve">36.59   50.63   </t>
    </r>
    <r>
      <rPr>
        <vertAlign val="superscript"/>
        <sz val="11"/>
        <rFont val="Courier New"/>
        <family val="3"/>
      </rPr>
      <t>61.22</t>
    </r>
  </si>
  <si>
    <r>
      <rPr>
        <sz val="11"/>
        <rFont val="Courier New"/>
        <family val="3"/>
      </rPr>
      <t xml:space="preserve">REGISTERED VOTERS         </t>
    </r>
    <r>
      <rPr>
        <b/>
        <vertAlign val="superscript"/>
        <sz val="10"/>
        <rFont val="Courier New"/>
        <family val="3"/>
      </rPr>
      <t xml:space="preserve">3066    </t>
    </r>
    <r>
      <rPr>
        <vertAlign val="superscript"/>
        <sz val="11"/>
        <rFont val="Courier New"/>
        <family val="3"/>
      </rPr>
      <t xml:space="preserve">1341   </t>
    </r>
    <r>
      <rPr>
        <b/>
        <vertAlign val="superscript"/>
        <sz val="10"/>
        <rFont val="Courier New"/>
        <family val="3"/>
      </rPr>
      <t>1880</t>
    </r>
  </si>
  <si>
    <r>
      <rPr>
        <sz val="11"/>
        <rFont val="Courier New"/>
        <family val="3"/>
      </rPr>
      <t xml:space="preserve">BALLOTS CAST             </t>
    </r>
    <r>
      <rPr>
        <vertAlign val="superscript"/>
        <sz val="11"/>
        <rFont val="Courier New"/>
        <family val="3"/>
      </rPr>
      <t>1122    679   1151</t>
    </r>
  </si>
  <si>
    <r>
      <rPr>
        <sz val="11"/>
        <rFont val="Courier New"/>
        <family val="3"/>
      </rPr>
      <t>PRESIDENT/VICE PRESIDENT BUSH/QUAVI.E CLINTON/GORE FULANI/MUNOZ GRITZ/HINETT</t>
    </r>
  </si>
  <si>
    <r>
      <rPr>
        <b/>
        <vertAlign val="subscript"/>
        <sz val="11"/>
        <rFont val="Courier New"/>
        <family val="3"/>
      </rPr>
      <t xml:space="preserve">R    </t>
    </r>
    <r>
      <rPr>
        <vertAlign val="subscript"/>
        <sz val="11"/>
        <rFont val="Courier New"/>
        <family val="3"/>
      </rPr>
      <t xml:space="preserve">531    299    </t>
    </r>
    <r>
      <rPr>
        <sz val="11"/>
        <rFont val="Courier New"/>
        <family val="3"/>
      </rPr>
      <t xml:space="preserve">500    443    </t>
    </r>
    <r>
      <rPr>
        <vertAlign val="superscript"/>
        <sz val="11"/>
        <rFont val="Courier New"/>
        <family val="3"/>
      </rPr>
      <t>354   2127</t>
    </r>
  </si>
  <si>
    <r>
      <rPr>
        <b/>
        <vertAlign val="subscript"/>
        <sz val="9"/>
        <rFont val="Arial"/>
        <family val="2"/>
      </rPr>
      <t xml:space="preserve">D           </t>
    </r>
    <r>
      <rPr>
        <b/>
        <vertAlign val="subscript"/>
        <sz val="10"/>
        <rFont val="Courier New"/>
        <family val="3"/>
      </rPr>
      <t xml:space="preserve">289    184     </t>
    </r>
    <r>
      <rPr>
        <vertAlign val="subscript"/>
        <sz val="11"/>
        <rFont val="Courier New"/>
        <family val="3"/>
      </rPr>
      <t xml:space="preserve">291    </t>
    </r>
    <r>
      <rPr>
        <sz val="11"/>
        <rFont val="Courier New"/>
        <family val="3"/>
      </rPr>
      <t xml:space="preserve">203    </t>
    </r>
    <r>
      <rPr>
        <vertAlign val="superscript"/>
        <sz val="11"/>
        <rFont val="Courier New"/>
        <family val="3"/>
      </rPr>
      <t>172   1139</t>
    </r>
  </si>
  <si>
    <r>
      <rPr>
        <b/>
        <sz val="11"/>
        <rFont val="Courier New"/>
        <family val="3"/>
      </rPr>
      <t xml:space="preserve">NAP     </t>
    </r>
    <r>
      <rPr>
        <sz val="11"/>
        <rFont val="Courier New"/>
        <family val="3"/>
      </rPr>
      <t xml:space="preserve">1      </t>
    </r>
    <r>
      <rPr>
        <vertAlign val="superscript"/>
        <sz val="11"/>
        <rFont val="Courier New"/>
        <family val="3"/>
      </rPr>
      <t>1     2      0      0      4</t>
    </r>
  </si>
  <si>
    <r>
      <rPr>
        <b/>
        <sz val="11"/>
        <rFont val="Courier New"/>
        <family val="3"/>
      </rPr>
      <t xml:space="preserve">AFP    </t>
    </r>
    <r>
      <rPr>
        <sz val="11"/>
        <rFont val="Courier New"/>
        <family val="3"/>
      </rPr>
      <t xml:space="preserve">2      5     </t>
    </r>
    <r>
      <rPr>
        <vertAlign val="superscript"/>
        <sz val="11"/>
        <rFont val="Courier New"/>
        <family val="3"/>
      </rPr>
      <t>11     1     2     21</t>
    </r>
  </si>
  <si>
    <r>
      <rPr>
        <sz val="11"/>
        <rFont val="Courier New"/>
        <family val="3"/>
      </rPr>
      <t xml:space="preserve">NLP     1      </t>
    </r>
    <r>
      <rPr>
        <vertAlign val="superscript"/>
        <sz val="11"/>
        <rFont val="Courier New"/>
        <family val="3"/>
      </rPr>
      <t>1     3      1     0</t>
    </r>
    <r>
      <rPr>
        <i/>
        <vertAlign val="superscript"/>
        <sz val="10"/>
        <rFont val="Times New Roman"/>
        <family val="1"/>
      </rPr>
      <t xml:space="preserve">               6</t>
    </r>
  </si>
  <si>
    <r>
      <rPr>
        <sz val="11"/>
        <rFont val="Courier New"/>
        <family val="3"/>
      </rPr>
      <t xml:space="preserve">HAGELIN/TOHPKINS LAROUCHE/BEVEL HARROU/LORD PEROT/STOCKDALE PHILLIPS/KNIGHT </t>
    </r>
    <r>
      <rPr>
        <b/>
        <sz val="11"/>
        <rFont val="Courier New"/>
        <family val="3"/>
      </rPr>
      <t>WRITE-IN</t>
    </r>
  </si>
  <si>
    <r>
      <rPr>
        <sz val="11"/>
        <rFont val="Courier New"/>
        <family val="3"/>
      </rPr>
      <t>STATE SENATOR DIST.L PHILLIPS, RANDY WRITE-IN</t>
    </r>
  </si>
  <si>
    <r>
      <rPr>
        <sz val="11"/>
        <rFont val="Courier New"/>
        <family val="3"/>
      </rPr>
      <t>STATE REP. DIST. 23 COX, DOROTHY MULDER, ELDON WRITE-IN</t>
    </r>
  </si>
  <si>
    <r>
      <rPr>
        <sz val="11"/>
        <rFont val="Courier New"/>
        <family val="3"/>
      </rPr>
      <t>JD3S - 8. CUTLER</t>
    </r>
  </si>
  <si>
    <r>
      <rPr>
        <sz val="11"/>
        <rFont val="Courier New"/>
        <family val="3"/>
      </rPr>
      <t xml:space="preserve">IFER     1     </t>
    </r>
    <r>
      <rPr>
        <vertAlign val="superscript"/>
        <sz val="11"/>
        <rFont val="Courier New"/>
        <family val="3"/>
      </rPr>
      <t>0     3      2      3      9</t>
    </r>
  </si>
  <si>
    <r>
      <rPr>
        <sz val="11"/>
        <rFont val="Courier New"/>
        <family val="3"/>
      </rPr>
      <t xml:space="preserve">LP     1     </t>
    </r>
    <r>
      <rPr>
        <vertAlign val="superscript"/>
        <sz val="11"/>
        <rFont val="Courier New"/>
        <family val="3"/>
      </rPr>
      <t>2      5     2      1     11</t>
    </r>
  </si>
  <si>
    <r>
      <rPr>
        <b/>
        <sz val="11"/>
        <rFont val="Courier New"/>
        <family val="3"/>
      </rPr>
      <t xml:space="preserve">NPP    </t>
    </r>
    <r>
      <rPr>
        <sz val="11"/>
        <rFont val="Courier New"/>
        <family val="3"/>
      </rPr>
      <t xml:space="preserve">277    </t>
    </r>
    <r>
      <rPr>
        <vertAlign val="superscript"/>
        <sz val="11"/>
        <rFont val="Courier New"/>
        <family val="3"/>
      </rPr>
      <t xml:space="preserve">170    324    </t>
    </r>
    <r>
      <rPr>
        <b/>
        <vertAlign val="superscript"/>
        <sz val="10"/>
        <rFont val="Courier New"/>
        <family val="3"/>
      </rPr>
      <t>198     248</t>
    </r>
    <r>
      <rPr>
        <vertAlign val="superscript"/>
        <sz val="11"/>
        <rFont val="Courier New"/>
        <family val="3"/>
      </rPr>
      <t xml:space="preserve">   1217</t>
    </r>
  </si>
  <si>
    <r>
      <rPr>
        <sz val="11"/>
        <rFont val="Courier New"/>
        <family val="3"/>
      </rPr>
      <t xml:space="preserve">ATP     </t>
    </r>
    <r>
      <rPr>
        <vertAlign val="superscript"/>
        <sz val="11"/>
        <rFont val="Courier New"/>
        <family val="3"/>
      </rPr>
      <t>3      3      3      1      0     10</t>
    </r>
  </si>
  <si>
    <r>
      <rPr>
        <sz val="11"/>
        <rFont val="Courier New"/>
        <family val="3"/>
      </rPr>
      <t xml:space="preserve">0      3      1     </t>
    </r>
    <r>
      <rPr>
        <vertAlign val="superscript"/>
        <sz val="11"/>
        <rFont val="Courier New"/>
        <family val="3"/>
      </rPr>
      <t xml:space="preserve">0      2      </t>
    </r>
    <r>
      <rPr>
        <i/>
        <vertAlign val="superscript"/>
        <sz val="10"/>
        <rFont val="Times New Roman"/>
        <family val="1"/>
      </rPr>
      <t>6</t>
    </r>
  </si>
  <si>
    <r>
      <rPr>
        <sz val="9"/>
        <rFont val="Arial"/>
        <family val="2"/>
      </rPr>
      <t xml:space="preserve">8             </t>
    </r>
    <r>
      <rPr>
        <sz val="11"/>
        <rFont val="Courier New"/>
        <family val="3"/>
      </rPr>
      <t xml:space="preserve">91    </t>
    </r>
    <r>
      <rPr>
        <b/>
        <vertAlign val="superscript"/>
        <sz val="10"/>
        <rFont val="Courier New"/>
        <family val="3"/>
      </rPr>
      <t xml:space="preserve">65     </t>
    </r>
    <r>
      <rPr>
        <vertAlign val="superscript"/>
        <sz val="11"/>
        <rFont val="Courier New"/>
        <family val="3"/>
      </rPr>
      <t>94     41     26    317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</si>
  <si>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1"/>
        <rFont val="Courier New"/>
        <family val="3"/>
      </rPr>
      <t xml:space="preserve">514    </t>
    </r>
    <r>
      <rPr>
        <b/>
        <vertAlign val="subscript"/>
        <sz val="10"/>
        <rFont val="Courier New"/>
        <family val="3"/>
      </rPr>
      <t xml:space="preserve">318     </t>
    </r>
    <r>
      <rPr>
        <b/>
        <sz val="10"/>
        <rFont val="Courier New"/>
        <family val="3"/>
      </rPr>
      <t xml:space="preserve">665     499     </t>
    </r>
    <r>
      <rPr>
        <vertAlign val="superscript"/>
        <sz val="11"/>
        <rFont val="Courier New"/>
        <family val="3"/>
      </rPr>
      <t>130   2126</t>
    </r>
  </si>
  <si>
    <r>
      <rPr>
        <b/>
        <vertAlign val="subscript"/>
        <sz val="9"/>
        <rFont val="Arial"/>
        <family val="2"/>
      </rPr>
      <t xml:space="preserve">D           </t>
    </r>
    <r>
      <rPr>
        <vertAlign val="subscript"/>
        <sz val="11"/>
        <rFont val="Courier New"/>
        <family val="3"/>
      </rPr>
      <t xml:space="preserve">361    252    </t>
    </r>
    <r>
      <rPr>
        <sz val="11"/>
        <rFont val="Courier New"/>
        <family val="3"/>
      </rPr>
      <t xml:space="preserve">367    240     </t>
    </r>
    <r>
      <rPr>
        <vertAlign val="superscript"/>
        <sz val="11"/>
        <rFont val="Courier New"/>
        <family val="3"/>
      </rPr>
      <t>76   1296</t>
    </r>
  </si>
  <si>
    <r>
      <rPr>
        <sz val="11"/>
        <rFont val="Courier New"/>
        <family val="3"/>
      </rPr>
      <t xml:space="preserve">4     1     </t>
    </r>
    <r>
      <rPr>
        <vertAlign val="superscript"/>
        <sz val="11"/>
        <rFont val="Courier New"/>
        <family val="3"/>
      </rPr>
      <t>7      2      0     14</t>
    </r>
  </si>
  <si>
    <r>
      <rPr>
        <b/>
        <vertAlign val="subscript"/>
        <sz val="9"/>
        <rFont val="Arial"/>
        <family val="2"/>
      </rPr>
      <t xml:space="preserve">D           </t>
    </r>
    <r>
      <rPr>
        <vertAlign val="subscript"/>
        <sz val="11"/>
        <rFont val="Courier New"/>
        <family val="3"/>
      </rPr>
      <t xml:space="preserve">329    262    432    </t>
    </r>
    <r>
      <rPr>
        <sz val="11"/>
        <rFont val="Courier New"/>
        <family val="3"/>
      </rPr>
      <t xml:space="preserve">257    </t>
    </r>
    <r>
      <rPr>
        <b/>
        <vertAlign val="superscript"/>
        <sz val="10"/>
        <rFont val="Courier New"/>
        <family val="3"/>
      </rPr>
      <t>83</t>
    </r>
    <r>
      <rPr>
        <vertAlign val="superscript"/>
        <sz val="11"/>
        <rFont val="Courier New"/>
        <family val="3"/>
      </rPr>
      <t xml:space="preserve">   1363</t>
    </r>
  </si>
  <si>
    <r>
      <rPr>
        <sz val="11"/>
        <rFont val="Courier New"/>
        <family val="3"/>
      </rPr>
      <t xml:space="preserve">G     33     25     </t>
    </r>
    <r>
      <rPr>
        <vertAlign val="superscript"/>
        <sz val="11"/>
        <rFont val="Courier New"/>
        <family val="3"/>
      </rPr>
      <t>32     17     9    116</t>
    </r>
  </si>
  <si>
    <r>
      <rPr>
        <b/>
        <sz val="11"/>
        <rFont val="Courier New"/>
        <family val="3"/>
      </rPr>
      <t xml:space="preserve">A    </t>
    </r>
    <r>
      <rPr>
        <b/>
        <sz val="10"/>
        <rFont val="Courier New"/>
        <family val="3"/>
      </rPr>
      <t xml:space="preserve">56     </t>
    </r>
    <r>
      <rPr>
        <vertAlign val="superscript"/>
        <sz val="11"/>
        <rFont val="Courier New"/>
        <family val="3"/>
      </rPr>
      <t xml:space="preserve">30     51           </t>
    </r>
    <r>
      <rPr>
        <b/>
        <vertAlign val="superscript"/>
        <sz val="10"/>
        <rFont val="Courier New"/>
        <family val="3"/>
      </rPr>
      <t>18</t>
    </r>
    <r>
      <rPr>
        <vertAlign val="superscript"/>
        <sz val="11"/>
        <rFont val="Courier New"/>
        <family val="3"/>
      </rPr>
      <t xml:space="preserve">    205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</si>
  <si>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1"/>
        <rFont val="Courier New"/>
        <family val="3"/>
      </rPr>
      <t xml:space="preserve">549    315    </t>
    </r>
    <r>
      <rPr>
        <b/>
        <vertAlign val="subscript"/>
        <sz val="10"/>
        <rFont val="Courier New"/>
        <family val="3"/>
      </rPr>
      <t xml:space="preserve">600    </t>
    </r>
    <r>
      <rPr>
        <sz val="11"/>
        <rFont val="Courier New"/>
        <family val="3"/>
      </rPr>
      <t xml:space="preserve">454    122   </t>
    </r>
    <r>
      <rPr>
        <vertAlign val="superscript"/>
        <sz val="11"/>
        <rFont val="Courier New"/>
        <family val="3"/>
      </rPr>
      <t>2040</t>
    </r>
  </si>
  <si>
    <r>
      <rPr>
        <sz val="11"/>
        <rFont val="Courier New"/>
        <family val="3"/>
      </rPr>
      <t xml:space="preserve">1     5      </t>
    </r>
    <r>
      <rPr>
        <vertAlign val="superscript"/>
        <sz val="11"/>
        <rFont val="Courier New"/>
        <family val="3"/>
      </rPr>
      <t>7      1     0     14</t>
    </r>
  </si>
  <si>
    <r>
      <rPr>
        <b/>
        <sz val="9"/>
        <rFont val="Arial"/>
        <family val="2"/>
      </rPr>
      <t xml:space="preserve">R          </t>
    </r>
    <r>
      <rPr>
        <vertAlign val="superscript"/>
        <sz val="11"/>
        <rFont val="Courier New"/>
        <family val="3"/>
      </rPr>
      <t xml:space="preserve">691    455    821    </t>
    </r>
    <r>
      <rPr>
        <b/>
        <vertAlign val="superscript"/>
        <sz val="10"/>
        <rFont val="Courier New"/>
        <family val="3"/>
      </rPr>
      <t xml:space="preserve">618     </t>
    </r>
    <r>
      <rPr>
        <vertAlign val="superscript"/>
        <sz val="9"/>
        <rFont val="Arial"/>
        <family val="2"/>
      </rPr>
      <t xml:space="preserve">47         </t>
    </r>
    <r>
      <rPr>
        <vertAlign val="superscript"/>
        <sz val="11"/>
        <rFont val="Courier New"/>
        <family val="3"/>
      </rPr>
      <t>2632</t>
    </r>
  </si>
  <si>
    <r>
      <rPr>
        <sz val="9"/>
        <rFont val="Arial"/>
        <family val="2"/>
      </rPr>
      <t xml:space="preserve">19             16             </t>
    </r>
    <r>
      <rPr>
        <vertAlign val="superscript"/>
        <sz val="11"/>
        <rFont val="Courier New"/>
        <family val="3"/>
      </rPr>
      <t>23     18     3     79</t>
    </r>
  </si>
  <si>
    <r>
      <rPr>
        <vertAlign val="subscript"/>
        <sz val="11"/>
        <rFont val="Courier New"/>
        <family val="3"/>
      </rPr>
      <t xml:space="preserve">D    342    </t>
    </r>
    <r>
      <rPr>
        <b/>
        <vertAlign val="subscript"/>
        <sz val="10"/>
        <rFont val="Courier New"/>
        <family val="3"/>
      </rPr>
      <t xml:space="preserve">198     </t>
    </r>
    <r>
      <rPr>
        <sz val="11"/>
        <rFont val="Courier New"/>
        <family val="3"/>
      </rPr>
      <t>287    227     22</t>
    </r>
    <r>
      <rPr>
        <vertAlign val="superscript"/>
        <sz val="11"/>
        <rFont val="Courier New"/>
        <family val="3"/>
      </rPr>
      <t xml:space="preserve">   1076</t>
    </r>
  </si>
  <si>
    <r>
      <rPr>
        <b/>
        <sz val="9"/>
        <rFont val="Arial"/>
        <family val="2"/>
      </rPr>
      <t xml:space="preserve">R         </t>
    </r>
    <r>
      <rPr>
        <vertAlign val="superscript"/>
        <sz val="9"/>
        <rFont val="Arial"/>
        <family val="2"/>
      </rPr>
      <t xml:space="preserve">510           </t>
    </r>
    <r>
      <rPr>
        <vertAlign val="superscript"/>
        <sz val="11"/>
        <rFont val="Courier New"/>
        <family val="3"/>
      </rPr>
      <t>291    535    510     24   1870</t>
    </r>
  </si>
  <si>
    <r>
      <rPr>
        <sz val="11"/>
        <rFont val="Courier New"/>
        <family val="3"/>
      </rPr>
      <t xml:space="preserve">91    121    </t>
    </r>
    <r>
      <rPr>
        <vertAlign val="superscript"/>
        <sz val="11"/>
        <rFont val="Courier New"/>
        <family val="3"/>
      </rPr>
      <t xml:space="preserve">270     5      2    </t>
    </r>
    <r>
      <rPr>
        <b/>
        <vertAlign val="superscript"/>
        <sz val="10"/>
        <rFont val="Courier New"/>
        <family val="3"/>
      </rPr>
      <t>489</t>
    </r>
  </si>
  <si>
    <r>
      <rPr>
        <b/>
        <vertAlign val="subscript"/>
        <sz val="10"/>
        <rFont val="Courier New"/>
        <family val="3"/>
      </rPr>
      <t xml:space="preserve">585     366     </t>
    </r>
    <r>
      <rPr>
        <vertAlign val="subscript"/>
        <sz val="11"/>
        <rFont val="Courier New"/>
        <family val="3"/>
      </rPr>
      <t xml:space="preserve">574    </t>
    </r>
    <r>
      <rPr>
        <sz val="11"/>
        <rFont val="Courier New"/>
        <family val="3"/>
      </rPr>
      <t xml:space="preserve">446    </t>
    </r>
    <r>
      <rPr>
        <b/>
        <sz val="10"/>
        <rFont val="Times New Roman"/>
        <family val="1"/>
      </rPr>
      <t xml:space="preserve">106         </t>
    </r>
    <r>
      <rPr>
        <sz val="11"/>
        <rFont val="Courier New"/>
        <family val="3"/>
      </rPr>
      <t>2077</t>
    </r>
  </si>
  <si>
    <r>
      <rPr>
        <sz val="11"/>
        <rFont val="Courier New"/>
        <family val="3"/>
      </rPr>
      <t xml:space="preserve">330    210    </t>
    </r>
    <r>
      <rPr>
        <vertAlign val="superscript"/>
        <sz val="11"/>
        <rFont val="Courier New"/>
        <family val="3"/>
      </rPr>
      <t>401    232     71   1244</t>
    </r>
  </si>
  <si>
    <r>
      <rPr>
        <b/>
        <sz val="10"/>
        <rFont val="Courier New"/>
        <family val="3"/>
      </rPr>
      <t xml:space="preserve">550     </t>
    </r>
    <r>
      <rPr>
        <sz val="11"/>
        <rFont val="Courier New"/>
        <family val="3"/>
      </rPr>
      <t xml:space="preserve">341    </t>
    </r>
    <r>
      <rPr>
        <vertAlign val="superscript"/>
        <sz val="11"/>
        <rFont val="Courier New"/>
        <family val="3"/>
      </rPr>
      <t xml:space="preserve">552    434    </t>
    </r>
    <r>
      <rPr>
        <b/>
        <vertAlign val="superscript"/>
        <sz val="10"/>
        <rFont val="Courier New"/>
        <family val="3"/>
      </rPr>
      <t xml:space="preserve">99    </t>
    </r>
    <r>
      <rPr>
        <vertAlign val="superscript"/>
        <sz val="11"/>
        <rFont val="Courier New"/>
        <family val="3"/>
      </rPr>
      <t>1976</t>
    </r>
  </si>
  <si>
    <r>
      <rPr>
        <vertAlign val="subscript"/>
        <sz val="11"/>
        <rFont val="Courier New"/>
        <family val="3"/>
      </rPr>
      <t xml:space="preserve">346    224    417    </t>
    </r>
    <r>
      <rPr>
        <sz val="11"/>
        <rFont val="Courier New"/>
        <family val="3"/>
      </rPr>
      <t xml:space="preserve">244    </t>
    </r>
    <r>
      <rPr>
        <b/>
        <sz val="10"/>
        <rFont val="Courier New"/>
        <family val="3"/>
      </rPr>
      <t xml:space="preserve">80    </t>
    </r>
    <r>
      <rPr>
        <vertAlign val="superscript"/>
        <sz val="11"/>
        <rFont val="Courier New"/>
        <family val="3"/>
      </rPr>
      <t>1311</t>
    </r>
  </si>
  <si>
    <r>
      <rPr>
        <sz val="11"/>
        <rFont val="Courier New"/>
        <family val="3"/>
      </rPr>
      <t xml:space="preserve">624    366    </t>
    </r>
    <r>
      <rPr>
        <vertAlign val="superscript"/>
        <sz val="11"/>
        <rFont val="Courier New"/>
        <family val="3"/>
      </rPr>
      <t xml:space="preserve">595    454    </t>
    </r>
    <r>
      <rPr>
        <b/>
        <vertAlign val="superscript"/>
        <sz val="10"/>
        <rFont val="Courier New"/>
        <family val="3"/>
      </rPr>
      <t xml:space="preserve">108    </t>
    </r>
    <r>
      <rPr>
        <vertAlign val="superscript"/>
        <sz val="11"/>
        <rFont val="Courier New"/>
        <family val="3"/>
      </rPr>
      <t>2147</t>
    </r>
  </si>
  <si>
    <r>
      <rPr>
        <vertAlign val="subscript"/>
        <sz val="11"/>
        <rFont val="Courier New"/>
        <family val="3"/>
      </rPr>
      <t xml:space="preserve">DATE: 12/02/92                                   </t>
    </r>
    <r>
      <rPr>
        <sz val="11"/>
        <rFont val="Courier New"/>
        <family val="3"/>
      </rPr>
      <t xml:space="preserve">1992 GENERAL ELECTION                            </t>
    </r>
    <r>
      <rPr>
        <vertAlign val="superscript"/>
        <sz val="11"/>
        <rFont val="Courier New"/>
        <family val="3"/>
      </rPr>
      <t xml:space="preserve">PAGE  2 OF 2 . </t>
    </r>
    <r>
      <rPr>
        <vertAlign val="subscript"/>
        <sz val="11"/>
        <rFont val="Courier New"/>
        <family val="3"/>
      </rPr>
      <t xml:space="preserve">TIME: 13:17                                    </t>
    </r>
    <r>
      <rPr>
        <sz val="11"/>
        <rFont val="Courier New"/>
        <family val="3"/>
      </rPr>
      <t>STATEMENT OF VOTE FOR DISTRICT 23</t>
    </r>
  </si>
  <si>
    <r>
      <rPr>
        <sz val="11"/>
        <rFont val="Courier New"/>
        <family val="3"/>
      </rPr>
      <t>23-995</t>
    </r>
  </si>
  <si>
    <r>
      <rPr>
        <sz val="11"/>
        <rFont val="Courier New"/>
        <family val="3"/>
      </rPr>
      <t>JD3U - P. ASHMAN YES</t>
    </r>
  </si>
  <si>
    <r>
      <rPr>
        <sz val="11"/>
        <rFont val="Courier New"/>
        <family val="3"/>
      </rPr>
      <t>JD3D - W. FULD YES</t>
    </r>
  </si>
  <si>
    <r>
      <rPr>
        <sz val="11"/>
        <rFont val="Courier New"/>
        <family val="3"/>
      </rPr>
      <t xml:space="preserve">HERITAGE PARK </t>
    </r>
    <r>
      <rPr>
        <vertAlign val="superscript"/>
        <sz val="11"/>
        <rFont val="Courier New"/>
        <family val="3"/>
      </rPr>
      <t xml:space="preserve">&lt;ANCH)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</si>
  <si>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23-425  23-427  </t>
    </r>
    <r>
      <rPr>
        <vertAlign val="superscript"/>
        <sz val="11"/>
        <rFont val="Courier New"/>
        <family val="3"/>
      </rPr>
      <t>23-429  23-991</t>
    </r>
  </si>
  <si>
    <r>
      <rPr>
        <sz val="11"/>
        <rFont val="Courier New"/>
        <family val="3"/>
      </rPr>
      <t xml:space="preserve">609    355    </t>
    </r>
    <r>
      <rPr>
        <vertAlign val="superscript"/>
        <sz val="11"/>
        <rFont val="Courier New"/>
        <family val="3"/>
      </rPr>
      <t>590    458    100   2112</t>
    </r>
  </si>
  <si>
    <r>
      <rPr>
        <sz val="11"/>
        <rFont val="Courier New"/>
        <family val="3"/>
      </rPr>
      <t xml:space="preserve">284    206    </t>
    </r>
    <r>
      <rPr>
        <vertAlign val="superscript"/>
        <sz val="11"/>
        <rFont val="Courier New"/>
        <family val="3"/>
      </rPr>
      <t xml:space="preserve">381    208     </t>
    </r>
    <r>
      <rPr>
        <b/>
        <vertAlign val="superscript"/>
        <sz val="9.5"/>
        <rFont val="Times New Roman"/>
        <family val="1"/>
      </rPr>
      <t xml:space="preserve">68          </t>
    </r>
    <r>
      <rPr>
        <vertAlign val="superscript"/>
        <sz val="11"/>
        <rFont val="Courier New"/>
        <family val="3"/>
      </rPr>
      <t>1147</t>
    </r>
  </si>
  <si>
    <r>
      <rPr>
        <sz val="11"/>
        <rFont val="Courier New"/>
        <family val="3"/>
      </rPr>
      <t xml:space="preserve">601    350    </t>
    </r>
    <r>
      <rPr>
        <vertAlign val="superscript"/>
        <sz val="11"/>
        <rFont val="Courier New"/>
        <family val="3"/>
      </rPr>
      <t>566    449     91   2057</t>
    </r>
  </si>
  <si>
    <r>
      <rPr>
        <sz val="11"/>
        <rFont val="Courier New"/>
        <family val="3"/>
      </rPr>
      <t xml:space="preserve">283    217    </t>
    </r>
    <r>
      <rPr>
        <vertAlign val="superscript"/>
        <sz val="11"/>
        <rFont val="Courier New"/>
        <family val="3"/>
      </rPr>
      <t>391    219    74   1184</t>
    </r>
  </si>
  <si>
    <r>
      <rPr>
        <sz val="11"/>
        <rFont val="Courier New"/>
        <family val="3"/>
      </rPr>
      <t xml:space="preserve">582    367    </t>
    </r>
    <r>
      <rPr>
        <vertAlign val="superscript"/>
        <sz val="11"/>
        <rFont val="Courier New"/>
        <family val="3"/>
      </rPr>
      <t>579    448    102   2078</t>
    </r>
  </si>
  <si>
    <r>
      <rPr>
        <sz val="11"/>
        <rFont val="Courier New"/>
        <family val="3"/>
      </rPr>
      <t xml:space="preserve">298    208    </t>
    </r>
    <r>
      <rPr>
        <vertAlign val="superscript"/>
        <sz val="11"/>
        <rFont val="Courier New"/>
        <family val="3"/>
      </rPr>
      <t>386    216    67   1175</t>
    </r>
  </si>
  <si>
    <r>
      <rPr>
        <sz val="11"/>
        <rFont val="Courier New"/>
        <family val="3"/>
      </rPr>
      <t xml:space="preserve">611    366    578    </t>
    </r>
    <r>
      <rPr>
        <b/>
        <vertAlign val="superscript"/>
        <sz val="9.5"/>
        <rFont val="Times New Roman"/>
        <family val="1"/>
      </rPr>
      <t xml:space="preserve">458              </t>
    </r>
    <r>
      <rPr>
        <vertAlign val="superscript"/>
        <sz val="11"/>
        <rFont val="Courier New"/>
        <family val="3"/>
      </rPr>
      <t>95   2108</t>
    </r>
  </si>
  <si>
    <r>
      <rPr>
        <sz val="11"/>
        <rFont val="Courier New"/>
        <family val="3"/>
      </rPr>
      <t xml:space="preserve">270    197    </t>
    </r>
    <r>
      <rPr>
        <vertAlign val="superscript"/>
        <sz val="11"/>
        <rFont val="Courier New"/>
        <family val="3"/>
      </rPr>
      <t xml:space="preserve">380     </t>
    </r>
    <r>
      <rPr>
        <sz val="11"/>
        <rFont val="Courier New"/>
        <family val="3"/>
      </rPr>
      <t xml:space="preserve">06     </t>
    </r>
    <r>
      <rPr>
        <b/>
        <vertAlign val="superscript"/>
        <sz val="9.5"/>
        <rFont val="Times New Roman"/>
        <family val="1"/>
      </rPr>
      <t xml:space="preserve">68          </t>
    </r>
    <r>
      <rPr>
        <vertAlign val="superscript"/>
        <sz val="11"/>
        <rFont val="Courier New"/>
        <family val="3"/>
      </rPr>
      <t>1121</t>
    </r>
  </si>
  <si>
    <r>
      <rPr>
        <sz val="11"/>
        <rFont val="Courier New"/>
        <family val="3"/>
      </rPr>
      <t xml:space="preserve">637    395    617    </t>
    </r>
    <r>
      <rPr>
        <vertAlign val="superscript"/>
        <sz val="11"/>
        <rFont val="Courier New"/>
        <family val="3"/>
      </rPr>
      <t>482    107   2238</t>
    </r>
  </si>
  <si>
    <r>
      <rPr>
        <sz val="11"/>
        <rFont val="Courier New"/>
        <family val="3"/>
      </rPr>
      <t xml:space="preserve">253    176    351    </t>
    </r>
    <r>
      <rPr>
        <vertAlign val="superscript"/>
        <sz val="11"/>
        <rFont val="Courier New"/>
        <family val="3"/>
      </rPr>
      <t xml:space="preserve">188    </t>
    </r>
    <r>
      <rPr>
        <vertAlign val="superscript"/>
        <sz val="9.5"/>
        <rFont val="Arial"/>
        <family val="2"/>
      </rPr>
      <t xml:space="preserve">63        </t>
    </r>
    <r>
      <rPr>
        <vertAlign val="superscript"/>
        <sz val="11"/>
        <rFont val="Courier New"/>
        <family val="3"/>
      </rPr>
      <t>1031</t>
    </r>
  </si>
  <si>
    <r>
      <rPr>
        <sz val="11"/>
        <rFont val="Courier New"/>
        <family val="3"/>
      </rPr>
      <t xml:space="preserve">608    353    572    </t>
    </r>
    <r>
      <rPr>
        <vertAlign val="superscript"/>
        <sz val="11"/>
        <rFont val="Courier New"/>
        <family val="3"/>
      </rPr>
      <t>437    95   2065</t>
    </r>
  </si>
  <si>
    <r>
      <rPr>
        <sz val="11"/>
        <rFont val="Courier New"/>
        <family val="3"/>
      </rPr>
      <t xml:space="preserve">269    210    </t>
    </r>
    <r>
      <rPr>
        <vertAlign val="superscript"/>
        <sz val="11"/>
        <rFont val="Courier New"/>
        <family val="3"/>
      </rPr>
      <t>386    227     70   1162</t>
    </r>
  </si>
  <si>
    <r>
      <rPr>
        <sz val="11"/>
        <rFont val="Courier New"/>
        <family val="3"/>
      </rPr>
      <t xml:space="preserve">602    369    </t>
    </r>
    <r>
      <rPr>
        <vertAlign val="superscript"/>
        <sz val="11"/>
        <rFont val="Courier New"/>
        <family val="3"/>
      </rPr>
      <t>565    450    102   2088</t>
    </r>
  </si>
  <si>
    <r>
      <rPr>
        <sz val="11"/>
        <rFont val="Courier New"/>
        <family val="3"/>
      </rPr>
      <t xml:space="preserve">280    200    </t>
    </r>
    <r>
      <rPr>
        <vertAlign val="superscript"/>
        <sz val="11"/>
        <rFont val="Courier New"/>
        <family val="3"/>
      </rPr>
      <t>401    215     63   1159</t>
    </r>
  </si>
  <si>
    <r>
      <rPr>
        <sz val="11"/>
        <rFont val="Courier New"/>
        <family val="3"/>
      </rPr>
      <t xml:space="preserve">439    242    </t>
    </r>
    <r>
      <rPr>
        <vertAlign val="superscript"/>
        <sz val="11"/>
        <rFont val="Courier New"/>
        <family val="3"/>
      </rPr>
      <t>379    372    82   1514</t>
    </r>
  </si>
  <si>
    <r>
      <rPr>
        <sz val="11"/>
        <rFont val="Courier New"/>
        <family val="3"/>
      </rPr>
      <t xml:space="preserve">436    363    690    </t>
    </r>
    <r>
      <rPr>
        <vertAlign val="superscript"/>
        <sz val="11"/>
        <rFont val="Courier New"/>
        <family val="3"/>
      </rPr>
      <t>325    112   1926</t>
    </r>
  </si>
  <si>
    <r>
      <rPr>
        <sz val="11"/>
        <rFont val="Courier New"/>
        <family val="3"/>
      </rPr>
      <t xml:space="preserve">446    </t>
    </r>
    <r>
      <rPr>
        <vertAlign val="superscript"/>
        <sz val="11"/>
        <rFont val="Courier New"/>
        <family val="3"/>
      </rPr>
      <t>312    592    292    109   1751</t>
    </r>
  </si>
  <si>
    <r>
      <rPr>
        <sz val="11"/>
        <rFont val="Courier New"/>
        <family val="3"/>
      </rPr>
      <t xml:space="preserve">574    341    </t>
    </r>
    <r>
      <rPr>
        <vertAlign val="superscript"/>
        <sz val="11"/>
        <rFont val="Courier New"/>
        <family val="3"/>
      </rPr>
      <t>516    447     76   1954</t>
    </r>
  </si>
  <si>
    <r>
      <rPr>
        <sz val="10.5"/>
        <rFont val="Times New Roman"/>
        <family val="1"/>
      </rPr>
      <t xml:space="preserve">- </t>
    </r>
    <r>
      <rPr>
        <b/>
        <sz val="10.5"/>
        <rFont val="Times New Roman"/>
        <family val="1"/>
      </rPr>
      <t xml:space="preserve">88 </t>
    </r>
    <r>
      <rPr>
        <sz val="10.5"/>
        <rFont val="Times New Roman"/>
        <family val="1"/>
      </rPr>
      <t>-</t>
    </r>
  </si>
  <si>
    <r>
      <rPr>
        <sz val="7"/>
        <rFont val="Arial"/>
        <family val="2"/>
      </rPr>
      <t>II</t>
    </r>
  </si>
  <si>
    <r>
      <rPr>
        <vertAlign val="subscript"/>
        <sz val="10.5"/>
        <rFont val="Courier New"/>
        <family val="3"/>
      </rPr>
      <t xml:space="preserve">DATE: 12/02/92                                     </t>
    </r>
    <r>
      <rPr>
        <sz val="10.5"/>
        <rFont val="Courier New"/>
        <family val="3"/>
      </rPr>
      <t xml:space="preserve">1992 GENERAL ELECTION                             </t>
    </r>
    <r>
      <rPr>
        <vertAlign val="superscript"/>
        <sz val="10.5"/>
        <rFont val="Courier New"/>
        <family val="3"/>
      </rPr>
      <t xml:space="preserve">PAGE  1 OF 2 </t>
    </r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>STATEMENT OF VOTE FOR DISTRICT 24</t>
    </r>
  </si>
  <si>
    <r>
      <rPr>
        <vertAlign val="subscript"/>
        <sz val="10.5"/>
        <rFont val="Courier New"/>
        <family val="3"/>
      </rPr>
      <t xml:space="preserve">ANCH    ANCH    </t>
    </r>
    <r>
      <rPr>
        <sz val="10.5"/>
        <rFont val="Courier New"/>
        <family val="3"/>
      </rPr>
      <t xml:space="preserve">ANCH   ANCH   ANCH    </t>
    </r>
    <r>
      <rPr>
        <vertAlign val="superscript"/>
        <sz val="10.5"/>
        <rFont val="Courier New"/>
        <family val="3"/>
      </rPr>
      <t>ANCH ABSENTE QUESTON</t>
    </r>
  </si>
  <si>
    <r>
      <rPr>
        <sz val="10.5"/>
        <rFont val="Courier New"/>
        <family val="3"/>
      </rPr>
      <t xml:space="preserve">I 431   I 433  </t>
    </r>
    <r>
      <rPr>
        <vertAlign val="superscript"/>
        <sz val="10.5"/>
        <rFont val="Courier New"/>
        <family val="3"/>
      </rPr>
      <t>I 435  I 437  I 439   I 441</t>
    </r>
  </si>
  <si>
    <r>
      <rPr>
        <vertAlign val="subscript"/>
        <sz val="10.5"/>
        <rFont val="Courier New"/>
        <family val="3"/>
      </rPr>
      <t xml:space="preserve">24-431  24-433  </t>
    </r>
    <r>
      <rPr>
        <sz val="10.5"/>
        <rFont val="Courier New"/>
        <family val="3"/>
      </rPr>
      <t xml:space="preserve">24-435  24-437  24-439  </t>
    </r>
    <r>
      <rPr>
        <vertAlign val="superscript"/>
        <sz val="10.5"/>
        <rFont val="Courier New"/>
        <family val="3"/>
      </rPr>
      <t>24-441</t>
    </r>
  </si>
  <si>
    <r>
      <rPr>
        <sz val="10.5"/>
        <rFont val="Courier New"/>
        <family val="3"/>
      </rPr>
      <t xml:space="preserve">24-99-1 </t>
    </r>
    <r>
      <rPr>
        <b/>
        <vertAlign val="superscript"/>
        <sz val="10"/>
        <rFont val="Courier New"/>
        <family val="3"/>
      </rPr>
      <t>24-995</t>
    </r>
  </si>
  <si>
    <r>
      <rPr>
        <vertAlign val="subscript"/>
        <sz val="10.5"/>
        <rFont val="Courier New"/>
        <family val="3"/>
      </rPr>
      <t xml:space="preserve">VOTER TURNOUT X          67.44  </t>
    </r>
    <r>
      <rPr>
        <sz val="10.5"/>
        <rFont val="Courier New"/>
        <family val="3"/>
      </rPr>
      <t xml:space="preserve">67.02  </t>
    </r>
    <r>
      <rPr>
        <b/>
        <vertAlign val="superscript"/>
        <sz val="10"/>
        <rFont val="Courier New"/>
        <family val="3"/>
      </rPr>
      <t xml:space="preserve">61.88   </t>
    </r>
    <r>
      <rPr>
        <vertAlign val="superscript"/>
        <sz val="10.5"/>
        <rFont val="Courier New"/>
        <family val="3"/>
      </rPr>
      <t>61.83   57.57  66.61                85.52</t>
    </r>
  </si>
  <si>
    <r>
      <rPr>
        <sz val="10.5"/>
        <rFont val="Courier New"/>
        <family val="3"/>
      </rPr>
      <t xml:space="preserve">REGISTERED VOTERS         </t>
    </r>
    <r>
      <rPr>
        <vertAlign val="superscript"/>
        <sz val="10.5"/>
        <rFont val="Courier New"/>
        <family val="3"/>
      </rPr>
      <t>1241   1501   2201    807   1525   1351      0      0   8626</t>
    </r>
  </si>
  <si>
    <r>
      <rPr>
        <vertAlign val="subscript"/>
        <sz val="10.5"/>
        <rFont val="Courier New"/>
        <family val="3"/>
      </rPr>
      <t xml:space="preserve">BALLOTS CAST              837   </t>
    </r>
    <r>
      <rPr>
        <sz val="10.5"/>
        <rFont val="Courier New"/>
        <family val="3"/>
      </rPr>
      <t xml:space="preserve">1006   1362    </t>
    </r>
    <r>
      <rPr>
        <vertAlign val="superscript"/>
        <sz val="10.5"/>
        <rFont val="Courier New"/>
        <family val="3"/>
      </rPr>
      <t xml:space="preserve">499    </t>
    </r>
    <r>
      <rPr>
        <b/>
        <vertAlign val="superscript"/>
        <sz val="10"/>
        <rFont val="Courier New"/>
        <family val="3"/>
      </rPr>
      <t xml:space="preserve">878    </t>
    </r>
    <r>
      <rPr>
        <vertAlign val="superscript"/>
        <sz val="10.5"/>
        <rFont val="Courier New"/>
        <family val="3"/>
      </rPr>
      <t xml:space="preserve">900   1057    </t>
    </r>
    <r>
      <rPr>
        <b/>
        <vertAlign val="superscript"/>
        <sz val="10"/>
        <rFont val="Courier New"/>
        <family val="3"/>
      </rPr>
      <t xml:space="preserve">838    </t>
    </r>
    <r>
      <rPr>
        <vertAlign val="superscript"/>
        <sz val="10.5"/>
        <rFont val="Courier New"/>
        <family val="3"/>
      </rPr>
      <t>7377</t>
    </r>
  </si>
  <si>
    <r>
      <rPr>
        <b/>
        <vertAlign val="subscript"/>
        <sz val="10"/>
        <rFont val="Times New Roman"/>
        <family val="1"/>
      </rPr>
      <t xml:space="preserve">R         </t>
    </r>
    <r>
      <rPr>
        <vertAlign val="subscript"/>
        <sz val="10.5"/>
        <rFont val="Courier New"/>
        <family val="3"/>
      </rPr>
      <t xml:space="preserve">406    472    </t>
    </r>
    <r>
      <rPr>
        <sz val="10.5"/>
        <rFont val="Courier New"/>
        <family val="3"/>
      </rPr>
      <t xml:space="preserve">723    190    </t>
    </r>
    <r>
      <rPr>
        <vertAlign val="superscript"/>
        <sz val="10.5"/>
        <rFont val="Courier New"/>
        <family val="3"/>
      </rPr>
      <t>376    393    529    352   3441</t>
    </r>
  </si>
  <si>
    <r>
      <rPr>
        <vertAlign val="subscript"/>
        <sz val="10.5"/>
        <rFont val="Courier New"/>
        <family val="3"/>
      </rPr>
      <t xml:space="preserve">200    </t>
    </r>
    <r>
      <rPr>
        <b/>
        <vertAlign val="subscript"/>
        <sz val="10"/>
        <rFont val="Courier New"/>
        <family val="3"/>
      </rPr>
      <t xml:space="preserve">255     </t>
    </r>
    <r>
      <rPr>
        <vertAlign val="subscript"/>
        <sz val="10.5"/>
        <rFont val="Courier New"/>
        <family val="3"/>
      </rPr>
      <t xml:space="preserve">307    157    </t>
    </r>
    <r>
      <rPr>
        <b/>
        <sz val="10"/>
        <rFont val="Courier New"/>
        <family val="3"/>
      </rPr>
      <t xml:space="preserve">263    258    </t>
    </r>
    <r>
      <rPr>
        <b/>
        <vertAlign val="superscript"/>
        <sz val="10"/>
        <rFont val="Courier New"/>
        <family val="3"/>
      </rPr>
      <t xml:space="preserve">268     168    </t>
    </r>
    <r>
      <rPr>
        <vertAlign val="superscript"/>
        <sz val="10.5"/>
        <rFont val="Courier New"/>
        <family val="3"/>
      </rPr>
      <t>1876</t>
    </r>
  </si>
  <si>
    <r>
      <rPr>
        <sz val="10.5"/>
        <rFont val="Courier New"/>
        <family val="3"/>
      </rPr>
      <t xml:space="preserve">CLINTON/GORE          </t>
    </r>
    <r>
      <rPr>
        <b/>
        <sz val="11"/>
        <rFont val="Courier New"/>
        <family val="3"/>
      </rPr>
      <t>D</t>
    </r>
  </si>
  <si>
    <r>
      <rPr>
        <sz val="10.5"/>
        <rFont val="Courier New"/>
        <family val="3"/>
      </rPr>
      <t xml:space="preserve">FULANI/MUNOZ        </t>
    </r>
    <r>
      <rPr>
        <b/>
        <vertAlign val="superscript"/>
        <sz val="11"/>
        <rFont val="Courier New"/>
        <family val="3"/>
      </rPr>
      <t>NAP</t>
    </r>
  </si>
  <si>
    <r>
      <rPr>
        <sz val="10.5"/>
        <rFont val="Courier New"/>
        <family val="3"/>
      </rPr>
      <t xml:space="preserve">GRITZ/HINETT        </t>
    </r>
    <r>
      <rPr>
        <b/>
        <sz val="11"/>
        <rFont val="Courier New"/>
        <family val="3"/>
      </rPr>
      <t>AFP</t>
    </r>
  </si>
  <si>
    <r>
      <rPr>
        <sz val="10.5"/>
        <rFont val="Courier New"/>
        <family val="3"/>
      </rPr>
      <t>HAGELIN/TOHPKINS    NLP</t>
    </r>
  </si>
  <si>
    <r>
      <rPr>
        <sz val="10.5"/>
        <rFont val="Courier New"/>
        <family val="3"/>
      </rPr>
      <t xml:space="preserve">LA ROUCHE/IEVEL     </t>
    </r>
    <r>
      <rPr>
        <b/>
        <vertAlign val="superscript"/>
        <sz val="11"/>
        <rFont val="Courier New"/>
        <family val="3"/>
      </rPr>
      <t xml:space="preserve">IFER </t>
    </r>
    <r>
      <rPr>
        <b/>
        <sz val="11"/>
        <rFont val="Courier New"/>
        <family val="3"/>
      </rPr>
      <t xml:space="preserve">HARROU/LORD         </t>
    </r>
    <r>
      <rPr>
        <sz val="10.5"/>
        <rFont val="Courier New"/>
        <family val="3"/>
      </rPr>
      <t>LP</t>
    </r>
  </si>
  <si>
    <r>
      <rPr>
        <sz val="10.5"/>
        <rFont val="Courier New"/>
        <family val="3"/>
      </rPr>
      <t xml:space="preserve">1      2      </t>
    </r>
    <r>
      <rPr>
        <vertAlign val="superscript"/>
        <sz val="10.5"/>
        <rFont val="Courier New"/>
        <family val="3"/>
      </rPr>
      <t>0      0      1      1      1     0      6</t>
    </r>
  </si>
  <si>
    <r>
      <rPr>
        <sz val="10.5"/>
        <rFont val="Courier New"/>
        <family val="3"/>
      </rPr>
      <t xml:space="preserve">2      5      </t>
    </r>
    <r>
      <rPr>
        <vertAlign val="superscript"/>
        <sz val="10.5"/>
        <rFont val="Courier New"/>
        <family val="3"/>
      </rPr>
      <t>3      0      2      4      2     7     25</t>
    </r>
  </si>
  <si>
    <r>
      <rPr>
        <vertAlign val="subscript"/>
        <sz val="10.5"/>
        <rFont val="Courier New"/>
        <family val="3"/>
      </rPr>
      <t xml:space="preserve">0      3      2      0      </t>
    </r>
    <r>
      <rPr>
        <sz val="10.5"/>
        <rFont val="Courier New"/>
        <family val="3"/>
      </rPr>
      <t xml:space="preserve">0      1     </t>
    </r>
    <r>
      <rPr>
        <vertAlign val="superscript"/>
        <sz val="10.5"/>
        <rFont val="Courier New"/>
        <family val="3"/>
      </rPr>
      <t>0      1     7</t>
    </r>
  </si>
  <si>
    <r>
      <rPr>
        <sz val="10.5"/>
        <rFont val="Courier New"/>
        <family val="3"/>
      </rPr>
      <t xml:space="preserve">0      1      </t>
    </r>
    <r>
      <rPr>
        <vertAlign val="superscript"/>
        <sz val="10.5"/>
        <rFont val="Courier New"/>
        <family val="3"/>
      </rPr>
      <t>1     0      2      3      0      4     11</t>
    </r>
  </si>
  <si>
    <r>
      <rPr>
        <vertAlign val="subscript"/>
        <sz val="10.5"/>
        <rFont val="Courier New"/>
        <family val="3"/>
      </rPr>
      <t xml:space="preserve">0      7      </t>
    </r>
    <r>
      <rPr>
        <sz val="10.5"/>
        <rFont val="Courier New"/>
        <family val="3"/>
      </rPr>
      <t xml:space="preserve">4      3      </t>
    </r>
    <r>
      <rPr>
        <vertAlign val="superscript"/>
        <sz val="10.5"/>
        <rFont val="Courier New"/>
        <family val="3"/>
      </rPr>
      <t>4      5      3      1     27</t>
    </r>
  </si>
  <si>
    <r>
      <rPr>
        <sz val="10.5"/>
        <rFont val="Courier New"/>
        <family val="3"/>
      </rPr>
      <t xml:space="preserve">225    </t>
    </r>
    <r>
      <rPr>
        <b/>
        <sz val="10"/>
        <rFont val="Courier New"/>
        <family val="3"/>
      </rPr>
      <t xml:space="preserve">256     </t>
    </r>
    <r>
      <rPr>
        <vertAlign val="superscript"/>
        <sz val="10.5"/>
        <rFont val="Courier New"/>
        <family val="3"/>
      </rPr>
      <t>317    147    216    228    247    294   1930</t>
    </r>
  </si>
  <si>
    <r>
      <rPr>
        <vertAlign val="subscript"/>
        <sz val="10.5"/>
        <rFont val="Courier New"/>
        <family val="3"/>
      </rPr>
      <t xml:space="preserve">0      2      0      0      </t>
    </r>
    <r>
      <rPr>
        <sz val="10.5"/>
        <rFont val="Courier New"/>
        <family val="3"/>
      </rPr>
      <t xml:space="preserve">1     0      </t>
    </r>
    <r>
      <rPr>
        <vertAlign val="superscript"/>
        <sz val="10.5"/>
        <rFont val="Courier New"/>
        <family val="3"/>
      </rPr>
      <t>1      1     5</t>
    </r>
  </si>
  <si>
    <r>
      <rPr>
        <sz val="10.5"/>
        <rFont val="Courier New"/>
        <family val="3"/>
      </rPr>
      <t xml:space="preserve">2     0      </t>
    </r>
    <r>
      <rPr>
        <vertAlign val="superscript"/>
        <sz val="10.5"/>
        <rFont val="Courier New"/>
        <family val="3"/>
      </rPr>
      <t xml:space="preserve">2    </t>
    </r>
    <r>
      <rPr>
        <vertAlign val="superscript"/>
        <sz val="10.5"/>
        <color rgb="FF2D2D2D"/>
        <rFont val="Courier New"/>
        <family val="3"/>
      </rPr>
      <t xml:space="preserve">. </t>
    </r>
    <r>
      <rPr>
        <vertAlign val="superscript"/>
        <sz val="10.5"/>
        <rFont val="Courier New"/>
        <family val="3"/>
      </rPr>
      <t>0      3      2      1      0     10</t>
    </r>
  </si>
  <si>
    <r>
      <rPr>
        <sz val="10.5"/>
        <rFont val="Courier New"/>
        <family val="3"/>
      </rPr>
      <t>UNITED STATES SENATE JORDAN, MARV HURKOWSKI, FRANK SMITH, TONY</t>
    </r>
  </si>
  <si>
    <r>
      <rPr>
        <sz val="10.5"/>
        <rFont val="Courier New"/>
        <family val="3"/>
      </rPr>
      <t>STATE SENATOR DIST.L PHILLIPS, RANDY WRITE-IN</t>
    </r>
  </si>
  <si>
    <r>
      <rPr>
        <sz val="10.5"/>
        <rFont val="Courier New"/>
        <family val="3"/>
      </rPr>
      <t>STATE REP. DIST. 24 ARLINGTON, JIM KOTT, PETE</t>
    </r>
  </si>
  <si>
    <r>
      <rPr>
        <sz val="10.5"/>
        <rFont val="Courier New"/>
        <family val="3"/>
      </rPr>
      <t xml:space="preserve">APPEALS - </t>
    </r>
    <r>
      <rPr>
        <b/>
        <sz val="10.5"/>
        <rFont val="Courier New"/>
        <family val="3"/>
      </rPr>
      <t xml:space="preserve">R. </t>
    </r>
    <r>
      <rPr>
        <vertAlign val="superscript"/>
        <sz val="10.5"/>
        <rFont val="Courier New"/>
        <family val="3"/>
      </rPr>
      <t xml:space="preserve">COATS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</si>
  <si>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JD3S - </t>
    </r>
    <r>
      <rPr>
        <vertAlign val="superscript"/>
        <sz val="10.5"/>
        <rFont val="Courier New"/>
        <family val="3"/>
      </rPr>
      <t>B. CUTLER</t>
    </r>
  </si>
  <si>
    <r>
      <rPr>
        <vertAlign val="subscript"/>
        <sz val="10.5"/>
        <rFont val="Courier New"/>
        <family val="3"/>
      </rPr>
      <t xml:space="preserve">G     </t>
    </r>
    <r>
      <rPr>
        <b/>
        <vertAlign val="subscript"/>
        <sz val="10"/>
        <rFont val="Courier New"/>
        <family val="3"/>
      </rPr>
      <t xml:space="preserve">63     </t>
    </r>
    <r>
      <rPr>
        <vertAlign val="subscript"/>
        <sz val="10.5"/>
        <rFont val="Courier New"/>
        <family val="3"/>
      </rPr>
      <t xml:space="preserve">70     </t>
    </r>
    <r>
      <rPr>
        <b/>
        <vertAlign val="subscript"/>
        <sz val="10"/>
        <rFont val="Courier New"/>
        <family val="3"/>
      </rPr>
      <t xml:space="preserve">92     </t>
    </r>
    <r>
      <rPr>
        <vertAlign val="subscript"/>
        <sz val="10.5"/>
        <rFont val="Courier New"/>
        <family val="3"/>
      </rPr>
      <t xml:space="preserve">47     73     </t>
    </r>
    <r>
      <rPr>
        <b/>
        <sz val="10"/>
        <rFont val="Courier New"/>
        <family val="3"/>
      </rPr>
      <t xml:space="preserve">80     </t>
    </r>
    <r>
      <rPr>
        <sz val="10.5"/>
        <rFont val="Courier New"/>
        <family val="3"/>
      </rPr>
      <t xml:space="preserve">71     </t>
    </r>
    <r>
      <rPr>
        <b/>
        <vertAlign val="superscript"/>
        <sz val="10"/>
        <rFont val="Courier New"/>
        <family val="3"/>
      </rPr>
      <t>46</t>
    </r>
    <r>
      <rPr>
        <vertAlign val="superscript"/>
        <sz val="10.5"/>
        <rFont val="Courier New"/>
        <family val="3"/>
      </rPr>
      <t xml:space="preserve">    542</t>
    </r>
  </si>
  <si>
    <r>
      <rPr>
        <vertAlign val="subscript"/>
        <sz val="10.5"/>
        <rFont val="Courier New"/>
        <family val="3"/>
      </rPr>
      <t xml:space="preserve">R    514    600    862    269    </t>
    </r>
    <r>
      <rPr>
        <sz val="10.5"/>
        <rFont val="Courier New"/>
        <family val="3"/>
      </rPr>
      <t xml:space="preserve">444    466    </t>
    </r>
    <r>
      <rPr>
        <vertAlign val="superscript"/>
        <sz val="10.5"/>
        <rFont val="Courier New"/>
        <family val="3"/>
      </rPr>
      <t>641    252   4048</t>
    </r>
  </si>
  <si>
    <r>
      <rPr>
        <vertAlign val="subscript"/>
        <sz val="10.5"/>
        <rFont val="Courier New"/>
        <family val="3"/>
      </rPr>
      <t xml:space="preserve">D    247    313    </t>
    </r>
    <r>
      <rPr>
        <sz val="10.5"/>
        <rFont val="Courier New"/>
        <family val="3"/>
      </rPr>
      <t xml:space="preserve">370    175    </t>
    </r>
    <r>
      <rPr>
        <vertAlign val="superscript"/>
        <sz val="10.5"/>
        <rFont val="Courier New"/>
        <family val="3"/>
      </rPr>
      <t>328    325    270    148   2176</t>
    </r>
  </si>
  <si>
    <r>
      <rPr>
        <vertAlign val="subscript"/>
        <sz val="10.5"/>
        <rFont val="Courier New"/>
        <family val="3"/>
      </rPr>
      <t xml:space="preserve">1      1      1     0      </t>
    </r>
    <r>
      <rPr>
        <sz val="10.5"/>
        <rFont val="Courier New"/>
        <family val="3"/>
      </rPr>
      <t xml:space="preserve">0      2      </t>
    </r>
    <r>
      <rPr>
        <vertAlign val="superscript"/>
        <sz val="10.5"/>
        <rFont val="Courier New"/>
        <family val="3"/>
      </rPr>
      <t>2      2      9</t>
    </r>
  </si>
  <si>
    <r>
      <rPr>
        <b/>
        <vertAlign val="subscript"/>
        <sz val="9"/>
        <rFont val="Arial"/>
        <family val="2"/>
      </rPr>
      <t xml:space="preserve">D           </t>
    </r>
    <r>
      <rPr>
        <vertAlign val="subscript"/>
        <sz val="10.5"/>
        <rFont val="Courier New"/>
        <family val="3"/>
      </rPr>
      <t xml:space="preserve">353    422    </t>
    </r>
    <r>
      <rPr>
        <sz val="10.5"/>
        <rFont val="Courier New"/>
        <family val="3"/>
      </rPr>
      <t xml:space="preserve">514    234    </t>
    </r>
    <r>
      <rPr>
        <b/>
        <vertAlign val="superscript"/>
        <sz val="10"/>
        <rFont val="Courier New"/>
        <family val="3"/>
      </rPr>
      <t xml:space="preserve">358    </t>
    </r>
    <r>
      <rPr>
        <vertAlign val="superscript"/>
        <sz val="10.5"/>
        <rFont val="Courier New"/>
        <family val="3"/>
      </rPr>
      <t>381    344    176   2782</t>
    </r>
  </si>
  <si>
    <r>
      <rPr>
        <vertAlign val="subscript"/>
        <sz val="9"/>
        <rFont val="Arial"/>
        <family val="2"/>
      </rPr>
      <t xml:space="preserve">8             </t>
    </r>
    <r>
      <rPr>
        <vertAlign val="subscript"/>
        <sz val="10.5"/>
        <rFont val="Courier New"/>
        <family val="3"/>
      </rPr>
      <t xml:space="preserve">23     34     </t>
    </r>
    <r>
      <rPr>
        <sz val="10.5"/>
        <rFont val="Courier New"/>
        <family val="3"/>
      </rPr>
      <t xml:space="preserve">35     18     25     </t>
    </r>
    <r>
      <rPr>
        <vertAlign val="superscript"/>
        <sz val="10.5"/>
        <rFont val="Courier New"/>
        <family val="3"/>
      </rPr>
      <t xml:space="preserve">26     45     </t>
    </r>
    <r>
      <rPr>
        <vertAlign val="superscript"/>
        <sz val="9"/>
        <rFont val="Arial"/>
        <family val="2"/>
      </rPr>
      <t xml:space="preserve">11           </t>
    </r>
    <r>
      <rPr>
        <vertAlign val="superscript"/>
        <sz val="10.5"/>
        <rFont val="Courier New"/>
        <family val="3"/>
      </rPr>
      <t>217</t>
    </r>
  </si>
  <si>
    <r>
      <rPr>
        <b/>
        <vertAlign val="subscript"/>
        <sz val="9"/>
        <rFont val="Arial"/>
        <family val="2"/>
      </rPr>
      <t xml:space="preserve">A           </t>
    </r>
    <r>
      <rPr>
        <vertAlign val="subscript"/>
        <sz val="10.5"/>
        <rFont val="Courier New"/>
        <family val="3"/>
      </rPr>
      <t xml:space="preserve">34     46     69     17     53     </t>
    </r>
    <r>
      <rPr>
        <sz val="10.5"/>
        <rFont val="Courier New"/>
        <family val="3"/>
      </rPr>
      <t xml:space="preserve">46     63     </t>
    </r>
    <r>
      <rPr>
        <vertAlign val="superscript"/>
        <sz val="10.5"/>
        <rFont val="Courier New"/>
        <family val="3"/>
      </rPr>
      <t>32    360</t>
    </r>
  </si>
  <si>
    <r>
      <rPr>
        <vertAlign val="subscript"/>
        <sz val="10.5"/>
        <rFont val="Courier New"/>
        <family val="3"/>
      </rPr>
      <t xml:space="preserve">R    413    477    </t>
    </r>
    <r>
      <rPr>
        <sz val="10.5"/>
        <rFont val="Courier New"/>
        <family val="3"/>
      </rPr>
      <t xml:space="preserve">708    221    </t>
    </r>
    <r>
      <rPr>
        <vertAlign val="superscript"/>
        <sz val="10.5"/>
        <rFont val="Courier New"/>
        <family val="3"/>
      </rPr>
      <t>406    417    531    225   3398</t>
    </r>
  </si>
  <si>
    <r>
      <rPr>
        <vertAlign val="subscript"/>
        <sz val="10.5"/>
        <rFont val="Courier New"/>
        <family val="3"/>
      </rPr>
      <t xml:space="preserve">0      1     0      1      3      1      </t>
    </r>
    <r>
      <rPr>
        <sz val="10.5"/>
        <rFont val="Courier New"/>
        <family val="3"/>
      </rPr>
      <t xml:space="preserve">4      1     </t>
    </r>
    <r>
      <rPr>
        <vertAlign val="superscript"/>
        <sz val="10.5"/>
        <rFont val="Courier New"/>
        <family val="3"/>
      </rPr>
      <t>11</t>
    </r>
  </si>
  <si>
    <r>
      <rPr>
        <b/>
        <vertAlign val="subscript"/>
        <sz val="10"/>
        <rFont val="Times New Roman"/>
        <family val="1"/>
      </rPr>
      <t xml:space="preserve">R        </t>
    </r>
    <r>
      <rPr>
        <b/>
        <vertAlign val="subscript"/>
        <sz val="10"/>
        <rFont val="Courier New"/>
        <family val="3"/>
      </rPr>
      <t xml:space="preserve">682    </t>
    </r>
    <r>
      <rPr>
        <b/>
        <sz val="10"/>
        <rFont val="Courier New"/>
        <family val="3"/>
      </rPr>
      <t xml:space="preserve">780    </t>
    </r>
    <r>
      <rPr>
        <sz val="10.5"/>
        <rFont val="Courier New"/>
        <family val="3"/>
      </rPr>
      <t xml:space="preserve">1069    </t>
    </r>
    <r>
      <rPr>
        <vertAlign val="superscript"/>
        <sz val="10.5"/>
        <rFont val="Courier New"/>
        <family val="3"/>
      </rPr>
      <t>369    633    624    764    124   5045</t>
    </r>
  </si>
  <si>
    <r>
      <rPr>
        <vertAlign val="subscript"/>
        <sz val="10.5"/>
        <rFont val="Courier New"/>
        <family val="3"/>
      </rPr>
      <t xml:space="preserve">13     21     </t>
    </r>
    <r>
      <rPr>
        <sz val="10.5"/>
        <rFont val="Courier New"/>
        <family val="3"/>
      </rPr>
      <t xml:space="preserve">14     17     19     </t>
    </r>
    <r>
      <rPr>
        <vertAlign val="superscript"/>
        <sz val="10.5"/>
        <rFont val="Courier New"/>
        <family val="3"/>
      </rPr>
      <t>21     29      3    137</t>
    </r>
  </si>
  <si>
    <r>
      <rPr>
        <b/>
        <vertAlign val="subscript"/>
        <sz val="11"/>
        <rFont val="Courier New"/>
        <family val="3"/>
      </rPr>
      <t xml:space="preserve">D    </t>
    </r>
    <r>
      <rPr>
        <vertAlign val="subscript"/>
        <sz val="10.5"/>
        <rFont val="Courier New"/>
        <family val="3"/>
      </rPr>
      <t xml:space="preserve">291    417    </t>
    </r>
    <r>
      <rPr>
        <sz val="10.5"/>
        <rFont val="Courier New"/>
        <family val="3"/>
      </rPr>
      <t xml:space="preserve">481    241    </t>
    </r>
    <r>
      <rPr>
        <b/>
        <sz val="10"/>
        <rFont val="Courier New"/>
        <family val="3"/>
      </rPr>
      <t xml:space="preserve">385    </t>
    </r>
    <r>
      <rPr>
        <b/>
        <vertAlign val="superscript"/>
        <sz val="10"/>
        <rFont val="Times New Roman"/>
        <family val="1"/>
      </rPr>
      <t xml:space="preserve">386           </t>
    </r>
    <r>
      <rPr>
        <vertAlign val="superscript"/>
        <sz val="10.5"/>
        <rFont val="Courier New"/>
        <family val="3"/>
      </rPr>
      <t>330     54   2585</t>
    </r>
  </si>
  <si>
    <r>
      <rPr>
        <b/>
        <vertAlign val="subscript"/>
        <sz val="11"/>
        <rFont val="Courier New"/>
        <family val="3"/>
      </rPr>
      <t xml:space="preserve">R   </t>
    </r>
    <r>
      <rPr>
        <vertAlign val="subscript"/>
        <sz val="10.5"/>
        <rFont val="Courier New"/>
        <family val="3"/>
      </rPr>
      <t xml:space="preserve">524    552    </t>
    </r>
    <r>
      <rPr>
        <sz val="10.5"/>
        <rFont val="Courier New"/>
        <family val="3"/>
      </rPr>
      <t xml:space="preserve">848    238    </t>
    </r>
    <r>
      <rPr>
        <vertAlign val="superscript"/>
        <sz val="10.5"/>
        <rFont val="Courier New"/>
        <family val="3"/>
      </rPr>
      <t>446    471    582     77   3738</t>
    </r>
  </si>
  <si>
    <r>
      <rPr>
        <vertAlign val="subscript"/>
        <sz val="10.5"/>
        <rFont val="Courier New"/>
        <family val="3"/>
      </rPr>
      <t xml:space="preserve">2      2      1      1      6     </t>
    </r>
    <r>
      <rPr>
        <sz val="10.5"/>
        <rFont val="Courier New"/>
        <family val="3"/>
      </rPr>
      <t xml:space="preserve">·1     5      3     </t>
    </r>
    <r>
      <rPr>
        <vertAlign val="superscript"/>
        <sz val="9.5"/>
        <rFont val="Times New Roman"/>
        <family val="1"/>
      </rPr>
      <t>21</t>
    </r>
  </si>
  <si>
    <r>
      <rPr>
        <vertAlign val="subscript"/>
        <sz val="10.5"/>
        <rFont val="Courier New"/>
        <family val="3"/>
      </rPr>
      <t xml:space="preserve">440    515    782    </t>
    </r>
    <r>
      <rPr>
        <sz val="10.5"/>
        <rFont val="Courier New"/>
        <family val="3"/>
      </rPr>
      <t xml:space="preserve">253    461    494    </t>
    </r>
    <r>
      <rPr>
        <vertAlign val="superscript"/>
        <sz val="10.5"/>
        <rFont val="Courier New"/>
        <family val="3"/>
      </rPr>
      <t>503    234   3682</t>
    </r>
  </si>
  <si>
    <r>
      <rPr>
        <vertAlign val="subscript"/>
        <sz val="10.5"/>
        <rFont val="Courier New"/>
        <family val="3"/>
      </rPr>
      <t xml:space="preserve">234    294    354    </t>
    </r>
    <r>
      <rPr>
        <sz val="10.5"/>
        <rFont val="Courier New"/>
        <family val="3"/>
      </rPr>
      <t xml:space="preserve">138    292    269    </t>
    </r>
    <r>
      <rPr>
        <vertAlign val="superscript"/>
        <sz val="10.5"/>
        <rFont val="Courier New"/>
        <family val="3"/>
      </rPr>
      <t>274    124   1979</t>
    </r>
  </si>
  <si>
    <r>
      <rPr>
        <vertAlign val="subscript"/>
        <sz val="10.5"/>
        <rFont val="Courier New"/>
        <family val="3"/>
      </rPr>
      <t xml:space="preserve">431    516    </t>
    </r>
    <r>
      <rPr>
        <sz val="10.5"/>
        <rFont val="Courier New"/>
        <family val="3"/>
      </rPr>
      <t xml:space="preserve">761    248    428    </t>
    </r>
    <r>
      <rPr>
        <vertAlign val="superscript"/>
        <sz val="10.5"/>
        <rFont val="Courier New"/>
        <family val="3"/>
      </rPr>
      <t>464    476    229   3553</t>
    </r>
  </si>
  <si>
    <r>
      <rPr>
        <vertAlign val="subscript"/>
        <sz val="10.5"/>
        <rFont val="Courier New"/>
        <family val="3"/>
      </rPr>
      <t xml:space="preserve">234    292    369    </t>
    </r>
    <r>
      <rPr>
        <sz val="10.5"/>
        <rFont val="Courier New"/>
        <family val="3"/>
      </rPr>
      <t xml:space="preserve">142    312    </t>
    </r>
    <r>
      <rPr>
        <vertAlign val="superscript"/>
        <sz val="10.5"/>
        <rFont val="Courier New"/>
        <family val="3"/>
      </rPr>
      <t>292    294    129   2064</t>
    </r>
  </si>
  <si>
    <r>
      <rPr>
        <vertAlign val="subscript"/>
        <sz val="10.5"/>
        <rFont val="Courier New"/>
        <family val="3"/>
      </rPr>
      <t xml:space="preserve">442    534    </t>
    </r>
    <r>
      <rPr>
        <b/>
        <vertAlign val="subscript"/>
        <sz val="10"/>
        <rFont val="Courier New"/>
        <family val="3"/>
      </rPr>
      <t xml:space="preserve">798     </t>
    </r>
    <r>
      <rPr>
        <sz val="10.5"/>
        <rFont val="Courier New"/>
        <family val="3"/>
      </rPr>
      <t xml:space="preserve">250    471    502    </t>
    </r>
    <r>
      <rPr>
        <vertAlign val="superscript"/>
        <sz val="10.5"/>
        <rFont val="Courier New"/>
        <family val="3"/>
      </rPr>
      <t>505    234   3736</t>
    </r>
  </si>
  <si>
    <r>
      <rPr>
        <sz val="10"/>
        <rFont val="Times New Roman"/>
        <family val="1"/>
      </rPr>
      <t>•  89.</t>
    </r>
  </si>
  <si>
    <r>
      <rPr>
        <sz val="27.5"/>
        <rFont val="Times New Roman"/>
        <family val="1"/>
      </rPr>
      <t>..</t>
    </r>
  </si>
  <si>
    <r>
      <rPr>
        <sz val="11"/>
        <rFont val="Courier New"/>
        <family val="3"/>
      </rPr>
      <t xml:space="preserve">DATE: 12/02/92                                   </t>
    </r>
    <r>
      <rPr>
        <vertAlign val="superscript"/>
        <sz val="11"/>
        <rFont val="Courier New"/>
        <family val="3"/>
      </rPr>
      <t xml:space="preserve">1992 GENERAL ELECTION                            PAGE  2 OF  2 </t>
    </r>
    <r>
      <rPr>
        <sz val="11"/>
        <rFont val="Courier New"/>
        <family val="3"/>
      </rPr>
      <t xml:space="preserve">TIMEa l3a17                                    </t>
    </r>
    <r>
      <rPr>
        <vertAlign val="superscript"/>
        <sz val="11"/>
        <rFont val="Courier New"/>
        <family val="3"/>
      </rPr>
      <t>STATEMENT OF VOTE FOR DISTRICT 24</t>
    </r>
  </si>
  <si>
    <r>
      <rPr>
        <sz val="11"/>
        <rFont val="Courier New"/>
        <family val="3"/>
      </rPr>
      <t>ABSENTE</t>
    </r>
  </si>
  <si>
    <r>
      <rPr>
        <sz val="11"/>
        <rFont val="Courier New"/>
        <family val="3"/>
      </rPr>
      <t>QUESTON</t>
    </r>
  </si>
  <si>
    <r>
      <rPr>
        <sz val="11"/>
        <rFont val="Courier New"/>
        <family val="3"/>
      </rPr>
      <t xml:space="preserve">4-431  24-433  </t>
    </r>
    <r>
      <rPr>
        <vertAlign val="superscript"/>
        <sz val="11"/>
        <rFont val="Courier New"/>
        <family val="3"/>
      </rPr>
      <t>24-435  24-437  24-439  24-441  24-991</t>
    </r>
  </si>
  <si>
    <r>
      <rPr>
        <sz val="11"/>
        <rFont val="Courier New"/>
        <family val="3"/>
      </rPr>
      <t xml:space="preserve">I 431  I 433  </t>
    </r>
    <r>
      <rPr>
        <vertAlign val="superscript"/>
        <sz val="11"/>
        <rFont val="Courier New"/>
        <family val="3"/>
      </rPr>
      <t>I 435  I 437  I 439  I 441</t>
    </r>
  </si>
  <si>
    <r>
      <rPr>
        <sz val="11"/>
        <rFont val="Courier New"/>
        <family val="3"/>
      </rPr>
      <t>24-995</t>
    </r>
  </si>
  <si>
    <r>
      <rPr>
        <sz val="11"/>
        <rFont val="Courier New"/>
        <family val="3"/>
      </rPr>
      <t>JD3S - M. ROWLAND VES</t>
    </r>
  </si>
  <si>
    <r>
      <rPr>
        <sz val="11"/>
        <rFont val="Courier New"/>
        <family val="3"/>
      </rPr>
      <t>JD30 - P. ASHMAN YES</t>
    </r>
  </si>
  <si>
    <r>
      <rPr>
        <sz val="11"/>
        <rFont val="Courier New"/>
        <family val="3"/>
      </rPr>
      <t>J03D - N. FINN YES</t>
    </r>
  </si>
  <si>
    <r>
      <rPr>
        <sz val="11"/>
        <rFont val="Courier New"/>
        <family val="3"/>
      </rPr>
      <t>CONSTITUTIONAL CONY. VES</t>
    </r>
  </si>
  <si>
    <r>
      <rPr>
        <sz val="11"/>
        <rFont val="Courier New"/>
        <family val="3"/>
      </rPr>
      <t>HERITAGE PARK CANCH&gt; VES</t>
    </r>
  </si>
  <si>
    <r>
      <rPr>
        <sz val="11"/>
        <rFont val="Courier New"/>
        <family val="3"/>
      </rPr>
      <t xml:space="preserve">451    540    </t>
    </r>
    <r>
      <rPr>
        <vertAlign val="superscript"/>
        <sz val="11"/>
        <rFont val="Courier New"/>
        <family val="3"/>
      </rPr>
      <t>826    258    469    491    522    219   3776</t>
    </r>
  </si>
  <si>
    <r>
      <rPr>
        <sz val="11"/>
        <rFont val="Courier New"/>
        <family val="3"/>
      </rPr>
      <t xml:space="preserve">220    275    </t>
    </r>
    <r>
      <rPr>
        <vertAlign val="superscript"/>
        <sz val="11"/>
        <rFont val="Courier New"/>
        <family val="3"/>
      </rPr>
      <t>302    137    281    265    252    120   1852</t>
    </r>
  </si>
  <si>
    <r>
      <rPr>
        <sz val="11"/>
        <rFont val="Courier New"/>
        <family val="3"/>
      </rPr>
      <t xml:space="preserve">447    520    </t>
    </r>
    <r>
      <rPr>
        <vertAlign val="superscript"/>
        <sz val="11"/>
        <rFont val="Courier New"/>
        <family val="3"/>
      </rPr>
      <t>798    254    452    486    517    230   3704</t>
    </r>
  </si>
  <si>
    <r>
      <rPr>
        <sz val="11"/>
        <rFont val="Courier New"/>
        <family val="3"/>
      </rPr>
      <t xml:space="preserve">222    </t>
    </r>
    <r>
      <rPr>
        <b/>
        <sz val="10"/>
        <rFont val="Courier New"/>
        <family val="3"/>
      </rPr>
      <t xml:space="preserve">288    </t>
    </r>
    <r>
      <rPr>
        <vertAlign val="superscript"/>
        <sz val="11"/>
        <rFont val="Courier New"/>
        <family val="3"/>
      </rPr>
      <t>332    136    294    264    257    113   1906</t>
    </r>
  </si>
  <si>
    <r>
      <rPr>
        <sz val="11"/>
        <rFont val="Courier New"/>
        <family val="3"/>
      </rPr>
      <t xml:space="preserve">453    </t>
    </r>
    <r>
      <rPr>
        <vertAlign val="superscript"/>
        <sz val="11"/>
        <rFont val="Courier New"/>
        <family val="3"/>
      </rPr>
      <t>529    791    251    474    491    516    219   3724</t>
    </r>
  </si>
  <si>
    <r>
      <rPr>
        <vertAlign val="superscript"/>
        <sz val="11"/>
        <rFont val="Courier New"/>
        <family val="3"/>
      </rPr>
      <t xml:space="preserve">220    284    337    137    </t>
    </r>
    <r>
      <rPr>
        <sz val="11"/>
        <rFont val="Courier New"/>
        <family val="3"/>
      </rPr>
      <t xml:space="preserve">27     </t>
    </r>
    <r>
      <rPr>
        <vertAlign val="superscript"/>
        <sz val="11"/>
        <rFont val="Courier New"/>
        <family val="3"/>
      </rPr>
      <t xml:space="preserve">266    264    116   </t>
    </r>
    <r>
      <rPr>
        <b/>
        <vertAlign val="superscript"/>
        <sz val="9.5"/>
        <rFont val="Arial"/>
        <family val="2"/>
      </rPr>
      <t>1896</t>
    </r>
  </si>
  <si>
    <r>
      <rPr>
        <sz val="11"/>
        <rFont val="Courier New"/>
        <family val="3"/>
      </rPr>
      <t xml:space="preserve">457    529    </t>
    </r>
    <r>
      <rPr>
        <b/>
        <vertAlign val="superscript"/>
        <sz val="10"/>
        <rFont val="Courier New"/>
        <family val="3"/>
      </rPr>
      <t xml:space="preserve">809     </t>
    </r>
    <r>
      <rPr>
        <vertAlign val="superscript"/>
        <sz val="11"/>
        <rFont val="Courier New"/>
        <family val="3"/>
      </rPr>
      <t xml:space="preserve">245    460    </t>
    </r>
    <r>
      <rPr>
        <b/>
        <vertAlign val="superscript"/>
        <sz val="10"/>
        <rFont val="Courier New"/>
        <family val="3"/>
      </rPr>
      <t xml:space="preserve">488    </t>
    </r>
    <r>
      <rPr>
        <vertAlign val="superscript"/>
        <sz val="11"/>
        <rFont val="Courier New"/>
        <family val="3"/>
      </rPr>
      <t>522    230   3740</t>
    </r>
  </si>
  <si>
    <r>
      <rPr>
        <sz val="11"/>
        <rFont val="Courier New"/>
        <family val="3"/>
      </rPr>
      <t xml:space="preserve">201    272    313    135    277    </t>
    </r>
    <r>
      <rPr>
        <vertAlign val="superscript"/>
        <sz val="11"/>
        <rFont val="Courier New"/>
        <family val="3"/>
      </rPr>
      <t>259    237    106   1800</t>
    </r>
  </si>
  <si>
    <r>
      <rPr>
        <sz val="11"/>
        <rFont val="Courier New"/>
        <family val="3"/>
      </rPr>
      <t xml:space="preserve">456    541    845    </t>
    </r>
    <r>
      <rPr>
        <vertAlign val="superscript"/>
        <sz val="11"/>
        <rFont val="Courier New"/>
        <family val="3"/>
      </rPr>
      <t>262    504    525    552    232   3917</t>
    </r>
  </si>
  <si>
    <r>
      <rPr>
        <sz val="11"/>
        <rFont val="Courier New"/>
        <family val="3"/>
      </rPr>
      <t xml:space="preserve">212    </t>
    </r>
    <r>
      <rPr>
        <vertAlign val="superscript"/>
        <sz val="11"/>
        <rFont val="Courier New"/>
        <family val="3"/>
      </rPr>
      <t xml:space="preserve">268    </t>
    </r>
    <r>
      <rPr>
        <sz val="11"/>
        <rFont val="Courier New"/>
        <family val="3"/>
      </rPr>
      <t xml:space="preserve">287    </t>
    </r>
    <r>
      <rPr>
        <b/>
        <vertAlign val="superscript"/>
        <sz val="10"/>
        <rFont val="Courier New"/>
        <family val="3"/>
      </rPr>
      <t xml:space="preserve">128     </t>
    </r>
    <r>
      <rPr>
        <vertAlign val="superscript"/>
        <sz val="11"/>
        <rFont val="Courier New"/>
        <family val="3"/>
      </rPr>
      <t>244    228    223    110   1700</t>
    </r>
  </si>
  <si>
    <r>
      <rPr>
        <sz val="11"/>
        <rFont val="Courier New"/>
        <family val="3"/>
      </rPr>
      <t xml:space="preserve">441    512    779    236    445    </t>
    </r>
    <r>
      <rPr>
        <vertAlign val="superscript"/>
        <sz val="11"/>
        <rFont val="Courier New"/>
        <family val="3"/>
      </rPr>
      <t>485    490    221   3609</t>
    </r>
  </si>
  <si>
    <r>
      <rPr>
        <sz val="11"/>
        <rFont val="Courier New"/>
        <family val="3"/>
      </rPr>
      <t xml:space="preserve">221    292    340    </t>
    </r>
    <r>
      <rPr>
        <vertAlign val="superscript"/>
        <sz val="11"/>
        <rFont val="Courier New"/>
        <family val="3"/>
      </rPr>
      <t>147    292    259    275    111   1937</t>
    </r>
  </si>
  <si>
    <r>
      <rPr>
        <sz val="11"/>
        <rFont val="Courier New"/>
        <family val="3"/>
      </rPr>
      <t xml:space="preserve">435    506    768    </t>
    </r>
    <r>
      <rPr>
        <vertAlign val="superscript"/>
        <sz val="11"/>
        <rFont val="Courier New"/>
        <family val="3"/>
      </rPr>
      <t xml:space="preserve">230    453    477    </t>
    </r>
    <r>
      <rPr>
        <b/>
        <vertAlign val="superscript"/>
        <sz val="10"/>
        <rFont val="Courier New"/>
        <family val="3"/>
      </rPr>
      <t xml:space="preserve">488     </t>
    </r>
    <r>
      <rPr>
        <vertAlign val="superscript"/>
        <sz val="11"/>
        <rFont val="Courier New"/>
        <family val="3"/>
      </rPr>
      <t>225   3582</t>
    </r>
  </si>
  <si>
    <r>
      <rPr>
        <sz val="11"/>
        <rFont val="Courier New"/>
        <family val="3"/>
      </rPr>
      <t xml:space="preserve">229    302    354    </t>
    </r>
    <r>
      <rPr>
        <vertAlign val="superscript"/>
        <sz val="11"/>
        <rFont val="Courier New"/>
        <family val="3"/>
      </rPr>
      <t xml:space="preserve">153    </t>
    </r>
    <r>
      <rPr>
        <b/>
        <vertAlign val="superscript"/>
        <sz val="10"/>
        <rFont val="Courier New"/>
        <family val="3"/>
      </rPr>
      <t xml:space="preserve">288     </t>
    </r>
    <r>
      <rPr>
        <vertAlign val="superscript"/>
        <sz val="11"/>
        <rFont val="Courier New"/>
        <family val="3"/>
      </rPr>
      <t>277    278    117   1998</t>
    </r>
  </si>
  <si>
    <r>
      <rPr>
        <sz val="11"/>
        <rFont val="Courier New"/>
        <family val="3"/>
      </rPr>
      <t xml:space="preserve">234    272    </t>
    </r>
    <r>
      <rPr>
        <vertAlign val="superscript"/>
        <sz val="11"/>
        <rFont val="Courier New"/>
        <family val="3"/>
      </rPr>
      <t>397    126    305    300    388    161   2183</t>
    </r>
  </si>
  <si>
    <r>
      <rPr>
        <sz val="11"/>
        <rFont val="Courier New"/>
        <family val="3"/>
      </rPr>
      <t xml:space="preserve">543    673    </t>
    </r>
    <r>
      <rPr>
        <b/>
        <vertAlign val="superscript"/>
        <sz val="10"/>
        <rFont val="Courier New"/>
        <family val="3"/>
      </rPr>
      <t xml:space="preserve">878     </t>
    </r>
    <r>
      <rPr>
        <vertAlign val="superscript"/>
        <sz val="11"/>
        <rFont val="Courier New"/>
        <family val="3"/>
      </rPr>
      <t xml:space="preserve">343    503    </t>
    </r>
    <r>
      <rPr>
        <b/>
        <vertAlign val="superscript"/>
        <sz val="10"/>
        <rFont val="Times New Roman"/>
        <family val="1"/>
      </rPr>
      <t xml:space="preserve">518            </t>
    </r>
    <r>
      <rPr>
        <vertAlign val="superscript"/>
        <sz val="11"/>
        <rFont val="Courier New"/>
        <family val="3"/>
      </rPr>
      <t>495    248   4201</t>
    </r>
  </si>
  <si>
    <r>
      <rPr>
        <sz val="11"/>
        <rFont val="Courier New"/>
        <family val="3"/>
      </rPr>
      <t xml:space="preserve">422    495    664    243    </t>
    </r>
    <r>
      <rPr>
        <vertAlign val="superscript"/>
        <sz val="11"/>
        <rFont val="Courier New"/>
        <family val="3"/>
      </rPr>
      <t>420    436    420    193   3293</t>
    </r>
  </si>
  <si>
    <r>
      <rPr>
        <sz val="11"/>
        <rFont val="Courier New"/>
        <family val="3"/>
      </rPr>
      <t xml:space="preserve">379    472    </t>
    </r>
    <r>
      <rPr>
        <b/>
        <sz val="10"/>
        <rFont val="Times New Roman"/>
        <family val="1"/>
      </rPr>
      <t xml:space="preserve">638            </t>
    </r>
    <r>
      <rPr>
        <sz val="11"/>
        <rFont val="Courier New"/>
        <family val="3"/>
      </rPr>
      <t xml:space="preserve">241    432    </t>
    </r>
    <r>
      <rPr>
        <vertAlign val="superscript"/>
        <sz val="11"/>
        <rFont val="Courier New"/>
        <family val="3"/>
      </rPr>
      <t>423    508    201   3294</t>
    </r>
  </si>
  <si>
    <r>
      <rPr>
        <sz val="10"/>
        <rFont val="Times New Roman"/>
        <family val="1"/>
      </rPr>
      <t>- 70 -</t>
    </r>
  </si>
  <si>
    <r>
      <rPr>
        <vertAlign val="subscript"/>
        <sz val="10.5"/>
        <rFont val="Courier New"/>
        <family val="3"/>
      </rPr>
      <t>DATE</t>
    </r>
    <r>
      <rPr>
        <vertAlign val="subscript"/>
        <sz val="10.5"/>
        <color rgb="FF232323"/>
        <rFont val="Courier New"/>
        <family val="3"/>
      </rPr>
      <t xml:space="preserve">: </t>
    </r>
    <r>
      <rPr>
        <vertAlign val="subscript"/>
        <sz val="10.5"/>
        <rFont val="Courier New"/>
        <family val="3"/>
      </rPr>
      <t xml:space="preserve">12/02/92                                      </t>
    </r>
    <r>
      <rPr>
        <sz val="10.5"/>
        <rFont val="Courier New"/>
        <family val="3"/>
      </rPr>
      <t>1992 GENERAL ELECTION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</si>
  <si>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FDR DISTRICT </t>
    </r>
    <r>
      <rPr>
        <vertAlign val="superscript"/>
        <sz val="10.5"/>
        <rFont val="Courier New"/>
        <family val="3"/>
      </rPr>
      <t>25</t>
    </r>
  </si>
  <si>
    <r>
      <rPr>
        <vertAlign val="subscript"/>
        <sz val="10.5"/>
        <rFont val="Courier New"/>
        <family val="3"/>
      </rPr>
      <t xml:space="preserve">ANCH    ANCH    ANCH   ANCH    </t>
    </r>
    <r>
      <rPr>
        <sz val="10.5"/>
        <rFont val="Courier New"/>
        <family val="3"/>
      </rPr>
      <t xml:space="preserve">ANCH    ANCH   </t>
    </r>
    <r>
      <rPr>
        <vertAlign val="superscript"/>
        <sz val="10.5"/>
        <rFont val="Courier New"/>
        <family val="3"/>
      </rPr>
      <t>ANCH ABSENTE QUESTDN</t>
    </r>
  </si>
  <si>
    <r>
      <rPr>
        <vertAlign val="subscript"/>
        <sz val="10.5"/>
        <rFont val="Courier New"/>
        <family val="3"/>
      </rPr>
      <t xml:space="preserve">I 443  I 445  </t>
    </r>
    <r>
      <rPr>
        <sz val="10.5"/>
        <rFont val="Courier New"/>
        <family val="3"/>
      </rPr>
      <t xml:space="preserve">I 447  I 449  I 451  I 453  </t>
    </r>
    <r>
      <rPr>
        <vertAlign val="superscript"/>
        <sz val="10.5"/>
        <rFont val="Courier New"/>
        <family val="3"/>
      </rPr>
      <t>I 455</t>
    </r>
  </si>
  <si>
    <r>
      <rPr>
        <sz val="10.5"/>
        <rFont val="Courier New"/>
        <family val="3"/>
      </rPr>
      <t xml:space="preserve">25-443  </t>
    </r>
    <r>
      <rPr>
        <vertAlign val="superscript"/>
        <sz val="10.5"/>
        <rFont val="Courier New"/>
        <family val="3"/>
      </rPr>
      <t>25-445  25-447  25-449  25-451  25-453  25-455</t>
    </r>
  </si>
  <si>
    <r>
      <rPr>
        <sz val="10.5"/>
        <rFont val="Courier New"/>
        <family val="3"/>
      </rPr>
      <t>25-991  25-995</t>
    </r>
  </si>
  <si>
    <r>
      <rPr>
        <vertAlign val="subscript"/>
        <sz val="10.5"/>
        <rFont val="Courier New"/>
        <family val="3"/>
      </rPr>
      <t xml:space="preserve">VOTER TURNOUT,:          70.00  67.22  </t>
    </r>
    <r>
      <rPr>
        <sz val="10.5"/>
        <rFont val="Courier New"/>
        <family val="3"/>
      </rPr>
      <t xml:space="preserve">68.14  63.86   69.78  </t>
    </r>
    <r>
      <rPr>
        <vertAlign val="superscript"/>
        <sz val="10.5"/>
        <rFont val="Courier New"/>
        <family val="3"/>
      </rPr>
      <t>65.84   66.82                87.03</t>
    </r>
  </si>
  <si>
    <r>
      <rPr>
        <sz val="10.5"/>
        <rFont val="Courier New"/>
        <family val="3"/>
      </rPr>
      <t xml:space="preserve">REGISTERED VOTERS         </t>
    </r>
    <r>
      <rPr>
        <vertAlign val="superscript"/>
        <sz val="10.5"/>
        <rFont val="Courier New"/>
        <family val="3"/>
      </rPr>
      <t>1197    955   1061    1511    801   1467   1028     0      0   8020</t>
    </r>
  </si>
  <si>
    <r>
      <rPr>
        <sz val="10.5"/>
        <rFont val="Courier New"/>
        <family val="3"/>
      </rPr>
      <t xml:space="preserve">BALLOTS CAST             </t>
    </r>
    <r>
      <rPr>
        <b/>
        <vertAlign val="superscript"/>
        <sz val="9"/>
        <rFont val="Courier New"/>
        <family val="3"/>
      </rPr>
      <t xml:space="preserve">838     </t>
    </r>
    <r>
      <rPr>
        <vertAlign val="superscript"/>
        <sz val="10.5"/>
        <rFont val="Courier New"/>
        <family val="3"/>
      </rPr>
      <t xml:space="preserve">642    723    </t>
    </r>
    <r>
      <rPr>
        <b/>
        <vertAlign val="superscript"/>
        <sz val="9"/>
        <rFont val="Courier New"/>
        <family val="3"/>
      </rPr>
      <t xml:space="preserve">965     559     966     </t>
    </r>
    <r>
      <rPr>
        <vertAlign val="superscript"/>
        <sz val="10.5"/>
        <rFont val="Courier New"/>
        <family val="3"/>
      </rPr>
      <t xml:space="preserve">687    771    829   </t>
    </r>
    <r>
      <rPr>
        <b/>
        <vertAlign val="superscript"/>
        <sz val="9"/>
        <rFont val="Courier New"/>
        <family val="3"/>
      </rPr>
      <t>6980</t>
    </r>
  </si>
  <si>
    <r>
      <rPr>
        <b/>
        <sz val="11"/>
        <rFont val="Courier New"/>
        <family val="3"/>
      </rPr>
      <t xml:space="preserve">R   </t>
    </r>
    <r>
      <rPr>
        <b/>
        <vertAlign val="superscript"/>
        <sz val="9"/>
        <rFont val="Courier New"/>
        <family val="3"/>
      </rPr>
      <t xml:space="preserve">400     </t>
    </r>
    <r>
      <rPr>
        <vertAlign val="superscript"/>
        <sz val="10.5"/>
        <rFont val="Courier New"/>
        <family val="3"/>
      </rPr>
      <t xml:space="preserve">259    </t>
    </r>
    <r>
      <rPr>
        <b/>
        <vertAlign val="superscript"/>
        <sz val="9"/>
        <rFont val="Courier New"/>
        <family val="3"/>
      </rPr>
      <t xml:space="preserve">350     </t>
    </r>
    <r>
      <rPr>
        <vertAlign val="superscript"/>
        <sz val="10.5"/>
        <rFont val="Courier New"/>
        <family val="3"/>
      </rPr>
      <t xml:space="preserve">461    </t>
    </r>
    <r>
      <rPr>
        <b/>
        <vertAlign val="superscript"/>
        <sz val="9"/>
        <rFont val="Courier New"/>
        <family val="3"/>
      </rPr>
      <t xml:space="preserve">268     462     </t>
    </r>
    <r>
      <rPr>
        <vertAlign val="superscript"/>
        <sz val="10.5"/>
        <rFont val="Courier New"/>
        <family val="3"/>
      </rPr>
      <t>301    377    319   3197</t>
    </r>
  </si>
  <si>
    <r>
      <rPr>
        <b/>
        <vertAlign val="subscript"/>
        <sz val="9.5"/>
        <rFont val="Arial"/>
        <family val="2"/>
      </rPr>
      <t xml:space="preserve">D          </t>
    </r>
    <r>
      <rPr>
        <vertAlign val="subscript"/>
        <sz val="10.5"/>
        <rFont val="Courier New"/>
        <family val="3"/>
      </rPr>
      <t xml:space="preserve">167    151    </t>
    </r>
    <r>
      <rPr>
        <sz val="10.5"/>
        <rFont val="Courier New"/>
        <family val="3"/>
      </rPr>
      <t xml:space="preserve">156    192    </t>
    </r>
    <r>
      <rPr>
        <vertAlign val="superscript"/>
        <sz val="10.5"/>
        <rFont val="Courier New"/>
        <family val="3"/>
      </rPr>
      <t>134    210    170    184    149    1513</t>
    </r>
  </si>
  <si>
    <r>
      <rPr>
        <sz val="10.5"/>
        <rFont val="Courier New"/>
        <family val="3"/>
      </rPr>
      <t xml:space="preserve">NAP     0      </t>
    </r>
    <r>
      <rPr>
        <vertAlign val="superscript"/>
        <sz val="10.5"/>
        <rFont val="Courier New"/>
        <family val="3"/>
      </rPr>
      <t xml:space="preserve">0      0      </t>
    </r>
    <r>
      <rPr>
        <vertAlign val="superscript"/>
        <sz val="9.5"/>
        <rFont val="Arial"/>
        <family val="2"/>
      </rPr>
      <t xml:space="preserve">l               </t>
    </r>
    <r>
      <rPr>
        <vertAlign val="superscript"/>
        <sz val="10.5"/>
        <rFont val="Courier New"/>
        <family val="3"/>
      </rPr>
      <t>0      0      0      1     1      3</t>
    </r>
  </si>
  <si>
    <r>
      <rPr>
        <b/>
        <sz val="11"/>
        <rFont val="Courier New"/>
        <family val="3"/>
      </rPr>
      <t xml:space="preserve">AFP      </t>
    </r>
    <r>
      <rPr>
        <sz val="10.5"/>
        <rFont val="Courier New"/>
        <family val="3"/>
      </rPr>
      <t xml:space="preserve">3      </t>
    </r>
    <r>
      <rPr>
        <vertAlign val="superscript"/>
        <sz val="10.5"/>
        <rFont val="Courier New"/>
        <family val="3"/>
      </rPr>
      <t>7      6      6      3     1      3      0      3     32</t>
    </r>
  </si>
  <si>
    <r>
      <rPr>
        <sz val="10.5"/>
        <rFont val="Courier New"/>
        <family val="3"/>
      </rPr>
      <t xml:space="preserve">NLP      2      </t>
    </r>
    <r>
      <rPr>
        <vertAlign val="superscript"/>
        <sz val="10.5"/>
        <rFont val="Courier New"/>
        <family val="3"/>
      </rPr>
      <t xml:space="preserve">0      2      0      </t>
    </r>
    <r>
      <rPr>
        <vertAlign val="superscript"/>
        <sz val="9.5"/>
        <rFont val="Arial"/>
        <family val="2"/>
      </rPr>
      <t xml:space="preserve">l             </t>
    </r>
    <r>
      <rPr>
        <vertAlign val="superscript"/>
        <sz val="10.5"/>
        <rFont val="Courier New"/>
        <family val="3"/>
      </rPr>
      <t>0      1      0      0      6</t>
    </r>
  </si>
  <si>
    <r>
      <rPr>
        <sz val="10.5"/>
        <rFont val="Courier New"/>
        <family val="3"/>
      </rPr>
      <t>HAGELIN/TOMPKINS LAROUCHE/BEVEL MARROU/LDRD PEROT/STOCKDALE PHILLIPS/KNIGHT</t>
    </r>
  </si>
  <si>
    <r>
      <rPr>
        <sz val="10.5"/>
        <rFont val="Courier New"/>
        <family val="3"/>
      </rPr>
      <t xml:space="preserve">IFER      2      </t>
    </r>
    <r>
      <rPr>
        <vertAlign val="superscript"/>
        <sz val="10.5"/>
        <rFont val="Courier New"/>
        <family val="3"/>
      </rPr>
      <t xml:space="preserve">0      </t>
    </r>
    <r>
      <rPr>
        <vertAlign val="superscript"/>
        <sz val="9.5"/>
        <rFont val="Arial"/>
        <family val="2"/>
      </rPr>
      <t xml:space="preserve">l                </t>
    </r>
    <r>
      <rPr>
        <vertAlign val="superscript"/>
        <sz val="10.5"/>
        <rFont val="Courier New"/>
        <family val="3"/>
      </rPr>
      <t xml:space="preserve">2      2      </t>
    </r>
    <r>
      <rPr>
        <vertAlign val="superscript"/>
        <sz val="9.5"/>
        <rFont val="Arial"/>
        <family val="2"/>
      </rPr>
      <t xml:space="preserve">l                </t>
    </r>
    <r>
      <rPr>
        <vertAlign val="superscript"/>
        <sz val="10.5"/>
        <rFont val="Courier New"/>
        <family val="3"/>
      </rPr>
      <t>3     0      3     14</t>
    </r>
  </si>
  <si>
    <r>
      <rPr>
        <sz val="10.5"/>
        <rFont val="Courier New"/>
        <family val="3"/>
      </rPr>
      <t xml:space="preserve">LP      7      2      </t>
    </r>
    <r>
      <rPr>
        <vertAlign val="superscript"/>
        <sz val="10.5"/>
        <rFont val="Courier New"/>
        <family val="3"/>
      </rPr>
      <t xml:space="preserve">5      2      </t>
    </r>
    <r>
      <rPr>
        <vertAlign val="superscript"/>
        <sz val="9.5"/>
        <rFont val="Arial"/>
        <family val="2"/>
      </rPr>
      <t xml:space="preserve">l                l              </t>
    </r>
    <r>
      <rPr>
        <vertAlign val="superscript"/>
        <sz val="10.5"/>
        <rFont val="Courier New"/>
        <family val="3"/>
      </rPr>
      <t xml:space="preserve">0      </t>
    </r>
    <r>
      <rPr>
        <vertAlign val="superscript"/>
        <sz val="9.5"/>
        <rFont val="Arial"/>
        <family val="2"/>
      </rPr>
      <t xml:space="preserve">5             </t>
    </r>
    <r>
      <rPr>
        <vertAlign val="superscript"/>
        <sz val="10.5"/>
        <rFont val="Courier New"/>
        <family val="3"/>
      </rPr>
      <t>0     23</t>
    </r>
  </si>
  <si>
    <r>
      <rPr>
        <sz val="10.5"/>
        <rFont val="Courier New"/>
        <family val="3"/>
      </rPr>
      <t xml:space="preserve">NPP    </t>
    </r>
    <r>
      <rPr>
        <vertAlign val="superscript"/>
        <sz val="10.5"/>
        <rFont val="Courier New"/>
        <family val="3"/>
      </rPr>
      <t xml:space="preserve">251    217    </t>
    </r>
    <r>
      <rPr>
        <b/>
        <vertAlign val="superscript"/>
        <sz val="9"/>
        <rFont val="Courier New"/>
        <family val="3"/>
      </rPr>
      <t xml:space="preserve">198     </t>
    </r>
    <r>
      <rPr>
        <vertAlign val="superscript"/>
        <sz val="10.5"/>
        <rFont val="Courier New"/>
        <family val="3"/>
      </rPr>
      <t xml:space="preserve">287    146    </t>
    </r>
    <r>
      <rPr>
        <b/>
        <vertAlign val="superscript"/>
        <sz val="9"/>
        <rFont val="Courier New"/>
        <family val="3"/>
      </rPr>
      <t xml:space="preserve">284     </t>
    </r>
    <r>
      <rPr>
        <vertAlign val="superscript"/>
        <sz val="10.5"/>
        <rFont val="Courier New"/>
        <family val="3"/>
      </rPr>
      <t>199    201    339   2122</t>
    </r>
  </si>
  <si>
    <r>
      <rPr>
        <sz val="10.5"/>
        <rFont val="Courier New"/>
        <family val="3"/>
      </rPr>
      <t xml:space="preserve">ATP      0     </t>
    </r>
    <r>
      <rPr>
        <vertAlign val="superscript"/>
        <sz val="10.5"/>
        <rFont val="Courier New"/>
        <family val="3"/>
      </rPr>
      <t xml:space="preserve">0      0      </t>
    </r>
    <r>
      <rPr>
        <vertAlign val="superscript"/>
        <sz val="9.5"/>
        <rFont val="Arial"/>
        <family val="2"/>
      </rPr>
      <t xml:space="preserve">l                </t>
    </r>
    <r>
      <rPr>
        <vertAlign val="superscript"/>
        <sz val="10.5"/>
        <rFont val="Courier New"/>
        <family val="3"/>
      </rPr>
      <t>0      0      3      2      2      8</t>
    </r>
  </si>
  <si>
    <r>
      <rPr>
        <sz val="10.5"/>
        <rFont val="Courier New"/>
        <family val="3"/>
      </rPr>
      <t xml:space="preserve">WRITE-IN                     </t>
    </r>
    <r>
      <rPr>
        <vertAlign val="superscript"/>
        <sz val="9.5"/>
        <rFont val="Arial"/>
        <family val="2"/>
      </rPr>
      <t xml:space="preserve">l              </t>
    </r>
    <r>
      <rPr>
        <vertAlign val="superscript"/>
        <sz val="10.5"/>
        <rFont val="Courier New"/>
        <family val="3"/>
      </rPr>
      <t xml:space="preserve">1      2     </t>
    </r>
    <r>
      <rPr>
        <vertAlign val="superscript"/>
        <sz val="9.5"/>
        <color rgb="FF363636"/>
        <rFont val="Arial"/>
        <family val="2"/>
      </rPr>
      <t xml:space="preserve">.  </t>
    </r>
    <r>
      <rPr>
        <vertAlign val="superscript"/>
        <sz val="9.5"/>
        <rFont val="Arial"/>
        <family val="2"/>
      </rPr>
      <t xml:space="preserve">l              </t>
    </r>
    <r>
      <rPr>
        <vertAlign val="superscript"/>
        <sz val="10.5"/>
        <rFont val="Courier New"/>
        <family val="3"/>
      </rPr>
      <t>0      2      2      0      0      9</t>
    </r>
  </si>
  <si>
    <r>
      <rPr>
        <sz val="8.5"/>
        <rFont val="Arial"/>
        <family val="2"/>
      </rPr>
      <t xml:space="preserve">8              </t>
    </r>
    <r>
      <rPr>
        <sz val="10.5"/>
        <rFont val="Courier New"/>
        <family val="3"/>
      </rPr>
      <t xml:space="preserve">79     </t>
    </r>
    <r>
      <rPr>
        <b/>
        <vertAlign val="superscript"/>
        <sz val="9"/>
        <rFont val="Courier New"/>
        <family val="3"/>
      </rPr>
      <t xml:space="preserve">58      </t>
    </r>
    <r>
      <rPr>
        <vertAlign val="superscript"/>
        <sz val="10.5"/>
        <rFont val="Courier New"/>
        <family val="3"/>
      </rPr>
      <t xml:space="preserve">52     82     42     </t>
    </r>
    <r>
      <rPr>
        <b/>
        <vertAlign val="superscript"/>
        <sz val="9"/>
        <rFont val="Courier New"/>
        <family val="3"/>
      </rPr>
      <t xml:space="preserve">80      </t>
    </r>
    <r>
      <rPr>
        <vertAlign val="superscript"/>
        <sz val="10.5"/>
        <rFont val="Courier New"/>
        <family val="3"/>
      </rPr>
      <t xml:space="preserve">60     51     52    </t>
    </r>
    <r>
      <rPr>
        <b/>
        <vertAlign val="superscript"/>
        <sz val="9"/>
        <rFont val="Courier New"/>
        <family val="3"/>
      </rPr>
      <t>556</t>
    </r>
  </si>
  <si>
    <r>
      <rPr>
        <b/>
        <sz val="9"/>
        <rFont val="Arial"/>
        <family val="2"/>
      </rPr>
      <t xml:space="preserve">R         </t>
    </r>
    <r>
      <rPr>
        <b/>
        <vertAlign val="superscript"/>
        <sz val="9"/>
        <rFont val="Courier New"/>
        <family val="3"/>
      </rPr>
      <t xml:space="preserve">488     </t>
    </r>
    <r>
      <rPr>
        <vertAlign val="superscript"/>
        <sz val="10.5"/>
        <rFont val="Courier New"/>
        <family val="3"/>
      </rPr>
      <t>362    421    567    343    579    385    457    214   3816</t>
    </r>
  </si>
  <si>
    <r>
      <rPr>
        <b/>
        <vertAlign val="subscript"/>
        <sz val="9"/>
        <rFont val="Arial"/>
        <family val="2"/>
      </rPr>
      <t xml:space="preserve">D           </t>
    </r>
    <r>
      <rPr>
        <vertAlign val="subscript"/>
        <sz val="10.5"/>
        <rFont val="Courier New"/>
        <family val="3"/>
      </rPr>
      <t xml:space="preserve">246    208    219    </t>
    </r>
    <r>
      <rPr>
        <sz val="10.5"/>
        <rFont val="Courier New"/>
        <family val="3"/>
      </rPr>
      <t xml:space="preserve">303    157    290    </t>
    </r>
    <r>
      <rPr>
        <vertAlign val="superscript"/>
        <sz val="10.5"/>
        <rFont val="Courier New"/>
        <family val="3"/>
      </rPr>
      <t>232    216    126   1997</t>
    </r>
  </si>
  <si>
    <r>
      <rPr>
        <sz val="10.5"/>
        <rFont val="Courier New"/>
        <family val="3"/>
      </rPr>
      <t xml:space="preserve">0      </t>
    </r>
    <r>
      <rPr>
        <sz val="9.5"/>
        <rFont val="Arial"/>
        <family val="2"/>
      </rPr>
      <t xml:space="preserve">l                </t>
    </r>
    <r>
      <rPr>
        <sz val="10.5"/>
        <rFont val="Courier New"/>
        <family val="3"/>
      </rPr>
      <t xml:space="preserve">2      </t>
    </r>
    <r>
      <rPr>
        <vertAlign val="superscript"/>
        <sz val="10.5"/>
        <rFont val="Courier New"/>
        <family val="3"/>
      </rPr>
      <t>2      0      0      1      2     0      8</t>
    </r>
  </si>
  <si>
    <r>
      <rPr>
        <vertAlign val="subscript"/>
        <sz val="10.5"/>
        <rFont val="Courier New"/>
        <family val="3"/>
      </rPr>
      <t xml:space="preserve">D    306    244    251    </t>
    </r>
    <r>
      <rPr>
        <sz val="10.5"/>
        <rFont val="Courier New"/>
        <family val="3"/>
      </rPr>
      <t xml:space="preserve">338    208    </t>
    </r>
    <r>
      <rPr>
        <vertAlign val="superscript"/>
        <sz val="10.5"/>
        <rFont val="Courier New"/>
        <family val="3"/>
      </rPr>
      <t>362    273    264    156   2402</t>
    </r>
  </si>
  <si>
    <r>
      <rPr>
        <sz val="10.5"/>
        <rFont val="Courier New"/>
        <family val="3"/>
      </rPr>
      <t xml:space="preserve">G     31     </t>
    </r>
    <r>
      <rPr>
        <vertAlign val="superscript"/>
        <sz val="10.5"/>
        <rFont val="Courier New"/>
        <family val="3"/>
      </rPr>
      <t xml:space="preserve">14     </t>
    </r>
    <r>
      <rPr>
        <vertAlign val="superscript"/>
        <sz val="9"/>
        <rFont val="Arial"/>
        <family val="2"/>
      </rPr>
      <t xml:space="preserve">18              </t>
    </r>
    <r>
      <rPr>
        <vertAlign val="superscript"/>
        <sz val="10.5"/>
        <rFont val="Courier New"/>
        <family val="3"/>
      </rPr>
      <t>28     21     35     21     24     20    212</t>
    </r>
  </si>
  <si>
    <r>
      <rPr>
        <sz val="10.5"/>
        <rFont val="Courier New"/>
        <family val="3"/>
      </rPr>
      <t>MILLIGAN, MIKE</t>
    </r>
  </si>
  <si>
    <r>
      <rPr>
        <sz val="10.5"/>
        <rFont val="Courier New"/>
        <family val="3"/>
      </rPr>
      <t xml:space="preserve">A    </t>
    </r>
    <r>
      <rPr>
        <vertAlign val="superscript"/>
        <sz val="10.5"/>
        <rFont val="Courier New"/>
        <family val="3"/>
      </rPr>
      <t>62     59</t>
    </r>
    <r>
      <rPr>
        <b/>
        <vertAlign val="superscript"/>
        <sz val="9"/>
        <rFont val="Courier New"/>
        <family val="3"/>
      </rPr>
      <t xml:space="preserve">      49</t>
    </r>
  </si>
  <si>
    <r>
      <rPr>
        <sz val="10.5"/>
        <rFont val="Courier New"/>
        <family val="3"/>
      </rPr>
      <t xml:space="preserve">25     55     </t>
    </r>
    <r>
      <rPr>
        <vertAlign val="superscript"/>
        <sz val="10.5"/>
        <rFont val="Courier New"/>
        <family val="3"/>
      </rPr>
      <t>50     56     29    451</t>
    </r>
  </si>
  <si>
    <r>
      <rPr>
        <b/>
        <sz val="9"/>
        <rFont val="Arial"/>
        <family val="2"/>
      </rPr>
      <t xml:space="preserve">R          </t>
    </r>
    <r>
      <rPr>
        <sz val="10.5"/>
        <rFont val="Courier New"/>
        <family val="3"/>
      </rPr>
      <t xml:space="preserve">407    </t>
    </r>
    <r>
      <rPr>
        <vertAlign val="superscript"/>
        <sz val="10.5"/>
        <rFont val="Courier New"/>
        <family val="3"/>
      </rPr>
      <t>312    371    5</t>
    </r>
    <r>
      <rPr>
        <vertAlign val="subscript"/>
        <sz val="26.5"/>
        <rFont val="Arial"/>
        <family val="2"/>
      </rPr>
      <t>"</t>
    </r>
    <r>
      <rPr>
        <vertAlign val="superscript"/>
        <sz val="10.5"/>
        <rFont val="Courier New"/>
        <family val="3"/>
      </rPr>
      <t>02    295    496    330    381    178   3272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</si>
  <si>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 xml:space="preserve">0      0      </t>
    </r>
    <r>
      <rPr>
        <vertAlign val="superscript"/>
        <sz val="9.5"/>
        <rFont val="Arial"/>
        <family val="2"/>
      </rPr>
      <t xml:space="preserve">l                </t>
    </r>
    <r>
      <rPr>
        <vertAlign val="superscript"/>
        <sz val="10.5"/>
        <rFont val="Courier New"/>
        <family val="3"/>
      </rPr>
      <t xml:space="preserve">3      </t>
    </r>
    <r>
      <rPr>
        <vertAlign val="superscript"/>
        <sz val="9.5"/>
        <rFont val="Arial"/>
        <family val="2"/>
      </rPr>
      <t xml:space="preserve">l               </t>
    </r>
    <r>
      <rPr>
        <vertAlign val="superscript"/>
        <sz val="10.5"/>
        <rFont val="Courier New"/>
        <family val="3"/>
      </rPr>
      <t xml:space="preserve">0      2      </t>
    </r>
    <r>
      <rPr>
        <vertAlign val="superscript"/>
        <sz val="9.5"/>
        <rFont val="Arial"/>
        <family val="2"/>
      </rPr>
      <t xml:space="preserve">l                </t>
    </r>
    <r>
      <rPr>
        <vertAlign val="superscript"/>
        <sz val="10.5"/>
        <rFont val="Courier New"/>
        <family val="3"/>
      </rPr>
      <t>0      8</t>
    </r>
  </si>
  <si>
    <r>
      <rPr>
        <sz val="10.5"/>
        <rFont val="Courier New"/>
        <family val="3"/>
      </rPr>
      <t>STATE SENATOR DIST.M HALFORD, RICK LACHER, BARBARA WRITE-IN</t>
    </r>
  </si>
  <si>
    <r>
      <rPr>
        <sz val="10.5"/>
        <rFont val="Courier New"/>
        <family val="3"/>
      </rPr>
      <t>STATE REP. DIST. 25 DAFERMD, MIKE NICOLAI, GLEN WILLIS, ED</t>
    </r>
  </si>
  <si>
    <r>
      <rPr>
        <sz val="10.5"/>
        <rFont val="Courier New"/>
        <family val="3"/>
      </rPr>
      <t xml:space="preserve">-APPEALS - A. </t>
    </r>
    <r>
      <rPr>
        <vertAlign val="superscript"/>
        <sz val="10.5"/>
        <rFont val="Courier New"/>
        <family val="3"/>
      </rPr>
      <t xml:space="preserve">BRYNER </t>
    </r>
    <r>
      <rPr>
        <sz val="10.5"/>
        <rFont val="Courier New"/>
        <family val="3"/>
      </rPr>
      <t>YES</t>
    </r>
  </si>
  <si>
    <r>
      <rPr>
        <b/>
        <sz val="9"/>
        <rFont val="Arial"/>
        <family val="2"/>
      </rPr>
      <t xml:space="preserve">R          </t>
    </r>
    <r>
      <rPr>
        <sz val="10.5"/>
        <rFont val="Courier New"/>
        <family val="3"/>
      </rPr>
      <t xml:space="preserve">550    </t>
    </r>
    <r>
      <rPr>
        <vertAlign val="superscript"/>
        <sz val="10.5"/>
        <rFont val="Courier New"/>
        <family val="3"/>
      </rPr>
      <t xml:space="preserve">382    471    591    338    </t>
    </r>
    <r>
      <rPr>
        <b/>
        <vertAlign val="superscript"/>
        <sz val="9"/>
        <rFont val="Courier New"/>
        <family val="3"/>
      </rPr>
      <t xml:space="preserve">604     </t>
    </r>
    <r>
      <rPr>
        <vertAlign val="superscript"/>
        <sz val="10.5"/>
        <rFont val="Courier New"/>
        <family val="3"/>
      </rPr>
      <t xml:space="preserve">412    463     </t>
    </r>
    <r>
      <rPr>
        <b/>
        <vertAlign val="superscript"/>
        <sz val="9"/>
        <rFont val="Courier New"/>
        <family val="3"/>
      </rPr>
      <t xml:space="preserve">98    </t>
    </r>
    <r>
      <rPr>
        <vertAlign val="superscript"/>
        <sz val="10.5"/>
        <rFont val="Courier New"/>
        <family val="3"/>
      </rPr>
      <t>3909</t>
    </r>
  </si>
  <si>
    <r>
      <rPr>
        <sz val="10.5"/>
        <rFont val="Courier New"/>
        <family val="3"/>
      </rPr>
      <t xml:space="preserve">IND    </t>
    </r>
    <r>
      <rPr>
        <vertAlign val="superscript"/>
        <sz val="10.5"/>
        <rFont val="Courier New"/>
        <family val="3"/>
      </rPr>
      <t>248    231    213    335    183    331    243    209     49   2042</t>
    </r>
  </si>
  <si>
    <r>
      <rPr>
        <vertAlign val="subscript"/>
        <sz val="9.5"/>
        <rFont val="Arial"/>
        <family val="2"/>
      </rPr>
      <t xml:space="preserve">l             </t>
    </r>
    <r>
      <rPr>
        <vertAlign val="subscript"/>
        <sz val="10.5"/>
        <rFont val="Courier New"/>
        <family val="3"/>
      </rPr>
      <t xml:space="preserve">0      0      0      2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 xml:space="preserve">3      </t>
    </r>
    <r>
      <rPr>
        <vertAlign val="superscript"/>
        <sz val="9.5"/>
        <rFont val="Arial"/>
        <family val="2"/>
      </rPr>
      <t>l</t>
    </r>
    <r>
      <rPr>
        <vertAlign val="superscript"/>
        <sz val="10.5"/>
        <rFont val="Courier New"/>
        <family val="3"/>
      </rPr>
      <t xml:space="preserve">       7</t>
    </r>
  </si>
  <si>
    <r>
      <rPr>
        <sz val="10.5"/>
        <rFont val="Courier New"/>
        <family val="3"/>
      </rPr>
      <t xml:space="preserve">A     37     </t>
    </r>
    <r>
      <rPr>
        <vertAlign val="superscript"/>
        <sz val="10.5"/>
        <rFont val="Courier New"/>
        <family val="3"/>
      </rPr>
      <t xml:space="preserve">34     23     </t>
    </r>
    <r>
      <rPr>
        <b/>
        <vertAlign val="superscript"/>
        <sz val="9"/>
        <rFont val="Courier New"/>
        <family val="3"/>
      </rPr>
      <t xml:space="preserve">60      </t>
    </r>
    <r>
      <rPr>
        <vertAlign val="superscript"/>
        <sz val="10.5"/>
        <rFont val="Courier New"/>
        <family val="3"/>
      </rPr>
      <t>25     45     24     47     12    307</t>
    </r>
  </si>
  <si>
    <r>
      <rPr>
        <b/>
        <sz val="9"/>
        <rFont val="Arial"/>
        <family val="2"/>
      </rPr>
      <t xml:space="preserve">R          </t>
    </r>
    <r>
      <rPr>
        <sz val="10.5"/>
        <rFont val="Courier New"/>
        <family val="3"/>
      </rPr>
      <t xml:space="preserve">349    </t>
    </r>
    <r>
      <rPr>
        <vertAlign val="superscript"/>
        <sz val="10.5"/>
        <rFont val="Courier New"/>
        <family val="3"/>
      </rPr>
      <t>199    282    512    281    458    300    349     60   2790</t>
    </r>
  </si>
  <si>
    <r>
      <rPr>
        <sz val="10.5"/>
        <rFont val="Courier New"/>
        <family val="3"/>
      </rPr>
      <t xml:space="preserve">IND    </t>
    </r>
    <r>
      <rPr>
        <vertAlign val="superscript"/>
        <sz val="10.5"/>
        <rFont val="Courier New"/>
        <family val="3"/>
      </rPr>
      <t>410    385    369    346    226    430    334    267    62   2829</t>
    </r>
  </si>
  <si>
    <r>
      <rPr>
        <vertAlign val="subscript"/>
        <sz val="10.5"/>
        <rFont val="Courier New"/>
        <family val="3"/>
      </rPr>
      <t xml:space="preserve">2     0      </t>
    </r>
    <r>
      <rPr>
        <vertAlign val="subscript"/>
        <sz val="9.5"/>
        <rFont val="Arial"/>
        <family val="2"/>
      </rPr>
      <t xml:space="preserve">l                </t>
    </r>
    <r>
      <rPr>
        <vertAlign val="subscript"/>
        <sz val="10.5"/>
        <rFont val="Courier New"/>
        <family val="3"/>
      </rPr>
      <t xml:space="preserve">2      </t>
    </r>
    <r>
      <rPr>
        <vertAlign val="subscript"/>
        <sz val="9.5"/>
        <rFont val="Arial"/>
        <family val="2"/>
      </rPr>
      <t xml:space="preserve">l                </t>
    </r>
    <r>
      <rPr>
        <sz val="10.5"/>
        <rFont val="Courier New"/>
        <family val="3"/>
      </rPr>
      <t xml:space="preserve">0      1      3     </t>
    </r>
    <r>
      <rPr>
        <vertAlign val="superscript"/>
        <sz val="10.5"/>
        <rFont val="Courier New"/>
        <family val="3"/>
      </rPr>
      <t>0     10</t>
    </r>
  </si>
  <si>
    <r>
      <rPr>
        <sz val="10.5"/>
        <rFont val="Courier New"/>
        <family val="3"/>
      </rPr>
      <t xml:space="preserve">399    301    295    </t>
    </r>
    <r>
      <rPr>
        <b/>
        <vertAlign val="superscript"/>
        <sz val="9.5"/>
        <rFont val="Times New Roman"/>
        <family val="1"/>
      </rPr>
      <t xml:space="preserve">483             </t>
    </r>
    <r>
      <rPr>
        <vertAlign val="superscript"/>
        <sz val="10.5"/>
        <rFont val="Courier New"/>
        <family val="3"/>
      </rPr>
      <t>299    522    342    367    183   3191</t>
    </r>
  </si>
  <si>
    <r>
      <rPr>
        <sz val="10.5"/>
        <rFont val="Courier New"/>
        <family val="3"/>
      </rPr>
      <t xml:space="preserve">298    </t>
    </r>
    <r>
      <rPr>
        <vertAlign val="superscript"/>
        <sz val="10.5"/>
        <rFont val="Courier New"/>
        <family val="3"/>
      </rPr>
      <t>265    262    336    165    286    226    215    126   2179</t>
    </r>
  </si>
  <si>
    <r>
      <rPr>
        <sz val="10.5"/>
        <rFont val="Courier New"/>
        <family val="3"/>
      </rPr>
      <t xml:space="preserve">382    </t>
    </r>
    <r>
      <rPr>
        <vertAlign val="superscript"/>
        <sz val="10.5"/>
        <rFont val="Courier New"/>
        <family val="3"/>
      </rPr>
      <t>284    290    457    281    507    334    350    171   3056</t>
    </r>
  </si>
  <si>
    <r>
      <rPr>
        <vertAlign val="subscript"/>
        <sz val="10.5"/>
        <rFont val="Courier New"/>
        <family val="3"/>
      </rPr>
      <t xml:space="preserve">ND                      </t>
    </r>
    <r>
      <rPr>
        <sz val="10.5"/>
        <rFont val="Courier New"/>
        <family val="3"/>
      </rPr>
      <t xml:space="preserve">307    278    262    </t>
    </r>
    <r>
      <rPr>
        <vertAlign val="superscript"/>
        <sz val="10.5"/>
        <rFont val="Courier New"/>
        <family val="3"/>
      </rPr>
      <t>354    180    303    227    236    138   2285</t>
    </r>
  </si>
  <si>
    <r>
      <rPr>
        <sz val="10.5"/>
        <rFont val="Courier New"/>
        <family val="3"/>
      </rPr>
      <t xml:space="preserve">- JD3S - B. </t>
    </r>
    <r>
      <rPr>
        <vertAlign val="superscript"/>
        <sz val="10.5"/>
        <rFont val="Courier New"/>
        <family val="3"/>
      </rPr>
      <t xml:space="preserve">CUTLER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</si>
  <si>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409    304    314    </t>
    </r>
    <r>
      <rPr>
        <vertAlign val="superscript"/>
        <sz val="10.5"/>
        <rFont val="Courier New"/>
        <family val="3"/>
      </rPr>
      <t>513    290    513    348    368    186   3245</t>
    </r>
  </si>
  <si>
    <r>
      <rPr>
        <vertAlign val="subscript"/>
        <sz val="10.5"/>
        <rFont val="Courier New"/>
        <family val="3"/>
      </rPr>
      <t xml:space="preserve">282    261    248    </t>
    </r>
    <r>
      <rPr>
        <sz val="10.5"/>
        <rFont val="Courier New"/>
        <family val="3"/>
      </rPr>
      <t xml:space="preserve">309    </t>
    </r>
    <r>
      <rPr>
        <vertAlign val="subscript"/>
        <sz val="10.5"/>
        <rFont val="Courier New"/>
        <family val="3"/>
      </rPr>
      <t xml:space="preserve">179    </t>
    </r>
    <r>
      <rPr>
        <sz val="10.5"/>
        <rFont val="Courier New"/>
        <family val="3"/>
      </rPr>
      <t xml:space="preserve">316    226    </t>
    </r>
    <r>
      <rPr>
        <vertAlign val="superscript"/>
        <sz val="10.5"/>
        <rFont val="Courier New"/>
        <family val="3"/>
      </rPr>
      <t>226    110   2157</t>
    </r>
  </si>
  <si>
    <r>
      <rPr>
        <sz val="10.5"/>
        <rFont val="Times New Roman"/>
        <family val="1"/>
      </rPr>
      <t>- 71 -</t>
    </r>
  </si>
  <si>
    <r>
      <rPr>
        <vertAlign val="subscript"/>
        <sz val="11"/>
        <rFont val="Courier New"/>
        <family val="3"/>
      </rPr>
      <t xml:space="preserve">DATE: lZ/02/92                                    </t>
    </r>
    <r>
      <rPr>
        <sz val="11"/>
        <rFont val="Courier New"/>
        <family val="3"/>
      </rPr>
      <t xml:space="preserve">1992 GENERAL ELECTION                            </t>
    </r>
    <r>
      <rPr>
        <vertAlign val="superscript"/>
        <sz val="11"/>
        <rFont val="Courier New"/>
        <family val="3"/>
      </rPr>
      <t>PAGE  2 OF  2</t>
    </r>
  </si>
  <si>
    <r>
      <rPr>
        <vertAlign val="subscript"/>
        <sz val="10"/>
        <rFont val="Times New Roman"/>
        <family val="1"/>
      </rPr>
      <t xml:space="preserve">TIHE1   </t>
    </r>
    <r>
      <rPr>
        <vertAlign val="subscript"/>
        <sz val="11"/>
        <rFont val="Courier New"/>
        <family val="3"/>
      </rPr>
      <t xml:space="preserve">13:17                                    </t>
    </r>
    <r>
      <rPr>
        <sz val="11"/>
        <rFont val="Courier New"/>
        <family val="3"/>
      </rPr>
      <t>STATEMENT OF VOTE FOR DISTRICT 25</t>
    </r>
  </si>
  <si>
    <r>
      <rPr>
        <sz val="11"/>
        <rFont val="Courier New"/>
        <family val="3"/>
      </rPr>
      <t xml:space="preserve">ANCH   ANCH   </t>
    </r>
    <r>
      <rPr>
        <vertAlign val="superscript"/>
        <sz val="11"/>
        <rFont val="Courier New"/>
        <family val="3"/>
      </rPr>
      <t>ANCH   AHCH   ANCH</t>
    </r>
  </si>
  <si>
    <r>
      <rPr>
        <sz val="11"/>
        <rFont val="Courier New"/>
        <family val="3"/>
      </rPr>
      <t xml:space="preserve">ANCH   </t>
    </r>
    <r>
      <rPr>
        <vertAlign val="superscript"/>
        <sz val="11"/>
        <rFont val="Courier New"/>
        <family val="3"/>
      </rPr>
      <t>AHCH ABSEHTE QUESTOH</t>
    </r>
  </si>
  <si>
    <r>
      <rPr>
        <sz val="9.5"/>
        <rFont val="Arial"/>
        <family val="2"/>
      </rPr>
      <t xml:space="preserve">I   </t>
    </r>
    <r>
      <rPr>
        <sz val="11"/>
        <rFont val="Courier New"/>
        <family val="3"/>
      </rPr>
      <t xml:space="preserve">443  </t>
    </r>
    <r>
      <rPr>
        <sz val="9.5"/>
        <rFont val="Arial"/>
        <family val="2"/>
      </rPr>
      <t xml:space="preserve">I   </t>
    </r>
    <r>
      <rPr>
        <sz val="11"/>
        <rFont val="Courier New"/>
        <family val="3"/>
      </rPr>
      <t xml:space="preserve">445  </t>
    </r>
    <r>
      <rPr>
        <vertAlign val="superscript"/>
        <sz val="9.5"/>
        <rFont val="Arial"/>
        <family val="2"/>
      </rPr>
      <t xml:space="preserve">I   </t>
    </r>
    <r>
      <rPr>
        <vertAlign val="superscript"/>
        <sz val="11"/>
        <rFont val="Courier New"/>
        <family val="3"/>
      </rPr>
      <t xml:space="preserve">447  </t>
    </r>
    <r>
      <rPr>
        <vertAlign val="superscript"/>
        <sz val="9.5"/>
        <rFont val="Arial"/>
        <family val="2"/>
      </rPr>
      <t xml:space="preserve">I   </t>
    </r>
    <r>
      <rPr>
        <vertAlign val="superscript"/>
        <sz val="11"/>
        <rFont val="Courier New"/>
        <family val="3"/>
      </rPr>
      <t xml:space="preserve">449  </t>
    </r>
    <r>
      <rPr>
        <vertAlign val="superscript"/>
        <sz val="9.5"/>
        <rFont val="Arial"/>
        <family val="2"/>
      </rPr>
      <t xml:space="preserve">I   </t>
    </r>
    <r>
      <rPr>
        <vertAlign val="superscript"/>
        <sz val="11"/>
        <rFont val="Courier New"/>
        <family val="3"/>
      </rPr>
      <t>451</t>
    </r>
  </si>
  <si>
    <r>
      <rPr>
        <sz val="11"/>
        <rFont val="Courier New"/>
        <family val="3"/>
      </rPr>
      <t xml:space="preserve">453  </t>
    </r>
    <r>
      <rPr>
        <sz val="9.5"/>
        <rFont val="Arial"/>
        <family val="2"/>
      </rPr>
      <t xml:space="preserve">I   </t>
    </r>
    <r>
      <rPr>
        <sz val="11"/>
        <rFont val="Courier New"/>
        <family val="3"/>
      </rPr>
      <t>455</t>
    </r>
  </si>
  <si>
    <r>
      <rPr>
        <sz val="11"/>
        <rFont val="Courier New"/>
        <family val="3"/>
      </rPr>
      <t>25-991  25-995</t>
    </r>
  </si>
  <si>
    <r>
      <rPr>
        <sz val="11"/>
        <rFont val="Courier New"/>
        <family val="3"/>
      </rPr>
      <t xml:space="preserve">JD3S </t>
    </r>
    <r>
      <rPr>
        <sz val="11"/>
        <color rgb="FF0F0F0F"/>
        <rFont val="Courier New"/>
        <family val="3"/>
      </rPr>
      <t xml:space="preserve">- </t>
    </r>
    <r>
      <rPr>
        <sz val="11"/>
        <rFont val="Courier New"/>
        <family val="3"/>
      </rPr>
      <t>J. REESE YES</t>
    </r>
  </si>
  <si>
    <r>
      <rPr>
        <sz val="11"/>
        <rFont val="Courier New"/>
        <family val="3"/>
      </rPr>
      <t xml:space="preserve">JD3S - </t>
    </r>
    <r>
      <rPr>
        <b/>
        <sz val="11"/>
        <rFont val="Courier New"/>
        <family val="3"/>
      </rPr>
      <t xml:space="preserve">M. </t>
    </r>
    <r>
      <rPr>
        <vertAlign val="superscript"/>
        <sz val="11"/>
        <rFont val="Courier New"/>
        <family val="3"/>
      </rPr>
      <t xml:space="preserve">ROWLAND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</si>
  <si>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JD3D </t>
    </r>
    <r>
      <rPr>
        <sz val="11"/>
        <color rgb="FF0F0F0F"/>
        <rFont val="Courier New"/>
        <family val="3"/>
      </rPr>
      <t xml:space="preserve">- </t>
    </r>
    <r>
      <rPr>
        <sz val="11"/>
        <rFont val="Courier New"/>
        <family val="3"/>
      </rPr>
      <t>P. ASHMAN YES</t>
    </r>
  </si>
  <si>
    <r>
      <rPr>
        <sz val="11"/>
        <rFont val="Courier New"/>
        <family val="3"/>
      </rPr>
      <t xml:space="preserve">25-443  25-445  </t>
    </r>
    <r>
      <rPr>
        <vertAlign val="superscript"/>
        <sz val="11"/>
        <rFont val="Courier New"/>
        <family val="3"/>
      </rPr>
      <t>25-447  25-449  25-451  25-453  25-455</t>
    </r>
  </si>
  <si>
    <r>
      <rPr>
        <sz val="11"/>
        <rFont val="Courier New"/>
        <family val="3"/>
      </rPr>
      <t xml:space="preserve">406    296    </t>
    </r>
    <r>
      <rPr>
        <vertAlign val="superscript"/>
        <sz val="11"/>
        <rFont val="Courier New"/>
        <family val="3"/>
      </rPr>
      <t>313    490    307    533    348    365    172   3230</t>
    </r>
  </si>
  <si>
    <r>
      <rPr>
        <sz val="11"/>
        <rFont val="Courier New"/>
        <family val="3"/>
      </rPr>
      <t xml:space="preserve">288    265    </t>
    </r>
    <r>
      <rPr>
        <vertAlign val="superscript"/>
        <sz val="11"/>
        <rFont val="Courier New"/>
        <family val="3"/>
      </rPr>
      <t>240    322    164    285    217    210    125   2116</t>
    </r>
  </si>
  <si>
    <r>
      <rPr>
        <vertAlign val="subscript"/>
        <sz val="11"/>
        <rFont val="Courier New"/>
        <family val="3"/>
      </rPr>
      <t xml:space="preserve">401    298    298    </t>
    </r>
    <r>
      <rPr>
        <b/>
        <vertAlign val="subscript"/>
        <sz val="10"/>
        <rFont val="Courier New"/>
        <family val="3"/>
      </rPr>
      <t xml:space="preserve">488    </t>
    </r>
    <r>
      <rPr>
        <sz val="11"/>
        <rFont val="Courier New"/>
        <family val="3"/>
      </rPr>
      <t xml:space="preserve">303    531    </t>
    </r>
    <r>
      <rPr>
        <vertAlign val="superscript"/>
        <sz val="11"/>
        <rFont val="Courier New"/>
        <family val="3"/>
      </rPr>
      <t>346    367    175   3207</t>
    </r>
  </si>
  <si>
    <r>
      <rPr>
        <vertAlign val="subscript"/>
        <sz val="11"/>
        <rFont val="Courier New"/>
        <family val="3"/>
      </rPr>
      <t xml:space="preserve">290    263    253    322    </t>
    </r>
    <r>
      <rPr>
        <sz val="11"/>
        <rFont val="Courier New"/>
        <family val="3"/>
      </rPr>
      <t xml:space="preserve">161    285    </t>
    </r>
    <r>
      <rPr>
        <vertAlign val="superscript"/>
        <sz val="11"/>
        <rFont val="Courier New"/>
        <family val="3"/>
      </rPr>
      <t xml:space="preserve">214    210    </t>
    </r>
    <r>
      <rPr>
        <b/>
        <vertAlign val="superscript"/>
        <sz val="10"/>
        <rFont val="Courier New"/>
        <family val="3"/>
      </rPr>
      <t xml:space="preserve">118    </t>
    </r>
    <r>
      <rPr>
        <vertAlign val="superscript"/>
        <sz val="11"/>
        <rFont val="Courier New"/>
        <family val="3"/>
      </rPr>
      <t>2116</t>
    </r>
  </si>
  <si>
    <r>
      <rPr>
        <vertAlign val="subscript"/>
        <sz val="11"/>
        <rFont val="Courier New"/>
        <family val="3"/>
      </rPr>
      <t xml:space="preserve">401    306    316    504    </t>
    </r>
    <r>
      <rPr>
        <sz val="11"/>
        <rFont val="Courier New"/>
        <family val="3"/>
      </rPr>
      <t xml:space="preserve">306    538    354    </t>
    </r>
    <r>
      <rPr>
        <vertAlign val="superscript"/>
        <sz val="11"/>
        <rFont val="Courier New"/>
        <family val="3"/>
      </rPr>
      <t>369    181   3275</t>
    </r>
  </si>
  <si>
    <r>
      <rPr>
        <vertAlign val="subscript"/>
        <sz val="11"/>
        <rFont val="Courier New"/>
        <family val="3"/>
      </rPr>
      <t xml:space="preserve">289    259    240    311    </t>
    </r>
    <r>
      <rPr>
        <sz val="11"/>
        <rFont val="Courier New"/>
        <family val="3"/>
      </rPr>
      <t xml:space="preserve">163    280    </t>
    </r>
    <r>
      <rPr>
        <vertAlign val="superscript"/>
        <sz val="11"/>
        <rFont val="Courier New"/>
        <family val="3"/>
      </rPr>
      <t xml:space="preserve">215    216    115   </t>
    </r>
    <r>
      <rPr>
        <b/>
        <vertAlign val="superscript"/>
        <sz val="10"/>
        <rFont val="Courier New"/>
        <family val="3"/>
      </rPr>
      <t>2088</t>
    </r>
  </si>
  <si>
    <r>
      <rPr>
        <sz val="11"/>
        <rFont val="Courier New"/>
        <family val="3"/>
      </rPr>
      <t xml:space="preserve">412    304    </t>
    </r>
    <r>
      <rPr>
        <vertAlign val="superscript"/>
        <sz val="11"/>
        <rFont val="Courier New"/>
        <family val="3"/>
      </rPr>
      <t>293    498    306    528    348    371    175   3235</t>
    </r>
  </si>
  <si>
    <r>
      <rPr>
        <sz val="11"/>
        <rFont val="Courier New"/>
        <family val="3"/>
      </rPr>
      <t xml:space="preserve">270    252    </t>
    </r>
    <r>
      <rPr>
        <vertAlign val="superscript"/>
        <sz val="11"/>
        <rFont val="Courier New"/>
        <family val="3"/>
      </rPr>
      <t>245    300    155    271    212    203    118   2026</t>
    </r>
  </si>
  <si>
    <r>
      <rPr>
        <sz val="11"/>
        <rFont val="Courier New"/>
        <family val="3"/>
      </rPr>
      <t xml:space="preserve">426    311    311    </t>
    </r>
    <r>
      <rPr>
        <vertAlign val="superscript"/>
        <sz val="11"/>
        <rFont val="Courier New"/>
        <family val="3"/>
      </rPr>
      <t>519    317    535    369    381    191   3360</t>
    </r>
  </si>
  <si>
    <r>
      <rPr>
        <vertAlign val="subscript"/>
        <sz val="11"/>
        <rFont val="Courier New"/>
        <family val="3"/>
      </rPr>
      <t xml:space="preserve">HO                       263    </t>
    </r>
    <r>
      <rPr>
        <sz val="11"/>
        <rFont val="Courier New"/>
        <family val="3"/>
      </rPr>
      <t xml:space="preserve">246    236    289    </t>
    </r>
    <r>
      <rPr>
        <vertAlign val="superscript"/>
        <sz val="11"/>
        <rFont val="Courier New"/>
        <family val="3"/>
      </rPr>
      <t xml:space="preserve">149    279    196    </t>
    </r>
    <r>
      <rPr>
        <b/>
        <vertAlign val="superscript"/>
        <sz val="10"/>
        <rFont val="Courier New"/>
        <family val="3"/>
      </rPr>
      <t xml:space="preserve">198     </t>
    </r>
    <r>
      <rPr>
        <vertAlign val="superscript"/>
        <sz val="11"/>
        <rFont val="Courier New"/>
        <family val="3"/>
      </rPr>
      <t>101   1957</t>
    </r>
  </si>
  <si>
    <r>
      <rPr>
        <sz val="29"/>
        <rFont val="Arial"/>
        <family val="2"/>
      </rPr>
      <t>-</t>
    </r>
    <r>
      <rPr>
        <vertAlign val="subscript"/>
        <sz val="31"/>
        <rFont val="Arial"/>
        <family val="2"/>
      </rPr>
      <t>-</t>
    </r>
  </si>
  <si>
    <r>
      <rPr>
        <sz val="11"/>
        <rFont val="Courier New"/>
        <family val="3"/>
      </rPr>
      <t xml:space="preserve">396    285    </t>
    </r>
    <r>
      <rPr>
        <vertAlign val="superscript"/>
        <sz val="11"/>
        <rFont val="Courier New"/>
        <family val="3"/>
      </rPr>
      <t>287    500    283    511    348    352    167   3129</t>
    </r>
  </si>
  <si>
    <r>
      <rPr>
        <sz val="11"/>
        <rFont val="Courier New"/>
        <family val="3"/>
      </rPr>
      <t xml:space="preserve">288    273    </t>
    </r>
    <r>
      <rPr>
        <vertAlign val="superscript"/>
        <sz val="11"/>
        <rFont val="Courier New"/>
        <family val="3"/>
      </rPr>
      <t>254    305    176    291    211    217    125   2140</t>
    </r>
  </si>
  <si>
    <r>
      <rPr>
        <sz val="11"/>
        <rFont val="Courier New"/>
        <family val="3"/>
      </rPr>
      <t xml:space="preserve">394    290    </t>
    </r>
    <r>
      <rPr>
        <vertAlign val="superscript"/>
        <sz val="11"/>
        <rFont val="Courier New"/>
        <family val="3"/>
      </rPr>
      <t>294    485    282    528    343    355    163   3134</t>
    </r>
  </si>
  <si>
    <r>
      <rPr>
        <sz val="11"/>
        <rFont val="Courier New"/>
        <family val="3"/>
      </rPr>
      <t xml:space="preserve">291    </t>
    </r>
    <r>
      <rPr>
        <vertAlign val="superscript"/>
        <sz val="11"/>
        <rFont val="Courier New"/>
        <family val="3"/>
      </rPr>
      <t>270    255    322    182    282    220    228    130   2180</t>
    </r>
  </si>
  <si>
    <r>
      <rPr>
        <sz val="11"/>
        <rFont val="Courier New"/>
        <family val="3"/>
      </rPr>
      <t xml:space="preserve">231    190    </t>
    </r>
    <r>
      <rPr>
        <vertAlign val="superscript"/>
        <sz val="11"/>
        <rFont val="Courier New"/>
        <family val="3"/>
      </rPr>
      <t>219    314    167    319    201    325    141   2107</t>
    </r>
  </si>
  <si>
    <r>
      <rPr>
        <vertAlign val="subscript"/>
        <sz val="11"/>
        <rFont val="Courier New"/>
        <family val="3"/>
      </rPr>
      <t xml:space="preserve">551    413    453   </t>
    </r>
    <r>
      <rPr>
        <b/>
        <vertAlign val="subscript"/>
        <sz val="10"/>
        <rFont val="Times New Roman"/>
        <family val="1"/>
      </rPr>
      <t xml:space="preserve">581           </t>
    </r>
    <r>
      <rPr>
        <vertAlign val="subscript"/>
        <sz val="11"/>
        <rFont val="Courier New"/>
        <family val="3"/>
      </rPr>
      <t xml:space="preserve">354   </t>
    </r>
    <r>
      <rPr>
        <b/>
        <sz val="10"/>
        <rFont val="Times New Roman"/>
        <family val="1"/>
      </rPr>
      <t xml:space="preserve">589           447           </t>
    </r>
    <r>
      <rPr>
        <vertAlign val="superscript"/>
        <sz val="11"/>
        <rFont val="Courier New"/>
        <family val="3"/>
      </rPr>
      <t>352    207   3947</t>
    </r>
  </si>
  <si>
    <r>
      <rPr>
        <vertAlign val="subscript"/>
        <sz val="11"/>
        <rFont val="Courier New"/>
        <family val="3"/>
      </rPr>
      <t xml:space="preserve">428    355    361    480    258    </t>
    </r>
    <r>
      <rPr>
        <sz val="11"/>
        <rFont val="Courier New"/>
        <family val="3"/>
      </rPr>
      <t xml:space="preserve">522    371    </t>
    </r>
    <r>
      <rPr>
        <vertAlign val="superscript"/>
        <sz val="11"/>
        <rFont val="Courier New"/>
        <family val="3"/>
      </rPr>
      <t>309    167   3251</t>
    </r>
  </si>
  <si>
    <r>
      <rPr>
        <sz val="11"/>
        <rFont val="Courier New"/>
        <family val="3"/>
      </rPr>
      <t xml:space="preserve">378    274    335    </t>
    </r>
    <r>
      <rPr>
        <vertAlign val="superscript"/>
        <sz val="11"/>
        <rFont val="Courier New"/>
        <family val="3"/>
      </rPr>
      <t xml:space="preserve">441    </t>
    </r>
    <r>
      <rPr>
        <sz val="11"/>
        <rFont val="Courier New"/>
        <family val="3"/>
      </rPr>
      <t xml:space="preserve">277   </t>
    </r>
    <r>
      <rPr>
        <b/>
        <vertAlign val="superscript"/>
        <sz val="10"/>
        <rFont val="Times New Roman"/>
        <family val="1"/>
      </rPr>
      <t xml:space="preserve">406           </t>
    </r>
    <r>
      <rPr>
        <vertAlign val="superscript"/>
        <sz val="11"/>
        <rFont val="Courier New"/>
        <family val="3"/>
      </rPr>
      <t>298    376    162   2947</t>
    </r>
  </si>
  <si>
    <r>
      <rPr>
        <sz val="10.5"/>
        <rFont val="Arial"/>
        <family val="2"/>
      </rPr>
      <t>-71-</t>
    </r>
  </si>
  <si>
    <r>
      <rPr>
        <sz val="9"/>
        <rFont val="Times New Roman"/>
        <family val="1"/>
      </rPr>
      <t>ti</t>
    </r>
  </si>
  <si>
    <r>
      <rPr>
        <vertAlign val="subscript"/>
        <sz val="10.5"/>
        <rFont val="Courier New"/>
        <family val="3"/>
      </rPr>
      <t xml:space="preserve">DATE: 12/02/92                                     </t>
    </r>
    <r>
      <rPr>
        <sz val="10.5"/>
        <rFont val="Courier New"/>
        <family val="3"/>
      </rPr>
      <t xml:space="preserve">1992 GENERAL ELECTION                             </t>
    </r>
    <r>
      <rPr>
        <vertAlign val="superscript"/>
        <sz val="10.5"/>
        <rFont val="Courier New"/>
        <family val="3"/>
      </rPr>
      <t xml:space="preserve">PAGE  1 OF  2 </t>
    </r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>STATEMENT OF VOTE FOR DISTRICT 26</t>
    </r>
  </si>
  <si>
    <r>
      <rPr>
        <sz val="10.5"/>
        <rFont val="Courier New"/>
        <family val="3"/>
      </rPr>
      <t xml:space="preserve">GREATER COTTON- </t>
    </r>
    <r>
      <rPr>
        <vertAlign val="superscript"/>
        <sz val="10.5"/>
        <rFont val="Courier New"/>
        <family val="3"/>
      </rPr>
      <t>WASILLA WASILLA</t>
    </r>
  </si>
  <si>
    <r>
      <rPr>
        <sz val="10.5"/>
        <rFont val="Courier New"/>
        <family val="3"/>
      </rPr>
      <t xml:space="preserve">WASILLA    </t>
    </r>
    <r>
      <rPr>
        <b/>
        <vertAlign val="superscript"/>
        <sz val="11"/>
        <rFont val="Courier New"/>
        <family val="3"/>
      </rPr>
      <t xml:space="preserve">WOOD    </t>
    </r>
    <r>
      <rPr>
        <vertAlign val="superscript"/>
        <sz val="9.5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 xml:space="preserve">1    </t>
    </r>
    <r>
      <rPr>
        <vertAlign val="superscript"/>
        <sz val="9.5"/>
        <rFont val="Arial"/>
        <family val="2"/>
      </rPr>
      <t xml:space="preserve">I   </t>
    </r>
    <r>
      <rPr>
        <vertAlign val="superscript"/>
        <sz val="10.5"/>
        <rFont val="Courier New"/>
        <family val="3"/>
      </rPr>
      <t>2</t>
    </r>
  </si>
  <si>
    <r>
      <rPr>
        <sz val="10.5"/>
        <rFont val="Courier New"/>
        <family val="3"/>
      </rPr>
      <t>26-995</t>
    </r>
  </si>
  <si>
    <r>
      <rPr>
        <sz val="10.5"/>
        <rFont val="Courier New"/>
        <family val="3"/>
      </rPr>
      <t xml:space="preserve">26-011  26-019  </t>
    </r>
    <r>
      <rPr>
        <vertAlign val="superscript"/>
        <sz val="10.5"/>
        <rFont val="Courier New"/>
        <family val="3"/>
      </rPr>
      <t xml:space="preserve">26-037  </t>
    </r>
    <r>
      <rPr>
        <b/>
        <vertAlign val="superscript"/>
        <sz val="10"/>
        <rFont val="Courier New"/>
        <family val="3"/>
      </rPr>
      <t xml:space="preserve">26-038  </t>
    </r>
    <r>
      <rPr>
        <vertAlign val="superscript"/>
        <sz val="10.5"/>
        <rFont val="Courier New"/>
        <family val="3"/>
      </rPr>
      <t>26-457  26-</t>
    </r>
    <r>
      <rPr>
        <vertAlign val="superscript"/>
        <sz val="10.5"/>
        <color rgb="FF383838"/>
        <rFont val="Courier New"/>
        <family val="3"/>
      </rPr>
      <t>.</t>
    </r>
    <r>
      <rPr>
        <vertAlign val="superscript"/>
        <sz val="10.5"/>
        <rFont val="Courier New"/>
        <family val="3"/>
      </rPr>
      <t>991</t>
    </r>
  </si>
  <si>
    <r>
      <rPr>
        <vertAlign val="subscript"/>
        <sz val="10.5"/>
        <rFont val="Courier New"/>
        <family val="3"/>
      </rPr>
      <t xml:space="preserve">VOTER TURNOUT X          </t>
    </r>
    <r>
      <rPr>
        <sz val="10.5"/>
        <rFont val="Courier New"/>
        <family val="3"/>
      </rPr>
      <t xml:space="preserve">65.73  67.33   </t>
    </r>
    <r>
      <rPr>
        <vertAlign val="superscript"/>
        <sz val="10.5"/>
        <rFont val="Courier New"/>
        <family val="3"/>
      </rPr>
      <t>70.46  67.68   70.49                90.41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</si>
  <si>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>1681   2082   1195   1108   1376     0      0   7442</t>
    </r>
  </si>
  <si>
    <r>
      <rPr>
        <sz val="10.5"/>
        <rFont val="Courier New"/>
        <family val="3"/>
      </rPr>
      <t xml:space="preserve">BALLOTS CAST              </t>
    </r>
    <r>
      <rPr>
        <vertAlign val="superscript"/>
        <sz val="10.5"/>
        <rFont val="Courier New"/>
        <family val="3"/>
      </rPr>
      <t>1105   1402    842    750    970    757    903   6729</t>
    </r>
  </si>
  <si>
    <r>
      <rPr>
        <b/>
        <sz val="10"/>
        <rFont val="Courier New"/>
        <family val="3"/>
      </rPr>
      <t xml:space="preserve">369     </t>
    </r>
    <r>
      <rPr>
        <sz val="10.5"/>
        <rFont val="Courier New"/>
        <family val="3"/>
      </rPr>
      <t xml:space="preserve">287    </t>
    </r>
    <r>
      <rPr>
        <vertAlign val="superscript"/>
        <sz val="10.5"/>
        <rFont val="Courier New"/>
        <family val="3"/>
      </rPr>
      <t xml:space="preserve">377    330    </t>
    </r>
    <r>
      <rPr>
        <b/>
        <vertAlign val="superscript"/>
        <sz val="10"/>
        <rFont val="Courier New"/>
        <family val="3"/>
      </rPr>
      <t xml:space="preserve">289    </t>
    </r>
    <r>
      <rPr>
        <vertAlign val="superscript"/>
        <sz val="10.5"/>
        <rFont val="Courier New"/>
        <family val="3"/>
      </rPr>
      <t>2675</t>
    </r>
  </si>
  <si>
    <r>
      <rPr>
        <sz val="10.5"/>
        <rFont val="Courier New"/>
        <family val="3"/>
      </rPr>
      <t xml:space="preserve">123   </t>
    </r>
    <r>
      <rPr>
        <vertAlign val="superscript"/>
        <sz val="10.5"/>
        <rFont val="Courier New"/>
        <family val="3"/>
      </rPr>
      <t>1439</t>
    </r>
  </si>
  <si>
    <r>
      <rPr>
        <sz val="10.5"/>
        <rFont val="Courier New"/>
        <family val="3"/>
      </rPr>
      <t>CLINTON/GORE FULANI/MUNOZ GRITZ/HI NETT HAGELIN/TOMPKINS LAROUCHE/BEVEL MARROU/LORD PEROT/STOCKDALE PHILLIPS/KNIGHT</t>
    </r>
  </si>
  <si>
    <r>
      <rPr>
        <b/>
        <sz val="10"/>
        <rFont val="Times New Roman"/>
        <family val="1"/>
      </rPr>
      <t xml:space="preserve">D         </t>
    </r>
    <r>
      <rPr>
        <sz val="10.5"/>
        <rFont val="Courier New"/>
        <family val="3"/>
      </rPr>
      <t xml:space="preserve">248    </t>
    </r>
    <r>
      <rPr>
        <vertAlign val="superscript"/>
        <sz val="10.5"/>
        <rFont val="Courier New"/>
        <family val="3"/>
      </rPr>
      <t xml:space="preserve">333    151    172    270    142     </t>
    </r>
    <r>
      <rPr>
        <vertAlign val="subscript"/>
        <sz val="10.5"/>
        <rFont val="Courier New"/>
        <family val="3"/>
      </rPr>
      <t>0      1</t>
    </r>
  </si>
  <si>
    <r>
      <rPr>
        <b/>
        <sz val="11"/>
        <rFont val="Courier New"/>
        <family val="3"/>
      </rPr>
      <t xml:space="preserve">AFP    </t>
    </r>
    <r>
      <rPr>
        <sz val="10.5"/>
        <rFont val="Courier New"/>
        <family val="3"/>
      </rPr>
      <t xml:space="preserve">16     </t>
    </r>
    <r>
      <rPr>
        <sz val="9.5"/>
        <rFont val="Arial"/>
        <family val="2"/>
      </rPr>
      <t xml:space="preserve">13             </t>
    </r>
    <r>
      <rPr>
        <vertAlign val="superscript"/>
        <sz val="10.5"/>
        <rFont val="Courier New"/>
        <family val="3"/>
      </rPr>
      <t xml:space="preserve">11      </t>
    </r>
    <r>
      <rPr>
        <b/>
        <vertAlign val="superscript"/>
        <sz val="10"/>
        <rFont val="Courier New"/>
        <family val="3"/>
      </rPr>
      <t xml:space="preserve">8      </t>
    </r>
    <r>
      <rPr>
        <vertAlign val="superscript"/>
        <sz val="10.5"/>
        <rFont val="Courier New"/>
        <family val="3"/>
      </rPr>
      <t>7      4     11</t>
    </r>
  </si>
  <si>
    <r>
      <rPr>
        <sz val="10.5"/>
        <rFont val="Courier New"/>
        <family val="3"/>
      </rPr>
      <t xml:space="preserve">NLP     1      </t>
    </r>
    <r>
      <rPr>
        <vertAlign val="superscript"/>
        <sz val="10.5"/>
        <rFont val="Courier New"/>
        <family val="3"/>
      </rPr>
      <t>0      0      0      0      0      0      1</t>
    </r>
  </si>
  <si>
    <r>
      <rPr>
        <sz val="10.5"/>
        <rFont val="Courier New"/>
        <family val="3"/>
      </rPr>
      <t xml:space="preserve">IFER     1      5      </t>
    </r>
    <r>
      <rPr>
        <vertAlign val="superscript"/>
        <sz val="10.5"/>
        <rFont val="Courier New"/>
        <family val="3"/>
      </rPr>
      <t>3      2      0      0      1     12</t>
    </r>
  </si>
  <si>
    <r>
      <rPr>
        <vertAlign val="subscript"/>
        <sz val="10.5"/>
        <rFont val="Courier New"/>
        <family val="3"/>
      </rPr>
      <t xml:space="preserve">LP      9     7      </t>
    </r>
    <r>
      <rPr>
        <sz val="10.5"/>
        <rFont val="Courier New"/>
        <family val="3"/>
      </rPr>
      <t xml:space="preserve">6      5      5     </t>
    </r>
    <r>
      <rPr>
        <vertAlign val="superscript"/>
        <sz val="10.5"/>
        <rFont val="Courier New"/>
        <family val="3"/>
      </rPr>
      <t>11     5     48</t>
    </r>
  </si>
  <si>
    <r>
      <rPr>
        <sz val="10.5"/>
        <rFont val="Courier New"/>
        <family val="3"/>
      </rPr>
      <t xml:space="preserve">NPP    </t>
    </r>
    <r>
      <rPr>
        <b/>
        <vertAlign val="superscript"/>
        <sz val="10"/>
        <rFont val="Courier New"/>
        <family val="3"/>
      </rPr>
      <t xml:space="preserve">405    </t>
    </r>
    <r>
      <rPr>
        <vertAlign val="superscript"/>
        <sz val="10.5"/>
        <rFont val="Courier New"/>
        <family val="3"/>
      </rPr>
      <t xml:space="preserve">424    290    </t>
    </r>
    <r>
      <rPr>
        <b/>
        <vertAlign val="superscript"/>
        <sz val="10"/>
        <rFont val="Courier New"/>
        <family val="3"/>
      </rPr>
      <t xml:space="preserve">268    </t>
    </r>
    <r>
      <rPr>
        <vertAlign val="superscript"/>
        <sz val="10.5"/>
        <rFont val="Courier New"/>
        <family val="3"/>
      </rPr>
      <t>307    266    459   2419</t>
    </r>
  </si>
  <si>
    <r>
      <rPr>
        <sz val="10.5"/>
        <rFont val="Courier New"/>
        <family val="3"/>
      </rPr>
      <t xml:space="preserve">ATP     1      </t>
    </r>
    <r>
      <rPr>
        <vertAlign val="superscript"/>
        <sz val="10.5"/>
        <rFont val="Courier New"/>
        <family val="3"/>
      </rPr>
      <t>3      3      3      2      1      2     15</t>
    </r>
  </si>
  <si>
    <r>
      <rPr>
        <sz val="10.5"/>
        <rFont val="Courier New"/>
        <family val="3"/>
      </rPr>
      <t xml:space="preserve">WRITE-IN                    </t>
    </r>
    <r>
      <rPr>
        <vertAlign val="superscript"/>
        <sz val="10.5"/>
        <rFont val="Courier New"/>
        <family val="3"/>
      </rPr>
      <t>2     1      1      2      0      0</t>
    </r>
  </si>
  <si>
    <r>
      <rPr>
        <sz val="10.5"/>
        <rFont val="Courier New"/>
        <family val="3"/>
      </rPr>
      <t>UNITED STATES SENATE JORDAN, MARV</t>
    </r>
  </si>
  <si>
    <r>
      <rPr>
        <sz val="9"/>
        <rFont val="Arial"/>
        <family val="2"/>
      </rPr>
      <t xml:space="preserve">6             </t>
    </r>
    <r>
      <rPr>
        <b/>
        <sz val="10"/>
        <rFont val="Courier New"/>
        <family val="3"/>
      </rPr>
      <t xml:space="preserve">99     </t>
    </r>
    <r>
      <rPr>
        <vertAlign val="superscript"/>
        <sz val="10.5"/>
        <rFont val="Courier New"/>
        <family val="3"/>
      </rPr>
      <t xml:space="preserve">105     74     </t>
    </r>
    <r>
      <rPr>
        <b/>
        <vertAlign val="superscript"/>
        <sz val="10"/>
        <rFont val="Courier New"/>
        <family val="3"/>
      </rPr>
      <t xml:space="preserve">64     </t>
    </r>
    <r>
      <rPr>
        <vertAlign val="superscript"/>
        <sz val="10.5"/>
        <rFont val="Courier New"/>
        <family val="3"/>
      </rPr>
      <t xml:space="preserve">119     </t>
    </r>
    <r>
      <rPr>
        <b/>
        <vertAlign val="superscript"/>
        <sz val="10"/>
        <rFont val="Courier New"/>
        <family val="3"/>
      </rPr>
      <t xml:space="preserve">65     </t>
    </r>
    <r>
      <rPr>
        <vertAlign val="superscript"/>
        <sz val="10.5"/>
        <rFont val="Courier New"/>
        <family val="3"/>
      </rPr>
      <t xml:space="preserve">54    </t>
    </r>
    <r>
      <rPr>
        <b/>
        <vertAlign val="superscript"/>
        <sz val="10"/>
        <rFont val="Courier New"/>
        <family val="3"/>
      </rPr>
      <t>580</t>
    </r>
  </si>
  <si>
    <r>
      <rPr>
        <sz val="10.5"/>
        <rFont val="Courier New"/>
        <family val="3"/>
      </rPr>
      <t xml:space="preserve">474    410    514    </t>
    </r>
    <r>
      <rPr>
        <vertAlign val="superscript"/>
        <sz val="10.5"/>
        <rFont val="Courier New"/>
        <family val="3"/>
      </rPr>
      <t>436    253   3494</t>
    </r>
  </si>
  <si>
    <r>
      <rPr>
        <sz val="10.5"/>
        <rFont val="Courier New"/>
        <family val="3"/>
      </rPr>
      <t xml:space="preserve">MURKOWSKI, FRANK      </t>
    </r>
    <r>
      <rPr>
        <b/>
        <vertAlign val="superscript"/>
        <sz val="9"/>
        <rFont val="Arial"/>
        <family val="2"/>
      </rPr>
      <t xml:space="preserve">R          </t>
    </r>
    <r>
      <rPr>
        <vertAlign val="superscript"/>
        <sz val="10.5"/>
        <rFont val="Courier New"/>
        <family val="3"/>
      </rPr>
      <t>592</t>
    </r>
    <r>
      <rPr>
        <b/>
        <vertAlign val="superscript"/>
        <sz val="10"/>
        <rFont val="Courier New"/>
        <family val="3"/>
      </rPr>
      <t xml:space="preserve">    815</t>
    </r>
  </si>
  <si>
    <r>
      <rPr>
        <sz val="10.5"/>
        <rFont val="Courier New"/>
        <family val="3"/>
      </rPr>
      <t xml:space="preserve">SMITH, TONY           </t>
    </r>
    <r>
      <rPr>
        <b/>
        <vertAlign val="superscript"/>
        <sz val="10"/>
        <rFont val="Times New Roman"/>
        <family val="1"/>
      </rPr>
      <t xml:space="preserve">D         </t>
    </r>
    <r>
      <rPr>
        <vertAlign val="superscript"/>
        <sz val="10.5"/>
        <rFont val="Courier New"/>
        <family val="3"/>
      </rPr>
      <t>389    452</t>
    </r>
  </si>
  <si>
    <r>
      <rPr>
        <sz val="10.5"/>
        <rFont val="Courier New"/>
        <family val="3"/>
      </rPr>
      <t xml:space="preserve">281    260    322    </t>
    </r>
    <r>
      <rPr>
        <vertAlign val="superscript"/>
        <sz val="10.5"/>
        <rFont val="Courier New"/>
        <family val="3"/>
      </rPr>
      <t>217    142   2063</t>
    </r>
  </si>
  <si>
    <r>
      <rPr>
        <sz val="10.5"/>
        <rFont val="Courier New"/>
        <family val="3"/>
      </rPr>
      <t>1     11</t>
    </r>
  </si>
  <si>
    <r>
      <rPr>
        <sz val="10.5"/>
        <rFont val="Courier New"/>
        <family val="3"/>
      </rPr>
      <t xml:space="preserve">WRITE-IN                    </t>
    </r>
    <r>
      <rPr>
        <vertAlign val="superscript"/>
        <sz val="10.5"/>
        <rFont val="Courier New"/>
        <family val="3"/>
      </rPr>
      <t>4     1      1      2      1      1</t>
    </r>
  </si>
  <si>
    <r>
      <rPr>
        <sz val="10.5"/>
        <rFont val="Courier New"/>
        <family val="3"/>
      </rPr>
      <t xml:space="preserve">UNITED STATES REP,       </t>
    </r>
    <r>
      <rPr>
        <b/>
        <vertAlign val="subscript"/>
        <sz val="10"/>
        <rFont val="Times New Roman"/>
        <family val="1"/>
      </rPr>
      <t>D</t>
    </r>
    <r>
      <rPr>
        <vertAlign val="subscript"/>
        <sz val="10.5"/>
        <rFont val="Courier New"/>
        <family val="3"/>
      </rPr>
      <t xml:space="preserve">    445</t>
    </r>
  </si>
  <si>
    <r>
      <rPr>
        <sz val="10.5"/>
        <rFont val="Courier New"/>
        <family val="3"/>
      </rPr>
      <t>MILLIGAN, HIKE STATES, MICHAEL</t>
    </r>
  </si>
  <si>
    <r>
      <rPr>
        <sz val="10.5"/>
        <rFont val="Courier New"/>
        <family val="3"/>
      </rPr>
      <t xml:space="preserve">526    294    </t>
    </r>
    <r>
      <rPr>
        <vertAlign val="superscript"/>
        <sz val="10.5"/>
        <rFont val="Courier New"/>
        <family val="3"/>
      </rPr>
      <t>297    425    244    143   2374</t>
    </r>
  </si>
  <si>
    <r>
      <rPr>
        <b/>
        <sz val="10"/>
        <rFont val="Courier New"/>
        <family val="3"/>
      </rPr>
      <t xml:space="preserve">39     </t>
    </r>
    <r>
      <rPr>
        <sz val="10.5"/>
        <rFont val="Courier New"/>
        <family val="3"/>
      </rPr>
      <t xml:space="preserve">26     19     </t>
    </r>
    <r>
      <rPr>
        <b/>
        <vertAlign val="superscript"/>
        <sz val="10"/>
        <rFont val="Courier New"/>
        <family val="3"/>
      </rPr>
      <t xml:space="preserve">46     </t>
    </r>
    <r>
      <rPr>
        <vertAlign val="superscript"/>
        <sz val="10.5"/>
        <rFont val="Courier New"/>
        <family val="3"/>
      </rPr>
      <t>29     23    217</t>
    </r>
  </si>
  <si>
    <r>
      <rPr>
        <sz val="10.5"/>
        <rFont val="Courier New"/>
        <family val="3"/>
      </rPr>
      <t xml:space="preserve">96     66     </t>
    </r>
    <r>
      <rPr>
        <vertAlign val="superscript"/>
        <sz val="10.5"/>
        <rFont val="Courier New"/>
        <family val="3"/>
      </rPr>
      <t>56     57     61     49    471</t>
    </r>
  </si>
  <si>
    <r>
      <rPr>
        <sz val="10.5"/>
        <rFont val="Courier New"/>
        <family val="3"/>
      </rPr>
      <t xml:space="preserve">438    363    </t>
    </r>
    <r>
      <rPr>
        <vertAlign val="superscript"/>
        <sz val="10.5"/>
        <rFont val="Courier New"/>
        <family val="3"/>
      </rPr>
      <t>425    373    229   3050</t>
    </r>
  </si>
  <si>
    <r>
      <rPr>
        <sz val="10.5"/>
        <rFont val="Courier New"/>
        <family val="3"/>
      </rPr>
      <t xml:space="preserve">YOUNG, DON           </t>
    </r>
    <r>
      <rPr>
        <b/>
        <vertAlign val="superscript"/>
        <sz val="9"/>
        <rFont val="Arial"/>
        <family val="2"/>
      </rPr>
      <t xml:space="preserve">R          </t>
    </r>
    <r>
      <rPr>
        <vertAlign val="superscript"/>
        <sz val="10.5"/>
        <rFont val="Courier New"/>
        <family val="3"/>
      </rPr>
      <t>512    710</t>
    </r>
  </si>
  <si>
    <r>
      <rPr>
        <sz val="10.5"/>
        <rFont val="Courier New"/>
        <family val="3"/>
      </rPr>
      <t xml:space="preserve">WRITE-IN                    </t>
    </r>
    <r>
      <rPr>
        <vertAlign val="superscript"/>
        <sz val="10.5"/>
        <rFont val="Courier New"/>
        <family val="3"/>
      </rPr>
      <t>2      0</t>
    </r>
  </si>
  <si>
    <r>
      <rPr>
        <sz val="10.5"/>
        <rFont val="Courier New"/>
        <family val="3"/>
      </rPr>
      <t>STATE SENATOR DIST.M HALFORD, RICK LACHER, BARBARA</t>
    </r>
  </si>
  <si>
    <r>
      <rPr>
        <b/>
        <sz val="9"/>
        <rFont val="Arial"/>
        <family val="2"/>
      </rPr>
      <t xml:space="preserve">R           </t>
    </r>
    <r>
      <rPr>
        <b/>
        <vertAlign val="superscript"/>
        <sz val="10"/>
        <rFont val="Courier New"/>
        <family val="3"/>
      </rPr>
      <t xml:space="preserve">469     686     </t>
    </r>
    <r>
      <rPr>
        <vertAlign val="superscript"/>
        <sz val="10.5"/>
        <rFont val="Courier New"/>
        <family val="3"/>
      </rPr>
      <t xml:space="preserve">398    312    542    348     </t>
    </r>
    <r>
      <rPr>
        <b/>
        <vertAlign val="superscript"/>
        <sz val="10"/>
        <rFont val="Courier New"/>
        <family val="3"/>
      </rPr>
      <t xml:space="preserve">83    </t>
    </r>
    <r>
      <rPr>
        <vertAlign val="superscript"/>
        <sz val="10.5"/>
        <rFont val="Courier New"/>
        <family val="3"/>
      </rPr>
      <t>2838</t>
    </r>
  </si>
  <si>
    <r>
      <rPr>
        <b/>
        <sz val="10"/>
        <rFont val="Times New Roman"/>
        <family val="1"/>
      </rPr>
      <t xml:space="preserve">IND          </t>
    </r>
    <r>
      <rPr>
        <vertAlign val="superscript"/>
        <sz val="10.5"/>
        <rFont val="Courier New"/>
        <family val="3"/>
      </rPr>
      <t xml:space="preserve">583    667    415    </t>
    </r>
    <r>
      <rPr>
        <b/>
        <vertAlign val="superscript"/>
        <sz val="10"/>
        <rFont val="Courier New"/>
        <family val="3"/>
      </rPr>
      <t xml:space="preserve">406     396    </t>
    </r>
    <r>
      <rPr>
        <vertAlign val="superscript"/>
        <sz val="10.5"/>
        <rFont val="Courier New"/>
        <family val="3"/>
      </rPr>
      <t xml:space="preserve">284     </t>
    </r>
    <r>
      <rPr>
        <b/>
        <vertAlign val="superscript"/>
        <sz val="10"/>
        <rFont val="Courier New"/>
        <family val="3"/>
      </rPr>
      <t xml:space="preserve">85    </t>
    </r>
    <r>
      <rPr>
        <vertAlign val="superscript"/>
        <sz val="10.5"/>
        <rFont val="Courier New"/>
        <family val="3"/>
      </rPr>
      <t>2836</t>
    </r>
  </si>
  <si>
    <r>
      <rPr>
        <sz val="10.5"/>
        <rFont val="Courier New"/>
        <family val="3"/>
      </rPr>
      <t xml:space="preserve">4      0     </t>
    </r>
    <r>
      <rPr>
        <vertAlign val="superscript"/>
        <sz val="10.5"/>
        <rFont val="Courier New"/>
        <family val="3"/>
      </rPr>
      <t>25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</si>
  <si>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5      5      4      4      3</t>
    </r>
  </si>
  <si>
    <r>
      <rPr>
        <sz val="10.5"/>
        <rFont val="Courier New"/>
        <family val="3"/>
      </rPr>
      <t xml:space="preserve">STATE REP. DIST. </t>
    </r>
    <r>
      <rPr>
        <vertAlign val="superscript"/>
        <sz val="10.5"/>
        <rFont val="Courier New"/>
        <family val="3"/>
      </rPr>
      <t xml:space="preserve">26 </t>
    </r>
    <r>
      <rPr>
        <sz val="10.5"/>
        <rFont val="Courier New"/>
        <family val="3"/>
      </rPr>
      <t>CARNEY, PAT CARSON, HIKE TANNER, DON</t>
    </r>
  </si>
  <si>
    <r>
      <rPr>
        <b/>
        <sz val="10"/>
        <rFont val="Times New Roman"/>
        <family val="1"/>
      </rPr>
      <t xml:space="preserve">D        </t>
    </r>
    <r>
      <rPr>
        <vertAlign val="superscript"/>
        <sz val="10.5"/>
        <rFont val="Courier New"/>
        <family val="3"/>
      </rPr>
      <t>592    711    412    391    435    276     60   2877</t>
    </r>
  </si>
  <si>
    <r>
      <rPr>
        <b/>
        <vertAlign val="subscript"/>
        <sz val="11"/>
        <rFont val="Courier New"/>
        <family val="3"/>
      </rPr>
      <t xml:space="preserve">A   </t>
    </r>
    <r>
      <rPr>
        <vertAlign val="subscript"/>
        <sz val="10.5"/>
        <rFont val="Courier New"/>
        <family val="3"/>
      </rPr>
      <t xml:space="preserve">110     </t>
    </r>
    <r>
      <rPr>
        <b/>
        <vertAlign val="subscript"/>
        <sz val="10"/>
        <rFont val="Courier New"/>
        <family val="3"/>
      </rPr>
      <t xml:space="preserve">98     </t>
    </r>
    <r>
      <rPr>
        <vertAlign val="subscript"/>
        <sz val="10.5"/>
        <rFont val="Courier New"/>
        <family val="3"/>
      </rPr>
      <t xml:space="preserve">95     </t>
    </r>
    <r>
      <rPr>
        <sz val="10.5"/>
        <rFont val="Courier New"/>
        <family val="3"/>
      </rPr>
      <t xml:space="preserve">77     73     </t>
    </r>
    <r>
      <rPr>
        <vertAlign val="superscript"/>
        <sz val="10.5"/>
        <rFont val="Courier New"/>
        <family val="3"/>
      </rPr>
      <t>74     25    552</t>
    </r>
  </si>
  <si>
    <r>
      <rPr>
        <b/>
        <vertAlign val="subscript"/>
        <sz val="9"/>
        <rFont val="Arial"/>
        <family val="2"/>
      </rPr>
      <t xml:space="preserve">R           </t>
    </r>
    <r>
      <rPr>
        <vertAlign val="subscript"/>
        <sz val="10.5"/>
        <rFont val="Courier New"/>
        <family val="3"/>
      </rPr>
      <t xml:space="preserve">376    </t>
    </r>
    <r>
      <rPr>
        <b/>
        <vertAlign val="subscript"/>
        <sz val="10"/>
        <rFont val="Courier New"/>
        <family val="3"/>
      </rPr>
      <t xml:space="preserve">556     </t>
    </r>
    <r>
      <rPr>
        <vertAlign val="subscript"/>
        <sz val="10.5"/>
        <rFont val="Courier New"/>
        <family val="3"/>
      </rPr>
      <t xml:space="preserve">323    </t>
    </r>
    <r>
      <rPr>
        <sz val="10.5"/>
        <rFont val="Courier New"/>
        <family val="3"/>
      </rPr>
      <t xml:space="preserve">267    438    </t>
    </r>
    <r>
      <rPr>
        <b/>
        <vertAlign val="superscript"/>
        <sz val="10"/>
        <rFont val="Courier New"/>
        <family val="3"/>
      </rPr>
      <t xml:space="preserve">298     </t>
    </r>
    <r>
      <rPr>
        <vertAlign val="superscript"/>
        <sz val="10.5"/>
        <rFont val="Courier New"/>
        <family val="3"/>
      </rPr>
      <t>58   2316</t>
    </r>
  </si>
  <si>
    <r>
      <rPr>
        <sz val="10.5"/>
        <rFont val="Courier New"/>
        <family val="3"/>
      </rPr>
      <t xml:space="preserve">WRITE-IN                    </t>
    </r>
    <r>
      <rPr>
        <vertAlign val="superscript"/>
        <sz val="10.5"/>
        <rFont val="Courier New"/>
        <family val="3"/>
      </rPr>
      <t>4     2      2      1      3      3      0     15</t>
    </r>
  </si>
  <si>
    <r>
      <rPr>
        <sz val="10.5"/>
        <rFont val="Courier New"/>
        <family val="3"/>
      </rPr>
      <t xml:space="preserve">-APPEALS </t>
    </r>
    <r>
      <rPr>
        <vertAlign val="superscript"/>
        <sz val="10.5"/>
        <rFont val="Courier New"/>
        <family val="3"/>
      </rPr>
      <t xml:space="preserve">- A. BRYNER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</si>
  <si>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487    651    </t>
    </r>
    <r>
      <rPr>
        <b/>
        <vertAlign val="superscript"/>
        <sz val="10"/>
        <rFont val="Courier New"/>
        <family val="3"/>
      </rPr>
      <t xml:space="preserve">386     </t>
    </r>
    <r>
      <rPr>
        <vertAlign val="superscript"/>
        <sz val="10.5"/>
        <rFont val="Courier New"/>
        <family val="3"/>
      </rPr>
      <t>335    492    308    187   2846</t>
    </r>
  </si>
  <si>
    <r>
      <rPr>
        <sz val="10.5"/>
        <rFont val="Courier New"/>
        <family val="3"/>
      </rPr>
      <t xml:space="preserve">302    317    </t>
    </r>
    <r>
      <rPr>
        <vertAlign val="superscript"/>
        <sz val="10.5"/>
        <rFont val="Courier New"/>
        <family val="3"/>
      </rPr>
      <t>296    200   2461</t>
    </r>
  </si>
  <si>
    <r>
      <rPr>
        <vertAlign val="subscript"/>
        <sz val="10.5"/>
        <rFont val="Courier New"/>
        <family val="3"/>
      </rPr>
      <t xml:space="preserve">NO                     </t>
    </r>
    <r>
      <rPr>
        <sz val="10.5"/>
        <rFont val="Courier New"/>
        <family val="3"/>
      </rPr>
      <t xml:space="preserve">447    </t>
    </r>
    <r>
      <rPr>
        <b/>
        <sz val="10"/>
        <rFont val="Courier New"/>
        <family val="3"/>
      </rPr>
      <t>559</t>
    </r>
    <r>
      <rPr>
        <vertAlign val="superscript"/>
        <sz val="10.5"/>
        <rFont val="Courier New"/>
        <family val="3"/>
      </rPr>
      <t xml:space="preserve">    340</t>
    </r>
  </si>
  <si>
    <r>
      <rPr>
        <sz val="10.5"/>
        <rFont val="Courier New"/>
        <family val="3"/>
      </rPr>
      <t xml:space="preserve">APPEALS </t>
    </r>
    <r>
      <rPr>
        <vertAlign val="superscript"/>
        <sz val="10.5"/>
        <rFont val="Courier New"/>
        <family val="3"/>
      </rPr>
      <t xml:space="preserve">- R. COATS            </t>
    </r>
    <r>
      <rPr>
        <vertAlign val="subscript"/>
        <sz val="10.5"/>
        <rFont val="Courier New"/>
        <family val="3"/>
      </rPr>
      <t>472    636    373    320    476    313    198   2788</t>
    </r>
  </si>
  <si>
    <r>
      <rPr>
        <vertAlign val="subscript"/>
        <sz val="10.5"/>
        <rFont val="Courier New"/>
        <family val="3"/>
      </rPr>
      <t xml:space="preserve">459    563    352    </t>
    </r>
    <r>
      <rPr>
        <sz val="10.5"/>
        <rFont val="Courier New"/>
        <family val="3"/>
      </rPr>
      <t xml:space="preserve">311    331    287    </t>
    </r>
    <r>
      <rPr>
        <vertAlign val="superscript"/>
        <sz val="10.5"/>
        <rFont val="Courier New"/>
        <family val="3"/>
      </rPr>
      <t>192   2495</t>
    </r>
  </si>
  <si>
    <r>
      <rPr>
        <vertAlign val="subscript"/>
        <sz val="10.5"/>
        <rFont val="Courier New"/>
        <family val="3"/>
      </rPr>
      <t xml:space="preserve">- JD3S - </t>
    </r>
    <r>
      <rPr>
        <b/>
        <sz val="10"/>
        <rFont val="Courier New"/>
        <family val="3"/>
      </rPr>
      <t xml:space="preserve">B. </t>
    </r>
    <r>
      <rPr>
        <sz val="10.5"/>
        <rFont val="Courier New"/>
        <family val="3"/>
      </rPr>
      <t>CUTLER YES</t>
    </r>
  </si>
  <si>
    <r>
      <rPr>
        <vertAlign val="subscript"/>
        <sz val="10.5"/>
        <rFont val="Courier New"/>
        <family val="3"/>
      </rPr>
      <t xml:space="preserve">566    741    417    </t>
    </r>
    <r>
      <rPr>
        <sz val="10.5"/>
        <rFont val="Courier New"/>
        <family val="3"/>
      </rPr>
      <t xml:space="preserve">367    </t>
    </r>
    <r>
      <rPr>
        <vertAlign val="superscript"/>
        <sz val="10.5"/>
        <rFont val="Courier New"/>
        <family val="3"/>
      </rPr>
      <t>504    349    206   3150</t>
    </r>
  </si>
  <si>
    <r>
      <rPr>
        <vertAlign val="subscript"/>
        <sz val="10.5"/>
        <rFont val="Courier New"/>
        <family val="3"/>
      </rPr>
      <t xml:space="preserve">419    524    348    </t>
    </r>
    <r>
      <rPr>
        <sz val="10.5"/>
        <rFont val="Courier New"/>
        <family val="3"/>
      </rPr>
      <t xml:space="preserve">302    320    </t>
    </r>
    <r>
      <rPr>
        <b/>
        <vertAlign val="superscript"/>
        <sz val="10"/>
        <rFont val="Courier New"/>
        <family val="3"/>
      </rPr>
      <t xml:space="preserve">286     </t>
    </r>
    <r>
      <rPr>
        <vertAlign val="superscript"/>
        <sz val="10.5"/>
        <rFont val="Courier New"/>
        <family val="3"/>
      </rPr>
      <t>178   2377</t>
    </r>
  </si>
  <si>
    <r>
      <rPr>
        <sz val="10"/>
        <rFont val="Times New Roman"/>
        <family val="1"/>
      </rPr>
      <t>-  73  -</t>
    </r>
  </si>
  <si>
    <r>
      <rPr>
        <sz val="11"/>
        <rFont val="Courier New"/>
        <family val="3"/>
      </rPr>
      <t xml:space="preserve">DATE: 12/02/92                                   </t>
    </r>
    <r>
      <rPr>
        <vertAlign val="superscript"/>
        <sz val="11"/>
        <rFont val="Courier New"/>
        <family val="3"/>
      </rPr>
      <t xml:space="preserve">1992 GENERAL ELECTION                            PAGE  2 OF  2 </t>
    </r>
    <r>
      <rPr>
        <vertAlign val="superscript"/>
        <sz val="11"/>
        <color rgb="FF2D2D2D"/>
        <rFont val="Courier New"/>
        <family val="3"/>
      </rPr>
      <t xml:space="preserve">. </t>
    </r>
    <r>
      <rPr>
        <sz val="11"/>
        <rFont val="Courier New"/>
        <family val="3"/>
      </rPr>
      <t xml:space="preserve">TIHE1 13117                                    </t>
    </r>
    <r>
      <rPr>
        <vertAlign val="superscript"/>
        <sz val="11"/>
        <rFont val="Courier New"/>
        <family val="3"/>
      </rPr>
      <t>STATEMENT OF VOTE FOR DISTRICT 26</t>
    </r>
  </si>
  <si>
    <r>
      <rPr>
        <sz val="11"/>
        <rFont val="Courier New"/>
        <family val="3"/>
      </rPr>
      <t>GREATER COTTON- WASILLA WASILLA</t>
    </r>
  </si>
  <si>
    <r>
      <rPr>
        <sz val="11"/>
        <rFont val="Courier New"/>
        <family val="3"/>
      </rPr>
      <t xml:space="preserve">WASILLA    </t>
    </r>
    <r>
      <rPr>
        <b/>
        <vertAlign val="superscript"/>
        <sz val="11"/>
        <rFont val="Courier New"/>
        <family val="3"/>
      </rPr>
      <t xml:space="preserve">WOOD 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1"/>
        <rFont val="Courier New"/>
        <family val="3"/>
      </rPr>
      <t xml:space="preserve">1    </t>
    </r>
    <r>
      <rPr>
        <vertAlign val="superscript"/>
        <sz val="11.5"/>
        <rFont val="Courier New"/>
        <family val="3"/>
      </rPr>
      <t xml:space="preserve">I </t>
    </r>
    <r>
      <rPr>
        <vertAlign val="superscript"/>
        <sz val="11"/>
        <rFont val="Courier New"/>
        <family val="3"/>
      </rPr>
      <t>2</t>
    </r>
  </si>
  <si>
    <r>
      <rPr>
        <sz val="11"/>
        <rFont val="Courier New"/>
        <family val="3"/>
      </rPr>
      <t>26-995</t>
    </r>
  </si>
  <si>
    <r>
      <rPr>
        <sz val="11"/>
        <rFont val="Courier New"/>
        <family val="3"/>
      </rPr>
      <t xml:space="preserve">JD3S - </t>
    </r>
    <r>
      <rPr>
        <b/>
        <sz val="11.5"/>
        <rFont val="Courier New"/>
        <family val="3"/>
      </rPr>
      <t xml:space="preserve">M. </t>
    </r>
    <r>
      <rPr>
        <sz val="11"/>
        <rFont val="Courier New"/>
        <family val="3"/>
      </rPr>
      <t>ROWLAND YES</t>
    </r>
  </si>
  <si>
    <r>
      <rPr>
        <sz val="11"/>
        <rFont val="Courier New"/>
        <family val="3"/>
      </rPr>
      <t xml:space="preserve">JD3D - </t>
    </r>
    <r>
      <rPr>
        <b/>
        <sz val="11"/>
        <rFont val="Courier New"/>
        <family val="3"/>
      </rPr>
      <t xml:space="preserve">W. </t>
    </r>
    <r>
      <rPr>
        <vertAlign val="superscript"/>
        <sz val="11"/>
        <rFont val="Courier New"/>
        <family val="3"/>
      </rPr>
      <t xml:space="preserve">FULD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</si>
  <si>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>JD3D - J. HASOH YES</t>
    </r>
  </si>
  <si>
    <r>
      <rPr>
        <sz val="11"/>
        <rFont val="Courier New"/>
        <family val="3"/>
      </rPr>
      <t xml:space="preserve">HERITAGE PARK </t>
    </r>
    <r>
      <rPr>
        <vertAlign val="superscript"/>
        <sz val="11"/>
        <rFont val="Courier New"/>
        <family val="3"/>
      </rPr>
      <t xml:space="preserve">CANCH)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</si>
  <si>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26-011  </t>
    </r>
    <r>
      <rPr>
        <vertAlign val="superscript"/>
        <sz val="11"/>
        <rFont val="Courier New"/>
        <family val="3"/>
      </rPr>
      <t>26-019  26-037  26-038  26-457  26-991</t>
    </r>
  </si>
  <si>
    <r>
      <rPr>
        <sz val="11"/>
        <rFont val="Courier New"/>
        <family val="3"/>
      </rPr>
      <t xml:space="preserve">499    </t>
    </r>
    <r>
      <rPr>
        <vertAlign val="superscript"/>
        <sz val="11"/>
        <rFont val="Courier New"/>
        <family val="3"/>
      </rPr>
      <t xml:space="preserve">690    </t>
    </r>
    <r>
      <rPr>
        <b/>
        <vertAlign val="superscript"/>
        <sz val="10.5"/>
        <rFont val="Courier New"/>
        <family val="3"/>
      </rPr>
      <t xml:space="preserve">388    </t>
    </r>
    <r>
      <rPr>
        <vertAlign val="superscript"/>
        <sz val="11"/>
        <rFont val="Courier New"/>
        <family val="3"/>
      </rPr>
      <t>345    530    317    202   2971</t>
    </r>
  </si>
  <si>
    <r>
      <rPr>
        <sz val="11"/>
        <rFont val="Courier New"/>
        <family val="3"/>
      </rPr>
      <t xml:space="preserve">430    516    </t>
    </r>
    <r>
      <rPr>
        <vertAlign val="superscript"/>
        <sz val="11"/>
        <rFont val="Courier New"/>
        <family val="3"/>
      </rPr>
      <t>329    281    279    281    167   2283</t>
    </r>
  </si>
  <si>
    <r>
      <rPr>
        <sz val="11"/>
        <rFont val="Courier New"/>
        <family val="3"/>
      </rPr>
      <t xml:space="preserve">477    681    390    </t>
    </r>
    <r>
      <rPr>
        <vertAlign val="superscript"/>
        <sz val="11"/>
        <rFont val="Courier New"/>
        <family val="3"/>
      </rPr>
      <t xml:space="preserve">324    518    </t>
    </r>
    <r>
      <rPr>
        <b/>
        <vertAlign val="superscript"/>
        <sz val="10.5"/>
        <rFont val="Courier New"/>
        <family val="3"/>
      </rPr>
      <t xml:space="preserve">318    </t>
    </r>
    <r>
      <rPr>
        <vertAlign val="superscript"/>
        <sz val="11"/>
        <rFont val="Courier New"/>
        <family val="3"/>
      </rPr>
      <t>189   2897</t>
    </r>
  </si>
  <si>
    <r>
      <rPr>
        <sz val="11"/>
        <rFont val="Courier New"/>
        <family val="3"/>
      </rPr>
      <t xml:space="preserve">445    511    </t>
    </r>
    <r>
      <rPr>
        <vertAlign val="superscript"/>
        <sz val="11"/>
        <rFont val="Courier New"/>
        <family val="3"/>
      </rPr>
      <t>332    303    287    276    179   2333</t>
    </r>
  </si>
  <si>
    <r>
      <rPr>
        <sz val="11"/>
        <rFont val="Courier New"/>
        <family val="3"/>
      </rPr>
      <t xml:space="preserve">491    676    391    </t>
    </r>
    <r>
      <rPr>
        <vertAlign val="superscript"/>
        <sz val="11"/>
        <rFont val="Courier New"/>
        <family val="3"/>
      </rPr>
      <t>349    531    317    193   2948</t>
    </r>
  </si>
  <si>
    <r>
      <rPr>
        <sz val="11"/>
        <rFont val="Courier New"/>
        <family val="3"/>
      </rPr>
      <t xml:space="preserve">436    521    331    </t>
    </r>
    <r>
      <rPr>
        <vertAlign val="superscript"/>
        <sz val="11"/>
        <rFont val="Courier New"/>
        <family val="3"/>
      </rPr>
      <t xml:space="preserve">283    </t>
    </r>
    <r>
      <rPr>
        <b/>
        <vertAlign val="superscript"/>
        <sz val="10.5"/>
        <rFont val="Courier New"/>
        <family val="3"/>
      </rPr>
      <t xml:space="preserve">285    288    </t>
    </r>
    <r>
      <rPr>
        <vertAlign val="superscript"/>
        <sz val="11"/>
        <rFont val="Courier New"/>
        <family val="3"/>
      </rPr>
      <t>179   2323</t>
    </r>
  </si>
  <si>
    <r>
      <rPr>
        <sz val="11"/>
        <rFont val="Courier New"/>
        <family val="3"/>
      </rPr>
      <t xml:space="preserve">528    716    </t>
    </r>
    <r>
      <rPr>
        <vertAlign val="superscript"/>
        <sz val="11"/>
        <rFont val="Courier New"/>
        <family val="3"/>
      </rPr>
      <t>403    362    522    335    201   3067</t>
    </r>
  </si>
  <si>
    <r>
      <rPr>
        <sz val="11"/>
        <rFont val="Courier New"/>
        <family val="3"/>
      </rPr>
      <t xml:space="preserve">402    </t>
    </r>
    <r>
      <rPr>
        <b/>
        <sz val="10.5"/>
        <rFont val="Courier New"/>
        <family val="3"/>
      </rPr>
      <t xml:space="preserve">485    </t>
    </r>
    <r>
      <rPr>
        <vertAlign val="superscript"/>
        <sz val="11"/>
        <rFont val="Courier New"/>
        <family val="3"/>
      </rPr>
      <t>319    265    277    260    164   2172</t>
    </r>
  </si>
  <si>
    <r>
      <rPr>
        <sz val="11"/>
        <rFont val="Courier New"/>
        <family val="3"/>
      </rPr>
      <t xml:space="preserve">529    </t>
    </r>
    <r>
      <rPr>
        <vertAlign val="superscript"/>
        <sz val="11"/>
        <rFont val="Courier New"/>
        <family val="3"/>
      </rPr>
      <t>720    411    363    533    330    206   3092</t>
    </r>
  </si>
  <si>
    <r>
      <rPr>
        <sz val="11"/>
        <rFont val="Courier New"/>
        <family val="3"/>
      </rPr>
      <t xml:space="preserve">409    </t>
    </r>
    <r>
      <rPr>
        <b/>
        <vertAlign val="superscript"/>
        <sz val="10.5"/>
        <rFont val="Courier New"/>
        <family val="3"/>
      </rPr>
      <t xml:space="preserve">484    </t>
    </r>
    <r>
      <rPr>
        <vertAlign val="superscript"/>
        <sz val="11"/>
        <rFont val="Courier New"/>
        <family val="3"/>
      </rPr>
      <t>314    262    274    267    166   2176</t>
    </r>
  </si>
  <si>
    <r>
      <rPr>
        <sz val="11"/>
        <rFont val="Courier New"/>
        <family val="3"/>
      </rPr>
      <t xml:space="preserve">472    653    </t>
    </r>
    <r>
      <rPr>
        <vertAlign val="superscript"/>
        <sz val="11"/>
        <rFont val="Courier New"/>
        <family val="3"/>
      </rPr>
      <t xml:space="preserve">373    328    491    304    </t>
    </r>
    <r>
      <rPr>
        <b/>
        <vertAlign val="superscript"/>
        <sz val="10.5"/>
        <rFont val="Courier New"/>
        <family val="3"/>
      </rPr>
      <t xml:space="preserve">188   </t>
    </r>
    <r>
      <rPr>
        <vertAlign val="superscript"/>
        <sz val="11"/>
        <rFont val="Courier New"/>
        <family val="3"/>
      </rPr>
      <t>2809</t>
    </r>
  </si>
  <si>
    <r>
      <rPr>
        <sz val="11"/>
        <rFont val="Courier New"/>
        <family val="3"/>
      </rPr>
      <t xml:space="preserve">447    541    340    </t>
    </r>
    <r>
      <rPr>
        <vertAlign val="superscript"/>
        <sz val="11"/>
        <rFont val="Courier New"/>
        <family val="3"/>
      </rPr>
      <t xml:space="preserve">293    </t>
    </r>
    <r>
      <rPr>
        <b/>
        <vertAlign val="superscript"/>
        <sz val="10.5"/>
        <rFont val="Courier New"/>
        <family val="3"/>
      </rPr>
      <t xml:space="preserve">305    </t>
    </r>
    <r>
      <rPr>
        <vertAlign val="superscript"/>
        <sz val="11"/>
        <rFont val="Courier New"/>
        <family val="3"/>
      </rPr>
      <t>291    178   2395</t>
    </r>
  </si>
  <si>
    <r>
      <rPr>
        <sz val="11"/>
        <rFont val="Courier New"/>
        <family val="3"/>
      </rPr>
      <t xml:space="preserve">492    </t>
    </r>
    <r>
      <rPr>
        <b/>
        <sz val="10.5"/>
        <rFont val="Courier New"/>
        <family val="3"/>
      </rPr>
      <t xml:space="preserve">648    </t>
    </r>
    <r>
      <rPr>
        <vertAlign val="superscript"/>
        <sz val="11"/>
        <rFont val="Courier New"/>
        <family val="3"/>
      </rPr>
      <t xml:space="preserve">378    336    </t>
    </r>
    <r>
      <rPr>
        <b/>
        <vertAlign val="superscript"/>
        <sz val="10.5"/>
        <rFont val="Courier New"/>
        <family val="3"/>
      </rPr>
      <t xml:space="preserve">478    </t>
    </r>
    <r>
      <rPr>
        <vertAlign val="superscript"/>
        <sz val="11"/>
        <rFont val="Courier New"/>
        <family val="3"/>
      </rPr>
      <t>301    197   2830</t>
    </r>
  </si>
  <si>
    <r>
      <rPr>
        <sz val="11"/>
        <rFont val="Courier New"/>
        <family val="3"/>
      </rPr>
      <t xml:space="preserve">434    552    </t>
    </r>
    <r>
      <rPr>
        <vertAlign val="superscript"/>
        <sz val="11"/>
        <rFont val="Courier New"/>
        <family val="3"/>
      </rPr>
      <t xml:space="preserve">342    </t>
    </r>
    <r>
      <rPr>
        <b/>
        <vertAlign val="superscript"/>
        <sz val="10.5"/>
        <rFont val="Courier New"/>
        <family val="3"/>
      </rPr>
      <t xml:space="preserve">285    </t>
    </r>
    <r>
      <rPr>
        <vertAlign val="superscript"/>
        <sz val="11"/>
        <rFont val="Courier New"/>
        <family val="3"/>
      </rPr>
      <t>322    292    172   2399</t>
    </r>
  </si>
  <si>
    <r>
      <rPr>
        <sz val="11"/>
        <rFont val="Courier New"/>
        <family val="3"/>
      </rPr>
      <t xml:space="preserve">368    455    </t>
    </r>
    <r>
      <rPr>
        <vertAlign val="superscript"/>
        <sz val="11"/>
        <rFont val="Courier New"/>
        <family val="3"/>
      </rPr>
      <t>294    270    269    268    183   2107</t>
    </r>
  </si>
  <si>
    <r>
      <rPr>
        <sz val="11"/>
        <rFont val="Courier New"/>
        <family val="3"/>
      </rPr>
      <t xml:space="preserve">675    877    </t>
    </r>
    <r>
      <rPr>
        <vertAlign val="superscript"/>
        <sz val="11"/>
        <rFont val="Courier New"/>
        <family val="3"/>
      </rPr>
      <t>510    442    631    400    238   3773</t>
    </r>
  </si>
  <si>
    <r>
      <rPr>
        <sz val="11"/>
        <rFont val="Courier New"/>
        <family val="3"/>
      </rPr>
      <t xml:space="preserve">0      0      0      </t>
    </r>
    <r>
      <rPr>
        <vertAlign val="superscript"/>
        <sz val="11"/>
        <rFont val="Courier New"/>
        <family val="3"/>
      </rPr>
      <t xml:space="preserve">0    502     35     23    </t>
    </r>
    <r>
      <rPr>
        <b/>
        <vertAlign val="superscript"/>
        <sz val="10.5"/>
        <rFont val="Courier New"/>
        <family val="3"/>
      </rPr>
      <t>560</t>
    </r>
  </si>
  <si>
    <r>
      <rPr>
        <sz val="11"/>
        <rFont val="Courier New"/>
        <family val="3"/>
      </rPr>
      <t xml:space="preserve">0      0      </t>
    </r>
    <r>
      <rPr>
        <vertAlign val="superscript"/>
        <sz val="11"/>
        <rFont val="Courier New"/>
        <family val="3"/>
      </rPr>
      <t xml:space="preserve">0      0    </t>
    </r>
    <r>
      <rPr>
        <b/>
        <vertAlign val="superscript"/>
        <sz val="10.5"/>
        <rFont val="Courier New"/>
        <family val="3"/>
      </rPr>
      <t xml:space="preserve">419     45     </t>
    </r>
    <r>
      <rPr>
        <vertAlign val="superscript"/>
        <sz val="11"/>
        <rFont val="Courier New"/>
        <family val="3"/>
      </rPr>
      <t xml:space="preserve">24   </t>
    </r>
    <r>
      <rPr>
        <b/>
        <vertAlign val="superscript"/>
        <sz val="10"/>
        <rFont val="Times New Roman"/>
        <family val="1"/>
      </rPr>
      <t>488</t>
    </r>
  </si>
  <si>
    <r>
      <rPr>
        <sz val="31"/>
        <rFont val="Arial"/>
        <family val="2"/>
      </rPr>
      <t>-</t>
    </r>
    <r>
      <rPr>
        <vertAlign val="subscript"/>
        <sz val="33.5"/>
        <rFont val="Arial"/>
        <family val="2"/>
      </rPr>
      <t>-</t>
    </r>
  </si>
  <si>
    <r>
      <rPr>
        <sz val="10.5"/>
        <rFont val="Arial"/>
        <family val="2"/>
      </rPr>
      <t xml:space="preserve">- </t>
    </r>
    <r>
      <rPr>
        <b/>
        <sz val="10.5"/>
        <rFont val="Arial"/>
        <family val="2"/>
      </rPr>
      <t xml:space="preserve">74 </t>
    </r>
    <r>
      <rPr>
        <sz val="10.5"/>
        <rFont val="Arial"/>
        <family val="2"/>
      </rPr>
      <t>-</t>
    </r>
  </si>
  <si>
    <r>
      <rPr>
        <vertAlign val="subscript"/>
        <sz val="11.5"/>
        <rFont val="Courier New"/>
        <family val="3"/>
      </rPr>
      <t>DATE</t>
    </r>
    <r>
      <rPr>
        <vertAlign val="subscript"/>
        <sz val="11.5"/>
        <color rgb="FF1F1F1F"/>
        <rFont val="Courier New"/>
        <family val="3"/>
      </rPr>
      <t xml:space="preserve">, </t>
    </r>
    <r>
      <rPr>
        <vertAlign val="subscript"/>
        <sz val="10.5"/>
        <rFont val="Courier New"/>
        <family val="3"/>
      </rPr>
      <t xml:space="preserve">12/02/92                                      </t>
    </r>
    <r>
      <rPr>
        <sz val="10.5"/>
        <rFont val="Courier New"/>
        <family val="3"/>
      </rPr>
      <t xml:space="preserve">199Z </t>
    </r>
    <r>
      <rPr>
        <sz val="11.5"/>
        <rFont val="Courier New"/>
        <family val="3"/>
      </rPr>
      <t>GENERAL ELECTION</t>
    </r>
  </si>
  <si>
    <r>
      <rPr>
        <vertAlign val="subscript"/>
        <sz val="11.5"/>
        <rFont val="Courier New"/>
        <family val="3"/>
      </rPr>
      <t xml:space="preserve">TIME: </t>
    </r>
    <r>
      <rPr>
        <vertAlign val="subscript"/>
        <sz val="10.5"/>
        <rFont val="Courier New"/>
        <family val="3"/>
      </rPr>
      <t xml:space="preserve">13:17                                      </t>
    </r>
    <r>
      <rPr>
        <sz val="11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27</t>
    </r>
  </si>
  <si>
    <r>
      <rPr>
        <sz val="11.5"/>
        <rFont val="Courier New"/>
        <family val="3"/>
      </rPr>
      <t xml:space="preserve">PAGE </t>
    </r>
    <r>
      <rPr>
        <vertAlign val="superscript"/>
        <sz val="10.5"/>
        <rFont val="Courier New"/>
        <family val="3"/>
      </rPr>
      <t xml:space="preserve">1 </t>
    </r>
    <r>
      <rPr>
        <vertAlign val="superscript"/>
        <sz val="11.5"/>
        <rFont val="Courier New"/>
        <family val="3"/>
      </rPr>
      <t xml:space="preserve">OF  </t>
    </r>
    <r>
      <rPr>
        <vertAlign val="superscript"/>
        <sz val="10.5"/>
        <rFont val="Courier New"/>
        <family val="3"/>
      </rPr>
      <t>z</t>
    </r>
  </si>
  <si>
    <r>
      <rPr>
        <vertAlign val="subscript"/>
        <sz val="11.5"/>
        <rFont val="Courier New"/>
        <family val="3"/>
      </rPr>
      <t xml:space="preserve">BOGARD   BUTTE  FISH- GREATER   </t>
    </r>
    <r>
      <rPr>
        <sz val="9.5"/>
        <rFont val="Arial"/>
        <family val="2"/>
      </rPr>
      <t xml:space="preserve">LAZY    </t>
    </r>
    <r>
      <rPr>
        <vertAlign val="superscript"/>
        <sz val="11.5"/>
        <rFont val="Courier New"/>
        <family val="3"/>
      </rPr>
      <t>PALMER ABSENTE QUESTON</t>
    </r>
  </si>
  <si>
    <r>
      <rPr>
        <vertAlign val="subscript"/>
        <sz val="11.5"/>
        <rFont val="Courier New"/>
        <family val="3"/>
      </rPr>
      <t xml:space="preserve">TRUNK          </t>
    </r>
    <r>
      <rPr>
        <sz val="11.5"/>
        <rFont val="Courier New"/>
        <family val="3"/>
      </rPr>
      <t xml:space="preserve">HOOK  PALMER    </t>
    </r>
    <r>
      <rPr>
        <vertAlign val="superscript"/>
        <sz val="11.5"/>
        <rFont val="Courier New"/>
        <family val="3"/>
      </rPr>
      <t>HT.   CITY</t>
    </r>
  </si>
  <si>
    <r>
      <rPr>
        <vertAlign val="subscript"/>
        <sz val="10.5"/>
        <rFont val="Courier New"/>
        <family val="3"/>
      </rPr>
      <t xml:space="preserve">27-004  27-005  </t>
    </r>
    <r>
      <rPr>
        <sz val="10.5"/>
        <rFont val="Courier New"/>
        <family val="3"/>
      </rPr>
      <t xml:space="preserve">27-007  27-009  </t>
    </r>
    <r>
      <rPr>
        <vertAlign val="superscript"/>
        <sz val="10.5"/>
        <rFont val="Courier New"/>
        <family val="3"/>
      </rPr>
      <t>Z7-0l7  Z7-023</t>
    </r>
  </si>
  <si>
    <r>
      <rPr>
        <sz val="10.5"/>
        <rFont val="Courier New"/>
        <family val="3"/>
      </rPr>
      <t xml:space="preserve">27-991  </t>
    </r>
    <r>
      <rPr>
        <vertAlign val="superscript"/>
        <sz val="10.5"/>
        <rFont val="Courier New"/>
        <family val="3"/>
      </rPr>
      <t>27-995</t>
    </r>
  </si>
  <si>
    <r>
      <rPr>
        <sz val="11.5"/>
        <rFont val="Courier New"/>
        <family val="3"/>
      </rPr>
      <t xml:space="preserve">VOTER TURNOUT¾         </t>
    </r>
    <r>
      <rPr>
        <b/>
        <vertAlign val="superscript"/>
        <sz val="10"/>
        <rFont val="Courier New"/>
        <family val="3"/>
      </rPr>
      <t xml:space="preserve">68.58   </t>
    </r>
    <r>
      <rPr>
        <vertAlign val="superscript"/>
        <sz val="10.5"/>
        <rFont val="Courier New"/>
        <family val="3"/>
      </rPr>
      <t>70.11   68.36   73.06   67,86   69.27                 87.18</t>
    </r>
  </si>
  <si>
    <r>
      <rPr>
        <sz val="11.5"/>
        <rFont val="Courier New"/>
        <family val="3"/>
      </rPr>
      <t xml:space="preserve">REGISTERED VOTERS        </t>
    </r>
    <r>
      <rPr>
        <vertAlign val="superscript"/>
        <sz val="10.5"/>
        <rFont val="Courier New"/>
        <family val="3"/>
      </rPr>
      <t xml:space="preserve">1894   1044    </t>
    </r>
    <r>
      <rPr>
        <b/>
        <vertAlign val="superscript"/>
        <sz val="10"/>
        <rFont val="Courier New"/>
        <family val="3"/>
      </rPr>
      <t xml:space="preserve">882    </t>
    </r>
    <r>
      <rPr>
        <vertAlign val="superscript"/>
        <sz val="10.5"/>
        <rFont val="Courier New"/>
        <family val="3"/>
      </rPr>
      <t xml:space="preserve">1782    915   1533     0      </t>
    </r>
    <r>
      <rPr>
        <vertAlign val="superscript"/>
        <sz val="9"/>
        <rFont val="Arial"/>
        <family val="2"/>
      </rPr>
      <t xml:space="preserve">D       </t>
    </r>
    <r>
      <rPr>
        <vertAlign val="superscript"/>
        <sz val="10.5"/>
        <rFont val="Courier New"/>
        <family val="3"/>
      </rPr>
      <t>8050</t>
    </r>
  </si>
  <si>
    <r>
      <rPr>
        <sz val="11.5"/>
        <rFont val="Courier New"/>
        <family val="3"/>
      </rPr>
      <t xml:space="preserve">BALLOTS CAST            </t>
    </r>
    <r>
      <rPr>
        <vertAlign val="superscript"/>
        <sz val="10.5"/>
        <rFont val="Courier New"/>
        <family val="3"/>
      </rPr>
      <t>1299    732    603   1302    621   1062    736    663   7018</t>
    </r>
  </si>
  <si>
    <r>
      <rPr>
        <sz val="11.5"/>
        <rFont val="Courier New"/>
        <family val="3"/>
      </rPr>
      <t>PRESIDENT/VICE PRESIDENT BUSH/QUAYLE CLINTON/GORE</t>
    </r>
  </si>
  <si>
    <r>
      <rPr>
        <b/>
        <vertAlign val="subscript"/>
        <sz val="11"/>
        <rFont val="Courier New"/>
        <family val="3"/>
      </rPr>
      <t xml:space="preserve">R   </t>
    </r>
    <r>
      <rPr>
        <b/>
        <vertAlign val="subscript"/>
        <sz val="10"/>
        <rFont val="Courier New"/>
        <family val="3"/>
      </rPr>
      <t xml:space="preserve">564     281     </t>
    </r>
    <r>
      <rPr>
        <sz val="10.5"/>
        <rFont val="Courier New"/>
        <family val="3"/>
      </rPr>
      <t xml:space="preserve">210    </t>
    </r>
    <r>
      <rPr>
        <b/>
        <sz val="10"/>
        <rFont val="Courier New"/>
        <family val="3"/>
      </rPr>
      <t xml:space="preserve">544     </t>
    </r>
    <r>
      <rPr>
        <vertAlign val="superscript"/>
        <sz val="10.5"/>
        <rFont val="Courier New"/>
        <family val="3"/>
      </rPr>
      <t xml:space="preserve">271    397    </t>
    </r>
    <r>
      <rPr>
        <b/>
        <vertAlign val="superscript"/>
        <sz val="10"/>
        <rFont val="Courier New"/>
        <family val="3"/>
      </rPr>
      <t xml:space="preserve">281     209    </t>
    </r>
    <r>
      <rPr>
        <vertAlign val="superscript"/>
        <sz val="10.5"/>
        <rFont val="Courier New"/>
        <family val="3"/>
      </rPr>
      <t>2757</t>
    </r>
  </si>
  <si>
    <r>
      <rPr>
        <b/>
        <vertAlign val="subscript"/>
        <sz val="11"/>
        <rFont val="Courier New"/>
        <family val="3"/>
      </rPr>
      <t xml:space="preserve">D    </t>
    </r>
    <r>
      <rPr>
        <b/>
        <vertAlign val="subscript"/>
        <sz val="10"/>
        <rFont val="Courier New"/>
        <family val="3"/>
      </rPr>
      <t xml:space="preserve">281     </t>
    </r>
    <r>
      <rPr>
        <vertAlign val="subscript"/>
        <sz val="10.5"/>
        <rFont val="Courier New"/>
        <family val="3"/>
      </rPr>
      <t xml:space="preserve">173    </t>
    </r>
    <r>
      <rPr>
        <b/>
        <vertAlign val="subscript"/>
        <sz val="10"/>
        <rFont val="Courier New"/>
        <family val="3"/>
      </rPr>
      <t xml:space="preserve">169     286    </t>
    </r>
    <r>
      <rPr>
        <vertAlign val="subscript"/>
        <sz val="10.5"/>
        <rFont val="Courier New"/>
        <family val="3"/>
      </rPr>
      <t xml:space="preserve">142    </t>
    </r>
    <r>
      <rPr>
        <b/>
        <vertAlign val="subscript"/>
        <sz val="10"/>
        <rFont val="Courier New"/>
        <family val="3"/>
      </rPr>
      <t xml:space="preserve">280    </t>
    </r>
    <r>
      <rPr>
        <b/>
        <sz val="10"/>
        <rFont val="Courier New"/>
        <family val="3"/>
      </rPr>
      <t xml:space="preserve">184    </t>
    </r>
    <r>
      <rPr>
        <vertAlign val="superscript"/>
        <sz val="10.5"/>
        <rFont val="Courier New"/>
        <family val="3"/>
      </rPr>
      <t>110   1625</t>
    </r>
  </si>
  <si>
    <r>
      <rPr>
        <b/>
        <sz val="11"/>
        <rFont val="Courier New"/>
        <family val="3"/>
      </rPr>
      <t xml:space="preserve">NAP    </t>
    </r>
    <r>
      <rPr>
        <vertAlign val="superscript"/>
        <sz val="10.5"/>
        <rFont val="Courier New"/>
        <family val="3"/>
      </rPr>
      <t xml:space="preserve">0      0      0      0      3      2      1      </t>
    </r>
    <r>
      <rPr>
        <b/>
        <vertAlign val="superscript"/>
        <sz val="9"/>
        <rFont val="Arial"/>
        <family val="2"/>
      </rPr>
      <t>D</t>
    </r>
    <r>
      <rPr>
        <i/>
        <vertAlign val="superscript"/>
        <sz val="9"/>
        <rFont val="Arial"/>
        <family val="2"/>
      </rPr>
      <t xml:space="preserve">                6</t>
    </r>
  </si>
  <si>
    <r>
      <rPr>
        <sz val="11.5"/>
        <rFont val="Courier New"/>
        <family val="3"/>
      </rPr>
      <t>FULANI/MUNOZ</t>
    </r>
  </si>
  <si>
    <r>
      <rPr>
        <b/>
        <sz val="11"/>
        <rFont val="Courier New"/>
        <family val="3"/>
      </rPr>
      <t>AFP</t>
    </r>
  </si>
  <si>
    <r>
      <rPr>
        <sz val="10.5"/>
        <rFont val="Courier New"/>
        <family val="3"/>
      </rPr>
      <t xml:space="preserve">13      </t>
    </r>
    <r>
      <rPr>
        <vertAlign val="superscript"/>
        <sz val="10.5"/>
        <rFont val="Courier New"/>
        <family val="3"/>
      </rPr>
      <t xml:space="preserve">9      </t>
    </r>
    <r>
      <rPr>
        <b/>
        <vertAlign val="superscript"/>
        <sz val="10"/>
        <rFont val="Courier New"/>
        <family val="3"/>
      </rPr>
      <t xml:space="preserve">8      </t>
    </r>
    <r>
      <rPr>
        <vertAlign val="superscript"/>
        <sz val="10.5"/>
        <rFont val="Courier New"/>
        <family val="3"/>
      </rPr>
      <t xml:space="preserve">11      7      5     6      5     </t>
    </r>
    <r>
      <rPr>
        <b/>
        <vertAlign val="superscript"/>
        <sz val="10"/>
        <rFont val="Courier New"/>
        <family val="3"/>
      </rPr>
      <t>64</t>
    </r>
  </si>
  <si>
    <r>
      <rPr>
        <sz val="11.5"/>
        <rFont val="Courier New"/>
        <family val="3"/>
      </rPr>
      <t xml:space="preserve">GRITZ/HINETT HAGELIN/TOHPKINS LAROUCHE/BEVEL </t>
    </r>
    <r>
      <rPr>
        <b/>
        <sz val="11"/>
        <rFont val="Courier New"/>
        <family val="3"/>
      </rPr>
      <t xml:space="preserve">HARROU/LORD </t>
    </r>
    <r>
      <rPr>
        <sz val="11.5"/>
        <rFont val="Courier New"/>
        <family val="3"/>
      </rPr>
      <t xml:space="preserve">PEROT/STOCKDALE PHILLIPS/KNIGHT </t>
    </r>
    <r>
      <rPr>
        <b/>
        <sz val="11"/>
        <rFont val="Courier New"/>
        <family val="3"/>
      </rPr>
      <t>WRITE-IN</t>
    </r>
  </si>
  <si>
    <r>
      <rPr>
        <sz val="11.5"/>
        <rFont val="Courier New"/>
        <family val="3"/>
      </rPr>
      <t>UNITED STATES SENATE JORDAN, MARV MURKOWSKI, FRANK SMITH, TONY</t>
    </r>
  </si>
  <si>
    <r>
      <rPr>
        <sz val="11.5"/>
        <rFont val="Courier New"/>
        <family val="3"/>
      </rPr>
      <t xml:space="preserve">UNITED STATES </t>
    </r>
    <r>
      <rPr>
        <b/>
        <sz val="11"/>
        <rFont val="Courier New"/>
        <family val="3"/>
      </rPr>
      <t xml:space="preserve">REP. </t>
    </r>
    <r>
      <rPr>
        <sz val="11.5"/>
        <rFont val="Courier New"/>
        <family val="3"/>
      </rPr>
      <t>DEVENS, JOHN MILLIGAN, HIKE STATES, MICHAEL YOUNG, DON</t>
    </r>
  </si>
  <si>
    <r>
      <rPr>
        <sz val="11.5"/>
        <rFont val="Courier New"/>
        <family val="3"/>
      </rPr>
      <t xml:space="preserve">NLP      </t>
    </r>
    <r>
      <rPr>
        <sz val="10.5"/>
        <rFont val="Courier New"/>
        <family val="3"/>
      </rPr>
      <t xml:space="preserve">2     </t>
    </r>
    <r>
      <rPr>
        <vertAlign val="superscript"/>
        <sz val="10.5"/>
        <rFont val="Courier New"/>
        <family val="3"/>
      </rPr>
      <t>0      z      1      0      3      1      3     12</t>
    </r>
  </si>
  <si>
    <r>
      <rPr>
        <sz val="11.5"/>
        <rFont val="Courier New"/>
        <family val="3"/>
      </rPr>
      <t xml:space="preserve">IFER    </t>
    </r>
    <r>
      <rPr>
        <sz val="10.5"/>
        <rFont val="Courier New"/>
        <family val="3"/>
      </rPr>
      <t xml:space="preserve">6      </t>
    </r>
    <r>
      <rPr>
        <vertAlign val="superscript"/>
        <sz val="10.5"/>
        <rFont val="Courier New"/>
        <family val="3"/>
      </rPr>
      <t>1      1      9     2      1      1      1     zz</t>
    </r>
  </si>
  <si>
    <r>
      <rPr>
        <sz val="11.5"/>
        <rFont val="Courier New"/>
        <family val="3"/>
      </rPr>
      <t xml:space="preserve">LP    </t>
    </r>
    <r>
      <rPr>
        <b/>
        <sz val="10"/>
        <rFont val="Courier New"/>
        <family val="3"/>
      </rPr>
      <t xml:space="preserve">18      </t>
    </r>
    <r>
      <rPr>
        <vertAlign val="superscript"/>
        <sz val="10.5"/>
        <rFont val="Courier New"/>
        <family val="3"/>
      </rPr>
      <t xml:space="preserve">6      </t>
    </r>
    <r>
      <rPr>
        <b/>
        <vertAlign val="superscript"/>
        <sz val="10"/>
        <rFont val="Courier New"/>
        <family val="3"/>
      </rPr>
      <t xml:space="preserve">8      </t>
    </r>
    <r>
      <rPr>
        <vertAlign val="superscript"/>
        <sz val="10.5"/>
        <rFont val="Courier New"/>
        <family val="3"/>
      </rPr>
      <t>10      5      3      5      5</t>
    </r>
    <r>
      <rPr>
        <b/>
        <vertAlign val="superscript"/>
        <sz val="10"/>
        <rFont val="Courier New"/>
        <family val="3"/>
      </rPr>
      <t xml:space="preserve">     60</t>
    </r>
  </si>
  <si>
    <r>
      <rPr>
        <b/>
        <vertAlign val="subscript"/>
        <sz val="11"/>
        <rFont val="Courier New"/>
        <family val="3"/>
      </rPr>
      <t xml:space="preserve">NPP    </t>
    </r>
    <r>
      <rPr>
        <b/>
        <vertAlign val="subscript"/>
        <sz val="10"/>
        <rFont val="Courier New"/>
        <family val="3"/>
      </rPr>
      <t xml:space="preserve">400     260     </t>
    </r>
    <r>
      <rPr>
        <sz val="10.5"/>
        <rFont val="Courier New"/>
        <family val="3"/>
      </rPr>
      <t xml:space="preserve">201    </t>
    </r>
    <r>
      <rPr>
        <b/>
        <sz val="10"/>
        <rFont val="Courier New"/>
        <family val="3"/>
      </rPr>
      <t xml:space="preserve">430     </t>
    </r>
    <r>
      <rPr>
        <vertAlign val="superscript"/>
        <sz val="10.5"/>
        <rFont val="Courier New"/>
        <family val="3"/>
      </rPr>
      <t>187    351    247    325   2401</t>
    </r>
  </si>
  <si>
    <r>
      <rPr>
        <sz val="11.5"/>
        <rFont val="Courier New"/>
        <family val="3"/>
      </rPr>
      <t xml:space="preserve">ATP      </t>
    </r>
    <r>
      <rPr>
        <sz val="10.5"/>
        <rFont val="Courier New"/>
        <family val="3"/>
      </rPr>
      <t xml:space="preserve">5     </t>
    </r>
    <r>
      <rPr>
        <vertAlign val="superscript"/>
        <sz val="10.5"/>
        <rFont val="Courier New"/>
        <family val="3"/>
      </rPr>
      <t>0      0      1      2      2     2      1</t>
    </r>
    <r>
      <rPr>
        <vertAlign val="superscript"/>
        <sz val="9"/>
        <rFont val="Arial"/>
        <family val="2"/>
      </rPr>
      <t xml:space="preserve">             13</t>
    </r>
  </si>
  <si>
    <r>
      <rPr>
        <vertAlign val="subscript"/>
        <sz val="10.5"/>
        <rFont val="Courier New"/>
        <family val="3"/>
      </rPr>
      <t xml:space="preserve">3     0      1      2      </t>
    </r>
    <r>
      <rPr>
        <sz val="10.5"/>
        <rFont val="Courier New"/>
        <family val="3"/>
      </rPr>
      <t xml:space="preserve">1      1      </t>
    </r>
    <r>
      <rPr>
        <vertAlign val="superscript"/>
        <sz val="10.5"/>
        <rFont val="Courier New"/>
        <family val="3"/>
      </rPr>
      <t>1      1     10</t>
    </r>
  </si>
  <si>
    <r>
      <rPr>
        <vertAlign val="subscript"/>
        <sz val="9"/>
        <rFont val="Arial"/>
        <family val="2"/>
      </rPr>
      <t xml:space="preserve">G           </t>
    </r>
    <r>
      <rPr>
        <vertAlign val="subscript"/>
        <sz val="10.5"/>
        <rFont val="Courier New"/>
        <family val="3"/>
      </rPr>
      <t xml:space="preserve">112     </t>
    </r>
    <r>
      <rPr>
        <b/>
        <vertAlign val="subscript"/>
        <sz val="10"/>
        <rFont val="Courier New"/>
        <family val="3"/>
      </rPr>
      <t xml:space="preserve">53     </t>
    </r>
    <r>
      <rPr>
        <vertAlign val="subscript"/>
        <sz val="10.5"/>
        <rFont val="Courier New"/>
        <family val="3"/>
      </rPr>
      <t xml:space="preserve">72    </t>
    </r>
    <r>
      <rPr>
        <b/>
        <vertAlign val="subscript"/>
        <sz val="10"/>
        <rFont val="Courier New"/>
        <family val="3"/>
      </rPr>
      <t xml:space="preserve">109     </t>
    </r>
    <r>
      <rPr>
        <b/>
        <sz val="10"/>
        <rFont val="Courier New"/>
        <family val="3"/>
      </rPr>
      <t xml:space="preserve">60     </t>
    </r>
    <r>
      <rPr>
        <sz val="10.5"/>
        <rFont val="Courier New"/>
        <family val="3"/>
      </rPr>
      <t xml:space="preserve">72     57     </t>
    </r>
    <r>
      <rPr>
        <vertAlign val="superscript"/>
        <sz val="10.5"/>
        <rFont val="Courier New"/>
        <family val="3"/>
      </rPr>
      <t>39    574</t>
    </r>
  </si>
  <si>
    <r>
      <rPr>
        <vertAlign val="subscript"/>
        <sz val="11.5"/>
        <rFont val="Courier New"/>
        <family val="3"/>
      </rPr>
      <t xml:space="preserve">R   </t>
    </r>
    <r>
      <rPr>
        <vertAlign val="subscript"/>
        <sz val="10.5"/>
        <rFont val="Courier New"/>
        <family val="3"/>
      </rPr>
      <t xml:space="preserve">724    411    </t>
    </r>
    <r>
      <rPr>
        <sz val="10.5"/>
        <rFont val="Courier New"/>
        <family val="3"/>
      </rPr>
      <t xml:space="preserve">300    761    </t>
    </r>
    <r>
      <rPr>
        <vertAlign val="superscript"/>
        <sz val="10.5"/>
        <rFont val="Courier New"/>
        <family val="3"/>
      </rPr>
      <t>347    558    376    176   3653</t>
    </r>
  </si>
  <si>
    <r>
      <rPr>
        <vertAlign val="subscript"/>
        <sz val="11.5"/>
        <rFont val="Courier New"/>
        <family val="3"/>
      </rPr>
      <t xml:space="preserve">D    </t>
    </r>
    <r>
      <rPr>
        <vertAlign val="subscript"/>
        <sz val="10.5"/>
        <rFont val="Courier New"/>
        <family val="3"/>
      </rPr>
      <t xml:space="preserve">442    254    217    </t>
    </r>
    <r>
      <rPr>
        <sz val="10.5"/>
        <rFont val="Courier New"/>
        <family val="3"/>
      </rPr>
      <t xml:space="preserve">407    </t>
    </r>
    <r>
      <rPr>
        <vertAlign val="superscript"/>
        <sz val="10.5"/>
        <rFont val="Courier New"/>
        <family val="3"/>
      </rPr>
      <t>207    404    226    128   2285</t>
    </r>
  </si>
  <si>
    <r>
      <rPr>
        <vertAlign val="subscript"/>
        <sz val="10.5"/>
        <rFont val="Courier New"/>
        <family val="3"/>
      </rPr>
      <t xml:space="preserve">1     0      1      </t>
    </r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>3      2      3      1     12</t>
    </r>
  </si>
  <si>
    <r>
      <rPr>
        <vertAlign val="subscript"/>
        <sz val="11.5"/>
        <rFont val="Courier New"/>
        <family val="3"/>
      </rPr>
      <t xml:space="preserve">D    </t>
    </r>
    <r>
      <rPr>
        <vertAlign val="subscript"/>
        <sz val="10.5"/>
        <rFont val="Courier New"/>
        <family val="3"/>
      </rPr>
      <t xml:space="preserve">527    299    </t>
    </r>
    <r>
      <rPr>
        <sz val="10.5"/>
        <rFont val="Courier New"/>
        <family val="3"/>
      </rPr>
      <t xml:space="preserve">269    533    </t>
    </r>
    <r>
      <rPr>
        <vertAlign val="superscript"/>
        <sz val="10.5"/>
        <rFont val="Courier New"/>
        <family val="3"/>
      </rPr>
      <t>233    444    278    116   2699</t>
    </r>
  </si>
  <si>
    <r>
      <rPr>
        <vertAlign val="subscript"/>
        <sz val="11.5"/>
        <rFont val="Courier New"/>
        <family val="3"/>
      </rPr>
      <t xml:space="preserve">G     </t>
    </r>
    <r>
      <rPr>
        <vertAlign val="subscript"/>
        <sz val="10.5"/>
        <rFont val="Courier New"/>
        <family val="3"/>
      </rPr>
      <t xml:space="preserve">35     30     </t>
    </r>
    <r>
      <rPr>
        <vertAlign val="superscript"/>
        <sz val="10.5"/>
        <rFont val="Courier New"/>
        <family val="3"/>
      </rPr>
      <t>z3</t>
    </r>
    <r>
      <rPr>
        <vertAlign val="superscript"/>
        <sz val="10.5"/>
        <color rgb="FF1F1F1F"/>
        <rFont val="Courier New"/>
        <family val="3"/>
      </rPr>
      <t xml:space="preserve">·    </t>
    </r>
    <r>
      <rPr>
        <sz val="10.5"/>
        <rFont val="Courier New"/>
        <family val="3"/>
      </rPr>
      <t xml:space="preserve">47     </t>
    </r>
    <r>
      <rPr>
        <vertAlign val="superscript"/>
        <sz val="10.5"/>
        <rFont val="Courier New"/>
        <family val="3"/>
      </rPr>
      <t>27     33     23     17    235</t>
    </r>
  </si>
  <si>
    <r>
      <rPr>
        <b/>
        <vertAlign val="subscript"/>
        <sz val="11"/>
        <rFont val="Courier New"/>
        <family val="3"/>
      </rPr>
      <t xml:space="preserve">A    </t>
    </r>
    <r>
      <rPr>
        <b/>
        <vertAlign val="subscript"/>
        <sz val="10"/>
        <rFont val="Courier New"/>
        <family val="3"/>
      </rPr>
      <t xml:space="preserve">96     </t>
    </r>
    <r>
      <rPr>
        <vertAlign val="subscript"/>
        <sz val="10.5"/>
        <rFont val="Courier New"/>
        <family val="3"/>
      </rPr>
      <t xml:space="preserve">62     </t>
    </r>
    <r>
      <rPr>
        <sz val="12"/>
        <rFont val="Arial"/>
        <family val="2"/>
      </rPr>
      <t xml:space="preserve">so        </t>
    </r>
    <r>
      <rPr>
        <sz val="10.5"/>
        <rFont val="Courier New"/>
        <family val="3"/>
      </rPr>
      <t xml:space="preserve">65     </t>
    </r>
    <r>
      <rPr>
        <vertAlign val="superscript"/>
        <sz val="10.5"/>
        <rFont val="Courier New"/>
        <family val="3"/>
      </rPr>
      <t>44     56     51     33    457</t>
    </r>
  </si>
  <si>
    <r>
      <rPr>
        <b/>
        <vertAlign val="subscript"/>
        <sz val="11"/>
        <rFont val="Courier New"/>
        <family val="3"/>
      </rPr>
      <t xml:space="preserve">R   </t>
    </r>
    <r>
      <rPr>
        <vertAlign val="subscript"/>
        <sz val="10.5"/>
        <rFont val="Courier New"/>
        <family val="3"/>
      </rPr>
      <t xml:space="preserve">624    325    246    638    311    504    </t>
    </r>
    <r>
      <rPr>
        <sz val="10.5"/>
        <rFont val="Courier New"/>
        <family val="3"/>
      </rPr>
      <t xml:space="preserve">312    179   </t>
    </r>
    <r>
      <rPr>
        <vertAlign val="superscript"/>
        <sz val="10.5"/>
        <rFont val="Courier New"/>
        <family val="3"/>
      </rPr>
      <t>3139</t>
    </r>
  </si>
  <si>
    <r>
      <rPr>
        <sz val="11.5"/>
        <rFont val="Courier New"/>
        <family val="3"/>
      </rPr>
      <t xml:space="preserve">WRITE-IN              </t>
    </r>
    <r>
      <rPr>
        <vertAlign val="superscript"/>
        <sz val="10.5"/>
        <rFont val="Courier New"/>
        <family val="3"/>
      </rPr>
      <t xml:space="preserve">1      0      1     0      1      1      4     </t>
    </r>
    <r>
      <rPr>
        <vertAlign val="superscript"/>
        <sz val="8.5"/>
        <rFont val="Arial"/>
        <family val="2"/>
      </rPr>
      <t>0</t>
    </r>
    <r>
      <rPr>
        <vertAlign val="superscript"/>
        <sz val="10.5"/>
        <rFont val="Courier New"/>
        <family val="3"/>
      </rPr>
      <t xml:space="preserve">      8</t>
    </r>
  </si>
  <si>
    <r>
      <rPr>
        <sz val="11.5"/>
        <rFont val="Courier New"/>
        <family val="3"/>
      </rPr>
      <t>STATE SENATOR DIST.N</t>
    </r>
  </si>
  <si>
    <r>
      <rPr>
        <vertAlign val="subscript"/>
        <sz val="11.5"/>
        <rFont val="Courier New"/>
        <family val="3"/>
      </rPr>
      <t xml:space="preserve">D    </t>
    </r>
    <r>
      <rPr>
        <vertAlign val="subscript"/>
        <sz val="10.5"/>
        <rFont val="Courier New"/>
        <family val="3"/>
      </rPr>
      <t xml:space="preserve">763    439    </t>
    </r>
    <r>
      <rPr>
        <sz val="10.5"/>
        <rFont val="Courier New"/>
        <family val="3"/>
      </rPr>
      <t xml:space="preserve">362    833    </t>
    </r>
    <r>
      <rPr>
        <vertAlign val="superscript"/>
        <sz val="10.5"/>
        <rFont val="Courier New"/>
        <family val="3"/>
      </rPr>
      <t>374    714    358    104   3947</t>
    </r>
  </si>
  <si>
    <r>
      <rPr>
        <sz val="11.5"/>
        <rFont val="Courier New"/>
        <family val="3"/>
      </rPr>
      <t>KERTTULA, JAY PORTSCHELLER, EMIL</t>
    </r>
  </si>
  <si>
    <r>
      <rPr>
        <sz val="11.5"/>
        <rFont val="Courier New"/>
        <family val="3"/>
      </rPr>
      <t>NONPN</t>
    </r>
  </si>
  <si>
    <r>
      <rPr>
        <b/>
        <sz val="11"/>
        <rFont val="Courier New"/>
        <family val="3"/>
      </rPr>
      <t>R</t>
    </r>
  </si>
  <si>
    <r>
      <rPr>
        <sz val="10.5"/>
        <rFont val="Courier New"/>
        <family val="3"/>
      </rPr>
      <t>24     32</t>
    </r>
  </si>
  <si>
    <r>
      <rPr>
        <vertAlign val="subscript"/>
        <sz val="10.5"/>
        <rFont val="Courier New"/>
        <family val="3"/>
      </rPr>
      <t xml:space="preserve">13     27     12     </t>
    </r>
    <r>
      <rPr>
        <sz val="10.5"/>
        <rFont val="Courier New"/>
        <family val="3"/>
      </rPr>
      <t xml:space="preserve">22     15      </t>
    </r>
    <r>
      <rPr>
        <vertAlign val="superscript"/>
        <sz val="10.5"/>
        <rFont val="Courier New"/>
        <family val="3"/>
      </rPr>
      <t>6    151</t>
    </r>
  </si>
  <si>
    <r>
      <rPr>
        <sz val="11.5"/>
        <rFont val="Courier New"/>
        <family val="3"/>
      </rPr>
      <t>SALMON, DARCIE SHUMAKER, ROBERT</t>
    </r>
  </si>
  <si>
    <r>
      <rPr>
        <vertAlign val="subscript"/>
        <sz val="10.5"/>
        <rFont val="Courier New"/>
        <family val="3"/>
      </rPr>
      <t xml:space="preserve">351    165    146    </t>
    </r>
    <r>
      <rPr>
        <sz val="10.5"/>
        <rFont val="Courier New"/>
        <family val="3"/>
      </rPr>
      <t xml:space="preserve">281    140    </t>
    </r>
    <r>
      <rPr>
        <vertAlign val="superscript"/>
        <sz val="10.5"/>
        <rFont val="Courier New"/>
        <family val="3"/>
      </rPr>
      <t>211    176     57   1527</t>
    </r>
  </si>
  <si>
    <r>
      <rPr>
        <b/>
        <vertAlign val="subscript"/>
        <sz val="11"/>
        <rFont val="Courier New"/>
        <family val="3"/>
      </rPr>
      <t xml:space="preserve">A   </t>
    </r>
    <r>
      <rPr>
        <vertAlign val="subscript"/>
        <sz val="10.5"/>
        <rFont val="Courier New"/>
        <family val="3"/>
      </rPr>
      <t xml:space="preserve">129     73     67    121     87     </t>
    </r>
    <r>
      <rPr>
        <b/>
        <vertAlign val="subscript"/>
        <sz val="10"/>
        <rFont val="Courier New"/>
        <family val="3"/>
      </rPr>
      <t xml:space="preserve">86     </t>
    </r>
    <r>
      <rPr>
        <sz val="10.5"/>
        <rFont val="Courier New"/>
        <family val="3"/>
      </rPr>
      <t>63     17</t>
    </r>
    <r>
      <rPr>
        <vertAlign val="superscript"/>
        <sz val="10.5"/>
        <rFont val="Courier New"/>
        <family val="3"/>
      </rPr>
      <t xml:space="preserve">    643</t>
    </r>
  </si>
  <si>
    <r>
      <rPr>
        <sz val="11.5"/>
        <rFont val="Courier New"/>
        <family val="3"/>
      </rPr>
      <t xml:space="preserve">WRITE-IN             </t>
    </r>
    <r>
      <rPr>
        <vertAlign val="superscript"/>
        <sz val="10.5"/>
        <rFont val="Courier New"/>
        <family val="3"/>
      </rPr>
      <t>2      4      2      3      0      2      1      0     14</t>
    </r>
  </si>
  <si>
    <r>
      <rPr>
        <sz val="11.5"/>
        <rFont val="Courier New"/>
        <family val="3"/>
      </rPr>
      <t xml:space="preserve">STATE REP. DIST, </t>
    </r>
    <r>
      <rPr>
        <sz val="10.5"/>
        <rFont val="Courier New"/>
        <family val="3"/>
      </rPr>
      <t>27</t>
    </r>
  </si>
  <si>
    <r>
      <rPr>
        <b/>
        <vertAlign val="subscript"/>
        <sz val="11"/>
        <rFont val="Courier New"/>
        <family val="3"/>
      </rPr>
      <t xml:space="preserve">R   </t>
    </r>
    <r>
      <rPr>
        <vertAlign val="subscript"/>
        <sz val="10.5"/>
        <rFont val="Courier New"/>
        <family val="3"/>
      </rPr>
      <t xml:space="preserve">461    253    </t>
    </r>
    <r>
      <rPr>
        <sz val="10.5"/>
        <rFont val="Courier New"/>
        <family val="3"/>
      </rPr>
      <t xml:space="preserve">209    458    206    </t>
    </r>
    <r>
      <rPr>
        <vertAlign val="superscript"/>
        <sz val="10.5"/>
        <rFont val="Courier New"/>
        <family val="3"/>
      </rPr>
      <t>322    242     74   2225</t>
    </r>
  </si>
  <si>
    <r>
      <rPr>
        <sz val="11.5"/>
        <rFont val="Courier New"/>
        <family val="3"/>
      </rPr>
      <t>CARR, BARBARA LARSON, RONALD</t>
    </r>
  </si>
  <si>
    <r>
      <rPr>
        <vertAlign val="subscript"/>
        <sz val="11.5"/>
        <rFont val="Courier New"/>
        <family val="3"/>
      </rPr>
      <t xml:space="preserve">D    </t>
    </r>
    <r>
      <rPr>
        <vertAlign val="subscript"/>
        <sz val="10.5"/>
        <rFont val="Courier New"/>
        <family val="3"/>
      </rPr>
      <t xml:space="preserve">636    372    </t>
    </r>
    <r>
      <rPr>
        <sz val="10.5"/>
        <rFont val="Courier New"/>
        <family val="3"/>
      </rPr>
      <t xml:space="preserve">285    661    </t>
    </r>
    <r>
      <rPr>
        <vertAlign val="superscript"/>
        <sz val="10.5"/>
        <rFont val="Courier New"/>
        <family val="3"/>
      </rPr>
      <t>316    597    293</t>
    </r>
  </si>
  <si>
    <r>
      <rPr>
        <sz val="11.5"/>
        <rFont val="Courier New"/>
        <family val="3"/>
      </rPr>
      <t>G</t>
    </r>
  </si>
  <si>
    <r>
      <rPr>
        <sz val="10.5"/>
        <rFont val="Courier New"/>
        <family val="3"/>
      </rPr>
      <t xml:space="preserve">59   </t>
    </r>
    <r>
      <rPr>
        <vertAlign val="superscript"/>
        <sz val="10.5"/>
        <rFont val="Courier New"/>
        <family val="3"/>
      </rPr>
      <t>3219</t>
    </r>
  </si>
  <si>
    <r>
      <rPr>
        <sz val="11.5"/>
        <rFont val="Courier New"/>
        <family val="3"/>
      </rPr>
      <t>PEARSON, GARV SPEARS, ANNETTE</t>
    </r>
  </si>
  <si>
    <r>
      <rPr>
        <vertAlign val="subscript"/>
        <sz val="10.5"/>
        <rFont val="Courier New"/>
        <family val="3"/>
      </rPr>
      <t xml:space="preserve">63     35     43     67     </t>
    </r>
    <r>
      <rPr>
        <sz val="10.5"/>
        <rFont val="Courier New"/>
        <family val="3"/>
      </rPr>
      <t xml:space="preserve">40     42     </t>
    </r>
    <r>
      <rPr>
        <vertAlign val="superscript"/>
        <sz val="10.5"/>
        <rFont val="Courier New"/>
        <family val="3"/>
      </rPr>
      <t>26     12    328</t>
    </r>
  </si>
  <si>
    <r>
      <rPr>
        <b/>
        <vertAlign val="subscript"/>
        <sz val="11"/>
        <rFont val="Courier New"/>
        <family val="3"/>
      </rPr>
      <t xml:space="preserve">A    </t>
    </r>
    <r>
      <rPr>
        <vertAlign val="subscript"/>
        <sz val="10.5"/>
        <rFont val="Courier New"/>
        <family val="3"/>
      </rPr>
      <t xml:space="preserve">83     34     36     53     33     </t>
    </r>
    <r>
      <rPr>
        <sz val="10.5"/>
        <rFont val="Courier New"/>
        <family val="3"/>
      </rPr>
      <t xml:space="preserve">46     47     </t>
    </r>
    <r>
      <rPr>
        <vertAlign val="superscript"/>
        <sz val="10.5"/>
        <rFont val="Courier New"/>
        <family val="3"/>
      </rPr>
      <t>12    344</t>
    </r>
  </si>
  <si>
    <r>
      <rPr>
        <sz val="11.5"/>
        <rFont val="Courier New"/>
        <family val="3"/>
      </rPr>
      <t xml:space="preserve">WRITE-IN               </t>
    </r>
    <r>
      <rPr>
        <vertAlign val="superscript"/>
        <sz val="10.5"/>
        <rFont val="Courier New"/>
        <family val="3"/>
      </rPr>
      <t>29     23     10     29     16     27      6     2    142</t>
    </r>
  </si>
  <si>
    <r>
      <rPr>
        <sz val="11.5"/>
        <rFont val="Courier New"/>
        <family val="3"/>
      </rPr>
      <t xml:space="preserve">APPEALS  </t>
    </r>
    <r>
      <rPr>
        <b/>
        <vertAlign val="superscript"/>
        <sz val="11"/>
        <rFont val="Courier New"/>
        <family val="3"/>
      </rPr>
      <t xml:space="preserve">A, </t>
    </r>
    <r>
      <rPr>
        <vertAlign val="superscript"/>
        <sz val="11.5"/>
        <rFont val="Courier New"/>
        <family val="3"/>
      </rPr>
      <t xml:space="preserve">BRYNER </t>
    </r>
    <r>
      <rPr>
        <sz val="11.5"/>
        <rFont val="Courier New"/>
        <family val="3"/>
      </rPr>
      <t>VES</t>
    </r>
  </si>
  <si>
    <r>
      <rPr>
        <vertAlign val="subscript"/>
        <sz val="10.5"/>
        <rFont val="Courier New"/>
        <family val="3"/>
      </rPr>
      <t xml:space="preserve">621    314    268    </t>
    </r>
    <r>
      <rPr>
        <sz val="10.5"/>
        <rFont val="Courier New"/>
        <family val="3"/>
      </rPr>
      <t xml:space="preserve">575    276    </t>
    </r>
    <r>
      <rPr>
        <b/>
        <vertAlign val="superscript"/>
        <sz val="10"/>
        <rFont val="Courier New"/>
        <family val="3"/>
      </rPr>
      <t xml:space="preserve">488     </t>
    </r>
    <r>
      <rPr>
        <vertAlign val="superscript"/>
        <sz val="10.5"/>
        <rFont val="Courier New"/>
        <family val="3"/>
      </rPr>
      <t>272    128   2942</t>
    </r>
  </si>
  <si>
    <r>
      <rPr>
        <vertAlign val="subscript"/>
        <sz val="10.5"/>
        <rFont val="Courier New"/>
        <family val="3"/>
      </rPr>
      <t xml:space="preserve">501    311    227    </t>
    </r>
    <r>
      <rPr>
        <sz val="10.5"/>
        <rFont val="Courier New"/>
        <family val="3"/>
      </rPr>
      <t xml:space="preserve">531    254    </t>
    </r>
    <r>
      <rPr>
        <vertAlign val="superscript"/>
        <sz val="10.5"/>
        <rFont val="Courier New"/>
        <family val="3"/>
      </rPr>
      <t>424    279    145   2672</t>
    </r>
  </si>
  <si>
    <r>
      <rPr>
        <vertAlign val="subscript"/>
        <sz val="10.5"/>
        <rFont val="Courier New"/>
        <family val="3"/>
      </rPr>
      <t xml:space="preserve">575    292    250    </t>
    </r>
    <r>
      <rPr>
        <sz val="10.5"/>
        <rFont val="Courier New"/>
        <family val="3"/>
      </rPr>
      <t xml:space="preserve">565    263    </t>
    </r>
    <r>
      <rPr>
        <vertAlign val="superscript"/>
        <sz val="10.5"/>
        <rFont val="Courier New"/>
        <family val="3"/>
      </rPr>
      <t>468    260    137   2810</t>
    </r>
  </si>
  <si>
    <r>
      <rPr>
        <vertAlign val="subscript"/>
        <sz val="10.5"/>
        <rFont val="Courier New"/>
        <family val="3"/>
      </rPr>
      <t xml:space="preserve">534    328    239    </t>
    </r>
    <r>
      <rPr>
        <sz val="10.5"/>
        <rFont val="Courier New"/>
        <family val="3"/>
      </rPr>
      <t xml:space="preserve">528    259    434    </t>
    </r>
    <r>
      <rPr>
        <vertAlign val="superscript"/>
        <sz val="10.5"/>
        <rFont val="Courier New"/>
        <family val="3"/>
      </rPr>
      <t>289    138   2749</t>
    </r>
  </si>
  <si>
    <r>
      <rPr>
        <sz val="10"/>
        <rFont val="Arial"/>
        <family val="2"/>
      </rPr>
      <t>- 78 -</t>
    </r>
  </si>
  <si>
    <r>
      <rPr>
        <vertAlign val="subscript"/>
        <sz val="11"/>
        <rFont val="Courier New"/>
        <family val="3"/>
      </rPr>
      <t xml:space="preserve">DATE: 12/02/92                                    </t>
    </r>
    <r>
      <rPr>
        <sz val="11"/>
        <rFont val="Courier New"/>
        <family val="3"/>
      </rPr>
      <t xml:space="preserve">1992 GENERAL ELECTION                            </t>
    </r>
    <r>
      <rPr>
        <vertAlign val="superscript"/>
        <sz val="11"/>
        <rFont val="Courier New"/>
        <family val="3"/>
      </rPr>
      <t xml:space="preserve">PAGE  2 OF 2 </t>
    </r>
    <r>
      <rPr>
        <vertAlign val="subscript"/>
        <sz val="11"/>
        <rFont val="Courier New"/>
        <family val="3"/>
      </rPr>
      <t xml:space="preserve">TIME, 13:17                                    </t>
    </r>
    <r>
      <rPr>
        <sz val="11"/>
        <rFont val="Courier New"/>
        <family val="3"/>
      </rPr>
      <t>STATEMENT OF VOTE FOR DISTRICT 27</t>
    </r>
  </si>
  <si>
    <r>
      <rPr>
        <vertAlign val="subscript"/>
        <sz val="11"/>
        <rFont val="Courier New"/>
        <family val="3"/>
      </rPr>
      <t xml:space="preserve">BOGARD   BUTTE  FISH- GREATER   </t>
    </r>
    <r>
      <rPr>
        <sz val="11"/>
        <rFont val="Courier New"/>
        <family val="3"/>
      </rPr>
      <t xml:space="preserve">LAZV  </t>
    </r>
    <r>
      <rPr>
        <b/>
        <sz val="11.5"/>
        <rFont val="Courier New"/>
        <family val="3"/>
      </rPr>
      <t xml:space="preserve">PALMER </t>
    </r>
    <r>
      <rPr>
        <sz val="11"/>
        <rFont val="Courier New"/>
        <family val="3"/>
      </rPr>
      <t>ABSENTE QUESTON</t>
    </r>
  </si>
  <si>
    <r>
      <rPr>
        <sz val="11"/>
        <rFont val="Courier New"/>
        <family val="3"/>
      </rPr>
      <t xml:space="preserve">TRUNK          </t>
    </r>
    <r>
      <rPr>
        <vertAlign val="superscript"/>
        <sz val="11"/>
        <rFont val="Courier New"/>
        <family val="3"/>
      </rPr>
      <t>HOOK  PALMER    HT.   CITV</t>
    </r>
  </si>
  <si>
    <r>
      <rPr>
        <sz val="11"/>
        <rFont val="Courier New"/>
        <family val="3"/>
      </rPr>
      <t xml:space="preserve">27-004  27-005  </t>
    </r>
    <r>
      <rPr>
        <vertAlign val="superscript"/>
        <sz val="11"/>
        <rFont val="Courier New"/>
        <family val="3"/>
      </rPr>
      <t>27-007  27-009  27-017  27-023  27-991</t>
    </r>
  </si>
  <si>
    <r>
      <rPr>
        <sz val="11"/>
        <rFont val="Courier New"/>
        <family val="3"/>
      </rPr>
      <t>27-995</t>
    </r>
  </si>
  <si>
    <r>
      <rPr>
        <sz val="11"/>
        <rFont val="Courier New"/>
        <family val="3"/>
      </rPr>
      <t xml:space="preserve">JD3S - </t>
    </r>
    <r>
      <rPr>
        <b/>
        <sz val="11.5"/>
        <rFont val="Courier New"/>
        <family val="3"/>
      </rPr>
      <t xml:space="preserve">B. </t>
    </r>
    <r>
      <rPr>
        <sz val="11"/>
        <rFont val="Courier New"/>
        <family val="3"/>
      </rPr>
      <t>CUTLER YES</t>
    </r>
  </si>
  <si>
    <r>
      <rPr>
        <sz val="11"/>
        <rFont val="Courier New"/>
        <family val="3"/>
      </rPr>
      <t xml:space="preserve">JD3S - D. </t>
    </r>
    <r>
      <rPr>
        <b/>
        <sz val="11.5"/>
        <rFont val="Courier New"/>
        <family val="3"/>
      </rPr>
      <t>FABE</t>
    </r>
  </si>
  <si>
    <r>
      <rPr>
        <sz val="11"/>
        <rFont val="Courier New"/>
        <family val="3"/>
      </rPr>
      <t xml:space="preserve">JD3S - J. </t>
    </r>
    <r>
      <rPr>
        <vertAlign val="superscript"/>
        <sz val="11"/>
        <rFont val="Courier New"/>
        <family val="3"/>
      </rPr>
      <t xml:space="preserve">REESE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</si>
  <si>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>NO.</t>
    </r>
  </si>
  <si>
    <r>
      <rPr>
        <sz val="11"/>
        <rFont val="Courier New"/>
        <family val="3"/>
      </rPr>
      <t>JD3D - W. FULD</t>
    </r>
  </si>
  <si>
    <r>
      <rPr>
        <sz val="11"/>
        <color rgb="FF383838"/>
        <rFont val="Courier New"/>
        <family val="3"/>
      </rPr>
      <t>.</t>
    </r>
    <r>
      <rPr>
        <sz val="11"/>
        <rFont val="Courier New"/>
        <family val="3"/>
      </rPr>
      <t>YES NO</t>
    </r>
  </si>
  <si>
    <r>
      <rPr>
        <sz val="30"/>
        <rFont val="Arial"/>
        <family val="2"/>
      </rPr>
      <t>-</t>
    </r>
    <r>
      <rPr>
        <vertAlign val="subscript"/>
        <sz val="31"/>
        <rFont val="Arial"/>
        <family val="2"/>
      </rPr>
      <t>-</t>
    </r>
  </si>
  <si>
    <r>
      <rPr>
        <sz val="22"/>
        <rFont val="Arial"/>
        <family val="2"/>
      </rPr>
      <t>,.</t>
    </r>
  </si>
  <si>
    <r>
      <rPr>
        <vertAlign val="subscript"/>
        <sz val="11"/>
        <rFont val="Courier New"/>
        <family val="3"/>
      </rPr>
      <t xml:space="preserve">694    359    </t>
    </r>
    <r>
      <rPr>
        <sz val="11"/>
        <rFont val="Courier New"/>
        <family val="3"/>
      </rPr>
      <t xml:space="preserve">319    656    327    553    328    </t>
    </r>
    <r>
      <rPr>
        <vertAlign val="superscript"/>
        <sz val="11"/>
        <rFont val="Courier New"/>
        <family val="3"/>
      </rPr>
      <t>135   3371</t>
    </r>
  </si>
  <si>
    <r>
      <rPr>
        <sz val="11"/>
        <rFont val="Courier New"/>
        <family val="3"/>
      </rPr>
      <t xml:space="preserve">482    303    </t>
    </r>
    <r>
      <rPr>
        <vertAlign val="superscript"/>
        <sz val="11"/>
        <rFont val="Courier New"/>
        <family val="3"/>
      </rPr>
      <t xml:space="preserve">213    509    </t>
    </r>
    <r>
      <rPr>
        <b/>
        <vertAlign val="superscript"/>
        <sz val="10.5"/>
        <rFont val="Courier New"/>
        <family val="3"/>
      </rPr>
      <t xml:space="preserve">236    </t>
    </r>
    <r>
      <rPr>
        <vertAlign val="superscript"/>
        <sz val="11"/>
        <rFont val="Courier New"/>
        <family val="3"/>
      </rPr>
      <t xml:space="preserve">407    </t>
    </r>
    <r>
      <rPr>
        <b/>
        <vertAlign val="superscript"/>
        <sz val="10.5"/>
        <rFont val="Courier New"/>
        <family val="3"/>
      </rPr>
      <t xml:space="preserve">259    </t>
    </r>
    <r>
      <rPr>
        <vertAlign val="superscript"/>
        <sz val="11"/>
        <rFont val="Courier New"/>
        <family val="3"/>
      </rPr>
      <t>132   2541</t>
    </r>
  </si>
  <si>
    <r>
      <rPr>
        <vertAlign val="subscript"/>
        <sz val="11"/>
        <rFont val="Courier New"/>
        <family val="3"/>
      </rPr>
      <t xml:space="preserve">623    318    277    599    </t>
    </r>
    <r>
      <rPr>
        <sz val="11"/>
        <rFont val="Courier New"/>
        <family val="3"/>
      </rPr>
      <t xml:space="preserve">279    513    </t>
    </r>
    <r>
      <rPr>
        <b/>
        <sz val="10.5"/>
        <rFont val="Courier New"/>
        <family val="3"/>
      </rPr>
      <t xml:space="preserve">290    </t>
    </r>
    <r>
      <rPr>
        <sz val="11"/>
        <rFont val="Courier New"/>
        <family val="3"/>
      </rPr>
      <t xml:space="preserve">121   </t>
    </r>
    <r>
      <rPr>
        <vertAlign val="superscript"/>
        <sz val="11"/>
        <rFont val="Courier New"/>
        <family val="3"/>
      </rPr>
      <t>3020</t>
    </r>
  </si>
  <si>
    <r>
      <rPr>
        <vertAlign val="subscript"/>
        <sz val="11"/>
        <rFont val="Courier New"/>
        <family val="3"/>
      </rPr>
      <t xml:space="preserve">484    297    214    </t>
    </r>
    <r>
      <rPr>
        <b/>
        <vertAlign val="subscript"/>
        <sz val="10.5"/>
        <rFont val="Courier New"/>
        <family val="3"/>
      </rPr>
      <t xml:space="preserve">499    </t>
    </r>
    <r>
      <rPr>
        <b/>
        <sz val="10.5"/>
        <rFont val="Courier New"/>
        <family val="3"/>
      </rPr>
      <t xml:space="preserve">239    388    </t>
    </r>
    <r>
      <rPr>
        <sz val="11"/>
        <rFont val="Courier New"/>
        <family val="3"/>
      </rPr>
      <t xml:space="preserve">260    123   </t>
    </r>
    <r>
      <rPr>
        <vertAlign val="superscript"/>
        <sz val="11"/>
        <rFont val="Courier New"/>
        <family val="3"/>
      </rPr>
      <t>2504</t>
    </r>
  </si>
  <si>
    <r>
      <rPr>
        <sz val="11"/>
        <rFont val="Courier New"/>
        <family val="3"/>
      </rPr>
      <t xml:space="preserve">630    </t>
    </r>
    <r>
      <rPr>
        <b/>
        <vertAlign val="superscript"/>
        <sz val="10.5"/>
        <rFont val="Courier New"/>
        <family val="3"/>
      </rPr>
      <t xml:space="preserve">300    </t>
    </r>
    <r>
      <rPr>
        <vertAlign val="superscript"/>
        <sz val="11"/>
        <rFont val="Courier New"/>
        <family val="3"/>
      </rPr>
      <t xml:space="preserve">276    </t>
    </r>
    <r>
      <rPr>
        <b/>
        <vertAlign val="superscript"/>
        <sz val="10.5"/>
        <rFont val="Courier New"/>
        <family val="3"/>
      </rPr>
      <t xml:space="preserve">598    289    489    285    </t>
    </r>
    <r>
      <rPr>
        <vertAlign val="superscript"/>
        <sz val="11"/>
        <rFont val="Courier New"/>
        <family val="3"/>
      </rPr>
      <t xml:space="preserve">115   </t>
    </r>
    <r>
      <rPr>
        <b/>
        <vertAlign val="superscript"/>
        <sz val="10.5"/>
        <rFont val="Courier New"/>
        <family val="3"/>
      </rPr>
      <t>2982</t>
    </r>
  </si>
  <si>
    <r>
      <rPr>
        <vertAlign val="subscript"/>
        <sz val="11"/>
        <rFont val="Courier New"/>
        <family val="3"/>
      </rPr>
      <t xml:space="preserve">473    </t>
    </r>
    <r>
      <rPr>
        <b/>
        <vertAlign val="subscript"/>
        <sz val="10.5"/>
        <rFont val="Courier New"/>
        <family val="3"/>
      </rPr>
      <t xml:space="preserve">308    </t>
    </r>
    <r>
      <rPr>
        <vertAlign val="subscript"/>
        <sz val="11"/>
        <rFont val="Courier New"/>
        <family val="3"/>
      </rPr>
      <t xml:space="preserve">217    </t>
    </r>
    <r>
      <rPr>
        <b/>
        <sz val="10.5"/>
        <rFont val="Courier New"/>
        <family val="3"/>
      </rPr>
      <t xml:space="preserve">489    </t>
    </r>
    <r>
      <rPr>
        <sz val="11"/>
        <rFont val="Courier New"/>
        <family val="3"/>
      </rPr>
      <t xml:space="preserve">231    </t>
    </r>
    <r>
      <rPr>
        <b/>
        <sz val="10.5"/>
        <rFont val="Courier New"/>
        <family val="3"/>
      </rPr>
      <t xml:space="preserve">403    258    </t>
    </r>
    <r>
      <rPr>
        <vertAlign val="superscript"/>
        <sz val="11"/>
        <rFont val="Courier New"/>
        <family val="3"/>
      </rPr>
      <t>131   2510</t>
    </r>
  </si>
  <si>
    <r>
      <rPr>
        <sz val="11"/>
        <rFont val="Courier New"/>
        <family val="3"/>
      </rPr>
      <t xml:space="preserve">621    314    </t>
    </r>
    <r>
      <rPr>
        <b/>
        <vertAlign val="superscript"/>
        <sz val="10.5"/>
        <rFont val="Courier New"/>
        <family val="3"/>
      </rPr>
      <t xml:space="preserve">280    609    </t>
    </r>
    <r>
      <rPr>
        <vertAlign val="superscript"/>
        <sz val="11"/>
        <rFont val="Courier New"/>
        <family val="3"/>
      </rPr>
      <t>292    502    287    120   3025</t>
    </r>
  </si>
  <si>
    <r>
      <rPr>
        <b/>
        <sz val="10.5"/>
        <rFont val="Courier New"/>
        <family val="3"/>
      </rPr>
      <t xml:space="preserve">489    </t>
    </r>
    <r>
      <rPr>
        <b/>
        <vertAlign val="superscript"/>
        <sz val="10.5"/>
        <rFont val="Courier New"/>
        <family val="3"/>
      </rPr>
      <t xml:space="preserve">306    </t>
    </r>
    <r>
      <rPr>
        <vertAlign val="superscript"/>
        <sz val="11"/>
        <rFont val="Courier New"/>
        <family val="3"/>
      </rPr>
      <t xml:space="preserve">218    </t>
    </r>
    <r>
      <rPr>
        <b/>
        <vertAlign val="superscript"/>
        <sz val="10.5"/>
        <rFont val="Courier New"/>
        <family val="3"/>
      </rPr>
      <t xml:space="preserve">496    </t>
    </r>
    <r>
      <rPr>
        <vertAlign val="superscript"/>
        <sz val="11"/>
        <rFont val="Courier New"/>
        <family val="3"/>
      </rPr>
      <t xml:space="preserve">234    </t>
    </r>
    <r>
      <rPr>
        <b/>
        <vertAlign val="superscript"/>
        <sz val="10.5"/>
        <rFont val="Courier New"/>
        <family val="3"/>
      </rPr>
      <t xml:space="preserve">396    </t>
    </r>
    <r>
      <rPr>
        <vertAlign val="superscript"/>
        <sz val="11"/>
        <rFont val="Courier New"/>
        <family val="3"/>
      </rPr>
      <t xml:space="preserve">257    </t>
    </r>
    <r>
      <rPr>
        <b/>
        <vertAlign val="superscript"/>
        <sz val="10.5"/>
        <rFont val="Courier New"/>
        <family val="3"/>
      </rPr>
      <t xml:space="preserve">128   </t>
    </r>
    <r>
      <rPr>
        <vertAlign val="superscript"/>
        <sz val="11"/>
        <rFont val="Courier New"/>
        <family val="3"/>
      </rPr>
      <t>2524</t>
    </r>
  </si>
  <si>
    <r>
      <rPr>
        <sz val="11"/>
        <rFont val="Courier New"/>
        <family val="3"/>
      </rPr>
      <t xml:space="preserve">654    331    </t>
    </r>
    <r>
      <rPr>
        <vertAlign val="superscript"/>
        <sz val="11"/>
        <rFont val="Courier New"/>
        <family val="3"/>
      </rPr>
      <t xml:space="preserve">281    634    </t>
    </r>
    <r>
      <rPr>
        <b/>
        <vertAlign val="superscript"/>
        <sz val="10.5"/>
        <rFont val="Courier New"/>
        <family val="3"/>
      </rPr>
      <t xml:space="preserve">288    </t>
    </r>
    <r>
      <rPr>
        <vertAlign val="superscript"/>
        <sz val="11"/>
        <rFont val="Courier New"/>
        <family val="3"/>
      </rPr>
      <t>527    297    132   3144</t>
    </r>
  </si>
  <si>
    <r>
      <rPr>
        <b/>
        <sz val="10.5"/>
        <rFont val="Courier New"/>
        <family val="3"/>
      </rPr>
      <t xml:space="preserve">458    286    </t>
    </r>
    <r>
      <rPr>
        <vertAlign val="superscript"/>
        <sz val="11"/>
        <rFont val="Courier New"/>
        <family val="3"/>
      </rPr>
      <t xml:space="preserve">214    </t>
    </r>
    <r>
      <rPr>
        <b/>
        <vertAlign val="superscript"/>
        <sz val="10.5"/>
        <rFont val="Courier New"/>
        <family val="3"/>
      </rPr>
      <t xml:space="preserve">465    </t>
    </r>
    <r>
      <rPr>
        <vertAlign val="superscript"/>
        <sz val="11"/>
        <rFont val="Courier New"/>
        <family val="3"/>
      </rPr>
      <t xml:space="preserve">236    </t>
    </r>
    <r>
      <rPr>
        <b/>
        <vertAlign val="superscript"/>
        <sz val="10.5"/>
        <rFont val="Courier New"/>
        <family val="3"/>
      </rPr>
      <t xml:space="preserve">378    248    </t>
    </r>
    <r>
      <rPr>
        <vertAlign val="superscript"/>
        <sz val="11"/>
        <rFont val="Courier New"/>
        <family val="3"/>
      </rPr>
      <t>115   2400</t>
    </r>
  </si>
  <si>
    <r>
      <rPr>
        <b/>
        <sz val="10.5"/>
        <rFont val="Courier New"/>
        <family val="3"/>
      </rPr>
      <t xml:space="preserve">659    </t>
    </r>
    <r>
      <rPr>
        <sz val="11"/>
        <rFont val="Courier New"/>
        <family val="3"/>
      </rPr>
      <t xml:space="preserve">333    285    </t>
    </r>
    <r>
      <rPr>
        <vertAlign val="superscript"/>
        <sz val="11"/>
        <rFont val="Courier New"/>
        <family val="3"/>
      </rPr>
      <t xml:space="preserve">621    296    525    </t>
    </r>
    <r>
      <rPr>
        <b/>
        <vertAlign val="superscript"/>
        <sz val="10.5"/>
        <rFont val="Courier New"/>
        <family val="3"/>
      </rPr>
      <t xml:space="preserve">306    </t>
    </r>
    <r>
      <rPr>
        <vertAlign val="superscript"/>
        <sz val="11"/>
        <rFont val="Courier New"/>
        <family val="3"/>
      </rPr>
      <t>129   3154</t>
    </r>
  </si>
  <si>
    <r>
      <rPr>
        <sz val="11"/>
        <rFont val="Courier New"/>
        <family val="3"/>
      </rPr>
      <t xml:space="preserve">444    </t>
    </r>
    <r>
      <rPr>
        <b/>
        <vertAlign val="superscript"/>
        <sz val="10.5"/>
        <rFont val="Courier New"/>
        <family val="3"/>
      </rPr>
      <t xml:space="preserve">290    </t>
    </r>
    <r>
      <rPr>
        <vertAlign val="superscript"/>
        <sz val="11"/>
        <rFont val="Courier New"/>
        <family val="3"/>
      </rPr>
      <t xml:space="preserve">203    </t>
    </r>
    <r>
      <rPr>
        <b/>
        <vertAlign val="superscript"/>
        <sz val="10.5"/>
        <rFont val="Courier New"/>
        <family val="3"/>
      </rPr>
      <t xml:space="preserve">476    228    366    </t>
    </r>
    <r>
      <rPr>
        <vertAlign val="superscript"/>
        <sz val="11"/>
        <rFont val="Courier New"/>
        <family val="3"/>
      </rPr>
      <t>240    115   2362</t>
    </r>
  </si>
  <si>
    <r>
      <rPr>
        <sz val="11"/>
        <rFont val="Courier New"/>
        <family val="3"/>
      </rPr>
      <t xml:space="preserve">583    297    </t>
    </r>
    <r>
      <rPr>
        <vertAlign val="superscript"/>
        <sz val="11"/>
        <rFont val="Courier New"/>
        <family val="3"/>
      </rPr>
      <t xml:space="preserve">263    570    264    </t>
    </r>
    <r>
      <rPr>
        <b/>
        <vertAlign val="superscript"/>
        <sz val="10.5"/>
        <rFont val="Courier New"/>
        <family val="3"/>
      </rPr>
      <t xml:space="preserve">482    </t>
    </r>
    <r>
      <rPr>
        <vertAlign val="superscript"/>
        <sz val="11"/>
        <rFont val="Courier New"/>
        <family val="3"/>
      </rPr>
      <t>273    112   2844</t>
    </r>
  </si>
  <si>
    <r>
      <rPr>
        <sz val="11"/>
        <rFont val="Courier New"/>
        <family val="3"/>
      </rPr>
      <t xml:space="preserve">517    317    </t>
    </r>
    <r>
      <rPr>
        <vertAlign val="superscript"/>
        <sz val="11"/>
        <rFont val="Courier New"/>
        <family val="3"/>
      </rPr>
      <t xml:space="preserve">226    </t>
    </r>
    <r>
      <rPr>
        <b/>
        <vertAlign val="superscript"/>
        <sz val="10.5"/>
        <rFont val="Courier New"/>
        <family val="3"/>
      </rPr>
      <t xml:space="preserve">513    254    406    </t>
    </r>
    <r>
      <rPr>
        <vertAlign val="superscript"/>
        <sz val="11"/>
        <rFont val="Courier New"/>
        <family val="3"/>
      </rPr>
      <t>267    130   2630</t>
    </r>
  </si>
  <si>
    <r>
      <rPr>
        <sz val="11"/>
        <rFont val="Courier New"/>
        <family val="3"/>
      </rPr>
      <t xml:space="preserve">572    303    255    </t>
    </r>
    <r>
      <rPr>
        <b/>
        <vertAlign val="superscript"/>
        <sz val="10.5"/>
        <rFont val="Courier New"/>
        <family val="3"/>
      </rPr>
      <t xml:space="preserve">565    </t>
    </r>
    <r>
      <rPr>
        <vertAlign val="superscript"/>
        <sz val="11"/>
        <rFont val="Courier New"/>
        <family val="3"/>
      </rPr>
      <t xml:space="preserve">251    </t>
    </r>
    <r>
      <rPr>
        <b/>
        <vertAlign val="superscript"/>
        <sz val="10.5"/>
        <rFont val="Courier New"/>
        <family val="3"/>
      </rPr>
      <t xml:space="preserve">466    </t>
    </r>
    <r>
      <rPr>
        <vertAlign val="superscript"/>
        <sz val="11"/>
        <rFont val="Courier New"/>
        <family val="3"/>
      </rPr>
      <t xml:space="preserve">276    </t>
    </r>
    <r>
      <rPr>
        <b/>
        <vertAlign val="superscript"/>
        <sz val="10.5"/>
        <rFont val="Courier New"/>
        <family val="3"/>
      </rPr>
      <t xml:space="preserve">118   </t>
    </r>
    <r>
      <rPr>
        <vertAlign val="superscript"/>
        <sz val="11"/>
        <rFont val="Courier New"/>
        <family val="3"/>
      </rPr>
      <t>2806</t>
    </r>
  </si>
  <si>
    <r>
      <rPr>
        <b/>
        <sz val="10.5"/>
        <rFont val="Courier New"/>
        <family val="3"/>
      </rPr>
      <t xml:space="preserve">536    318    </t>
    </r>
    <r>
      <rPr>
        <sz val="11"/>
        <rFont val="Courier New"/>
        <family val="3"/>
      </rPr>
      <t xml:space="preserve">236    </t>
    </r>
    <r>
      <rPr>
        <b/>
        <vertAlign val="superscript"/>
        <sz val="10.5"/>
        <rFont val="Courier New"/>
        <family val="3"/>
      </rPr>
      <t xml:space="preserve">525    265    432    262    129   </t>
    </r>
    <r>
      <rPr>
        <vertAlign val="superscript"/>
        <sz val="11"/>
        <rFont val="Courier New"/>
        <family val="3"/>
      </rPr>
      <t>2703</t>
    </r>
  </si>
  <si>
    <r>
      <rPr>
        <sz val="11"/>
        <rFont val="Courier New"/>
        <family val="3"/>
      </rPr>
      <t xml:space="preserve">416    </t>
    </r>
    <r>
      <rPr>
        <vertAlign val="superscript"/>
        <sz val="11"/>
        <rFont val="Courier New"/>
        <family val="3"/>
      </rPr>
      <t xml:space="preserve">250    </t>
    </r>
    <r>
      <rPr>
        <sz val="11"/>
        <rFont val="Courier New"/>
        <family val="3"/>
      </rPr>
      <t xml:space="preserve">175    </t>
    </r>
    <r>
      <rPr>
        <b/>
        <vertAlign val="superscript"/>
        <sz val="10.5"/>
        <rFont val="Courier New"/>
        <family val="3"/>
      </rPr>
      <t xml:space="preserve">389    </t>
    </r>
    <r>
      <rPr>
        <vertAlign val="superscript"/>
        <sz val="10.5"/>
        <rFont val="Times New Roman"/>
        <family val="1"/>
      </rPr>
      <t xml:space="preserve">193            </t>
    </r>
    <r>
      <rPr>
        <vertAlign val="superscript"/>
        <sz val="11"/>
        <rFont val="Courier New"/>
        <family val="3"/>
      </rPr>
      <t xml:space="preserve">353    243    139   </t>
    </r>
    <r>
      <rPr>
        <b/>
        <vertAlign val="superscript"/>
        <sz val="10.5"/>
        <rFont val="Courier New"/>
        <family val="3"/>
      </rPr>
      <t>2158</t>
    </r>
  </si>
  <si>
    <r>
      <rPr>
        <b/>
        <sz val="10.5"/>
        <rFont val="Courier New"/>
        <family val="3"/>
      </rPr>
      <t xml:space="preserve">835    </t>
    </r>
    <r>
      <rPr>
        <b/>
        <vertAlign val="superscript"/>
        <sz val="10.5"/>
        <rFont val="Courier New"/>
        <family val="3"/>
      </rPr>
      <t xml:space="preserve">460    </t>
    </r>
    <r>
      <rPr>
        <vertAlign val="superscript"/>
        <sz val="11"/>
        <rFont val="Courier New"/>
        <family val="3"/>
      </rPr>
      <t xml:space="preserve">397    </t>
    </r>
    <r>
      <rPr>
        <b/>
        <vertAlign val="superscript"/>
        <sz val="10.5"/>
        <rFont val="Courier New"/>
        <family val="3"/>
      </rPr>
      <t xml:space="preserve">848    </t>
    </r>
    <r>
      <rPr>
        <vertAlign val="superscript"/>
        <sz val="11"/>
        <rFont val="Courier New"/>
        <family val="3"/>
      </rPr>
      <t>408    657    373    172   4150</t>
    </r>
  </si>
  <si>
    <r>
      <rPr>
        <sz val="9.5"/>
        <rFont val="Arial"/>
        <family val="2"/>
      </rPr>
      <t>- 78 -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</si>
  <si>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28</t>
    </r>
  </si>
  <si>
    <r>
      <rPr>
        <sz val="10.5"/>
        <rFont val="Courier New"/>
        <family val="3"/>
      </rPr>
      <t>PAGE  1 OF 2</t>
    </r>
  </si>
  <si>
    <r>
      <rPr>
        <vertAlign val="subscript"/>
        <sz val="10.5"/>
        <rFont val="Courier New"/>
        <family val="3"/>
      </rPr>
      <t xml:space="preserve">BIG HOUSTON   KNIK-  MEADOW SCHROCK </t>
    </r>
    <r>
      <rPr>
        <sz val="10.5"/>
        <rFont val="Courier New"/>
        <family val="3"/>
      </rPr>
      <t xml:space="preserve">SUSITNA TALKEE- TRAPPER  </t>
    </r>
    <r>
      <rPr>
        <vertAlign val="superscript"/>
        <sz val="10.5"/>
        <rFont val="Courier New"/>
        <family val="3"/>
      </rPr>
      <t>WILLOW ABSENTE QUESTON</t>
    </r>
  </si>
  <si>
    <r>
      <rPr>
        <sz val="10.5"/>
        <rFont val="Courier New"/>
        <family val="3"/>
      </rPr>
      <t xml:space="preserve">LAKE         </t>
    </r>
    <r>
      <rPr>
        <vertAlign val="superscript"/>
        <sz val="10.5"/>
        <rFont val="Courier New"/>
        <family val="3"/>
      </rPr>
      <t xml:space="preserve">GOOSE   LAKES </t>
    </r>
    <r>
      <rPr>
        <sz val="10.5"/>
        <rFont val="Courier New"/>
        <family val="3"/>
      </rPr>
      <t xml:space="preserve">28-003  28-013  </t>
    </r>
    <r>
      <rPr>
        <vertAlign val="superscript"/>
        <sz val="10.5"/>
        <rFont val="Courier New"/>
        <family val="3"/>
      </rPr>
      <t>28-015  28-021</t>
    </r>
  </si>
  <si>
    <r>
      <rPr>
        <sz val="10.5"/>
        <rFont val="Courier New"/>
        <family val="3"/>
      </rPr>
      <t>28-029</t>
    </r>
  </si>
  <si>
    <r>
      <rPr>
        <sz val="10.5"/>
        <rFont val="Courier New"/>
        <family val="3"/>
      </rPr>
      <t xml:space="preserve">TNA   CREEK 28-033  </t>
    </r>
    <r>
      <rPr>
        <vertAlign val="superscript"/>
        <sz val="10.5"/>
        <rFont val="Courier New"/>
        <family val="3"/>
      </rPr>
      <t>28-035</t>
    </r>
  </si>
  <si>
    <r>
      <rPr>
        <sz val="10.5"/>
        <rFont val="Courier New"/>
        <family val="3"/>
      </rPr>
      <t xml:space="preserve">28-039  </t>
    </r>
    <r>
      <rPr>
        <vertAlign val="superscript"/>
        <sz val="10.5"/>
        <rFont val="Courier New"/>
        <family val="3"/>
      </rPr>
      <t>28-991  28-995</t>
    </r>
  </si>
  <si>
    <r>
      <rPr>
        <sz val="10.5"/>
        <rFont val="Courier New"/>
        <family val="3"/>
      </rPr>
      <t xml:space="preserve">VOTER TURNOUT?.          </t>
    </r>
    <r>
      <rPr>
        <vertAlign val="superscript"/>
        <sz val="10.5"/>
        <rFont val="Courier New"/>
        <family val="3"/>
      </rPr>
      <t>65.42  67.21   68.04   70.07  69.38  61°.09  59.48  33.00  62.08</t>
    </r>
    <r>
      <rPr>
        <b/>
        <vertAlign val="superscript"/>
        <sz val="9"/>
        <rFont val="Courier New"/>
        <family val="3"/>
      </rPr>
      <t xml:space="preserve">                   89.88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</si>
  <si>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>963    424   1427   1280   1950    311</t>
    </r>
  </si>
  <si>
    <r>
      <rPr>
        <sz val="10.5"/>
        <rFont val="Courier New"/>
        <family val="3"/>
      </rPr>
      <t xml:space="preserve">BALLOTS CAST             </t>
    </r>
    <r>
      <rPr>
        <b/>
        <vertAlign val="superscript"/>
        <sz val="9"/>
        <rFont val="Courier New"/>
        <family val="3"/>
      </rPr>
      <t xml:space="preserve">630     285     </t>
    </r>
    <r>
      <rPr>
        <vertAlign val="superscript"/>
        <sz val="10.5"/>
        <rFont val="Courier New"/>
        <family val="3"/>
      </rPr>
      <t>971    897   1353</t>
    </r>
  </si>
  <si>
    <r>
      <rPr>
        <sz val="10.5"/>
        <rFont val="Courier New"/>
        <family val="3"/>
      </rPr>
      <t xml:space="preserve">PRESIDENT/VICE PRESIDENT BUSH/QUAYLE           </t>
    </r>
    <r>
      <rPr>
        <b/>
        <sz val="9.5"/>
        <rFont val="Arial"/>
        <family val="2"/>
      </rPr>
      <t>R</t>
    </r>
  </si>
  <si>
    <r>
      <rPr>
        <sz val="10.5"/>
        <rFont val="Courier New"/>
        <family val="3"/>
      </rPr>
      <t xml:space="preserve">FULANI/MUNOZ        </t>
    </r>
    <r>
      <rPr>
        <vertAlign val="superscript"/>
        <sz val="10.5"/>
        <rFont val="Courier New"/>
        <family val="3"/>
      </rPr>
      <t>NAP</t>
    </r>
  </si>
  <si>
    <r>
      <rPr>
        <vertAlign val="subscript"/>
        <sz val="10.5"/>
        <rFont val="Courier New"/>
        <family val="3"/>
      </rPr>
      <t xml:space="preserve">229    </t>
    </r>
    <r>
      <rPr>
        <b/>
        <vertAlign val="subscript"/>
        <sz val="9"/>
        <rFont val="Courier New"/>
        <family val="3"/>
      </rPr>
      <t xml:space="preserve">96     381     </t>
    </r>
    <r>
      <rPr>
        <sz val="10.5"/>
        <rFont val="Courier New"/>
        <family val="3"/>
      </rPr>
      <t xml:space="preserve">297    549     </t>
    </r>
    <r>
      <rPr>
        <vertAlign val="superscript"/>
        <sz val="10.5"/>
        <rFont val="Courier New"/>
        <family val="3"/>
      </rPr>
      <t xml:space="preserve">63     </t>
    </r>
    <r>
      <rPr>
        <vertAlign val="superscript"/>
        <sz val="9"/>
        <rFont val="Arial"/>
        <family val="2"/>
      </rPr>
      <t xml:space="preserve">72             </t>
    </r>
    <r>
      <rPr>
        <vertAlign val="superscript"/>
        <sz val="10.5"/>
        <rFont val="Courier New"/>
        <family val="3"/>
      </rPr>
      <t>33    134    346    259    2459</t>
    </r>
  </si>
  <si>
    <r>
      <rPr>
        <vertAlign val="subscript"/>
        <sz val="10.5"/>
        <rFont val="Courier New"/>
        <family val="3"/>
      </rPr>
      <t xml:space="preserve">110     53    198    </t>
    </r>
    <r>
      <rPr>
        <sz val="10.5"/>
        <rFont val="Courier New"/>
        <family val="3"/>
      </rPr>
      <t xml:space="preserve">177    316     </t>
    </r>
    <r>
      <rPr>
        <b/>
        <vertAlign val="superscript"/>
        <sz val="9"/>
        <rFont val="Courier New"/>
        <family val="3"/>
      </rPr>
      <t xml:space="preserve">56      98      </t>
    </r>
    <r>
      <rPr>
        <vertAlign val="superscript"/>
        <sz val="10.5"/>
        <rFont val="Courier New"/>
        <family val="3"/>
      </rPr>
      <t xml:space="preserve">35     </t>
    </r>
    <r>
      <rPr>
        <b/>
        <vertAlign val="superscript"/>
        <sz val="9"/>
        <rFont val="Courier New"/>
        <family val="3"/>
      </rPr>
      <t xml:space="preserve">89     </t>
    </r>
    <r>
      <rPr>
        <vertAlign val="superscript"/>
        <sz val="10.5"/>
        <rFont val="Courier New"/>
        <family val="3"/>
      </rPr>
      <t>249    141   1522</t>
    </r>
  </si>
  <si>
    <r>
      <rPr>
        <vertAlign val="subscript"/>
        <sz val="10.5"/>
        <rFont val="Courier New"/>
        <family val="3"/>
      </rPr>
      <t xml:space="preserve">1      0      2      0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8.5"/>
        <rFont val="Times New Roman"/>
        <family val="1"/>
      </rPr>
      <t xml:space="preserve">0                  </t>
    </r>
    <r>
      <rPr>
        <vertAlign val="superscript"/>
        <sz val="10.5"/>
        <rFont val="Courier New"/>
        <family val="3"/>
      </rPr>
      <t>0      0      2      0      5</t>
    </r>
  </si>
  <si>
    <r>
      <rPr>
        <vertAlign val="subscript"/>
        <sz val="10.5"/>
        <rFont val="Courier New"/>
        <family val="3"/>
      </rPr>
      <t xml:space="preserve">10     9     12     20      1      6     </t>
    </r>
    <r>
      <rPr>
        <sz val="10.5"/>
        <rFont val="Courier New"/>
        <family val="3"/>
      </rPr>
      <t xml:space="preserve">0     12     </t>
    </r>
    <r>
      <rPr>
        <vertAlign val="superscript"/>
        <sz val="10.5"/>
        <rFont val="Courier New"/>
        <family val="3"/>
      </rPr>
      <t>15      8    104</t>
    </r>
  </si>
  <si>
    <r>
      <rPr>
        <sz val="10.5"/>
        <rFont val="Courier New"/>
        <family val="3"/>
      </rPr>
      <t xml:space="preserve">GRITZ/MINETT        </t>
    </r>
    <r>
      <rPr>
        <vertAlign val="superscript"/>
        <sz val="10.5"/>
        <rFont val="Courier New"/>
        <family val="3"/>
      </rPr>
      <t>AFP     11</t>
    </r>
  </si>
  <si>
    <r>
      <rPr>
        <sz val="10.5"/>
        <rFont val="Courier New"/>
        <family val="3"/>
      </rPr>
      <t>HAGELIN/TOMPKINS     NLP</t>
    </r>
    <r>
      <rPr>
        <vertAlign val="superscript"/>
        <sz val="10.5"/>
        <rFont val="Courier New"/>
        <family val="3"/>
      </rPr>
      <t xml:space="preserve">      2</t>
    </r>
  </si>
  <si>
    <r>
      <rPr>
        <sz val="10.5"/>
        <rFont val="Courier New"/>
        <family val="3"/>
      </rPr>
      <t>LAROUCHE/BEVEL    IFER</t>
    </r>
    <r>
      <rPr>
        <vertAlign val="superscript"/>
        <sz val="10"/>
        <rFont val="Times New Roman"/>
        <family val="1"/>
      </rPr>
      <t xml:space="preserve">                2</t>
    </r>
  </si>
  <si>
    <r>
      <rPr>
        <sz val="10.5"/>
        <rFont val="Courier New"/>
        <family val="3"/>
      </rPr>
      <t xml:space="preserve">HARROU/LDRD          </t>
    </r>
    <r>
      <rPr>
        <vertAlign val="superscript"/>
        <sz val="10.5"/>
        <rFont val="Courier New"/>
        <family val="3"/>
      </rPr>
      <t>LP     10</t>
    </r>
  </si>
  <si>
    <r>
      <rPr>
        <sz val="10.5"/>
        <rFont val="Courier New"/>
        <family val="3"/>
      </rPr>
      <t>PEROT/STOCKDALE     NPP</t>
    </r>
    <r>
      <rPr>
        <b/>
        <vertAlign val="superscript"/>
        <sz val="9"/>
        <rFont val="Courier New"/>
        <family val="3"/>
      </rPr>
      <t xml:space="preserve">     258</t>
    </r>
  </si>
  <si>
    <r>
      <rPr>
        <vertAlign val="subscript"/>
        <sz val="8.5"/>
        <rFont val="Arial"/>
        <family val="2"/>
      </rPr>
      <t xml:space="preserve">0                </t>
    </r>
    <r>
      <rPr>
        <vertAlign val="subscript"/>
        <sz val="10.5"/>
        <rFont val="Courier New"/>
        <family val="3"/>
      </rPr>
      <t xml:space="preserve">1      1      1      0      1      </t>
    </r>
    <r>
      <rPr>
        <sz val="10.5"/>
        <rFont val="Courier New"/>
        <family val="3"/>
      </rPr>
      <t xml:space="preserve">0      1      </t>
    </r>
    <r>
      <rPr>
        <vertAlign val="superscript"/>
        <sz val="10.5"/>
        <rFont val="Courier New"/>
        <family val="3"/>
      </rPr>
      <t>1     3     11</t>
    </r>
  </si>
  <si>
    <r>
      <rPr>
        <vertAlign val="subscript"/>
        <sz val="10.5"/>
        <rFont val="Courier New"/>
        <family val="3"/>
      </rPr>
      <t xml:space="preserve">0      6      1      </t>
    </r>
    <r>
      <rPr>
        <sz val="10.5"/>
        <rFont val="Courier New"/>
        <family val="3"/>
      </rPr>
      <t xml:space="preserve">1      1      </t>
    </r>
    <r>
      <rPr>
        <vertAlign val="superscript"/>
        <sz val="10.5"/>
        <rFont val="Courier New"/>
        <family val="3"/>
      </rPr>
      <t>1      0      0      0      1     13</t>
    </r>
  </si>
  <si>
    <r>
      <rPr>
        <vertAlign val="subscript"/>
        <sz val="10.5"/>
        <rFont val="Courier New"/>
        <family val="3"/>
      </rPr>
      <t xml:space="preserve">2      4      8     </t>
    </r>
    <r>
      <rPr>
        <sz val="10.5"/>
        <rFont val="Courier New"/>
        <family val="3"/>
      </rPr>
      <t xml:space="preserve">10     </t>
    </r>
    <r>
      <rPr>
        <vertAlign val="superscript"/>
        <sz val="10.5"/>
        <rFont val="Courier New"/>
        <family val="3"/>
      </rPr>
      <t>0      7      1     3      9      8     62</t>
    </r>
  </si>
  <si>
    <r>
      <rPr>
        <vertAlign val="subscript"/>
        <sz val="10.5"/>
        <rFont val="Courier New"/>
        <family val="3"/>
      </rPr>
      <t xml:space="preserve">121    </t>
    </r>
    <r>
      <rPr>
        <b/>
        <vertAlign val="subscript"/>
        <sz val="9"/>
        <rFont val="Courier New"/>
        <family val="3"/>
      </rPr>
      <t xml:space="preserve">359     </t>
    </r>
    <r>
      <rPr>
        <vertAlign val="subscript"/>
        <sz val="10.5"/>
        <rFont val="Courier New"/>
        <family val="3"/>
      </rPr>
      <t xml:space="preserve">392    </t>
    </r>
    <r>
      <rPr>
        <sz val="10.5"/>
        <rFont val="Courier New"/>
        <family val="3"/>
      </rPr>
      <t xml:space="preserve">441     </t>
    </r>
    <r>
      <rPr>
        <vertAlign val="superscript"/>
        <sz val="10.5"/>
        <rFont val="Courier New"/>
        <family val="3"/>
      </rPr>
      <t>63    105     65    142    352    527   2825</t>
    </r>
  </si>
  <si>
    <r>
      <rPr>
        <vertAlign val="subscript"/>
        <sz val="10.5"/>
        <rFont val="Courier New"/>
        <family val="3"/>
      </rPr>
      <t xml:space="preserve">3      3      2      0      </t>
    </r>
    <r>
      <rPr>
        <sz val="10.5"/>
        <rFont val="Courier New"/>
        <family val="3"/>
      </rPr>
      <t xml:space="preserve">3      4      </t>
    </r>
    <r>
      <rPr>
        <vertAlign val="superscript"/>
        <sz val="10.5"/>
        <rFont val="Courier New"/>
        <family val="3"/>
      </rPr>
      <t>1     20</t>
    </r>
  </si>
  <si>
    <r>
      <rPr>
        <sz val="10.5"/>
        <rFont val="Courier New"/>
        <family val="3"/>
      </rPr>
      <t xml:space="preserve">PHILLIPS/KNIGHT     </t>
    </r>
    <r>
      <rPr>
        <vertAlign val="superscript"/>
        <sz val="10.5"/>
        <rFont val="Courier New"/>
        <family val="3"/>
      </rPr>
      <t xml:space="preserve">ATP     </t>
    </r>
    <r>
      <rPr>
        <vertAlign val="superscript"/>
        <sz val="10"/>
        <rFont val="Times New Roman"/>
        <family val="1"/>
      </rPr>
      <t xml:space="preserve">2               </t>
    </r>
    <r>
      <rPr>
        <vertAlign val="superscript"/>
        <sz val="10.5"/>
        <rFont val="Courier New"/>
        <family val="3"/>
      </rPr>
      <t>0      1      1</t>
    </r>
  </si>
  <si>
    <r>
      <rPr>
        <b/>
        <sz val="10"/>
        <rFont val="Times New Roman"/>
        <family val="1"/>
      </rPr>
      <t xml:space="preserve">WRITE-IN                                                   </t>
    </r>
    <r>
      <rPr>
        <vertAlign val="superscript"/>
        <sz val="10.5"/>
        <rFont val="Courier New"/>
        <family val="3"/>
      </rPr>
      <t>2      2     1      0</t>
    </r>
  </si>
  <si>
    <r>
      <rPr>
        <sz val="10.5"/>
        <rFont val="Courier New"/>
        <family val="3"/>
      </rPr>
      <t>2     13</t>
    </r>
  </si>
  <si>
    <r>
      <rPr>
        <vertAlign val="subscript"/>
        <sz val="10.5"/>
        <rFont val="Courier New"/>
        <family val="3"/>
      </rPr>
      <t xml:space="preserve">G     55     20     </t>
    </r>
    <r>
      <rPr>
        <b/>
        <vertAlign val="subscript"/>
        <sz val="9"/>
        <rFont val="Courier New"/>
        <family val="3"/>
      </rPr>
      <t xml:space="preserve">84     </t>
    </r>
    <r>
      <rPr>
        <vertAlign val="subscript"/>
        <sz val="10.5"/>
        <rFont val="Courier New"/>
        <family val="3"/>
      </rPr>
      <t xml:space="preserve">110    123     </t>
    </r>
    <r>
      <rPr>
        <sz val="10.5"/>
        <rFont val="Courier New"/>
        <family val="3"/>
      </rPr>
      <t xml:space="preserve">29    </t>
    </r>
    <r>
      <rPr>
        <b/>
        <sz val="9"/>
        <rFont val="Courier New"/>
        <family val="3"/>
      </rPr>
      <t xml:space="preserve">85      </t>
    </r>
    <r>
      <rPr>
        <sz val="10.5"/>
        <rFont val="Courier New"/>
        <family val="3"/>
      </rPr>
      <t xml:space="preserve">20     </t>
    </r>
    <r>
      <rPr>
        <vertAlign val="superscript"/>
        <sz val="10.5"/>
        <rFont val="Courier New"/>
        <family val="3"/>
      </rPr>
      <t>37    111     64    738</t>
    </r>
  </si>
  <si>
    <r>
      <rPr>
        <sz val="10.5"/>
        <rFont val="Courier New"/>
        <family val="3"/>
      </rPr>
      <t>JORDAN, MARV HURKOWSKI, FRANK SMITH, TONY</t>
    </r>
  </si>
  <si>
    <r>
      <rPr>
        <b/>
        <sz val="9"/>
        <rFont val="Arial"/>
        <family val="2"/>
      </rPr>
      <t>R</t>
    </r>
    <r>
      <rPr>
        <b/>
        <sz val="9"/>
        <rFont val="Courier New"/>
        <family val="3"/>
      </rPr>
      <t xml:space="preserve">     338</t>
    </r>
  </si>
  <si>
    <r>
      <rPr>
        <b/>
        <sz val="9"/>
        <rFont val="Arial"/>
        <family val="2"/>
      </rPr>
      <t>D</t>
    </r>
    <r>
      <rPr>
        <sz val="10.5"/>
        <rFont val="Courier New"/>
        <family val="3"/>
      </rPr>
      <t xml:space="preserve">    220</t>
    </r>
  </si>
  <si>
    <r>
      <rPr>
        <vertAlign val="subscript"/>
        <sz val="10.5"/>
        <rFont val="Courier New"/>
        <family val="3"/>
      </rPr>
      <t xml:space="preserve">511    </t>
    </r>
    <r>
      <rPr>
        <b/>
        <vertAlign val="subscript"/>
        <sz val="9"/>
        <rFont val="Courier New"/>
        <family val="3"/>
      </rPr>
      <t xml:space="preserve">483     </t>
    </r>
    <r>
      <rPr>
        <vertAlign val="subscript"/>
        <sz val="10.5"/>
        <rFont val="Courier New"/>
        <family val="3"/>
      </rPr>
      <t xml:space="preserve">772     </t>
    </r>
    <r>
      <rPr>
        <b/>
        <vertAlign val="subscript"/>
        <sz val="9"/>
        <rFont val="Courier New"/>
        <family val="3"/>
      </rPr>
      <t xml:space="preserve">89     </t>
    </r>
    <r>
      <rPr>
        <vertAlign val="subscript"/>
        <sz val="10.5"/>
        <rFont val="Courier New"/>
        <family val="3"/>
      </rPr>
      <t xml:space="preserve">115     </t>
    </r>
    <r>
      <rPr>
        <vertAlign val="subscript"/>
        <sz val="9"/>
        <rFont val="Arial"/>
        <family val="2"/>
      </rPr>
      <t xml:space="preserve">61           </t>
    </r>
    <r>
      <rPr>
        <vertAlign val="subscript"/>
        <sz val="10.5"/>
        <rFont val="Courier New"/>
        <family val="3"/>
      </rPr>
      <t xml:space="preserve">210    </t>
    </r>
    <r>
      <rPr>
        <sz val="10.5"/>
        <rFont val="Courier New"/>
        <family val="3"/>
      </rPr>
      <t xml:space="preserve">467    201   </t>
    </r>
    <r>
      <rPr>
        <vertAlign val="superscript"/>
        <sz val="10.5"/>
        <rFont val="Courier New"/>
        <family val="3"/>
      </rPr>
      <t>3393</t>
    </r>
  </si>
  <si>
    <r>
      <rPr>
        <sz val="10.5"/>
        <rFont val="Courier New"/>
        <family val="3"/>
      </rPr>
      <t xml:space="preserve">353    </t>
    </r>
    <r>
      <rPr>
        <b/>
        <sz val="9"/>
        <rFont val="Courier New"/>
        <family val="3"/>
      </rPr>
      <t xml:space="preserve">289     </t>
    </r>
    <r>
      <rPr>
        <vertAlign val="superscript"/>
        <sz val="10.5"/>
        <rFont val="Courier New"/>
        <family val="3"/>
      </rPr>
      <t xml:space="preserve">437    </t>
    </r>
    <r>
      <rPr>
        <b/>
        <vertAlign val="superscript"/>
        <sz val="9"/>
        <rFont val="Courier New"/>
        <family val="3"/>
      </rPr>
      <t xml:space="preserve">69      89      </t>
    </r>
    <r>
      <rPr>
        <vertAlign val="superscript"/>
        <sz val="10.5"/>
        <rFont val="Courier New"/>
        <family val="3"/>
      </rPr>
      <t>52    138    346    130   2234</t>
    </r>
  </si>
  <si>
    <r>
      <rPr>
        <sz val="10.5"/>
        <rFont val="Courier New"/>
        <family val="3"/>
      </rPr>
      <t>UNITED STATES REP. DEVENS, JOHN MILLIGAN, MIKE STATES, MICHAEL YOUNG, DON WRITE-IN</t>
    </r>
  </si>
  <si>
    <r>
      <rPr>
        <sz val="10.5"/>
        <rFont val="Courier New"/>
        <family val="3"/>
      </rPr>
      <t>STATE SENATOR DIST.N KERTTULA, JAY PORTSCHELLER, EMIL SALMON, DARCIE SHUMAKER, ROBERT WRITE-IN</t>
    </r>
  </si>
  <si>
    <r>
      <rPr>
        <sz val="10.5"/>
        <rFont val="Courier New"/>
        <family val="3"/>
      </rPr>
      <t xml:space="preserve">STATE REP. DIST. </t>
    </r>
    <r>
      <rPr>
        <vertAlign val="superscript"/>
        <sz val="10.5"/>
        <rFont val="Courier New"/>
        <family val="3"/>
      </rPr>
      <t xml:space="preserve">28 </t>
    </r>
    <r>
      <rPr>
        <sz val="10.5"/>
        <rFont val="Courier New"/>
        <family val="3"/>
      </rPr>
      <t>BAIRD, THOMAS HOLMES, DOYLE HENARD, CURT WRITE-IN</t>
    </r>
  </si>
  <si>
    <r>
      <rPr>
        <vertAlign val="subscript"/>
        <sz val="10.5"/>
        <rFont val="Courier New"/>
        <family val="3"/>
      </rPr>
      <t xml:space="preserve">0      4     3      4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0      1      7</t>
    </r>
  </si>
  <si>
    <r>
      <rPr>
        <b/>
        <vertAlign val="subscript"/>
        <sz val="9"/>
        <rFont val="Arial"/>
        <family val="2"/>
      </rPr>
      <t xml:space="preserve">D           </t>
    </r>
    <r>
      <rPr>
        <vertAlign val="subscript"/>
        <sz val="10.5"/>
        <rFont val="Courier New"/>
        <family val="3"/>
      </rPr>
      <t xml:space="preserve">252    109    353    328    517     </t>
    </r>
    <r>
      <rPr>
        <sz val="10.5"/>
        <rFont val="Courier New"/>
        <family val="3"/>
      </rPr>
      <t xml:space="preserve">72    111    </t>
    </r>
    <r>
      <rPr>
        <b/>
        <vertAlign val="superscript"/>
        <sz val="9"/>
        <rFont val="Courier New"/>
        <family val="3"/>
      </rPr>
      <t xml:space="preserve">64     </t>
    </r>
    <r>
      <rPr>
        <vertAlign val="superscript"/>
        <sz val="10.5"/>
        <rFont val="Courier New"/>
        <family val="3"/>
      </rPr>
      <t xml:space="preserve">166    </t>
    </r>
    <r>
      <rPr>
        <b/>
        <vertAlign val="superscript"/>
        <sz val="9"/>
        <rFont val="Courier New"/>
        <family val="3"/>
      </rPr>
      <t xml:space="preserve">385     </t>
    </r>
    <r>
      <rPr>
        <vertAlign val="superscript"/>
        <sz val="10.5"/>
        <rFont val="Courier New"/>
        <family val="3"/>
      </rPr>
      <t>116   2473</t>
    </r>
  </si>
  <si>
    <r>
      <rPr>
        <sz val="10.5"/>
        <rFont val="Courier New"/>
        <family val="3"/>
      </rPr>
      <t xml:space="preserve">45     11    </t>
    </r>
    <r>
      <rPr>
        <b/>
        <vertAlign val="superscript"/>
        <sz val="9"/>
        <rFont val="Courier New"/>
        <family val="3"/>
      </rPr>
      <t xml:space="preserve">44      </t>
    </r>
    <r>
      <rPr>
        <vertAlign val="superscript"/>
        <sz val="10.5"/>
        <rFont val="Courier New"/>
        <family val="3"/>
      </rPr>
      <t>11</t>
    </r>
  </si>
  <si>
    <r>
      <rPr>
        <b/>
        <vertAlign val="subscript"/>
        <sz val="9"/>
        <rFont val="Arial"/>
        <family val="2"/>
      </rPr>
      <t xml:space="preserve">A           </t>
    </r>
    <r>
      <rPr>
        <vertAlign val="subscript"/>
        <sz val="10.5"/>
        <rFont val="Courier New"/>
        <family val="3"/>
      </rPr>
      <t xml:space="preserve">52     23     82     78    116     </t>
    </r>
    <r>
      <rPr>
        <sz val="10.5"/>
        <rFont val="Courier New"/>
        <family val="3"/>
      </rPr>
      <t xml:space="preserve">20     </t>
    </r>
    <r>
      <rPr>
        <b/>
        <sz val="9"/>
        <rFont val="Courier New"/>
        <family val="3"/>
      </rPr>
      <t xml:space="preserve">28      </t>
    </r>
    <r>
      <rPr>
        <sz val="10.5"/>
        <rFont val="Courier New"/>
        <family val="3"/>
      </rPr>
      <t xml:space="preserve">13     </t>
    </r>
    <r>
      <rPr>
        <vertAlign val="superscript"/>
        <sz val="10.5"/>
        <rFont val="Courier New"/>
        <family val="3"/>
      </rPr>
      <t xml:space="preserve">43     </t>
    </r>
    <r>
      <rPr>
        <b/>
        <vertAlign val="superscript"/>
        <sz val="9"/>
        <rFont val="Courier New"/>
        <family val="3"/>
      </rPr>
      <t xml:space="preserve">98      </t>
    </r>
    <r>
      <rPr>
        <vertAlign val="superscript"/>
        <sz val="10.5"/>
        <rFont val="Courier New"/>
        <family val="3"/>
      </rPr>
      <t>47    600</t>
    </r>
  </si>
  <si>
    <r>
      <rPr>
        <vertAlign val="subscript"/>
        <sz val="10.5"/>
        <rFont val="Courier New"/>
        <family val="3"/>
      </rPr>
      <t xml:space="preserve">R    299    134    468    420    661     81    105     45    </t>
    </r>
    <r>
      <rPr>
        <sz val="10.5"/>
        <rFont val="Courier New"/>
        <family val="3"/>
      </rPr>
      <t xml:space="preserve">159    391    </t>
    </r>
    <r>
      <rPr>
        <vertAlign val="superscript"/>
        <sz val="10.5"/>
        <rFont val="Courier New"/>
        <family val="3"/>
      </rPr>
      <t>201   2964</t>
    </r>
  </si>
  <si>
    <r>
      <rPr>
        <sz val="10.5"/>
        <rFont val="Courier New"/>
        <family val="3"/>
      </rPr>
      <t xml:space="preserve">1      0      </t>
    </r>
    <r>
      <rPr>
        <vertAlign val="superscript"/>
        <sz val="10.5"/>
        <rFont val="Courier New"/>
        <family val="3"/>
      </rPr>
      <t>4      1      0      0</t>
    </r>
  </si>
  <si>
    <r>
      <rPr>
        <vertAlign val="subscript"/>
        <sz val="9.5"/>
        <rFont val="Arial"/>
        <family val="2"/>
      </rPr>
      <t xml:space="preserve">D          </t>
    </r>
    <r>
      <rPr>
        <vertAlign val="subscript"/>
        <sz val="10.5"/>
        <rFont val="Courier New"/>
        <family val="3"/>
      </rPr>
      <t xml:space="preserve">337    154    505    492    751    116    </t>
    </r>
    <r>
      <rPr>
        <sz val="10.5"/>
        <rFont val="Courier New"/>
        <family val="3"/>
      </rPr>
      <t xml:space="preserve">175    103    </t>
    </r>
    <r>
      <rPr>
        <vertAlign val="superscript"/>
        <sz val="10.5"/>
        <rFont val="Courier New"/>
        <family val="3"/>
      </rPr>
      <t>217    415    104    3369</t>
    </r>
  </si>
  <si>
    <r>
      <rPr>
        <vertAlign val="subscript"/>
        <sz val="10.5"/>
        <rFont val="Courier New"/>
        <family val="3"/>
      </rPr>
      <t xml:space="preserve">NONPN     16      9     </t>
    </r>
    <r>
      <rPr>
        <sz val="10.5"/>
        <rFont val="Courier New"/>
        <family val="3"/>
      </rPr>
      <t xml:space="preserve">23     37     </t>
    </r>
    <r>
      <rPr>
        <vertAlign val="superscript"/>
        <sz val="10.5"/>
        <rFont val="Courier New"/>
        <family val="3"/>
      </rPr>
      <t>40      8     11      4      8     24     3    183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</si>
  <si>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173    62    289    </t>
    </r>
    <r>
      <rPr>
        <sz val="10.5"/>
        <rFont val="Courier New"/>
        <family val="3"/>
      </rPr>
      <t xml:space="preserve">209    </t>
    </r>
    <r>
      <rPr>
        <vertAlign val="superscript"/>
        <sz val="10.5"/>
        <rFont val="Courier New"/>
        <family val="3"/>
      </rPr>
      <t>397     33     53      9    104    293     58   1680</t>
    </r>
  </si>
  <si>
    <r>
      <rPr>
        <vertAlign val="subscript"/>
        <sz val="10.5"/>
        <rFont val="Courier New"/>
        <family val="3"/>
      </rPr>
      <t xml:space="preserve">A    80     42    120    </t>
    </r>
    <r>
      <rPr>
        <sz val="10.5"/>
        <rFont val="Courier New"/>
        <family val="3"/>
      </rPr>
      <t xml:space="preserve">130    125     </t>
    </r>
    <r>
      <rPr>
        <vertAlign val="superscript"/>
        <sz val="10.5"/>
        <rFont val="Courier New"/>
        <family val="3"/>
      </rPr>
      <t>25     44     14     54    127     25    786</t>
    </r>
  </si>
  <si>
    <r>
      <rPr>
        <vertAlign val="subscript"/>
        <sz val="10.5"/>
        <rFont val="Courier New"/>
        <family val="3"/>
      </rPr>
      <t xml:space="preserve">1     0      2      2      0      0      0      0      </t>
    </r>
    <r>
      <rPr>
        <sz val="10.5"/>
        <rFont val="Courier New"/>
        <family val="3"/>
      </rPr>
      <t xml:space="preserve">0      5      </t>
    </r>
    <r>
      <rPr>
        <vertAlign val="superscript"/>
        <sz val="10.5"/>
        <rFont val="Courier New"/>
        <family val="3"/>
      </rPr>
      <t>0     10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</si>
  <si>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223    114    </t>
    </r>
    <r>
      <rPr>
        <sz val="10.5"/>
        <rFont val="Courier New"/>
        <family val="3"/>
      </rPr>
      <t xml:space="preserve">313    298    </t>
    </r>
    <r>
      <rPr>
        <b/>
        <vertAlign val="superscript"/>
        <sz val="9"/>
        <rFont val="Courier New"/>
        <family val="3"/>
      </rPr>
      <t xml:space="preserve">489      </t>
    </r>
    <r>
      <rPr>
        <vertAlign val="superscript"/>
        <sz val="10.5"/>
        <rFont val="Courier New"/>
        <family val="3"/>
      </rPr>
      <t>55     83     25    101    357     40   2098</t>
    </r>
  </si>
  <si>
    <r>
      <rPr>
        <sz val="10.5"/>
        <rFont val="Courier New"/>
        <family val="3"/>
      </rPr>
      <t xml:space="preserve">174    118           </t>
    </r>
    <r>
      <rPr>
        <vertAlign val="superscript"/>
        <sz val="10.5"/>
        <rFont val="Courier New"/>
        <family val="3"/>
      </rPr>
      <t>63     37</t>
    </r>
  </si>
  <si>
    <r>
      <rPr>
        <b/>
        <vertAlign val="subscript"/>
        <sz val="9"/>
        <rFont val="Arial"/>
        <family val="2"/>
      </rPr>
      <t xml:space="preserve">D           </t>
    </r>
    <r>
      <rPr>
        <vertAlign val="subscript"/>
        <sz val="10.5"/>
        <rFont val="Courier New"/>
        <family val="3"/>
      </rPr>
      <t xml:space="preserve">292    113    511    </t>
    </r>
    <r>
      <rPr>
        <sz val="10.5"/>
        <rFont val="Courier New"/>
        <family val="3"/>
      </rPr>
      <t xml:space="preserve">411    719     81    </t>
    </r>
    <r>
      <rPr>
        <vertAlign val="superscript"/>
        <sz val="10.5"/>
        <rFont val="Courier New"/>
        <family val="3"/>
      </rPr>
      <t>144     69    106    351     78   2875</t>
    </r>
  </si>
  <si>
    <r>
      <rPr>
        <vertAlign val="subscript"/>
        <sz val="10.5"/>
        <rFont val="Courier New"/>
        <family val="3"/>
      </rPr>
      <t xml:space="preserve">0      0      </t>
    </r>
    <r>
      <rPr>
        <vertAlign val="subscript"/>
        <sz val="9.5"/>
        <rFont val="Times New Roman"/>
        <family val="1"/>
      </rPr>
      <t xml:space="preserve">l                 </t>
    </r>
    <r>
      <rPr>
        <vertAlign val="subscript"/>
        <sz val="10.5"/>
        <rFont val="Courier New"/>
        <family val="3"/>
      </rPr>
      <t xml:space="preserve">1      3      0      0      0      </t>
    </r>
    <r>
      <rPr>
        <sz val="10.5"/>
        <rFont val="Courier New"/>
        <family val="3"/>
      </rPr>
      <t xml:space="preserve">0      5      </t>
    </r>
    <r>
      <rPr>
        <vertAlign val="superscript"/>
        <sz val="10.5"/>
        <rFont val="Courier New"/>
        <family val="3"/>
      </rPr>
      <t>0     10</t>
    </r>
  </si>
  <si>
    <r>
      <rPr>
        <vertAlign val="subscript"/>
        <sz val="10.5"/>
        <rFont val="Courier New"/>
        <family val="3"/>
      </rPr>
      <t xml:space="preserve">267    119    434    350    642     73    103     </t>
    </r>
    <r>
      <rPr>
        <sz val="10.5"/>
        <rFont val="Courier New"/>
        <family val="3"/>
      </rPr>
      <t xml:space="preserve">49    167    </t>
    </r>
    <r>
      <rPr>
        <vertAlign val="superscript"/>
        <sz val="10.5"/>
        <rFont val="Courier New"/>
        <family val="3"/>
      </rPr>
      <t>346    168   2718</t>
    </r>
  </si>
  <si>
    <r>
      <rPr>
        <sz val="10.5"/>
        <rFont val="Courier New"/>
        <family val="3"/>
      </rPr>
      <t xml:space="preserve">251    </t>
    </r>
    <r>
      <rPr>
        <vertAlign val="superscript"/>
        <sz val="10.5"/>
        <rFont val="Courier New"/>
        <family val="3"/>
      </rPr>
      <t>140</t>
    </r>
  </si>
  <si>
    <r>
      <rPr>
        <sz val="10.5"/>
        <rFont val="Courier New"/>
        <family val="3"/>
      </rPr>
      <t xml:space="preserve">415
</t>
    </r>
    <r>
      <rPr>
        <sz val="10.5"/>
        <rFont val="Courier New"/>
        <family val="3"/>
      </rPr>
      <t>386</t>
    </r>
  </si>
  <si>
    <r>
      <rPr>
        <sz val="10.5"/>
        <rFont val="Courier New"/>
        <family val="3"/>
      </rPr>
      <t xml:space="preserve">333
</t>
    </r>
    <r>
      <rPr>
        <sz val="10.5"/>
        <rFont val="Courier New"/>
        <family val="3"/>
      </rPr>
      <t>422</t>
    </r>
  </si>
  <si>
    <r>
      <rPr>
        <b/>
        <sz val="9"/>
        <rFont val="Courier New"/>
        <family val="3"/>
      </rPr>
      <t xml:space="preserve">604
</t>
    </r>
    <r>
      <rPr>
        <sz val="10.5"/>
        <rFont val="Courier New"/>
        <family val="3"/>
      </rPr>
      <t xml:space="preserve">552
</t>
    </r>
    <r>
      <rPr>
        <sz val="10.5"/>
        <rFont val="Times New Roman"/>
        <family val="1"/>
      </rPr>
      <t xml:space="preserve">-  </t>
    </r>
    <r>
      <rPr>
        <i/>
        <sz val="10.5"/>
        <rFont val="Times New Roman"/>
        <family val="1"/>
      </rPr>
      <t>Tl</t>
    </r>
  </si>
  <si>
    <r>
      <rPr>
        <sz val="10.5"/>
        <rFont val="Courier New"/>
        <family val="3"/>
      </rPr>
      <t xml:space="preserve">71
</t>
    </r>
    <r>
      <rPr>
        <sz val="10"/>
        <rFont val="Times New Roman"/>
        <family val="1"/>
      </rPr>
      <t xml:space="preserve">77
</t>
    </r>
    <r>
      <rPr>
        <sz val="10.5"/>
        <rFont val="Times New Roman"/>
        <family val="1"/>
      </rPr>
      <t>-</t>
    </r>
  </si>
  <si>
    <r>
      <rPr>
        <sz val="10.5"/>
        <rFont val="Courier New"/>
        <family val="3"/>
      </rPr>
      <t xml:space="preserve">98
</t>
    </r>
    <r>
      <rPr>
        <sz val="10.5"/>
        <rFont val="Courier New"/>
        <family val="3"/>
      </rPr>
      <t>131</t>
    </r>
  </si>
  <si>
    <r>
      <rPr>
        <sz val="10.5"/>
        <rFont val="Courier New"/>
        <family val="3"/>
      </rPr>
      <t xml:space="preserve">46
</t>
    </r>
    <r>
      <rPr>
        <b/>
        <sz val="9"/>
        <rFont val="Courier New"/>
        <family val="3"/>
      </rPr>
      <t>58</t>
    </r>
  </si>
  <si>
    <r>
      <rPr>
        <sz val="10.5"/>
        <rFont val="Courier New"/>
        <family val="3"/>
      </rPr>
      <t xml:space="preserve">154
</t>
    </r>
    <r>
      <rPr>
        <sz val="10.5"/>
        <rFont val="Courier New"/>
        <family val="3"/>
      </rPr>
      <t>178</t>
    </r>
  </si>
  <si>
    <r>
      <rPr>
        <sz val="10.5"/>
        <rFont val="Courier New"/>
        <family val="3"/>
      </rPr>
      <t xml:space="preserve">329
</t>
    </r>
    <r>
      <rPr>
        <sz val="10.5"/>
        <rFont val="Courier New"/>
        <family val="3"/>
      </rPr>
      <t>445</t>
    </r>
  </si>
  <si>
    <r>
      <rPr>
        <sz val="10.5"/>
        <rFont val="Courier New"/>
        <family val="3"/>
      </rPr>
      <t xml:space="preserve">156
</t>
    </r>
    <r>
      <rPr>
        <sz val="10.5"/>
        <rFont val="Courier New"/>
        <family val="3"/>
      </rPr>
      <t>174</t>
    </r>
  </si>
  <si>
    <r>
      <rPr>
        <sz val="10.5"/>
        <rFont val="Courier New"/>
        <family val="3"/>
      </rPr>
      <t xml:space="preserve">2562
</t>
    </r>
    <r>
      <rPr>
        <sz val="10.5"/>
        <rFont val="Courier New"/>
        <family val="3"/>
      </rPr>
      <t>2833</t>
    </r>
  </si>
  <si>
    <r>
      <rPr>
        <sz val="10.5"/>
        <rFont val="Courier New"/>
        <family val="3"/>
      </rPr>
      <t>APPEALS - R. COATS</t>
    </r>
  </si>
  <si>
    <r>
      <rPr>
        <sz val="10.5"/>
        <rFont val="Courier New"/>
        <family val="3"/>
      </rPr>
      <t>239    117"</t>
    </r>
  </si>
  <si>
    <r>
      <rPr>
        <sz val="11"/>
        <rFont val="Courier New"/>
        <family val="3"/>
      </rPr>
      <t xml:space="preserve">DATE1 </t>
    </r>
    <r>
      <rPr>
        <vertAlign val="superscript"/>
        <sz val="11"/>
        <rFont val="Courier New"/>
        <family val="3"/>
      </rPr>
      <t xml:space="preserve">12/02/92                                    1992 GENERAL ELECTION                            PAGE  2 OF 2 </t>
    </r>
    <r>
      <rPr>
        <sz val="11"/>
        <rFont val="Courier New"/>
        <family val="3"/>
      </rPr>
      <t xml:space="preserve">TIME: 13:17                                    </t>
    </r>
    <r>
      <rPr>
        <vertAlign val="superscript"/>
        <sz val="11"/>
        <rFont val="Courier New"/>
        <family val="3"/>
      </rPr>
      <t>STATEMENT OF VOTE FOR DISTRICT 28</t>
    </r>
  </si>
  <si>
    <r>
      <rPr>
        <sz val="11"/>
        <rFont val="Courier New"/>
        <family val="3"/>
      </rPr>
      <t xml:space="preserve">BIG HOUSTON   </t>
    </r>
    <r>
      <rPr>
        <vertAlign val="superscript"/>
        <sz val="11"/>
        <rFont val="Courier New"/>
        <family val="3"/>
      </rPr>
      <t xml:space="preserve">KNIK-  MEADOW SCHROCK SUSITNA TALKEE- TRAPPER  WILLOW ABSENTE QUESTON </t>
    </r>
    <r>
      <rPr>
        <sz val="11"/>
        <rFont val="Courier New"/>
        <family val="3"/>
      </rPr>
      <t xml:space="preserve">LAKE         </t>
    </r>
    <r>
      <rPr>
        <vertAlign val="superscript"/>
        <sz val="11"/>
        <rFont val="Courier New"/>
        <family val="3"/>
      </rPr>
      <t>GOOSE   LAKES                  TNA  CREEK</t>
    </r>
  </si>
  <si>
    <r>
      <rPr>
        <sz val="11"/>
        <rFont val="Courier New"/>
        <family val="3"/>
      </rPr>
      <t xml:space="preserve">28-003  28-013  </t>
    </r>
    <r>
      <rPr>
        <vertAlign val="superscript"/>
        <sz val="11"/>
        <rFont val="Courier New"/>
        <family val="3"/>
      </rPr>
      <t>28-015  28-021        28-.029 28-033  28-035</t>
    </r>
  </si>
  <si>
    <r>
      <rPr>
        <sz val="11"/>
        <rFont val="Courier New"/>
        <family val="3"/>
      </rPr>
      <t>JD3S - 8. CUTLER YES</t>
    </r>
  </si>
  <si>
    <r>
      <rPr>
        <sz val="11"/>
        <rFont val="Courier New"/>
        <family val="3"/>
      </rPr>
      <t xml:space="preserve">JD3S </t>
    </r>
    <r>
      <rPr>
        <sz val="11"/>
        <color rgb="FF161616"/>
        <rFont val="Courier New"/>
        <family val="3"/>
      </rPr>
      <t xml:space="preserve">- </t>
    </r>
    <r>
      <rPr>
        <sz val="11"/>
        <rFont val="Courier New"/>
        <family val="3"/>
      </rPr>
      <t>J. REESE YES</t>
    </r>
  </si>
  <si>
    <r>
      <rPr>
        <sz val="11"/>
        <rFont val="Courier New"/>
        <family val="3"/>
      </rPr>
      <t xml:space="preserve">293    125    </t>
    </r>
    <r>
      <rPr>
        <vertAlign val="superscript"/>
        <sz val="11"/>
        <rFont val="Courier New"/>
        <family val="3"/>
      </rPr>
      <t xml:space="preserve">457    405    682    </t>
    </r>
    <r>
      <rPr>
        <b/>
        <vertAlign val="superscript"/>
        <sz val="10"/>
        <rFont val="Courier New"/>
        <family val="3"/>
      </rPr>
      <t xml:space="preserve">83    </t>
    </r>
    <r>
      <rPr>
        <vertAlign val="superscript"/>
        <sz val="11"/>
        <rFont val="Courier New"/>
        <family val="3"/>
      </rPr>
      <t>122    47    186    381    173   2954</t>
    </r>
  </si>
  <si>
    <r>
      <rPr>
        <sz val="11"/>
        <rFont val="Courier New"/>
        <family val="3"/>
      </rPr>
      <t xml:space="preserve">245    132    379   </t>
    </r>
    <r>
      <rPr>
        <b/>
        <sz val="10"/>
        <rFont val="Times New Roman"/>
        <family val="1"/>
      </rPr>
      <t xml:space="preserve">381           </t>
    </r>
    <r>
      <rPr>
        <vertAlign val="superscript"/>
        <sz val="11"/>
        <rFont val="Courier New"/>
        <family val="3"/>
      </rPr>
      <t>527     75    116    64    160    428    147   2654</t>
    </r>
  </si>
  <si>
    <r>
      <rPr>
        <sz val="11"/>
        <rFont val="Courier New"/>
        <family val="3"/>
      </rPr>
      <t xml:space="preserve">264    124    418    366    </t>
    </r>
    <r>
      <rPr>
        <vertAlign val="superscript"/>
        <sz val="11"/>
        <rFont val="Courier New"/>
        <family val="3"/>
      </rPr>
      <t>637     74    105     48    171    366    170   2743</t>
    </r>
  </si>
  <si>
    <r>
      <rPr>
        <sz val="11"/>
        <rFont val="Courier New"/>
        <family val="3"/>
      </rPr>
      <t xml:space="preserve">246    </t>
    </r>
    <r>
      <rPr>
        <vertAlign val="superscript"/>
        <sz val="11"/>
        <rFont val="Courier New"/>
        <family val="3"/>
      </rPr>
      <t>135    377    384    513     73    123     56    154    412    145   2618</t>
    </r>
  </si>
  <si>
    <r>
      <rPr>
        <sz val="11"/>
        <rFont val="Courier New"/>
        <family val="3"/>
      </rPr>
      <t xml:space="preserve">265    119    </t>
    </r>
    <r>
      <rPr>
        <vertAlign val="superscript"/>
        <sz val="11"/>
        <rFont val="Courier New"/>
        <family val="3"/>
      </rPr>
      <t>436    353    647     72    100    45    174    360    160   2731</t>
    </r>
  </si>
  <si>
    <r>
      <rPr>
        <sz val="11"/>
        <rFont val="Courier New"/>
        <family val="3"/>
      </rPr>
      <t xml:space="preserve">247    140    366    392    </t>
    </r>
    <r>
      <rPr>
        <vertAlign val="superscript"/>
        <sz val="11"/>
        <rFont val="Courier New"/>
        <family val="3"/>
      </rPr>
      <t xml:space="preserve">501     75    128    60    </t>
    </r>
    <r>
      <rPr>
        <b/>
        <vertAlign val="superscript"/>
        <sz val="10"/>
        <rFont val="Courier New"/>
        <family val="3"/>
      </rPr>
      <t xml:space="preserve">158    </t>
    </r>
    <r>
      <rPr>
        <vertAlign val="superscript"/>
        <sz val="11"/>
        <rFont val="Courier New"/>
        <family val="3"/>
      </rPr>
      <t>412    149   2628</t>
    </r>
  </si>
  <si>
    <r>
      <rPr>
        <sz val="5"/>
        <color rgb="FF313131"/>
        <rFont val="Times New Roman"/>
        <family val="1"/>
      </rPr>
      <t>I</t>
    </r>
  </si>
  <si>
    <r>
      <rPr>
        <sz val="11"/>
        <rFont val="Courier New"/>
        <family val="3"/>
      </rPr>
      <t xml:space="preserve">269    124    </t>
    </r>
    <r>
      <rPr>
        <vertAlign val="superscript"/>
        <sz val="11"/>
        <rFont val="Courier New"/>
        <family val="3"/>
      </rPr>
      <t>458    365    641     72    107    48    169    390    166   2809</t>
    </r>
  </si>
  <si>
    <r>
      <rPr>
        <sz val="11"/>
        <rFont val="Courier New"/>
        <family val="3"/>
      </rPr>
      <t xml:space="preserve">NO                      </t>
    </r>
    <r>
      <rPr>
        <vertAlign val="superscript"/>
        <sz val="11"/>
        <rFont val="Courier New"/>
        <family val="3"/>
      </rPr>
      <t xml:space="preserve">251    134    339    379    516     78    122     55    160    </t>
    </r>
    <r>
      <rPr>
        <b/>
        <vertAlign val="superscript"/>
        <sz val="10"/>
        <rFont val="Courier New"/>
        <family val="3"/>
      </rPr>
      <t xml:space="preserve">389     </t>
    </r>
    <r>
      <rPr>
        <vertAlign val="superscript"/>
        <sz val="11"/>
        <rFont val="Courier New"/>
        <family val="3"/>
      </rPr>
      <t>144   2567</t>
    </r>
  </si>
  <si>
    <r>
      <rPr>
        <sz val="11"/>
        <rFont val="Courier New"/>
        <family val="3"/>
      </rPr>
      <t xml:space="preserve">JD3D - </t>
    </r>
    <r>
      <rPr>
        <b/>
        <sz val="10.5"/>
        <rFont val="Times New Roman"/>
        <family val="1"/>
      </rPr>
      <t xml:space="preserve">W.  </t>
    </r>
    <r>
      <rPr>
        <sz val="11"/>
        <rFont val="Courier New"/>
        <family val="3"/>
      </rPr>
      <t>FULD YES</t>
    </r>
  </si>
  <si>
    <r>
      <rPr>
        <sz val="11"/>
        <rFont val="Courier New"/>
        <family val="3"/>
      </rPr>
      <t xml:space="preserve">JD3D - </t>
    </r>
    <r>
      <rPr>
        <sz val="10.5"/>
        <rFont val="Courier New"/>
        <family val="3"/>
      </rPr>
      <t xml:space="preserve">J. </t>
    </r>
    <r>
      <rPr>
        <sz val="11"/>
        <rFont val="Courier New"/>
        <family val="3"/>
      </rPr>
      <t>MASON YES</t>
    </r>
  </si>
  <si>
    <r>
      <rPr>
        <sz val="11"/>
        <rFont val="Courier New"/>
        <family val="3"/>
      </rPr>
      <t>CONSTITUTIONAL CONY. YES</t>
    </r>
  </si>
  <si>
    <r>
      <rPr>
        <sz val="11"/>
        <rFont val="Courier New"/>
        <family val="3"/>
      </rPr>
      <t xml:space="preserve">283    125    445    </t>
    </r>
    <r>
      <rPr>
        <vertAlign val="superscript"/>
        <sz val="11"/>
        <rFont val="Courier New"/>
        <family val="3"/>
      </rPr>
      <t>380    663     73    107     54    175    371    158   2834</t>
    </r>
  </si>
  <si>
    <r>
      <rPr>
        <sz val="11"/>
        <rFont val="Courier New"/>
        <family val="3"/>
      </rPr>
      <t xml:space="preserve">236    131    </t>
    </r>
    <r>
      <rPr>
        <vertAlign val="superscript"/>
        <sz val="11"/>
        <rFont val="Courier New"/>
        <family val="3"/>
      </rPr>
      <t>339    373    494     75    119     51    160    402    147   2527</t>
    </r>
  </si>
  <si>
    <r>
      <rPr>
        <vertAlign val="subscript"/>
        <sz val="11"/>
        <rFont val="Courier New"/>
        <family val="3"/>
      </rPr>
      <t xml:space="preserve">277    135    447    </t>
    </r>
    <r>
      <rPr>
        <sz val="11"/>
        <rFont val="Courier New"/>
        <family val="3"/>
      </rPr>
      <t xml:space="preserve">390    </t>
    </r>
    <r>
      <rPr>
        <b/>
        <sz val="10"/>
        <rFont val="Courier New"/>
        <family val="3"/>
      </rPr>
      <t xml:space="preserve">666      </t>
    </r>
    <r>
      <rPr>
        <sz val="11"/>
        <rFont val="Courier New"/>
        <family val="3"/>
      </rPr>
      <t xml:space="preserve">78    114     </t>
    </r>
    <r>
      <rPr>
        <vertAlign val="superscript"/>
        <sz val="11"/>
        <rFont val="Courier New"/>
        <family val="3"/>
      </rPr>
      <t xml:space="preserve">53    174    </t>
    </r>
    <r>
      <rPr>
        <b/>
        <vertAlign val="superscript"/>
        <sz val="10"/>
        <rFont val="Courier New"/>
        <family val="3"/>
      </rPr>
      <t xml:space="preserve">388     </t>
    </r>
    <r>
      <rPr>
        <vertAlign val="superscript"/>
        <sz val="11"/>
        <rFont val="Courier New"/>
        <family val="3"/>
      </rPr>
      <t>174   2896</t>
    </r>
  </si>
  <si>
    <r>
      <rPr>
        <vertAlign val="subscript"/>
        <sz val="11"/>
        <rFont val="Courier New"/>
        <family val="3"/>
      </rPr>
      <t xml:space="preserve">240    125    346    359    </t>
    </r>
    <r>
      <rPr>
        <b/>
        <vertAlign val="subscript"/>
        <sz val="10"/>
        <rFont val="Courier New"/>
        <family val="3"/>
      </rPr>
      <t xml:space="preserve">482     </t>
    </r>
    <r>
      <rPr>
        <sz val="11"/>
        <rFont val="Courier New"/>
        <family val="3"/>
      </rPr>
      <t xml:space="preserve">70    116    53    </t>
    </r>
    <r>
      <rPr>
        <vertAlign val="superscript"/>
        <sz val="11"/>
        <rFont val="Courier New"/>
        <family val="3"/>
      </rPr>
      <t xml:space="preserve">155    </t>
    </r>
    <r>
      <rPr>
        <b/>
        <vertAlign val="superscript"/>
        <sz val="10"/>
        <rFont val="Courier New"/>
        <family val="3"/>
      </rPr>
      <t xml:space="preserve">388     </t>
    </r>
    <r>
      <rPr>
        <vertAlign val="superscript"/>
        <sz val="11"/>
        <rFont val="Courier New"/>
        <family val="3"/>
      </rPr>
      <t>136   2470</t>
    </r>
  </si>
  <si>
    <r>
      <rPr>
        <sz val="11"/>
        <rFont val="Courier New"/>
        <family val="3"/>
      </rPr>
      <t xml:space="preserve">254    115    398    </t>
    </r>
    <r>
      <rPr>
        <vertAlign val="superscript"/>
        <sz val="11"/>
        <rFont val="Courier New"/>
        <family val="3"/>
      </rPr>
      <t>331    607     70    104     46    159    343    147   2574</t>
    </r>
  </si>
  <si>
    <r>
      <rPr>
        <sz val="11"/>
        <rFont val="Courier New"/>
        <family val="3"/>
      </rPr>
      <t xml:space="preserve">256    </t>
    </r>
    <r>
      <rPr>
        <vertAlign val="superscript"/>
        <sz val="11"/>
        <rFont val="Courier New"/>
        <family val="3"/>
      </rPr>
      <t xml:space="preserve">139    384    411    533     76    124     </t>
    </r>
    <r>
      <rPr>
        <b/>
        <vertAlign val="superscript"/>
        <sz val="10"/>
        <rFont val="Courier New"/>
        <family val="3"/>
      </rPr>
      <t xml:space="preserve">56    </t>
    </r>
    <r>
      <rPr>
        <b/>
        <vertAlign val="superscript"/>
        <sz val="9"/>
        <rFont val="Arial"/>
        <family val="2"/>
      </rPr>
      <t xml:space="preserve">169           </t>
    </r>
    <r>
      <rPr>
        <vertAlign val="superscript"/>
        <sz val="11"/>
        <rFont val="Courier New"/>
        <family val="3"/>
      </rPr>
      <t>434    158   2740</t>
    </r>
  </si>
  <si>
    <r>
      <rPr>
        <vertAlign val="subscript"/>
        <sz val="11"/>
        <rFont val="Courier New"/>
        <family val="3"/>
      </rPr>
      <t xml:space="preserve">258    120    403    340    623    </t>
    </r>
    <r>
      <rPr>
        <vertAlign val="subscript"/>
        <sz val="9.5"/>
        <rFont val="Arial"/>
        <family val="2"/>
      </rPr>
      <t xml:space="preserve">69          </t>
    </r>
    <r>
      <rPr>
        <sz val="11"/>
        <rFont val="Courier New"/>
        <family val="3"/>
      </rPr>
      <t xml:space="preserve">102     </t>
    </r>
    <r>
      <rPr>
        <sz val="9.5"/>
        <rFont val="Arial"/>
        <family val="2"/>
      </rPr>
      <t xml:space="preserve">41           </t>
    </r>
    <r>
      <rPr>
        <vertAlign val="superscript"/>
        <sz val="11"/>
        <rFont val="Courier New"/>
        <family val="3"/>
      </rPr>
      <t>164    338    154   2612</t>
    </r>
  </si>
  <si>
    <r>
      <rPr>
        <sz val="11"/>
        <rFont val="Courier New"/>
        <family val="3"/>
      </rPr>
      <t xml:space="preserve">261    136    </t>
    </r>
    <r>
      <rPr>
        <vertAlign val="superscript"/>
        <sz val="11"/>
        <rFont val="Courier New"/>
        <family val="3"/>
      </rPr>
      <t xml:space="preserve">389    409   </t>
    </r>
    <r>
      <rPr>
        <b/>
        <vertAlign val="superscript"/>
        <sz val="10"/>
        <rFont val="Times New Roman"/>
        <family val="1"/>
      </rPr>
      <t xml:space="preserve">530             </t>
    </r>
    <r>
      <rPr>
        <vertAlign val="superscript"/>
        <sz val="11"/>
        <rFont val="Courier New"/>
        <family val="3"/>
      </rPr>
      <t xml:space="preserve">77    </t>
    </r>
    <r>
      <rPr>
        <b/>
        <vertAlign val="superscript"/>
        <sz val="10"/>
        <rFont val="Times New Roman"/>
        <family val="1"/>
      </rPr>
      <t xml:space="preserve">128             </t>
    </r>
    <r>
      <rPr>
        <vertAlign val="superscript"/>
        <sz val="11"/>
        <rFont val="Courier New"/>
        <family val="3"/>
      </rPr>
      <t>60    171    433    153   2747</t>
    </r>
  </si>
  <si>
    <r>
      <rPr>
        <sz val="11"/>
        <rFont val="Courier New"/>
        <family val="3"/>
      </rPr>
      <t xml:space="preserve">218    111    </t>
    </r>
    <r>
      <rPr>
        <vertAlign val="superscript"/>
        <sz val="11"/>
        <rFont val="Courier New"/>
        <family val="3"/>
      </rPr>
      <t xml:space="preserve">329    321    449    </t>
    </r>
    <r>
      <rPr>
        <b/>
        <vertAlign val="superscript"/>
        <sz val="10"/>
        <rFont val="Courier New"/>
        <family val="3"/>
      </rPr>
      <t xml:space="preserve">65    </t>
    </r>
    <r>
      <rPr>
        <vertAlign val="superscript"/>
        <sz val="11"/>
        <rFont val="Courier New"/>
        <family val="3"/>
      </rPr>
      <t>112     53    149    380    161   2348</t>
    </r>
  </si>
  <si>
    <r>
      <rPr>
        <sz val="11"/>
        <rFont val="Courier New"/>
        <family val="3"/>
      </rPr>
      <t xml:space="preserve">370    162    </t>
    </r>
    <r>
      <rPr>
        <b/>
        <sz val="10"/>
        <rFont val="Courier New"/>
        <family val="3"/>
      </rPr>
      <t xml:space="preserve">596     </t>
    </r>
    <r>
      <rPr>
        <vertAlign val="superscript"/>
        <sz val="11"/>
        <rFont val="Courier New"/>
        <family val="3"/>
      </rPr>
      <t xml:space="preserve">533    </t>
    </r>
    <r>
      <rPr>
        <b/>
        <vertAlign val="superscript"/>
        <sz val="10"/>
        <rFont val="Courier New"/>
        <family val="3"/>
      </rPr>
      <t xml:space="preserve">828     </t>
    </r>
    <r>
      <rPr>
        <vertAlign val="superscript"/>
        <sz val="11"/>
        <rFont val="Courier New"/>
        <family val="3"/>
      </rPr>
      <t xml:space="preserve">112    171     78    224    509    </t>
    </r>
    <r>
      <rPr>
        <b/>
        <vertAlign val="superscript"/>
        <sz val="10"/>
        <rFont val="Courier New"/>
        <family val="3"/>
      </rPr>
      <t xml:space="preserve">198    </t>
    </r>
    <r>
      <rPr>
        <vertAlign val="superscript"/>
        <sz val="11"/>
        <rFont val="Courier New"/>
        <family val="3"/>
      </rPr>
      <t>3781</t>
    </r>
  </si>
  <si>
    <r>
      <rPr>
        <sz val="30"/>
        <rFont val="Times New Roman"/>
        <family val="1"/>
      </rPr>
      <t>-</t>
    </r>
    <r>
      <rPr>
        <vertAlign val="subscript"/>
        <sz val="31"/>
        <rFont val="Arial"/>
        <family val="2"/>
      </rPr>
      <t>-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</si>
  <si>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29</t>
    </r>
  </si>
  <si>
    <r>
      <rPr>
        <sz val="10.5"/>
        <rFont val="Courier New"/>
        <family val="3"/>
      </rPr>
      <t xml:space="preserve">PAGE  1 OF </t>
    </r>
    <r>
      <rPr>
        <vertAlign val="superscript"/>
        <sz val="10.5"/>
        <rFont val="Courier New"/>
        <family val="3"/>
      </rPr>
      <t>2</t>
    </r>
  </si>
  <si>
    <r>
      <rPr>
        <sz val="10.5"/>
        <rFont val="Courier New"/>
        <family val="3"/>
      </rPr>
      <t xml:space="preserve">ESTER   GOLD-   </t>
    </r>
    <r>
      <rPr>
        <vertAlign val="superscript"/>
        <sz val="10.5"/>
        <rFont val="Courier New"/>
        <family val="3"/>
      </rPr>
      <t>CHENA FARMERS   GEIST    UNIV    UNIV    UNIV ABSENTE QUESTON</t>
    </r>
  </si>
  <si>
    <r>
      <rPr>
        <sz val="10.5"/>
        <rFont val="Courier New"/>
        <family val="3"/>
      </rPr>
      <t>VOTER TURNOUT"</t>
    </r>
  </si>
  <si>
    <r>
      <rPr>
        <vertAlign val="subscript"/>
        <sz val="10.5"/>
        <rFont val="Courier New"/>
        <family val="3"/>
      </rPr>
      <t xml:space="preserve">SHEAM           LOOP         </t>
    </r>
    <r>
      <rPr>
        <sz val="10.5"/>
        <rFont val="Courier New"/>
        <family val="3"/>
      </rPr>
      <t xml:space="preserve">CAMPUS   HILLS    </t>
    </r>
    <r>
      <rPr>
        <vertAlign val="superscript"/>
        <sz val="10.5"/>
        <rFont val="Courier New"/>
        <family val="3"/>
      </rPr>
      <t>WEST</t>
    </r>
  </si>
  <si>
    <r>
      <rPr>
        <sz val="10.5"/>
        <rFont val="Courier New"/>
        <family val="3"/>
      </rPr>
      <t xml:space="preserve">29-991  </t>
    </r>
    <r>
      <rPr>
        <vertAlign val="superscript"/>
        <sz val="10.5"/>
        <rFont val="Courier New"/>
        <family val="3"/>
      </rPr>
      <t>29-995</t>
    </r>
  </si>
  <si>
    <r>
      <rPr>
        <sz val="10.5"/>
        <rFont val="Courier New"/>
        <family val="3"/>
      </rPr>
      <t>29-220</t>
    </r>
  </si>
  <si>
    <r>
      <rPr>
        <sz val="10.5"/>
        <rFont val="Courier New"/>
        <family val="3"/>
      </rPr>
      <t>29-235</t>
    </r>
  </si>
  <si>
    <r>
      <rPr>
        <sz val="10.5"/>
        <rFont val="Courier New"/>
        <family val="3"/>
      </rPr>
      <t>29-455</t>
    </r>
  </si>
  <si>
    <r>
      <rPr>
        <sz val="10.5"/>
        <rFont val="Courier New"/>
        <family val="3"/>
      </rPr>
      <t>29-460</t>
    </r>
  </si>
  <si>
    <r>
      <rPr>
        <sz val="10.5"/>
        <rFont val="Courier New"/>
        <family val="3"/>
      </rPr>
      <t>29-465</t>
    </r>
  </si>
  <si>
    <r>
      <rPr>
        <sz val="10.5"/>
        <rFont val="Courier New"/>
        <family val="3"/>
      </rPr>
      <t>29-480</t>
    </r>
  </si>
  <si>
    <r>
      <rPr>
        <sz val="10.5"/>
        <rFont val="Courier New"/>
        <family val="3"/>
      </rPr>
      <t>29-485</t>
    </r>
  </si>
  <si>
    <r>
      <rPr>
        <sz val="10.5"/>
        <rFont val="Courier New"/>
        <family val="3"/>
      </rPr>
      <t>29-490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</si>
  <si>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 xml:space="preserve">490   1384   1396   1498    </t>
    </r>
    <r>
      <rPr>
        <b/>
        <vertAlign val="superscript"/>
        <sz val="9"/>
        <rFont val="Courier New"/>
        <family val="3"/>
      </rPr>
      <t xml:space="preserve">588     </t>
    </r>
    <r>
      <rPr>
        <vertAlign val="superscript"/>
        <sz val="10.5"/>
        <rFont val="Courier New"/>
        <family val="3"/>
      </rPr>
      <t>820    895   1603     0      0   8674</t>
    </r>
  </si>
  <si>
    <r>
      <rPr>
        <sz val="10.5"/>
        <rFont val="Courier New"/>
        <family val="3"/>
      </rPr>
      <t xml:space="preserve">BALLOTS CAST               </t>
    </r>
    <r>
      <rPr>
        <vertAlign val="superscript"/>
        <sz val="10.5"/>
        <rFont val="Courier New"/>
        <family val="3"/>
      </rPr>
      <t>338    957    993    995    417    533    629   1022    995    778   7657</t>
    </r>
  </si>
  <si>
    <r>
      <rPr>
        <b/>
        <vertAlign val="subscript"/>
        <sz val="9"/>
        <rFont val="Arial"/>
        <family val="2"/>
      </rPr>
      <t xml:space="preserve">R           </t>
    </r>
    <r>
      <rPr>
        <vertAlign val="subscript"/>
        <sz val="10.5"/>
        <rFont val="Courier New"/>
        <family val="3"/>
      </rPr>
      <t xml:space="preserve">70    199    </t>
    </r>
    <r>
      <rPr>
        <b/>
        <sz val="9"/>
        <rFont val="Courier New"/>
        <family val="3"/>
      </rPr>
      <t xml:space="preserve">286     </t>
    </r>
    <r>
      <rPr>
        <sz val="10.5"/>
        <rFont val="Courier New"/>
        <family val="3"/>
      </rPr>
      <t xml:space="preserve">331    </t>
    </r>
    <r>
      <rPr>
        <vertAlign val="superscript"/>
        <sz val="10.5"/>
        <rFont val="Courier New"/>
        <family val="3"/>
      </rPr>
      <t xml:space="preserve">139    127    183    </t>
    </r>
    <r>
      <rPr>
        <b/>
        <vertAlign val="superscript"/>
        <sz val="9"/>
        <rFont val="Courier New"/>
        <family val="3"/>
      </rPr>
      <t xml:space="preserve">398     </t>
    </r>
    <r>
      <rPr>
        <vertAlign val="superscript"/>
        <sz val="10.5"/>
        <rFont val="Courier New"/>
        <family val="3"/>
      </rPr>
      <t xml:space="preserve">274    </t>
    </r>
    <r>
      <rPr>
        <b/>
        <vertAlign val="superscript"/>
        <sz val="9"/>
        <rFont val="Courier New"/>
        <family val="3"/>
      </rPr>
      <t xml:space="preserve">198    </t>
    </r>
    <r>
      <rPr>
        <vertAlign val="superscript"/>
        <sz val="10.5"/>
        <rFont val="Courier New"/>
        <family val="3"/>
      </rPr>
      <t>2205</t>
    </r>
  </si>
  <si>
    <r>
      <rPr>
        <b/>
        <vertAlign val="subscript"/>
        <sz val="10"/>
        <rFont val="Times New Roman"/>
        <family val="1"/>
      </rPr>
      <t xml:space="preserve">D          </t>
    </r>
    <r>
      <rPr>
        <vertAlign val="subscript"/>
        <sz val="10.5"/>
        <rFont val="Courier New"/>
        <family val="3"/>
      </rPr>
      <t xml:space="preserve">171    460    </t>
    </r>
    <r>
      <rPr>
        <sz val="10.5"/>
        <rFont val="Courier New"/>
        <family val="3"/>
      </rPr>
      <t xml:space="preserve">452    373    </t>
    </r>
    <r>
      <rPr>
        <vertAlign val="superscript"/>
        <sz val="10.5"/>
        <rFont val="Courier New"/>
        <family val="3"/>
      </rPr>
      <t xml:space="preserve">155    273    </t>
    </r>
    <r>
      <rPr>
        <b/>
        <vertAlign val="superscript"/>
        <sz val="9"/>
        <rFont val="Courier New"/>
        <family val="3"/>
      </rPr>
      <t xml:space="preserve">289     </t>
    </r>
    <r>
      <rPr>
        <vertAlign val="superscript"/>
        <sz val="10.5"/>
        <rFont val="Courier New"/>
        <family val="3"/>
      </rPr>
      <t>321    473    249   3216</t>
    </r>
  </si>
  <si>
    <r>
      <rPr>
        <b/>
        <sz val="11"/>
        <rFont val="Courier New"/>
        <family val="3"/>
      </rPr>
      <t xml:space="preserve">NAP     </t>
    </r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>1      1      2      1      1      2      2      4      1     16</t>
    </r>
  </si>
  <si>
    <r>
      <rPr>
        <sz val="10.5"/>
        <rFont val="Courier New"/>
        <family val="3"/>
      </rPr>
      <t xml:space="preserve">AFP      2     </t>
    </r>
    <r>
      <rPr>
        <vertAlign val="superscript"/>
        <sz val="10.5"/>
        <rFont val="Courier New"/>
        <family val="3"/>
      </rPr>
      <t>13      6      5      4      2      2      5      5      5     49</t>
    </r>
  </si>
  <si>
    <r>
      <rPr>
        <sz val="10.5"/>
        <rFont val="Courier New"/>
        <family val="3"/>
      </rPr>
      <t xml:space="preserve">NLP     </t>
    </r>
    <r>
      <rPr>
        <vertAlign val="superscript"/>
        <sz val="10.5"/>
        <rFont val="Courier New"/>
        <family val="3"/>
      </rPr>
      <t>1      7      1      6      2     0      1      2      1      2     23</t>
    </r>
  </si>
  <si>
    <r>
      <rPr>
        <sz val="10.5"/>
        <rFont val="Courier New"/>
        <family val="3"/>
      </rPr>
      <t>HAGELIN/TOHPKINS LAROUCHE/BEVEL HARROU/LORD PEROT/STOCKDALE PHILLIPS/KNIGHT WRITE-IN</t>
    </r>
  </si>
  <si>
    <r>
      <rPr>
        <sz val="10.5"/>
        <rFont val="Courier New"/>
        <family val="3"/>
      </rPr>
      <t>UNITED STATES REP. DEVENS, JOHN HILLIGAN, HIKE STATES, MICHAEL YOUNG, DON WRITE-IN</t>
    </r>
  </si>
  <si>
    <r>
      <rPr>
        <sz val="10.5"/>
        <rFont val="Courier New"/>
        <family val="3"/>
      </rPr>
      <t>STATE SENATOR DIST.O EUBANK, JOHN FRANK, STEVE JACKSON, BARRY STANNARD, DAVID WRITE-IN</t>
    </r>
  </si>
  <si>
    <r>
      <rPr>
        <sz val="10.5"/>
        <rFont val="Courier New"/>
        <family val="3"/>
      </rPr>
      <t>STATE REP. DIST. 29 DAVIES, JOHN HUNSUCKER, PHYLLIS WRIGHT, DON</t>
    </r>
  </si>
  <si>
    <r>
      <rPr>
        <sz val="10.5"/>
        <rFont val="Courier New"/>
        <family val="3"/>
      </rPr>
      <t xml:space="preserve">IFER      2      </t>
    </r>
    <r>
      <rPr>
        <vertAlign val="superscript"/>
        <sz val="10.5"/>
        <rFont val="Courier New"/>
        <family val="3"/>
      </rPr>
      <t>1      2      3      0      0      2      3      2      1     16</t>
    </r>
  </si>
  <si>
    <r>
      <rPr>
        <sz val="10.5"/>
        <rFont val="Courier New"/>
        <family val="3"/>
      </rPr>
      <t xml:space="preserve">LP      </t>
    </r>
    <r>
      <rPr>
        <vertAlign val="superscript"/>
        <sz val="10.5"/>
        <rFont val="Courier New"/>
        <family val="3"/>
      </rPr>
      <t>2     17     5      7      3      2      3      2      7      7     55</t>
    </r>
  </si>
  <si>
    <r>
      <rPr>
        <vertAlign val="subscript"/>
        <sz val="10.5"/>
        <rFont val="Courier New"/>
        <family val="3"/>
      </rPr>
      <t xml:space="preserve">NPP     </t>
    </r>
    <r>
      <rPr>
        <b/>
        <vertAlign val="subscript"/>
        <sz val="9"/>
        <rFont val="Courier New"/>
        <family val="3"/>
      </rPr>
      <t xml:space="preserve">88     </t>
    </r>
    <r>
      <rPr>
        <vertAlign val="subscript"/>
        <sz val="10.5"/>
        <rFont val="Courier New"/>
        <family val="3"/>
      </rPr>
      <t xml:space="preserve">245    </t>
    </r>
    <r>
      <rPr>
        <sz val="10.5"/>
        <rFont val="Courier New"/>
        <family val="3"/>
      </rPr>
      <t xml:space="preserve">239    266    </t>
    </r>
    <r>
      <rPr>
        <vertAlign val="superscript"/>
        <sz val="10.5"/>
        <rFont val="Courier New"/>
        <family val="3"/>
      </rPr>
      <t>110    124    143    280    223    308   2026</t>
    </r>
  </si>
  <si>
    <r>
      <rPr>
        <sz val="10.5"/>
        <rFont val="Courier New"/>
        <family val="3"/>
      </rPr>
      <t xml:space="preserve">ATP     0      </t>
    </r>
    <r>
      <rPr>
        <vertAlign val="superscript"/>
        <sz val="10.5"/>
        <rFont val="Courier New"/>
        <family val="3"/>
      </rPr>
      <t>3      0      0      0      1      0      1      1      0      6</t>
    </r>
  </si>
  <si>
    <r>
      <rPr>
        <vertAlign val="subscript"/>
        <sz val="10.5"/>
        <rFont val="Courier New"/>
        <family val="3"/>
      </rPr>
      <t xml:space="preserve">0      2      0      1     0      3      2      </t>
    </r>
    <r>
      <rPr>
        <sz val="10.5"/>
        <rFont val="Courier New"/>
        <family val="3"/>
      </rPr>
      <t xml:space="preserve">0      2      </t>
    </r>
    <r>
      <rPr>
        <vertAlign val="superscript"/>
        <sz val="10.5"/>
        <rFont val="Courier New"/>
        <family val="3"/>
      </rPr>
      <t>1     11</t>
    </r>
  </si>
  <si>
    <r>
      <rPr>
        <vertAlign val="subscript"/>
        <sz val="8.5"/>
        <rFont val="Arial"/>
        <family val="2"/>
      </rPr>
      <t xml:space="preserve">6             </t>
    </r>
    <r>
      <rPr>
        <vertAlign val="subscript"/>
        <sz val="10.5"/>
        <rFont val="Courier New"/>
        <family val="3"/>
      </rPr>
      <t xml:space="preserve">44    129    </t>
    </r>
    <r>
      <rPr>
        <b/>
        <vertAlign val="subscript"/>
        <sz val="9"/>
        <rFont val="Courier New"/>
        <family val="3"/>
      </rPr>
      <t xml:space="preserve">80      </t>
    </r>
    <r>
      <rPr>
        <vertAlign val="subscript"/>
        <sz val="10.5"/>
        <rFont val="Courier New"/>
        <family val="3"/>
      </rPr>
      <t xml:space="preserve">64     29     </t>
    </r>
    <r>
      <rPr>
        <b/>
        <vertAlign val="subscript"/>
        <sz val="9"/>
        <rFont val="Courier New"/>
        <family val="3"/>
      </rPr>
      <t xml:space="preserve">59      </t>
    </r>
    <r>
      <rPr>
        <vertAlign val="subscript"/>
        <sz val="10.5"/>
        <rFont val="Courier New"/>
        <family val="3"/>
      </rPr>
      <t xml:space="preserve">62     </t>
    </r>
    <r>
      <rPr>
        <sz val="10.5"/>
        <rFont val="Courier New"/>
        <family val="3"/>
      </rPr>
      <t xml:space="preserve">55    </t>
    </r>
    <r>
      <rPr>
        <b/>
        <vertAlign val="superscript"/>
        <sz val="9"/>
        <rFont val="Courier New"/>
        <family val="3"/>
      </rPr>
      <t xml:space="preserve">88      56     </t>
    </r>
    <r>
      <rPr>
        <vertAlign val="superscript"/>
        <sz val="10.5"/>
        <rFont val="Courier New"/>
        <family val="3"/>
      </rPr>
      <t>666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</si>
  <si>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105    317    417    470    202    188    273    </t>
    </r>
    <r>
      <rPr>
        <sz val="10.5"/>
        <rFont val="Courier New"/>
        <family val="3"/>
      </rPr>
      <t xml:space="preserve">554    </t>
    </r>
    <r>
      <rPr>
        <vertAlign val="superscript"/>
        <sz val="10.5"/>
        <rFont val="Courier New"/>
        <family val="3"/>
      </rPr>
      <t>364    200   3090</t>
    </r>
  </si>
  <si>
    <r>
      <rPr>
        <vertAlign val="subscript"/>
        <sz val="10.5"/>
        <rFont val="Courier New"/>
        <family val="3"/>
      </rPr>
      <t xml:space="preserve">D    186    493    483    452    180    273    288    401    </t>
    </r>
    <r>
      <rPr>
        <sz val="10.5"/>
        <rFont val="Courier New"/>
        <family val="3"/>
      </rPr>
      <t xml:space="preserve">495    177   </t>
    </r>
    <r>
      <rPr>
        <vertAlign val="superscript"/>
        <sz val="10.5"/>
        <rFont val="Courier New"/>
        <family val="3"/>
      </rPr>
      <t>3428</t>
    </r>
  </si>
  <si>
    <r>
      <rPr>
        <sz val="10.5"/>
        <rFont val="Courier New"/>
        <family val="3"/>
      </rPr>
      <t xml:space="preserve">0      3      </t>
    </r>
    <r>
      <rPr>
        <vertAlign val="superscript"/>
        <sz val="10.5"/>
        <rFont val="Courier New"/>
        <family val="3"/>
      </rPr>
      <t>4      1      0      2</t>
    </r>
  </si>
  <si>
    <r>
      <rPr>
        <vertAlign val="subscript"/>
        <sz val="10.5"/>
        <rFont val="Courier New"/>
        <family val="3"/>
      </rPr>
      <t xml:space="preserve">D    218    580    547    531    199    297    356    </t>
    </r>
    <r>
      <rPr>
        <b/>
        <vertAlign val="subscript"/>
        <sz val="9"/>
        <rFont val="Courier New"/>
        <family val="3"/>
      </rPr>
      <t xml:space="preserve">466     </t>
    </r>
    <r>
      <rPr>
        <sz val="10.5"/>
        <rFont val="Courier New"/>
        <family val="3"/>
      </rPr>
      <t xml:space="preserve">540    202   </t>
    </r>
    <r>
      <rPr>
        <vertAlign val="superscript"/>
        <sz val="10.5"/>
        <rFont val="Courier New"/>
        <family val="3"/>
      </rPr>
      <t>3936</t>
    </r>
  </si>
  <si>
    <r>
      <rPr>
        <vertAlign val="subscript"/>
        <sz val="10.5"/>
        <rFont val="Courier New"/>
        <family val="3"/>
      </rPr>
      <t xml:space="preserve">G     18     71     </t>
    </r>
    <r>
      <rPr>
        <b/>
        <vertAlign val="subscript"/>
        <sz val="9"/>
        <rFont val="Courier New"/>
        <family val="3"/>
      </rPr>
      <t xml:space="preserve">59      </t>
    </r>
    <r>
      <rPr>
        <vertAlign val="subscript"/>
        <sz val="10.5"/>
        <rFont val="Courier New"/>
        <family val="3"/>
      </rPr>
      <t xml:space="preserve">35     17     </t>
    </r>
    <r>
      <rPr>
        <sz val="10.5"/>
        <rFont val="Courier New"/>
        <family val="3"/>
      </rPr>
      <t xml:space="preserve">48     41     </t>
    </r>
    <r>
      <rPr>
        <vertAlign val="superscript"/>
        <sz val="10.5"/>
        <rFont val="Courier New"/>
        <family val="3"/>
      </rPr>
      <t>25     71     41    426</t>
    </r>
  </si>
  <si>
    <r>
      <rPr>
        <vertAlign val="subscript"/>
        <sz val="10.5"/>
        <rFont val="Courier New"/>
        <family val="3"/>
      </rPr>
      <t xml:space="preserve">A     31     78     </t>
    </r>
    <r>
      <rPr>
        <b/>
        <vertAlign val="subscript"/>
        <sz val="9"/>
        <rFont val="Courier New"/>
        <family val="3"/>
      </rPr>
      <t xml:space="preserve">88      </t>
    </r>
    <r>
      <rPr>
        <vertAlign val="subscript"/>
        <sz val="10.5"/>
        <rFont val="Courier New"/>
        <family val="3"/>
      </rPr>
      <t xml:space="preserve">67     35     28     33     </t>
    </r>
    <r>
      <rPr>
        <b/>
        <vertAlign val="subscript"/>
        <sz val="9"/>
        <rFont val="Courier New"/>
        <family val="3"/>
      </rPr>
      <t xml:space="preserve">88      </t>
    </r>
    <r>
      <rPr>
        <sz val="10.5"/>
        <rFont val="Courier New"/>
        <family val="3"/>
      </rPr>
      <t>60     36</t>
    </r>
    <r>
      <rPr>
        <vertAlign val="superscript"/>
        <sz val="10.5"/>
        <rFont val="Courier New"/>
        <family val="3"/>
      </rPr>
      <t xml:space="preserve">    544</t>
    </r>
  </si>
  <si>
    <r>
      <rPr>
        <vertAlign val="subscript"/>
        <sz val="10.5"/>
        <rFont val="Courier New"/>
        <family val="3"/>
      </rPr>
      <t xml:space="preserve">R    69    209    </t>
    </r>
    <r>
      <rPr>
        <b/>
        <vertAlign val="subscript"/>
        <sz val="9"/>
        <rFont val="Courier New"/>
        <family val="3"/>
      </rPr>
      <t xml:space="preserve">288     </t>
    </r>
    <r>
      <rPr>
        <vertAlign val="subscript"/>
        <sz val="10.5"/>
        <rFont val="Courier New"/>
        <family val="3"/>
      </rPr>
      <t xml:space="preserve">353    162    </t>
    </r>
    <r>
      <rPr>
        <sz val="10.5"/>
        <rFont val="Courier New"/>
        <family val="3"/>
      </rPr>
      <t xml:space="preserve">141    194    </t>
    </r>
    <r>
      <rPr>
        <vertAlign val="superscript"/>
        <sz val="10.5"/>
        <rFont val="Courier New"/>
        <family val="3"/>
      </rPr>
      <t>421    268    149   2254</t>
    </r>
  </si>
  <si>
    <r>
      <rPr>
        <vertAlign val="subscript"/>
        <sz val="10.5"/>
        <rFont val="Courier New"/>
        <family val="3"/>
      </rPr>
      <t xml:space="preserve">0      0      0      0      0      3      1      </t>
    </r>
    <r>
      <rPr>
        <sz val="10.5"/>
        <rFont val="Courier New"/>
        <family val="3"/>
      </rPr>
      <t xml:space="preserve">1      3      </t>
    </r>
    <r>
      <rPr>
        <vertAlign val="superscript"/>
        <sz val="10.5"/>
        <rFont val="Courier New"/>
        <family val="3"/>
      </rPr>
      <t>0      8</t>
    </r>
  </si>
  <si>
    <r>
      <rPr>
        <vertAlign val="subscript"/>
        <sz val="10.5"/>
        <rFont val="Courier New"/>
        <family val="3"/>
      </rPr>
      <t xml:space="preserve">A     20     54     39     38     21     18     27     </t>
    </r>
    <r>
      <rPr>
        <sz val="10.5"/>
        <rFont val="Courier New"/>
        <family val="3"/>
      </rPr>
      <t xml:space="preserve">28     </t>
    </r>
    <r>
      <rPr>
        <vertAlign val="superscript"/>
        <sz val="10.5"/>
        <rFont val="Courier New"/>
        <family val="3"/>
      </rPr>
      <t>45     11    301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</si>
  <si>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176    470    575    618  </t>
    </r>
    <r>
      <rPr>
        <vertAlign val="subscript"/>
        <sz val="3"/>
        <rFont val="Times New Roman"/>
        <family val="1"/>
      </rPr>
      <t xml:space="preserve">I                 </t>
    </r>
    <r>
      <rPr>
        <vertAlign val="subscript"/>
        <sz val="10.5"/>
        <rFont val="Courier New"/>
        <family val="3"/>
      </rPr>
      <t xml:space="preserve">266    234    339    683    </t>
    </r>
    <r>
      <rPr>
        <sz val="10.5"/>
        <rFont val="Courier New"/>
        <family val="3"/>
      </rPr>
      <t xml:space="preserve">464    103   </t>
    </r>
    <r>
      <rPr>
        <vertAlign val="superscript"/>
        <sz val="10.5"/>
        <rFont val="Courier New"/>
        <family val="3"/>
      </rPr>
      <t>3928</t>
    </r>
  </si>
  <si>
    <r>
      <rPr>
        <b/>
        <vertAlign val="subscript"/>
        <sz val="10"/>
        <rFont val="Times New Roman"/>
        <family val="1"/>
      </rPr>
      <t xml:space="preserve">D         </t>
    </r>
    <r>
      <rPr>
        <b/>
        <vertAlign val="subscript"/>
        <sz val="9"/>
        <rFont val="Courier New"/>
        <family val="3"/>
      </rPr>
      <t xml:space="preserve">88     </t>
    </r>
    <r>
      <rPr>
        <vertAlign val="subscript"/>
        <sz val="10.5"/>
        <rFont val="Courier New"/>
        <family val="3"/>
      </rPr>
      <t xml:space="preserve">278    249    238     96    178    </t>
    </r>
    <r>
      <rPr>
        <sz val="10.5"/>
        <rFont val="Courier New"/>
        <family val="3"/>
      </rPr>
      <t xml:space="preserve">178    250    </t>
    </r>
    <r>
      <rPr>
        <vertAlign val="superscript"/>
        <sz val="10.5"/>
        <rFont val="Courier New"/>
        <family val="3"/>
      </rPr>
      <t xml:space="preserve">260     </t>
    </r>
    <r>
      <rPr>
        <vertAlign val="superscript"/>
        <sz val="9"/>
        <rFont val="Arial"/>
        <family val="2"/>
      </rPr>
      <t xml:space="preserve">72         </t>
    </r>
    <r>
      <rPr>
        <vertAlign val="superscript"/>
        <sz val="10.5"/>
        <rFont val="Courier New"/>
        <family val="3"/>
      </rPr>
      <t>1887</t>
    </r>
  </si>
  <si>
    <r>
      <rPr>
        <vertAlign val="subscript"/>
        <sz val="8.5"/>
        <rFont val="Arial"/>
        <family val="2"/>
      </rPr>
      <t xml:space="preserve">G              </t>
    </r>
    <r>
      <rPr>
        <vertAlign val="subscript"/>
        <sz val="10.5"/>
        <rFont val="Courier New"/>
        <family val="3"/>
      </rPr>
      <t xml:space="preserve">49    135    </t>
    </r>
    <r>
      <rPr>
        <sz val="10.5"/>
        <rFont val="Courier New"/>
        <family val="3"/>
      </rPr>
      <t xml:space="preserve">103     84     </t>
    </r>
    <r>
      <rPr>
        <vertAlign val="superscript"/>
        <sz val="10.5"/>
        <rFont val="Courier New"/>
        <family val="3"/>
      </rPr>
      <t>27     64     63     23    120     30    698</t>
    </r>
  </si>
  <si>
    <r>
      <rPr>
        <vertAlign val="subscript"/>
        <sz val="10.5"/>
        <rFont val="Courier New"/>
        <family val="3"/>
      </rPr>
      <t xml:space="preserve">0      0      0      </t>
    </r>
    <r>
      <rPr>
        <sz val="10.5"/>
        <rFont val="Courier New"/>
        <family val="3"/>
      </rPr>
      <t xml:space="preserve">0      0      3      </t>
    </r>
    <r>
      <rPr>
        <vertAlign val="superscript"/>
        <sz val="10.5"/>
        <rFont val="Courier New"/>
        <family val="3"/>
      </rPr>
      <t>1      0      0      0      4</t>
    </r>
  </si>
  <si>
    <r>
      <rPr>
        <vertAlign val="subscript"/>
        <sz val="10.5"/>
        <rFont val="Courier New"/>
        <family val="3"/>
      </rPr>
      <t xml:space="preserve">303    356    450    </t>
    </r>
    <r>
      <rPr>
        <sz val="10.5"/>
        <rFont val="Courier New"/>
        <family val="3"/>
      </rPr>
      <t xml:space="preserve">518     84   </t>
    </r>
    <r>
      <rPr>
        <vertAlign val="superscript"/>
        <sz val="10.5"/>
        <rFont val="Courier New"/>
        <family val="3"/>
      </rPr>
      <t>3803</t>
    </r>
  </si>
  <si>
    <r>
      <rPr>
        <vertAlign val="subscript"/>
        <sz val="10.5"/>
        <rFont val="Courier New"/>
        <family val="3"/>
      </rPr>
      <t xml:space="preserve">R    92    </t>
    </r>
    <r>
      <rPr>
        <sz val="10.5"/>
        <rFont val="Courier New"/>
        <family val="3"/>
      </rPr>
      <t xml:space="preserve">265    346    </t>
    </r>
    <r>
      <rPr>
        <vertAlign val="superscript"/>
        <sz val="10.5"/>
        <rFont val="Courier New"/>
        <family val="3"/>
      </rPr>
      <t>407    166    157    222    482    285     47   2469</t>
    </r>
  </si>
  <si>
    <r>
      <rPr>
        <vertAlign val="subscript"/>
        <sz val="10.5"/>
        <rFont val="Courier New"/>
        <family val="3"/>
      </rPr>
      <t xml:space="preserve">A     19     79     63     70     33     40     39     55     </t>
    </r>
    <r>
      <rPr>
        <sz val="10.5"/>
        <rFont val="Courier New"/>
        <family val="3"/>
      </rPr>
      <t>81     22</t>
    </r>
    <r>
      <rPr>
        <vertAlign val="superscript"/>
        <sz val="10.5"/>
        <rFont val="Courier New"/>
        <family val="3"/>
      </rPr>
      <t xml:space="preserve">    501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</si>
  <si>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0      0      1</t>
    </r>
  </si>
  <si>
    <r>
      <rPr>
        <sz val="10.5"/>
        <rFont val="Courier New"/>
        <family val="3"/>
      </rPr>
      <t xml:space="preserve">193    506    </t>
    </r>
    <r>
      <rPr>
        <vertAlign val="superscript"/>
        <sz val="10.5"/>
        <rFont val="Courier New"/>
        <family val="3"/>
      </rPr>
      <t>538    561    229    315    345    580    480    223   3970</t>
    </r>
  </si>
  <si>
    <r>
      <rPr>
        <sz val="10.5"/>
        <rFont val="Courier New"/>
        <family val="3"/>
      </rPr>
      <t xml:space="preserve">75    244    </t>
    </r>
    <r>
      <rPr>
        <vertAlign val="superscript"/>
        <sz val="10.5"/>
        <rFont val="Courier New"/>
        <family val="3"/>
      </rPr>
      <t xml:space="preserve">263    258    </t>
    </r>
    <r>
      <rPr>
        <b/>
        <vertAlign val="superscript"/>
        <sz val="9"/>
        <rFont val="Arial"/>
        <family val="2"/>
      </rPr>
      <t xml:space="preserve">118             </t>
    </r>
    <r>
      <rPr>
        <vertAlign val="superscript"/>
        <sz val="10.5"/>
        <rFont val="Courier New"/>
        <family val="3"/>
      </rPr>
      <t>95    177    288    255    119   1892</t>
    </r>
  </si>
  <si>
    <r>
      <rPr>
        <vertAlign val="subscript"/>
        <sz val="10.5"/>
        <rFont val="Courier New"/>
        <family val="3"/>
      </rPr>
      <t xml:space="preserve">182    507    531    552    </t>
    </r>
    <r>
      <rPr>
        <sz val="10.5"/>
        <rFont val="Courier New"/>
        <family val="3"/>
      </rPr>
      <t xml:space="preserve">229    302    </t>
    </r>
    <r>
      <rPr>
        <vertAlign val="superscript"/>
        <sz val="10.5"/>
        <rFont val="Courier New"/>
        <family val="3"/>
      </rPr>
      <t>343    572    480    211   3909</t>
    </r>
  </si>
  <si>
    <r>
      <rPr>
        <sz val="10.5"/>
        <rFont val="Times New Roman"/>
        <family val="1"/>
      </rPr>
      <t>- 79 •</t>
    </r>
  </si>
  <si>
    <r>
      <rPr>
        <vertAlign val="superscript"/>
        <sz val="11"/>
        <rFont val="Courier New"/>
        <family val="3"/>
      </rPr>
      <t xml:space="preserve">DATE: 12/02/92                                   </t>
    </r>
    <r>
      <rPr>
        <sz val="11"/>
        <rFont val="Courier New"/>
        <family val="3"/>
      </rPr>
      <t xml:space="preserve">1992 GENERAL ELECTION                            PAGE  2 OF 2 </t>
    </r>
    <r>
      <rPr>
        <vertAlign val="superscript"/>
        <sz val="11"/>
        <rFont val="Courier New"/>
        <family val="3"/>
      </rPr>
      <t xml:space="preserve">TIME: 13:17                                    </t>
    </r>
    <r>
      <rPr>
        <sz val="11"/>
        <rFont val="Courier New"/>
        <family val="3"/>
      </rPr>
      <t>STATEMENT OF VOTE FOR DISTRICT 29</t>
    </r>
  </si>
  <si>
    <r>
      <rPr>
        <sz val="11"/>
        <rFont val="Courier New"/>
        <family val="3"/>
      </rPr>
      <t>ESTER  GOLD-   CHENA FARMERS   GEIST   UNIV   UNIV   UNIV ABSENTE QUESTON</t>
    </r>
  </si>
  <si>
    <r>
      <rPr>
        <sz val="11"/>
        <rFont val="Courier New"/>
        <family val="3"/>
      </rPr>
      <t>JD4S - J. HODGES</t>
    </r>
  </si>
  <si>
    <r>
      <rPr>
        <sz val="11"/>
        <rFont val="Courier New"/>
        <family val="3"/>
      </rPr>
      <t>29-220</t>
    </r>
  </si>
  <si>
    <r>
      <rPr>
        <sz val="11"/>
        <rFont val="Courier New"/>
        <family val="3"/>
      </rPr>
      <t>STREAM          LOOP        CAMPUS   HILLS   WEST                TOTAL 29-235  29-455  29-460  29-465  29-480  29-485  29-490  29-991  29-995</t>
    </r>
  </si>
  <si>
    <r>
      <rPr>
        <vertAlign val="superscript"/>
        <sz val="11"/>
        <rFont val="Courier New"/>
        <family val="3"/>
      </rPr>
      <t xml:space="preserve">VES                     </t>
    </r>
    <r>
      <rPr>
        <sz val="11"/>
        <rFont val="Courier New"/>
        <family val="3"/>
      </rPr>
      <t xml:space="preserve">197    </t>
    </r>
    <r>
      <rPr>
        <vertAlign val="superscript"/>
        <sz val="11"/>
        <rFont val="Courier New"/>
        <family val="3"/>
      </rPr>
      <t xml:space="preserve">547    </t>
    </r>
    <r>
      <rPr>
        <sz val="11"/>
        <rFont val="Courier New"/>
        <family val="3"/>
      </rPr>
      <t xml:space="preserve">610    625    </t>
    </r>
    <r>
      <rPr>
        <vertAlign val="superscript"/>
        <sz val="11"/>
        <rFont val="Courier New"/>
        <family val="3"/>
      </rPr>
      <t xml:space="preserve">256    </t>
    </r>
    <r>
      <rPr>
        <sz val="11"/>
        <rFont val="Courier New"/>
        <family val="3"/>
      </rPr>
      <t xml:space="preserve">310    377    </t>
    </r>
    <r>
      <rPr>
        <vertAlign val="superscript"/>
        <sz val="11"/>
        <rFont val="Courier New"/>
        <family val="3"/>
      </rPr>
      <t xml:space="preserve">648    </t>
    </r>
    <r>
      <rPr>
        <sz val="11"/>
        <rFont val="Courier New"/>
        <family val="3"/>
      </rPr>
      <t xml:space="preserve">541    </t>
    </r>
    <r>
      <rPr>
        <vertAlign val="superscript"/>
        <sz val="11"/>
        <rFont val="Courier New"/>
        <family val="3"/>
      </rPr>
      <t xml:space="preserve">207   </t>
    </r>
    <r>
      <rPr>
        <sz val="11"/>
        <rFont val="Courier New"/>
        <family val="3"/>
      </rPr>
      <t>4318</t>
    </r>
  </si>
  <si>
    <r>
      <rPr>
        <vertAlign val="superscript"/>
        <sz val="11"/>
        <rFont val="Courier New"/>
        <family val="3"/>
      </rPr>
      <t xml:space="preserve">NO                    </t>
    </r>
    <r>
      <rPr>
        <sz val="11"/>
        <rFont val="Courier New"/>
        <family val="3"/>
      </rPr>
      <t xml:space="preserve">84    261    246    252    </t>
    </r>
    <r>
      <rPr>
        <vertAlign val="superscript"/>
        <sz val="11"/>
        <rFont val="Courier New"/>
        <family val="3"/>
      </rPr>
      <t xml:space="preserve">117    </t>
    </r>
    <r>
      <rPr>
        <sz val="11"/>
        <rFont val="Courier New"/>
        <family val="3"/>
      </rPr>
      <t xml:space="preserve">103    174    271    240    </t>
    </r>
    <r>
      <rPr>
        <b/>
        <vertAlign val="superscript"/>
        <sz val="9.5"/>
        <rFont val="Courier New"/>
        <family val="3"/>
      </rPr>
      <t xml:space="preserve">98    </t>
    </r>
    <r>
      <rPr>
        <sz val="11"/>
        <rFont val="Courier New"/>
        <family val="3"/>
      </rPr>
      <t>1846</t>
    </r>
  </si>
  <si>
    <r>
      <rPr>
        <sz val="11"/>
        <rFont val="Courier New"/>
        <family val="3"/>
      </rPr>
      <t>JD4S - N. STEINKRUGER</t>
    </r>
  </si>
  <si>
    <r>
      <rPr>
        <vertAlign val="superscript"/>
        <sz val="11"/>
        <rFont val="Courier New"/>
        <family val="3"/>
      </rPr>
      <t xml:space="preserve">VES                     </t>
    </r>
    <r>
      <rPr>
        <sz val="11"/>
        <rFont val="Courier New"/>
        <family val="3"/>
      </rPr>
      <t xml:space="preserve">204    539    584    602    226    306    360    </t>
    </r>
    <r>
      <rPr>
        <b/>
        <sz val="9.5"/>
        <rFont val="Courier New"/>
        <family val="3"/>
      </rPr>
      <t xml:space="preserve">588     </t>
    </r>
    <r>
      <rPr>
        <sz val="11"/>
        <rFont val="Courier New"/>
        <family val="3"/>
      </rPr>
      <t>487    193   4089</t>
    </r>
  </si>
  <si>
    <r>
      <rPr>
        <vertAlign val="superscript"/>
        <sz val="11"/>
        <rFont val="Courier New"/>
        <family val="3"/>
      </rPr>
      <t xml:space="preserve">NO                     </t>
    </r>
    <r>
      <rPr>
        <sz val="11"/>
        <rFont val="Courier New"/>
        <family val="3"/>
      </rPr>
      <t xml:space="preserve">73    242    240    254    121    </t>
    </r>
    <r>
      <rPr>
        <b/>
        <sz val="9.5"/>
        <rFont val="Courier New"/>
        <family val="3"/>
      </rPr>
      <t xml:space="preserve">98     </t>
    </r>
    <r>
      <rPr>
        <sz val="11"/>
        <rFont val="Courier New"/>
        <family val="3"/>
      </rPr>
      <t>173    290    248    103   1842</t>
    </r>
  </si>
  <si>
    <r>
      <rPr>
        <sz val="11"/>
        <rFont val="Courier New"/>
        <family val="3"/>
      </rPr>
      <t>JD4D - C. PENGILLV</t>
    </r>
  </si>
  <si>
    <r>
      <rPr>
        <vertAlign val="superscript"/>
        <sz val="11"/>
        <rFont val="Courier New"/>
        <family val="3"/>
      </rPr>
      <t xml:space="preserve">VES                     </t>
    </r>
    <r>
      <rPr>
        <sz val="11"/>
        <rFont val="Courier New"/>
        <family val="3"/>
      </rPr>
      <t xml:space="preserve">205    534    580    609    251    313    371    619    502    </t>
    </r>
    <r>
      <rPr>
        <vertAlign val="superscript"/>
        <sz val="11"/>
        <rFont val="Courier New"/>
        <family val="3"/>
      </rPr>
      <t xml:space="preserve">207   </t>
    </r>
    <r>
      <rPr>
        <sz val="11"/>
        <rFont val="Courier New"/>
        <family val="3"/>
      </rPr>
      <t>4191</t>
    </r>
  </si>
  <si>
    <r>
      <rPr>
        <vertAlign val="superscript"/>
        <sz val="11"/>
        <rFont val="Courier New"/>
        <family val="3"/>
      </rPr>
      <t xml:space="preserve">NO                  </t>
    </r>
    <r>
      <rPr>
        <b/>
        <sz val="9.5"/>
        <rFont val="Courier New"/>
        <family val="3"/>
      </rPr>
      <t xml:space="preserve">68     </t>
    </r>
    <r>
      <rPr>
        <sz val="11"/>
        <rFont val="Courier New"/>
        <family val="3"/>
      </rPr>
      <t xml:space="preserve">232    239    230    </t>
    </r>
    <r>
      <rPr>
        <b/>
        <sz val="9.5"/>
        <rFont val="Courier New"/>
        <family val="3"/>
      </rPr>
      <t xml:space="preserve">99      </t>
    </r>
    <r>
      <rPr>
        <b/>
        <sz val="9"/>
        <rFont val="Arial"/>
        <family val="2"/>
      </rPr>
      <t xml:space="preserve">94           </t>
    </r>
    <r>
      <rPr>
        <sz val="11"/>
        <rFont val="Courier New"/>
        <family val="3"/>
      </rPr>
      <t xml:space="preserve">164    259    234    </t>
    </r>
    <r>
      <rPr>
        <b/>
        <vertAlign val="superscript"/>
        <sz val="9.5"/>
        <rFont val="Courier New"/>
        <family val="3"/>
      </rPr>
      <t xml:space="preserve">86    </t>
    </r>
    <r>
      <rPr>
        <vertAlign val="superscript"/>
        <sz val="11"/>
        <rFont val="Courier New"/>
        <family val="3"/>
      </rPr>
      <t>1705</t>
    </r>
  </si>
  <si>
    <r>
      <rPr>
        <sz val="11"/>
        <rFont val="Courier New"/>
        <family val="3"/>
      </rPr>
      <t>CONSTITUTIONAL CDNV.</t>
    </r>
  </si>
  <si>
    <r>
      <rPr>
        <vertAlign val="superscript"/>
        <sz val="11"/>
        <rFont val="Courier New"/>
        <family val="3"/>
      </rPr>
      <t xml:space="preserve">VES                    </t>
    </r>
    <r>
      <rPr>
        <sz val="11"/>
        <rFont val="Courier New"/>
        <family val="3"/>
      </rPr>
      <t xml:space="preserve">95    290    313    331    166    224    171    </t>
    </r>
    <r>
      <rPr>
        <vertAlign val="superscript"/>
        <sz val="11"/>
        <rFont val="Courier New"/>
        <family val="3"/>
      </rPr>
      <t xml:space="preserve">357    379    187   </t>
    </r>
    <r>
      <rPr>
        <sz val="11"/>
        <rFont val="Courier New"/>
        <family val="3"/>
      </rPr>
      <t>2513</t>
    </r>
  </si>
  <si>
    <r>
      <rPr>
        <vertAlign val="superscript"/>
        <sz val="11"/>
        <rFont val="Courier New"/>
        <family val="3"/>
      </rPr>
      <t xml:space="preserve">NO                     </t>
    </r>
    <r>
      <rPr>
        <sz val="11"/>
        <rFont val="Courier New"/>
        <family val="3"/>
      </rPr>
      <t xml:space="preserve">231    646    649    629    226   </t>
    </r>
    <r>
      <rPr>
        <sz val="10.5"/>
        <rFont val="Times New Roman"/>
        <family val="1"/>
      </rPr>
      <t xml:space="preserve">277          </t>
    </r>
    <r>
      <rPr>
        <sz val="11"/>
        <rFont val="Courier New"/>
        <family val="3"/>
      </rPr>
      <t xml:space="preserve">439    607    519    </t>
    </r>
    <r>
      <rPr>
        <vertAlign val="superscript"/>
        <sz val="11"/>
        <rFont val="Courier New"/>
        <family val="3"/>
      </rPr>
      <t xml:space="preserve">234   </t>
    </r>
    <r>
      <rPr>
        <sz val="11"/>
        <rFont val="Courier New"/>
        <family val="3"/>
      </rPr>
      <t>4457</t>
    </r>
  </si>
  <si>
    <r>
      <rPr>
        <sz val="33"/>
        <rFont val="Times New Roman"/>
        <family val="1"/>
      </rPr>
      <t>-</t>
    </r>
    <r>
      <rPr>
        <vertAlign val="subscript"/>
        <sz val="31"/>
        <rFont val="Arial"/>
        <family val="2"/>
      </rPr>
      <t>-</t>
    </r>
  </si>
  <si>
    <r>
      <rPr>
        <sz val="9.5"/>
        <rFont val="Arial"/>
        <family val="2"/>
      </rPr>
      <t>- 80 -</t>
    </r>
  </si>
  <si>
    <r>
      <rPr>
        <vertAlign val="subscript"/>
        <sz val="11"/>
        <rFont val="Courier New"/>
        <family val="3"/>
      </rPr>
      <t xml:space="preserve">DATE1 </t>
    </r>
    <r>
      <rPr>
        <vertAlign val="subscript"/>
        <sz val="10.5"/>
        <rFont val="Courier New"/>
        <family val="3"/>
      </rPr>
      <t xml:space="preserve">12/02/92                                     </t>
    </r>
    <r>
      <rPr>
        <sz val="10.5"/>
        <rFont val="Courier New"/>
        <family val="3"/>
      </rPr>
      <t xml:space="preserve">1992 </t>
    </r>
    <r>
      <rPr>
        <sz val="11"/>
        <rFont val="Courier New"/>
        <family val="3"/>
      </rPr>
      <t>GENERAL ELECTION</t>
    </r>
  </si>
  <si>
    <r>
      <rPr>
        <vertAlign val="subscript"/>
        <sz val="11"/>
        <rFont val="Courier New"/>
        <family val="3"/>
      </rPr>
      <t xml:space="preserve">TIHE1 </t>
    </r>
    <r>
      <rPr>
        <vertAlign val="subscript"/>
        <sz val="10.5"/>
        <rFont val="Courier New"/>
        <family val="3"/>
      </rPr>
      <t xml:space="preserve">13:17                                      </t>
    </r>
    <r>
      <rPr>
        <sz val="11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30</t>
    </r>
  </si>
  <si>
    <r>
      <rPr>
        <sz val="11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 xml:space="preserve">1 </t>
    </r>
    <r>
      <rPr>
        <vertAlign val="superscript"/>
        <sz val="11"/>
        <rFont val="Courier New"/>
        <family val="3"/>
      </rPr>
      <t xml:space="preserve">OF </t>
    </r>
    <r>
      <rPr>
        <vertAlign val="superscript"/>
        <sz val="10.5"/>
        <rFont val="Courier New"/>
        <family val="3"/>
      </rPr>
      <t>2</t>
    </r>
  </si>
  <si>
    <r>
      <rPr>
        <vertAlign val="subscript"/>
        <sz val="11"/>
        <rFont val="Courier New"/>
        <family val="3"/>
      </rPr>
      <t xml:space="preserve">AIRPORT  AURORA    </t>
    </r>
    <r>
      <rPr>
        <vertAlign val="subscript"/>
        <sz val="12"/>
        <rFont val="Courier New"/>
        <family val="3"/>
      </rPr>
      <t xml:space="preserve">FIX    FIX    </t>
    </r>
    <r>
      <rPr>
        <sz val="12"/>
        <rFont val="Courier New"/>
        <family val="3"/>
      </rPr>
      <t xml:space="preserve">FIX </t>
    </r>
    <r>
      <rPr>
        <sz val="11"/>
        <rFont val="Courier New"/>
        <family val="3"/>
      </rPr>
      <t xml:space="preserve">LEHETA   PIKE  </t>
    </r>
    <r>
      <rPr>
        <vertAlign val="superscript"/>
        <sz val="11"/>
        <rFont val="Courier New"/>
        <family val="3"/>
      </rPr>
      <t>SHANLY ABSENTE QUESTON</t>
    </r>
  </si>
  <si>
    <r>
      <rPr>
        <sz val="10.5"/>
        <rFont val="Courier New"/>
        <family val="3"/>
      </rPr>
      <t xml:space="preserve">I 4    I 5   </t>
    </r>
    <r>
      <rPr>
        <vertAlign val="superscript"/>
        <sz val="10.5"/>
        <rFont val="Courier New"/>
        <family val="3"/>
      </rPr>
      <t>I 10</t>
    </r>
  </si>
  <si>
    <r>
      <rPr>
        <sz val="10.5"/>
        <rFont val="Courier New"/>
        <family val="3"/>
      </rPr>
      <t xml:space="preserve">30-305  30-310  </t>
    </r>
    <r>
      <rPr>
        <vertAlign val="superscript"/>
        <sz val="10.5"/>
        <rFont val="Courier New"/>
        <family val="3"/>
      </rPr>
      <t>30-335  30-340  30-363  30-370</t>
    </r>
  </si>
  <si>
    <r>
      <rPr>
        <sz val="10.5"/>
        <rFont val="Courier New"/>
        <family val="3"/>
      </rPr>
      <t xml:space="preserve">30-470  </t>
    </r>
    <r>
      <rPr>
        <vertAlign val="superscript"/>
        <sz val="10.5"/>
        <rFont val="Courier New"/>
        <family val="3"/>
      </rPr>
      <t>30-475  30-991  30-995</t>
    </r>
  </si>
  <si>
    <r>
      <rPr>
        <vertAlign val="subscript"/>
        <sz val="11"/>
        <rFont val="Courier New"/>
        <family val="3"/>
      </rPr>
      <t xml:space="preserve">VOTER TURNOUT X          </t>
    </r>
    <r>
      <rPr>
        <vertAlign val="subscript"/>
        <sz val="10.5"/>
        <rFont val="Courier New"/>
        <family val="3"/>
      </rPr>
      <t xml:space="preserve">62.00  </t>
    </r>
    <r>
      <rPr>
        <b/>
        <sz val="10"/>
        <rFont val="Courier New"/>
        <family val="3"/>
      </rPr>
      <t xml:space="preserve">69.58   </t>
    </r>
    <r>
      <rPr>
        <sz val="10.5"/>
        <rFont val="Courier New"/>
        <family val="3"/>
      </rPr>
      <t xml:space="preserve">68.49   69.43   </t>
    </r>
    <r>
      <rPr>
        <vertAlign val="superscript"/>
        <sz val="10.5"/>
        <rFont val="Courier New"/>
        <family val="3"/>
      </rPr>
      <t>52.85   56°.91  70.07  66.61                 83.38</t>
    </r>
  </si>
  <si>
    <r>
      <rPr>
        <sz val="11"/>
        <rFont val="Courier New"/>
        <family val="3"/>
      </rPr>
      <t xml:space="preserve">REGISTERED VOTERS         </t>
    </r>
    <r>
      <rPr>
        <b/>
        <vertAlign val="superscript"/>
        <sz val="10"/>
        <rFont val="Courier New"/>
        <family val="3"/>
      </rPr>
      <t xml:space="preserve">958    </t>
    </r>
    <r>
      <rPr>
        <vertAlign val="superscript"/>
        <sz val="10.5"/>
        <rFont val="Courier New"/>
        <family val="3"/>
      </rPr>
      <t>1417    765    867   1400   1214    411    650     0      0   7682</t>
    </r>
  </si>
  <si>
    <r>
      <rPr>
        <sz val="11"/>
        <rFont val="Courier New"/>
        <family val="3"/>
      </rPr>
      <t xml:space="preserve">BALLOTS CAST             </t>
    </r>
    <r>
      <rPr>
        <vertAlign val="superscript"/>
        <sz val="10.5"/>
        <rFont val="Courier New"/>
        <family val="3"/>
      </rPr>
      <t xml:space="preserve">594    </t>
    </r>
    <r>
      <rPr>
        <b/>
        <vertAlign val="superscript"/>
        <sz val="10"/>
        <rFont val="Courier New"/>
        <family val="3"/>
      </rPr>
      <t xml:space="preserve">986     </t>
    </r>
    <r>
      <rPr>
        <vertAlign val="superscript"/>
        <sz val="10.5"/>
        <rFont val="Courier New"/>
        <family val="3"/>
      </rPr>
      <t>524    602    740    691    288    433    753    795   6406</t>
    </r>
  </si>
  <si>
    <r>
      <rPr>
        <sz val="11"/>
        <rFont val="Courier New"/>
        <family val="3"/>
      </rPr>
      <t>PRESIDENT/VICE PRESIDENT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</si>
  <si>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208    398    195    307    </t>
    </r>
    <r>
      <rPr>
        <sz val="10.5"/>
        <rFont val="Courier New"/>
        <family val="3"/>
      </rPr>
      <t xml:space="preserve">300    255     99    </t>
    </r>
    <r>
      <rPr>
        <vertAlign val="superscript"/>
        <sz val="10.5"/>
        <rFont val="Courier New"/>
        <family val="3"/>
      </rPr>
      <t>127    300    245   2434</t>
    </r>
  </si>
  <si>
    <r>
      <rPr>
        <sz val="11"/>
        <rFont val="Courier New"/>
        <family val="3"/>
      </rPr>
      <t>BUSH/QUAYLE CLINTON/GORE</t>
    </r>
  </si>
  <si>
    <r>
      <rPr>
        <sz val="11"/>
        <rFont val="Courier New"/>
        <family val="3"/>
      </rPr>
      <t>D NAP</t>
    </r>
  </si>
  <si>
    <r>
      <rPr>
        <sz val="10.5"/>
        <rFont val="Courier New"/>
        <family val="3"/>
      </rPr>
      <t xml:space="preserve">183    290    151    131    </t>
    </r>
    <r>
      <rPr>
        <vertAlign val="superscript"/>
        <sz val="10.5"/>
        <rFont val="Courier New"/>
        <family val="3"/>
      </rPr>
      <t>219    210     81</t>
    </r>
  </si>
  <si>
    <r>
      <rPr>
        <sz val="10.5"/>
        <rFont val="Courier New"/>
        <family val="3"/>
      </rPr>
      <t xml:space="preserve">144    </t>
    </r>
    <r>
      <rPr>
        <vertAlign val="superscript"/>
        <sz val="10.5"/>
        <rFont val="Courier New"/>
        <family val="3"/>
      </rPr>
      <t>258    193   1860</t>
    </r>
  </si>
  <si>
    <r>
      <rPr>
        <sz val="11"/>
        <rFont val="Courier New"/>
        <family val="3"/>
      </rPr>
      <t>FULANI/MUNOZ GRITZ/HI NETT HAGELIN/TOHPKINS</t>
    </r>
  </si>
  <si>
    <r>
      <rPr>
        <sz val="11"/>
        <rFont val="Courier New"/>
        <family val="3"/>
      </rPr>
      <t>AFP NLP IFER</t>
    </r>
  </si>
  <si>
    <r>
      <rPr>
        <sz val="10.5"/>
        <rFont val="Courier New"/>
        <family val="3"/>
      </rPr>
      <t xml:space="preserve">0      2      </t>
    </r>
    <r>
      <rPr>
        <vertAlign val="superscript"/>
        <sz val="10.5"/>
        <rFont val="Courier New"/>
        <family val="3"/>
      </rPr>
      <t>0      0      3      2      0      2      0      2     11</t>
    </r>
  </si>
  <si>
    <r>
      <rPr>
        <vertAlign val="subscript"/>
        <sz val="10.5"/>
        <rFont val="Courier New"/>
        <family val="3"/>
      </rPr>
      <t xml:space="preserve">0      4      2      </t>
    </r>
    <r>
      <rPr>
        <sz val="10.5"/>
        <rFont val="Courier New"/>
        <family val="3"/>
      </rPr>
      <t xml:space="preserve">3      6      5      </t>
    </r>
    <r>
      <rPr>
        <vertAlign val="superscript"/>
        <sz val="10.5"/>
        <rFont val="Courier New"/>
        <family val="3"/>
      </rPr>
      <t>6     42</t>
    </r>
  </si>
  <si>
    <r>
      <rPr>
        <vertAlign val="subscript"/>
        <sz val="10.5"/>
        <rFont val="Courier New"/>
        <family val="3"/>
      </rPr>
      <t xml:space="preserve">2     0      0      0      </t>
    </r>
    <r>
      <rPr>
        <sz val="10.5"/>
        <rFont val="Courier New"/>
        <family val="3"/>
      </rPr>
      <t xml:space="preserve">0      3      </t>
    </r>
    <r>
      <rPr>
        <vertAlign val="superscript"/>
        <sz val="10.5"/>
        <rFont val="Courier New"/>
        <family val="3"/>
      </rPr>
      <t>2      2      2      2     13</t>
    </r>
  </si>
  <si>
    <r>
      <rPr>
        <sz val="10.5"/>
        <rFont val="Courier New"/>
        <family val="3"/>
      </rPr>
      <t xml:space="preserve">1      1      3      </t>
    </r>
    <r>
      <rPr>
        <vertAlign val="superscript"/>
        <sz val="10.5"/>
        <rFont val="Courier New"/>
        <family val="3"/>
      </rPr>
      <t>0      1      2      2      1     0      3     14</t>
    </r>
  </si>
  <si>
    <r>
      <rPr>
        <sz val="11"/>
        <rFont val="Courier New"/>
        <family val="3"/>
      </rPr>
      <t>LAROUCHE/BEVEL HARROU/LORD</t>
    </r>
  </si>
  <si>
    <r>
      <rPr>
        <sz val="11"/>
        <rFont val="Courier New"/>
        <family val="3"/>
      </rPr>
      <t xml:space="preserve">LP      </t>
    </r>
    <r>
      <rPr>
        <sz val="10.5"/>
        <rFont val="Courier New"/>
        <family val="3"/>
      </rPr>
      <t xml:space="preserve">3      3      0      </t>
    </r>
    <r>
      <rPr>
        <vertAlign val="superscript"/>
        <sz val="10.5"/>
        <rFont val="Courier New"/>
        <family val="3"/>
      </rPr>
      <t>4      8      2     2      1     2      7     32</t>
    </r>
  </si>
  <si>
    <r>
      <rPr>
        <sz val="11"/>
        <rFont val="Courier New"/>
        <family val="3"/>
      </rPr>
      <t xml:space="preserve">NPP    </t>
    </r>
    <r>
      <rPr>
        <b/>
        <sz val="10"/>
        <rFont val="Courier New"/>
        <family val="3"/>
      </rPr>
      <t xml:space="preserve">186     </t>
    </r>
    <r>
      <rPr>
        <sz val="10.5"/>
        <rFont val="Courier New"/>
        <family val="3"/>
      </rPr>
      <t xml:space="preserve">269    </t>
    </r>
    <r>
      <rPr>
        <vertAlign val="superscript"/>
        <sz val="10.5"/>
        <rFont val="Courier New"/>
        <family val="3"/>
      </rPr>
      <t>164    155    197    201     96    145    168    331   1912</t>
    </r>
  </si>
  <si>
    <r>
      <rPr>
        <sz val="11"/>
        <rFont val="Courier New"/>
        <family val="3"/>
      </rPr>
      <t>PEROT/STOCKDALE PHILLIPS/KNIGHT</t>
    </r>
  </si>
  <si>
    <r>
      <rPr>
        <sz val="11"/>
        <rFont val="Courier New"/>
        <family val="3"/>
      </rPr>
      <t>ATP</t>
    </r>
  </si>
  <si>
    <r>
      <rPr>
        <sz val="10.5"/>
        <rFont val="Courier New"/>
        <family val="3"/>
      </rPr>
      <t xml:space="preserve">1     0      1      </t>
    </r>
    <r>
      <rPr>
        <vertAlign val="superscript"/>
        <sz val="10.5"/>
        <rFont val="Courier New"/>
        <family val="3"/>
      </rPr>
      <t>0      0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</si>
  <si>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0      0      0      0      2</t>
    </r>
  </si>
  <si>
    <r>
      <rPr>
        <sz val="11"/>
        <rFont val="Courier New"/>
        <family val="3"/>
      </rPr>
      <t xml:space="preserve">WRITE-IN                </t>
    </r>
    <r>
      <rPr>
        <vertAlign val="superscript"/>
        <sz val="10.5"/>
        <rFont val="Courier New"/>
        <family val="3"/>
      </rPr>
      <t xml:space="preserve">1      3      1      1      0      1      2      1      </t>
    </r>
    <r>
      <rPr>
        <vertAlign val="superscript"/>
        <sz val="8.5"/>
        <rFont val="Arial"/>
        <family val="2"/>
      </rPr>
      <t xml:space="preserve">2                 </t>
    </r>
    <r>
      <rPr>
        <vertAlign val="superscript"/>
        <sz val="10.5"/>
        <rFont val="Courier New"/>
        <family val="3"/>
      </rPr>
      <t>1     13</t>
    </r>
  </si>
  <si>
    <r>
      <rPr>
        <sz val="9"/>
        <rFont val="Arial"/>
        <family val="2"/>
      </rPr>
      <t xml:space="preserve">8             </t>
    </r>
    <r>
      <rPr>
        <vertAlign val="superscript"/>
        <sz val="10.5"/>
        <rFont val="Courier New"/>
        <family val="3"/>
      </rPr>
      <t xml:space="preserve">36     39     24     17     41     </t>
    </r>
    <r>
      <rPr>
        <vertAlign val="superscript"/>
        <sz val="14"/>
        <rFont val="Courier New"/>
        <family val="3"/>
      </rPr>
      <t xml:space="preserve">so   </t>
    </r>
    <r>
      <rPr>
        <vertAlign val="superscript"/>
        <sz val="10.5"/>
        <rFont val="Courier New"/>
        <family val="3"/>
      </rPr>
      <t xml:space="preserve">16     </t>
    </r>
    <r>
      <rPr>
        <b/>
        <vertAlign val="superscript"/>
        <sz val="10"/>
        <rFont val="Courier New"/>
        <family val="3"/>
      </rPr>
      <t xml:space="preserve">38     </t>
    </r>
    <r>
      <rPr>
        <vertAlign val="superscript"/>
        <sz val="10.5"/>
        <rFont val="Courier New"/>
        <family val="3"/>
      </rPr>
      <t>40     37    338</t>
    </r>
  </si>
  <si>
    <r>
      <rPr>
        <sz val="11"/>
        <rFont val="Courier New"/>
        <family val="3"/>
      </rPr>
      <t>JORDAN, HARV HURKOWSKI, FRANK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</si>
  <si>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290    519    272    377    </t>
    </r>
    <r>
      <rPr>
        <b/>
        <sz val="10"/>
        <rFont val="Courier New"/>
        <family val="3"/>
      </rPr>
      <t xml:space="preserve">384    </t>
    </r>
    <r>
      <rPr>
        <vertAlign val="superscript"/>
        <sz val="10.5"/>
        <rFont val="Courier New"/>
        <family val="3"/>
      </rPr>
      <t>315    153    209</t>
    </r>
  </si>
  <si>
    <r>
      <rPr>
        <b/>
        <sz val="9"/>
        <rFont val="Arial"/>
        <family val="2"/>
      </rPr>
      <t>D</t>
    </r>
  </si>
  <si>
    <r>
      <rPr>
        <sz val="10.5"/>
        <rFont val="Courier New"/>
        <family val="3"/>
      </rPr>
      <t xml:space="preserve">359    202   </t>
    </r>
    <r>
      <rPr>
        <vertAlign val="superscript"/>
        <sz val="10.5"/>
        <rFont val="Courier New"/>
        <family val="3"/>
      </rPr>
      <t>3080</t>
    </r>
  </si>
  <si>
    <r>
      <rPr>
        <sz val="11"/>
        <rFont val="Courier New"/>
        <family val="3"/>
      </rPr>
      <t>SMITH, TONY</t>
    </r>
  </si>
  <si>
    <r>
      <rPr>
        <vertAlign val="subscript"/>
        <sz val="10.5"/>
        <rFont val="Courier New"/>
        <family val="3"/>
      </rPr>
      <t xml:space="preserve">261    407    222    203    </t>
    </r>
    <r>
      <rPr>
        <b/>
        <sz val="10"/>
        <rFont val="Courier New"/>
        <family val="3"/>
      </rPr>
      <t xml:space="preserve">298    </t>
    </r>
    <r>
      <rPr>
        <vertAlign val="superscript"/>
        <sz val="10.5"/>
        <rFont val="Courier New"/>
        <family val="3"/>
      </rPr>
      <t xml:space="preserve">310    116    </t>
    </r>
    <r>
      <rPr>
        <b/>
        <vertAlign val="superscript"/>
        <sz val="10"/>
        <rFont val="Courier New"/>
        <family val="3"/>
      </rPr>
      <t xml:space="preserve">180     </t>
    </r>
    <r>
      <rPr>
        <vertAlign val="superscript"/>
        <sz val="10.5"/>
        <rFont val="Courier New"/>
        <family val="3"/>
      </rPr>
      <t>290    189    2476</t>
    </r>
  </si>
  <si>
    <r>
      <rPr>
        <sz val="11"/>
        <rFont val="Courier New"/>
        <family val="3"/>
      </rPr>
      <t xml:space="preserve">WRITE-IN                </t>
    </r>
    <r>
      <rPr>
        <vertAlign val="superscript"/>
        <sz val="10.5"/>
        <rFont val="Courier New"/>
        <family val="3"/>
      </rPr>
      <t>1      5      2      1      2     3      0      0      4      4     22</t>
    </r>
  </si>
  <si>
    <r>
      <rPr>
        <b/>
        <vertAlign val="subscript"/>
        <sz val="9.5"/>
        <rFont val="Arial"/>
        <family val="2"/>
      </rPr>
      <t xml:space="preserve">D          </t>
    </r>
    <r>
      <rPr>
        <vertAlign val="subscript"/>
        <sz val="10.5"/>
        <rFont val="Courier New"/>
        <family val="3"/>
      </rPr>
      <t xml:space="preserve">276    </t>
    </r>
    <r>
      <rPr>
        <b/>
        <vertAlign val="subscript"/>
        <sz val="10"/>
        <rFont val="Courier New"/>
        <family val="3"/>
      </rPr>
      <t xml:space="preserve">418     </t>
    </r>
    <r>
      <rPr>
        <vertAlign val="subscript"/>
        <sz val="10.5"/>
        <rFont val="Courier New"/>
        <family val="3"/>
      </rPr>
      <t xml:space="preserve">239    234    316    </t>
    </r>
    <r>
      <rPr>
        <b/>
        <vertAlign val="subscript"/>
        <sz val="10"/>
        <rFont val="Courier New"/>
        <family val="3"/>
      </rPr>
      <t xml:space="preserve">288    </t>
    </r>
    <r>
      <rPr>
        <sz val="10.5"/>
        <rFont val="Courier New"/>
        <family val="3"/>
      </rPr>
      <t xml:space="preserve">124    192    310    </t>
    </r>
    <r>
      <rPr>
        <vertAlign val="superscript"/>
        <sz val="10.5"/>
        <rFont val="Courier New"/>
        <family val="3"/>
      </rPr>
      <t>162   2559</t>
    </r>
  </si>
  <si>
    <r>
      <rPr>
        <vertAlign val="subscript"/>
        <sz val="11"/>
        <rFont val="Courier New"/>
        <family val="3"/>
      </rPr>
      <t xml:space="preserve">G     </t>
    </r>
    <r>
      <rPr>
        <vertAlign val="subscript"/>
        <sz val="10.5"/>
        <rFont val="Courier New"/>
        <family val="3"/>
      </rPr>
      <t xml:space="preserve">16     </t>
    </r>
    <r>
      <rPr>
        <b/>
        <vertAlign val="subscript"/>
        <sz val="10"/>
        <rFont val="Courier New"/>
        <family val="3"/>
      </rPr>
      <t xml:space="preserve">28     </t>
    </r>
    <r>
      <rPr>
        <vertAlign val="subscript"/>
        <sz val="10.5"/>
        <rFont val="Courier New"/>
        <family val="3"/>
      </rPr>
      <t>16</t>
    </r>
    <r>
      <rPr>
        <vertAlign val="subscript"/>
        <sz val="10.5"/>
        <color rgb="FF1A1A1A"/>
        <rFont val="Courier New"/>
        <family val="3"/>
      </rPr>
      <t xml:space="preserve">·      </t>
    </r>
    <r>
      <rPr>
        <vertAlign val="subscript"/>
        <sz val="10.5"/>
        <rFont val="Courier New"/>
        <family val="3"/>
      </rPr>
      <t xml:space="preserve">9     </t>
    </r>
    <r>
      <rPr>
        <sz val="10.5"/>
        <rFont val="Courier New"/>
        <family val="3"/>
      </rPr>
      <t xml:space="preserve">23     37      9     </t>
    </r>
    <r>
      <rPr>
        <vertAlign val="superscript"/>
        <sz val="10.5"/>
        <rFont val="Courier New"/>
        <family val="3"/>
      </rPr>
      <t>30     29</t>
    </r>
  </si>
  <si>
    <r>
      <rPr>
        <sz val="11"/>
        <rFont val="Courier New"/>
        <family val="3"/>
      </rPr>
      <t>A</t>
    </r>
  </si>
  <si>
    <r>
      <rPr>
        <sz val="10.5"/>
        <rFont val="Courier New"/>
        <family val="3"/>
      </rPr>
      <t>25    222</t>
    </r>
  </si>
  <si>
    <r>
      <rPr>
        <b/>
        <vertAlign val="subscript"/>
        <sz val="10"/>
        <rFont val="Courier New"/>
        <family val="3"/>
      </rPr>
      <t xml:space="preserve">65     </t>
    </r>
    <r>
      <rPr>
        <vertAlign val="subscript"/>
        <sz val="10.5"/>
        <rFont val="Courier New"/>
        <family val="3"/>
      </rPr>
      <t xml:space="preserve">94     </t>
    </r>
    <r>
      <rPr>
        <b/>
        <vertAlign val="subscript"/>
        <sz val="10"/>
        <rFont val="Courier New"/>
        <family val="3"/>
      </rPr>
      <t xml:space="preserve">56     </t>
    </r>
    <r>
      <rPr>
        <vertAlign val="subscript"/>
        <sz val="10.5"/>
        <rFont val="Courier New"/>
        <family val="3"/>
      </rPr>
      <t xml:space="preserve">44     </t>
    </r>
    <r>
      <rPr>
        <b/>
        <vertAlign val="subscript"/>
        <sz val="10"/>
        <rFont val="Courier New"/>
        <family val="3"/>
      </rPr>
      <t xml:space="preserve">80     </t>
    </r>
    <r>
      <rPr>
        <vertAlign val="subscript"/>
        <sz val="10.5"/>
        <rFont val="Courier New"/>
        <family val="3"/>
      </rPr>
      <t xml:space="preserve">75     25     </t>
    </r>
    <r>
      <rPr>
        <sz val="14"/>
        <rFont val="Courier New"/>
        <family val="3"/>
      </rPr>
      <t xml:space="preserve">so    so   </t>
    </r>
    <r>
      <rPr>
        <sz val="10.5"/>
        <rFont val="Courier New"/>
        <family val="3"/>
      </rPr>
      <t>41</t>
    </r>
    <r>
      <rPr>
        <vertAlign val="superscript"/>
        <sz val="10.5"/>
        <rFont val="Courier New"/>
        <family val="3"/>
      </rPr>
      <t xml:space="preserve">    580</t>
    </r>
  </si>
  <si>
    <r>
      <rPr>
        <b/>
        <sz val="9"/>
        <rFont val="Arial"/>
        <family val="2"/>
      </rPr>
      <t xml:space="preserve">R          </t>
    </r>
    <r>
      <rPr>
        <sz val="10.5"/>
        <rFont val="Courier New"/>
        <family val="3"/>
      </rPr>
      <t xml:space="preserve">233    </t>
    </r>
    <r>
      <rPr>
        <vertAlign val="superscript"/>
        <sz val="10.5"/>
        <rFont val="Courier New"/>
        <family val="3"/>
      </rPr>
      <t xml:space="preserve">422    207    310    306    276    128    154    </t>
    </r>
    <r>
      <rPr>
        <b/>
        <vertAlign val="superscript"/>
        <sz val="10"/>
        <rFont val="Courier New"/>
        <family val="3"/>
      </rPr>
      <t xml:space="preserve">298    </t>
    </r>
    <r>
      <rPr>
        <vertAlign val="superscript"/>
        <sz val="10.5"/>
        <rFont val="Courier New"/>
        <family val="3"/>
      </rPr>
      <t>192   2526</t>
    </r>
  </si>
  <si>
    <r>
      <rPr>
        <sz val="11"/>
        <rFont val="Courier New"/>
        <family val="3"/>
      </rPr>
      <t xml:space="preserve">WRITE-IN               </t>
    </r>
    <r>
      <rPr>
        <vertAlign val="superscript"/>
        <sz val="10.5"/>
        <rFont val="Courier New"/>
        <family val="3"/>
      </rPr>
      <t>0      0      0      0      1      2      1      1      4      2     11</t>
    </r>
  </si>
  <si>
    <r>
      <rPr>
        <sz val="11"/>
        <rFont val="Courier New"/>
        <family val="3"/>
      </rPr>
      <t>STATE SENATOR DIST.O</t>
    </r>
  </si>
  <si>
    <r>
      <rPr>
        <sz val="11"/>
        <rFont val="Courier New"/>
        <family val="3"/>
      </rPr>
      <t xml:space="preserve">A     </t>
    </r>
    <r>
      <rPr>
        <sz val="10.5"/>
        <rFont val="Courier New"/>
        <family val="3"/>
      </rPr>
      <t xml:space="preserve">36     </t>
    </r>
    <r>
      <rPr>
        <b/>
        <sz val="10"/>
        <rFont val="Courier New"/>
        <family val="3"/>
      </rPr>
      <t xml:space="preserve">48     </t>
    </r>
    <r>
      <rPr>
        <vertAlign val="superscript"/>
        <sz val="10.5"/>
        <rFont val="Courier New"/>
        <family val="3"/>
      </rPr>
      <t xml:space="preserve">33     14     41     43     18     </t>
    </r>
    <r>
      <rPr>
        <b/>
        <vertAlign val="superscript"/>
        <sz val="10"/>
        <rFont val="Courier New"/>
        <family val="3"/>
      </rPr>
      <t xml:space="preserve">38     </t>
    </r>
    <r>
      <rPr>
        <vertAlign val="superscript"/>
        <sz val="10.5"/>
        <rFont val="Courier New"/>
        <family val="3"/>
      </rPr>
      <t>44     27    342</t>
    </r>
  </si>
  <si>
    <r>
      <rPr>
        <sz val="11"/>
        <rFont val="Courier New"/>
        <family val="3"/>
      </rPr>
      <t>EUBANK, JOHN FRANK, STEVE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</si>
  <si>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370    651    337    </t>
    </r>
    <r>
      <rPr>
        <sz val="10.5"/>
        <rFont val="Courier New"/>
        <family val="3"/>
      </rPr>
      <t xml:space="preserve">470    437    </t>
    </r>
    <r>
      <rPr>
        <b/>
        <vertAlign val="superscript"/>
        <sz val="10"/>
        <rFont val="Courier New"/>
        <family val="3"/>
      </rPr>
      <t xml:space="preserve">384    </t>
    </r>
    <r>
      <rPr>
        <vertAlign val="superscript"/>
        <sz val="10.5"/>
        <rFont val="Courier New"/>
        <family val="3"/>
      </rPr>
      <t>189    252</t>
    </r>
  </si>
  <si>
    <r>
      <rPr>
        <sz val="11"/>
        <rFont val="Courier New"/>
        <family val="3"/>
      </rPr>
      <t>D</t>
    </r>
  </si>
  <si>
    <r>
      <rPr>
        <sz val="10.5"/>
        <rFont val="Courier New"/>
        <family val="3"/>
      </rPr>
      <t xml:space="preserve">394    </t>
    </r>
    <r>
      <rPr>
        <vertAlign val="superscript"/>
        <sz val="10.5"/>
        <rFont val="Courier New"/>
        <family val="3"/>
      </rPr>
      <t>223   3707</t>
    </r>
  </si>
  <si>
    <r>
      <rPr>
        <sz val="11"/>
        <rFont val="Courier New"/>
        <family val="3"/>
      </rPr>
      <t>JACKSON, BARRY STANNARD, DAVID</t>
    </r>
  </si>
  <si>
    <r>
      <rPr>
        <sz val="10.5"/>
        <rFont val="Courier New"/>
        <family val="3"/>
      </rPr>
      <t xml:space="preserve">151    223    </t>
    </r>
    <r>
      <rPr>
        <vertAlign val="superscript"/>
        <sz val="10.5"/>
        <rFont val="Courier New"/>
        <family val="3"/>
      </rPr>
      <t xml:space="preserve">129    102    203    199     </t>
    </r>
    <r>
      <rPr>
        <b/>
        <vertAlign val="superscript"/>
        <sz val="10"/>
        <rFont val="Courier New"/>
        <family val="3"/>
      </rPr>
      <t xml:space="preserve">69     </t>
    </r>
    <r>
      <rPr>
        <b/>
        <vertAlign val="superscript"/>
        <sz val="9.5"/>
        <rFont val="Courier New"/>
        <family val="3"/>
      </rPr>
      <t xml:space="preserve">98     </t>
    </r>
    <r>
      <rPr>
        <vertAlign val="superscript"/>
        <sz val="10.5"/>
        <rFont val="Courier New"/>
        <family val="3"/>
      </rPr>
      <t>179     81   1434</t>
    </r>
  </si>
  <si>
    <r>
      <rPr>
        <vertAlign val="subscript"/>
        <sz val="9"/>
        <rFont val="Arial"/>
        <family val="2"/>
      </rPr>
      <t xml:space="preserve">8             </t>
    </r>
    <r>
      <rPr>
        <vertAlign val="subscript"/>
        <sz val="10.5"/>
        <rFont val="Courier New"/>
        <family val="3"/>
      </rPr>
      <t xml:space="preserve">19     31     10            </t>
    </r>
    <r>
      <rPr>
        <sz val="10.5"/>
        <rFont val="Courier New"/>
        <family val="3"/>
      </rPr>
      <t xml:space="preserve">24     44     </t>
    </r>
    <r>
      <rPr>
        <vertAlign val="superscript"/>
        <sz val="10.5"/>
        <rFont val="Courier New"/>
        <family val="3"/>
      </rPr>
      <t>10     36</t>
    </r>
  </si>
  <si>
    <r>
      <rPr>
        <sz val="11"/>
        <rFont val="Courier New"/>
        <family val="3"/>
      </rPr>
      <t xml:space="preserve">WRITE-IN               </t>
    </r>
    <r>
      <rPr>
        <vertAlign val="superscript"/>
        <sz val="10.5"/>
        <rFont val="Courier New"/>
        <family val="3"/>
      </rPr>
      <t>0      3      0      2      1      1     0      0      1      2     10</t>
    </r>
  </si>
  <si>
    <r>
      <rPr>
        <sz val="11"/>
        <rFont val="Courier New"/>
        <family val="3"/>
      </rPr>
      <t xml:space="preserve">STATE REP. DIST. </t>
    </r>
    <r>
      <rPr>
        <sz val="10.5"/>
        <rFont val="Courier New"/>
        <family val="3"/>
      </rPr>
      <t xml:space="preserve">30 </t>
    </r>
    <r>
      <rPr>
        <sz val="11"/>
        <rFont val="Courier New"/>
        <family val="3"/>
      </rPr>
      <t>BOHHS, RUTH BRICE, TOH CRUTCHFIELD, H.E.</t>
    </r>
  </si>
  <si>
    <r>
      <rPr>
        <b/>
        <vertAlign val="subscript"/>
        <sz val="9"/>
        <rFont val="Arial"/>
        <family val="2"/>
      </rPr>
      <t xml:space="preserve">A           </t>
    </r>
    <r>
      <rPr>
        <vertAlign val="subscript"/>
        <sz val="10.5"/>
        <rFont val="Courier New"/>
        <family val="3"/>
      </rPr>
      <t xml:space="preserve">64    101     54     </t>
    </r>
    <r>
      <rPr>
        <sz val="10.5"/>
        <rFont val="Courier New"/>
        <family val="3"/>
      </rPr>
      <t xml:space="preserve">51     </t>
    </r>
    <r>
      <rPr>
        <b/>
        <sz val="10"/>
        <rFont val="Courier New"/>
        <family val="3"/>
      </rPr>
      <t xml:space="preserve">68     </t>
    </r>
    <r>
      <rPr>
        <vertAlign val="superscript"/>
        <sz val="10.5"/>
        <rFont val="Courier New"/>
        <family val="3"/>
      </rPr>
      <t>79     47     60     59      8    591</t>
    </r>
  </si>
  <si>
    <r>
      <rPr>
        <sz val="9"/>
        <rFont val="Arial"/>
        <family val="2"/>
      </rPr>
      <t xml:space="preserve">D           </t>
    </r>
    <r>
      <rPr>
        <sz val="10.5"/>
        <rFont val="Courier New"/>
        <family val="3"/>
      </rPr>
      <t xml:space="preserve">303    </t>
    </r>
    <r>
      <rPr>
        <b/>
        <vertAlign val="superscript"/>
        <sz val="10"/>
        <rFont val="Courier New"/>
        <family val="3"/>
      </rPr>
      <t xml:space="preserve">508    </t>
    </r>
    <r>
      <rPr>
        <vertAlign val="superscript"/>
        <sz val="10.5"/>
        <rFont val="Courier New"/>
        <family val="3"/>
      </rPr>
      <t>245    247    370    321    113    231    287     46   2671</t>
    </r>
  </si>
  <si>
    <r>
      <rPr>
        <vertAlign val="subscript"/>
        <sz val="11"/>
        <rFont val="Courier New"/>
        <family val="3"/>
      </rPr>
      <t xml:space="preserve">CED) </t>
    </r>
    <r>
      <rPr>
        <b/>
        <vertAlign val="subscript"/>
        <sz val="9.5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216    342    216    </t>
    </r>
    <r>
      <rPr>
        <b/>
        <sz val="10"/>
        <rFont val="Courier New"/>
        <family val="3"/>
      </rPr>
      <t xml:space="preserve">298    </t>
    </r>
    <r>
      <rPr>
        <sz val="10.5"/>
        <rFont val="Courier New"/>
        <family val="3"/>
      </rPr>
      <t xml:space="preserve">267    </t>
    </r>
    <r>
      <rPr>
        <vertAlign val="superscript"/>
        <sz val="10.5"/>
        <rFont val="Courier New"/>
        <family val="3"/>
      </rPr>
      <t>270    125    131    272     32   2169</t>
    </r>
  </si>
  <si>
    <r>
      <rPr>
        <vertAlign val="subscript"/>
        <sz val="10.5"/>
        <rFont val="Courier New"/>
        <family val="3"/>
      </rPr>
      <t xml:space="preserve">329    521    313    </t>
    </r>
    <r>
      <rPr>
        <b/>
        <vertAlign val="subscript"/>
        <sz val="10"/>
        <rFont val="Courier New"/>
        <family val="3"/>
      </rPr>
      <t xml:space="preserve">386     </t>
    </r>
    <r>
      <rPr>
        <vertAlign val="subscript"/>
        <sz val="10.5"/>
        <rFont val="Courier New"/>
        <family val="3"/>
      </rPr>
      <t xml:space="preserve">429    </t>
    </r>
    <r>
      <rPr>
        <b/>
        <sz val="10"/>
        <rFont val="Courier New"/>
        <family val="3"/>
      </rPr>
      <t xml:space="preserve">389    </t>
    </r>
    <r>
      <rPr>
        <sz val="10.5"/>
        <rFont val="Courier New"/>
        <family val="3"/>
      </rPr>
      <t xml:space="preserve">148    </t>
    </r>
    <r>
      <rPr>
        <vertAlign val="superscript"/>
        <sz val="10.5"/>
        <rFont val="Courier New"/>
        <family val="3"/>
      </rPr>
      <t>215    404    227   3361</t>
    </r>
  </si>
  <si>
    <r>
      <rPr>
        <sz val="10.5"/>
        <rFont val="Courier New"/>
        <family val="3"/>
      </rPr>
      <t xml:space="preserve">202    </t>
    </r>
    <r>
      <rPr>
        <b/>
        <sz val="10"/>
        <rFont val="Courier New"/>
        <family val="3"/>
      </rPr>
      <t xml:space="preserve">208    </t>
    </r>
    <r>
      <rPr>
        <vertAlign val="superscript"/>
        <sz val="10.5"/>
        <rFont val="Courier New"/>
        <family val="3"/>
      </rPr>
      <t>102    159    184    138   1825</t>
    </r>
  </si>
  <si>
    <r>
      <rPr>
        <sz val="11"/>
        <rFont val="Courier New"/>
        <family val="3"/>
      </rPr>
      <t xml:space="preserve">NO                    </t>
    </r>
    <r>
      <rPr>
        <b/>
        <vertAlign val="superscript"/>
        <sz val="10"/>
        <rFont val="Courier New"/>
        <family val="3"/>
      </rPr>
      <t xml:space="preserve">186     </t>
    </r>
    <r>
      <rPr>
        <vertAlign val="superscript"/>
        <sz val="10.5"/>
        <rFont val="Courier New"/>
        <family val="3"/>
      </rPr>
      <t>350    149    147</t>
    </r>
  </si>
  <si>
    <r>
      <rPr>
        <vertAlign val="subscript"/>
        <sz val="10.5"/>
        <rFont val="Courier New"/>
        <family val="3"/>
      </rPr>
      <t xml:space="preserve">322    </t>
    </r>
    <r>
      <rPr>
        <sz val="10.5"/>
        <rFont val="Courier New"/>
        <family val="3"/>
      </rPr>
      <t>512</t>
    </r>
    <r>
      <rPr>
        <sz val="10.5"/>
        <color rgb="FF1A1A1A"/>
        <rFont val="Courier New"/>
        <family val="3"/>
      </rPr>
      <t xml:space="preserve">·    </t>
    </r>
    <r>
      <rPr>
        <vertAlign val="subscript"/>
        <sz val="10.5"/>
        <rFont val="Courier New"/>
        <family val="3"/>
      </rPr>
      <t xml:space="preserve">294    </t>
    </r>
    <r>
      <rPr>
        <sz val="10.5"/>
        <rFont val="Courier New"/>
        <family val="3"/>
      </rPr>
      <t xml:space="preserve">392    416    373    </t>
    </r>
    <r>
      <rPr>
        <vertAlign val="superscript"/>
        <sz val="10.5"/>
        <rFont val="Courier New"/>
        <family val="3"/>
      </rPr>
      <t>142    215    378    218   3262</t>
    </r>
  </si>
  <si>
    <r>
      <rPr>
        <sz val="9.5"/>
        <rFont val="Arial"/>
        <family val="2"/>
      </rPr>
      <t xml:space="preserve">- </t>
    </r>
    <r>
      <rPr>
        <b/>
        <sz val="9.5"/>
        <rFont val="Arial"/>
        <family val="2"/>
      </rPr>
      <t xml:space="preserve">81 </t>
    </r>
    <r>
      <rPr>
        <sz val="9.5"/>
        <rFont val="Arial"/>
        <family val="2"/>
      </rPr>
      <t>-</t>
    </r>
  </si>
  <si>
    <r>
      <rPr>
        <vertAlign val="superscript"/>
        <sz val="11"/>
        <rFont val="Courier New"/>
        <family val="3"/>
      </rPr>
      <t xml:space="preserve">DATE: 12/02/92                                    </t>
    </r>
    <r>
      <rPr>
        <sz val="11"/>
        <rFont val="Courier New"/>
        <family val="3"/>
      </rPr>
      <t xml:space="preserve">1992 GENERAL ELECTION                            PAGE  </t>
    </r>
    <r>
      <rPr>
        <vertAlign val="superscript"/>
        <sz val="11"/>
        <rFont val="Courier New"/>
        <family val="3"/>
      </rPr>
      <t xml:space="preserve">2 OF  2 . TIME1 13117                                    </t>
    </r>
    <r>
      <rPr>
        <sz val="11"/>
        <rFont val="Courier New"/>
        <family val="3"/>
      </rPr>
      <t>STATEMENT OF VOTE FOR DISTRICT 30</t>
    </r>
  </si>
  <si>
    <r>
      <rPr>
        <sz val="11"/>
        <rFont val="Courier New"/>
        <family val="3"/>
      </rPr>
      <t xml:space="preserve">AIRPORT  </t>
    </r>
    <r>
      <rPr>
        <b/>
        <sz val="11"/>
        <rFont val="Courier New"/>
        <family val="3"/>
      </rPr>
      <t xml:space="preserve">AURORA    </t>
    </r>
    <r>
      <rPr>
        <sz val="11"/>
        <rFont val="Courier New"/>
        <family val="3"/>
      </rPr>
      <t xml:space="preserve">FIX    FIX    FIX  LEHETA   </t>
    </r>
    <r>
      <rPr>
        <b/>
        <sz val="11.5"/>
        <rFont val="Courier New"/>
        <family val="3"/>
      </rPr>
      <t xml:space="preserve">PIKE  </t>
    </r>
    <r>
      <rPr>
        <sz val="11"/>
        <rFont val="Courier New"/>
        <family val="3"/>
      </rPr>
      <t>SHANLY AISENTE QUESTON</t>
    </r>
  </si>
  <si>
    <r>
      <rPr>
        <sz val="11"/>
        <rFont val="Courier New"/>
        <family val="3"/>
      </rPr>
      <t>I 4    I 5   I 10                                    TOTAL</t>
    </r>
  </si>
  <si>
    <r>
      <rPr>
        <sz val="11"/>
        <rFont val="Courier New"/>
        <family val="3"/>
      </rPr>
      <t xml:space="preserve">30-305  30-310  30-335  30-340  30-363  30-370  30-470  30-475  30-991  </t>
    </r>
    <r>
      <rPr>
        <b/>
        <sz val="10"/>
        <rFont val="Courier New"/>
        <family val="3"/>
      </rPr>
      <t>30-995</t>
    </r>
  </si>
  <si>
    <r>
      <rPr>
        <vertAlign val="superscript"/>
        <sz val="11"/>
        <rFont val="Courier New"/>
        <family val="3"/>
      </rPr>
      <t xml:space="preserve">VES                     360    </t>
    </r>
    <r>
      <rPr>
        <b/>
        <vertAlign val="superscript"/>
        <sz val="10"/>
        <rFont val="Courier New"/>
        <family val="3"/>
      </rPr>
      <t xml:space="preserve">618     </t>
    </r>
    <r>
      <rPr>
        <vertAlign val="superscript"/>
        <sz val="11"/>
        <rFont val="Courier New"/>
        <family val="3"/>
      </rPr>
      <t xml:space="preserve">337    409    </t>
    </r>
    <r>
      <rPr>
        <sz val="11"/>
        <rFont val="Courier New"/>
        <family val="3"/>
      </rPr>
      <t xml:space="preserve">476    409    177    259    444    </t>
    </r>
    <r>
      <rPr>
        <vertAlign val="superscript"/>
        <sz val="11"/>
        <rFont val="Courier New"/>
        <family val="3"/>
      </rPr>
      <t>225   3714</t>
    </r>
  </si>
  <si>
    <r>
      <rPr>
        <vertAlign val="superscript"/>
        <sz val="11"/>
        <rFont val="Courier New"/>
        <family val="3"/>
      </rPr>
      <t xml:space="preserve">ND                      </t>
    </r>
    <r>
      <rPr>
        <sz val="11"/>
        <rFont val="Courier New"/>
        <family val="3"/>
      </rPr>
      <t xml:space="preserve">167    294    141    154    177    </t>
    </r>
    <r>
      <rPr>
        <b/>
        <sz val="10"/>
        <rFont val="Courier New"/>
        <family val="3"/>
      </rPr>
      <t xml:space="preserve">206     89     </t>
    </r>
    <r>
      <rPr>
        <sz val="9"/>
        <rFont val="Arial"/>
        <family val="2"/>
      </rPr>
      <t xml:space="preserve">138           </t>
    </r>
    <r>
      <rPr>
        <sz val="11"/>
        <rFont val="Courier New"/>
        <family val="3"/>
      </rPr>
      <t xml:space="preserve">171    </t>
    </r>
    <r>
      <rPr>
        <sz val="10"/>
        <rFont val="Times New Roman"/>
        <family val="1"/>
      </rPr>
      <t xml:space="preserve">114          </t>
    </r>
    <r>
      <rPr>
        <sz val="11"/>
        <rFont val="Courier New"/>
        <family val="3"/>
      </rPr>
      <t>1651</t>
    </r>
  </si>
  <si>
    <r>
      <rPr>
        <vertAlign val="superscript"/>
        <sz val="11"/>
        <rFont val="Courier New"/>
        <family val="3"/>
      </rPr>
      <t xml:space="preserve">VES                     </t>
    </r>
    <r>
      <rPr>
        <sz val="11"/>
        <rFont val="Courier New"/>
        <family val="3"/>
      </rPr>
      <t>340    546    298    389    414    401    149    233    403    207   3380</t>
    </r>
  </si>
  <si>
    <r>
      <rPr>
        <vertAlign val="superscript"/>
        <sz val="11"/>
        <rFont val="Courier New"/>
        <family val="3"/>
      </rPr>
      <t xml:space="preserve">NO                      180    </t>
    </r>
    <r>
      <rPr>
        <sz val="11"/>
        <rFont val="Courier New"/>
        <family val="3"/>
      </rPr>
      <t xml:space="preserve">336    155    153    215    207    </t>
    </r>
    <r>
      <rPr>
        <b/>
        <sz val="10.5"/>
        <rFont val="Times New Roman"/>
        <family val="1"/>
      </rPr>
      <t xml:space="preserve">108           </t>
    </r>
    <r>
      <rPr>
        <sz val="11"/>
        <rFont val="Courier New"/>
        <family val="3"/>
      </rPr>
      <t>143    183    122   1802</t>
    </r>
  </si>
  <si>
    <r>
      <rPr>
        <sz val="11"/>
        <rFont val="Courier New"/>
        <family val="3"/>
      </rPr>
      <t>JD4D - C. PENGILLY</t>
    </r>
  </si>
  <si>
    <r>
      <rPr>
        <vertAlign val="superscript"/>
        <sz val="11"/>
        <rFont val="Courier New"/>
        <family val="3"/>
      </rPr>
      <t xml:space="preserve">VES                     </t>
    </r>
    <r>
      <rPr>
        <sz val="11"/>
        <rFont val="Courier New"/>
        <family val="3"/>
      </rPr>
      <t>352    570    324    395    445    415    169    245    431    226   3572</t>
    </r>
  </si>
  <si>
    <r>
      <rPr>
        <vertAlign val="superscript"/>
        <sz val="11"/>
        <rFont val="Courier New"/>
        <family val="3"/>
      </rPr>
      <t xml:space="preserve">NO                     </t>
    </r>
    <r>
      <rPr>
        <sz val="11"/>
        <rFont val="Courier New"/>
        <family val="3"/>
      </rPr>
      <t xml:space="preserve">167    310    139    142    190    193    </t>
    </r>
    <r>
      <rPr>
        <sz val="9"/>
        <rFont val="Arial"/>
        <family val="2"/>
      </rPr>
      <t xml:space="preserve">88           </t>
    </r>
    <r>
      <rPr>
        <vertAlign val="superscript"/>
        <sz val="11"/>
        <rFont val="Courier New"/>
        <family val="3"/>
      </rPr>
      <t xml:space="preserve">137    156    100   </t>
    </r>
    <r>
      <rPr>
        <sz val="11"/>
        <rFont val="Courier New"/>
        <family val="3"/>
      </rPr>
      <t>1622</t>
    </r>
  </si>
  <si>
    <r>
      <rPr>
        <sz val="11"/>
        <rFont val="Courier New"/>
        <family val="3"/>
      </rPr>
      <t>CONSTITUTIONAL COHV.</t>
    </r>
  </si>
  <si>
    <r>
      <rPr>
        <vertAlign val="superscript"/>
        <sz val="11"/>
        <rFont val="Courier New"/>
        <family val="3"/>
      </rPr>
      <t xml:space="preserve">VES                      </t>
    </r>
    <r>
      <rPr>
        <sz val="11"/>
        <rFont val="Courier New"/>
        <family val="3"/>
      </rPr>
      <t>216    423    225    231    312    299    106    195    332    212   2551</t>
    </r>
  </si>
  <si>
    <r>
      <rPr>
        <vertAlign val="superscript"/>
        <sz val="11"/>
        <rFont val="Courier New"/>
        <family val="3"/>
      </rPr>
      <t xml:space="preserve">NO                     355    </t>
    </r>
    <r>
      <rPr>
        <sz val="11"/>
        <rFont val="Courier New"/>
        <family val="3"/>
      </rPr>
      <t>521    282    354    392    359    171    227    315    191   3167</t>
    </r>
  </si>
  <si>
    <r>
      <rPr>
        <sz val="31"/>
        <rFont val="Arial"/>
        <family val="2"/>
      </rPr>
      <t>-</t>
    </r>
  </si>
  <si>
    <r>
      <rPr>
        <vertAlign val="subscript"/>
        <sz val="10.5"/>
        <rFont val="Courier New"/>
        <family val="3"/>
      </rPr>
      <t xml:space="preserve">TIHE1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31</t>
    </r>
  </si>
  <si>
    <r>
      <rPr>
        <vertAlign val="subscript"/>
        <sz val="10.5"/>
        <rFont val="Courier New"/>
        <family val="3"/>
      </rPr>
      <t xml:space="preserve">FIX    FIX    </t>
    </r>
    <r>
      <rPr>
        <b/>
        <vertAlign val="subscript"/>
        <sz val="11.5"/>
        <rFont val="Courier New"/>
        <family val="3"/>
      </rPr>
      <t xml:space="preserve">FIX   </t>
    </r>
    <r>
      <rPr>
        <vertAlign val="subscript"/>
        <sz val="10.5"/>
        <rFont val="Courier New"/>
        <family val="3"/>
      </rPr>
      <t xml:space="preserve">FIX    </t>
    </r>
    <r>
      <rPr>
        <sz val="10.5"/>
        <rFont val="Courier New"/>
        <family val="3"/>
      </rPr>
      <t xml:space="preserve">FIX    FBX    </t>
    </r>
    <r>
      <rPr>
        <vertAlign val="superscript"/>
        <sz val="10.5"/>
        <rFont val="Courier New"/>
        <family val="3"/>
      </rPr>
      <t>FIX ABSENTE QUESTON</t>
    </r>
  </si>
  <si>
    <r>
      <rPr>
        <sz val="10.5"/>
        <rFont val="Courier New"/>
        <family val="3"/>
      </rPr>
      <t xml:space="preserve">I 1    </t>
    </r>
    <r>
      <rPr>
        <vertAlign val="superscript"/>
        <sz val="10.5"/>
        <rFont val="Courier New"/>
        <family val="3"/>
      </rPr>
      <t>I 2    I 3    I 6    I 7    I 8    I 9</t>
    </r>
  </si>
  <si>
    <r>
      <rPr>
        <sz val="10.5"/>
        <rFont val="Courier New"/>
        <family val="3"/>
      </rPr>
      <t xml:space="preserve">31-320  31-325  </t>
    </r>
    <r>
      <rPr>
        <vertAlign val="superscript"/>
        <sz val="10.5"/>
        <rFont val="Courier New"/>
        <family val="3"/>
      </rPr>
      <t>31-330  31-345  31-350  31-355  31-360</t>
    </r>
  </si>
  <si>
    <r>
      <rPr>
        <sz val="10.5"/>
        <rFont val="Courier New"/>
        <family val="3"/>
      </rPr>
      <t>31-991  31-995</t>
    </r>
  </si>
  <si>
    <r>
      <rPr>
        <sz val="10.5"/>
        <rFont val="Courier New"/>
        <family val="3"/>
      </rPr>
      <t xml:space="preserve">VOTER TURNOUT¾           </t>
    </r>
    <r>
      <rPr>
        <vertAlign val="superscript"/>
        <sz val="10.5"/>
        <rFont val="Courier New"/>
        <family val="3"/>
      </rPr>
      <t xml:space="preserve">65.07   </t>
    </r>
    <r>
      <rPr>
        <b/>
        <vertAlign val="superscript"/>
        <sz val="10"/>
        <rFont val="Courier New"/>
        <family val="3"/>
      </rPr>
      <t xml:space="preserve">58.87   </t>
    </r>
    <r>
      <rPr>
        <vertAlign val="superscript"/>
        <sz val="10.5"/>
        <rFont val="Courier New"/>
        <family val="3"/>
      </rPr>
      <t>63.50   59.57   56.46  67.34  69.62                 83.44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</si>
  <si>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>544    800   1055   1227   1369    1418   1307      0     0   7720</t>
    </r>
  </si>
  <si>
    <r>
      <rPr>
        <sz val="10.5"/>
        <rFont val="Courier New"/>
        <family val="3"/>
      </rPr>
      <t xml:space="preserve">BALLOTS CAST              </t>
    </r>
    <r>
      <rPr>
        <vertAlign val="superscript"/>
        <sz val="10.5"/>
        <rFont val="Courier New"/>
        <family val="3"/>
      </rPr>
      <t>354    471    670    731    773    955    910    733    845   6442</t>
    </r>
  </si>
  <si>
    <r>
      <rPr>
        <sz val="10.5"/>
        <rFont val="Courier New"/>
        <family val="3"/>
      </rPr>
      <t>PRESIDENT/VICE PRESIDENT BUSH/QUAYLE CLINTON/GORE FULANI/MUNOZ</t>
    </r>
  </si>
  <si>
    <r>
      <rPr>
        <sz val="10.5"/>
        <rFont val="Courier New"/>
        <family val="3"/>
      </rPr>
      <t>GRITZ/Ml NETT</t>
    </r>
  </si>
  <si>
    <r>
      <rPr>
        <b/>
        <vertAlign val="subscript"/>
        <sz val="9.5"/>
        <rFont val="Arial"/>
        <family val="2"/>
      </rPr>
      <t xml:space="preserve">R         </t>
    </r>
    <r>
      <rPr>
        <vertAlign val="subscript"/>
        <sz val="10.5"/>
        <rFont val="Courier New"/>
        <family val="3"/>
      </rPr>
      <t xml:space="preserve">121    139    280    220    232    392    </t>
    </r>
    <r>
      <rPr>
        <sz val="10.5"/>
        <rFont val="Courier New"/>
        <family val="3"/>
      </rPr>
      <t xml:space="preserve">360    240    </t>
    </r>
    <r>
      <rPr>
        <vertAlign val="superscript"/>
        <sz val="10.5"/>
        <rFont val="Courier New"/>
        <family val="3"/>
      </rPr>
      <t>239   2223</t>
    </r>
  </si>
  <si>
    <r>
      <rPr>
        <vertAlign val="subscript"/>
        <sz val="10.5"/>
        <rFont val="Courier New"/>
        <family val="3"/>
      </rPr>
      <t xml:space="preserve">D    105    </t>
    </r>
    <r>
      <rPr>
        <b/>
        <vertAlign val="subscript"/>
        <sz val="10"/>
        <rFont val="Courier New"/>
        <family val="3"/>
      </rPr>
      <t xml:space="preserve">169     </t>
    </r>
    <r>
      <rPr>
        <b/>
        <sz val="10"/>
        <rFont val="Courier New"/>
        <family val="3"/>
      </rPr>
      <t xml:space="preserve">186     </t>
    </r>
    <r>
      <rPr>
        <sz val="10.5"/>
        <rFont val="Courier New"/>
        <family val="3"/>
      </rPr>
      <t xml:space="preserve">255    </t>
    </r>
    <r>
      <rPr>
        <vertAlign val="superscript"/>
        <sz val="10.5"/>
        <rFont val="Courier New"/>
        <family val="3"/>
      </rPr>
      <t>280    249    235    263    227    1969</t>
    </r>
  </si>
  <si>
    <r>
      <rPr>
        <sz val="10.5"/>
        <rFont val="Courier New"/>
        <family val="3"/>
      </rPr>
      <t xml:space="preserve">NAP     0      </t>
    </r>
    <r>
      <rPr>
        <vertAlign val="superscript"/>
        <sz val="10.5"/>
        <rFont val="Courier New"/>
        <family val="3"/>
      </rPr>
      <t>1      2      0      1      1      2     0      1</t>
    </r>
    <r>
      <rPr>
        <vertAlign val="superscript"/>
        <sz val="8.5"/>
        <rFont val="Arial"/>
        <family val="2"/>
      </rPr>
      <t xml:space="preserve">                 8</t>
    </r>
  </si>
  <si>
    <r>
      <rPr>
        <sz val="10.5"/>
        <rFont val="Courier New"/>
        <family val="3"/>
      </rPr>
      <t xml:space="preserve">AFP      9     </t>
    </r>
    <r>
      <rPr>
        <vertAlign val="superscript"/>
        <sz val="10.5"/>
        <rFont val="Courier New"/>
        <family val="3"/>
      </rPr>
      <t>12     7      7     13     10     11      4      8     81</t>
    </r>
  </si>
  <si>
    <r>
      <rPr>
        <sz val="10.5"/>
        <rFont val="Courier New"/>
        <family val="3"/>
      </rPr>
      <t xml:space="preserve">NLP     0      </t>
    </r>
    <r>
      <rPr>
        <vertAlign val="superscript"/>
        <sz val="10.5"/>
        <rFont val="Courier New"/>
        <family val="3"/>
      </rPr>
      <t>4      2      1      2      1      1     0      1     12</t>
    </r>
  </si>
  <si>
    <r>
      <rPr>
        <sz val="10.5"/>
        <rFont val="Courier New"/>
        <family val="3"/>
      </rPr>
      <t>HAGELIN/TOMPKINS LAROUCHE/BEVEL MARR OU/LORD</t>
    </r>
  </si>
  <si>
    <r>
      <rPr>
        <sz val="10.5"/>
        <rFont val="Courier New"/>
        <family val="3"/>
      </rPr>
      <t xml:space="preserve">IFER     0      </t>
    </r>
    <r>
      <rPr>
        <vertAlign val="superscript"/>
        <sz val="10.5"/>
        <rFont val="Courier New"/>
        <family val="3"/>
      </rPr>
      <t>2      1      0      7      0      2      2      4     18</t>
    </r>
  </si>
  <si>
    <r>
      <rPr>
        <sz val="10.5"/>
        <rFont val="Courier New"/>
        <family val="3"/>
      </rPr>
      <t xml:space="preserve">LP     1      1      </t>
    </r>
    <r>
      <rPr>
        <vertAlign val="superscript"/>
        <sz val="10.5"/>
        <rFont val="Courier New"/>
        <family val="3"/>
      </rPr>
      <t>3      2      1      4      3      3      1</t>
    </r>
    <r>
      <rPr>
        <vertAlign val="superscript"/>
        <sz val="9.5"/>
        <rFont val="Arial"/>
        <family val="2"/>
      </rPr>
      <t xml:space="preserve">             19</t>
    </r>
  </si>
  <si>
    <r>
      <rPr>
        <vertAlign val="subscript"/>
        <sz val="10.5"/>
        <rFont val="Courier New"/>
        <family val="3"/>
      </rPr>
      <t xml:space="preserve">111    134    176    224    </t>
    </r>
    <r>
      <rPr>
        <sz val="10.5"/>
        <rFont val="Courier New"/>
        <family val="3"/>
      </rPr>
      <t xml:space="preserve">226    290    </t>
    </r>
    <r>
      <rPr>
        <vertAlign val="superscript"/>
        <sz val="10.5"/>
        <rFont val="Courier New"/>
        <family val="3"/>
      </rPr>
      <t>287    208    336    1992</t>
    </r>
  </si>
  <si>
    <r>
      <rPr>
        <sz val="10.5"/>
        <rFont val="Courier New"/>
        <family val="3"/>
      </rPr>
      <t>PEROT/STOCKDALE     NPP</t>
    </r>
  </si>
  <si>
    <r>
      <rPr>
        <vertAlign val="subscript"/>
        <sz val="10.5"/>
        <rFont val="Courier New"/>
        <family val="3"/>
      </rPr>
      <t xml:space="preserve">2     0      0      2      </t>
    </r>
    <r>
      <rPr>
        <sz val="10.5"/>
        <rFont val="Courier New"/>
        <family val="3"/>
      </rPr>
      <t xml:space="preserve">0      1      </t>
    </r>
    <r>
      <rPr>
        <vertAlign val="superscript"/>
        <sz val="10.5"/>
        <rFont val="Courier New"/>
        <family val="3"/>
      </rPr>
      <t>1      1      2      9</t>
    </r>
  </si>
  <si>
    <r>
      <rPr>
        <vertAlign val="subscript"/>
        <sz val="10.5"/>
        <rFont val="Courier New"/>
        <family val="3"/>
      </rPr>
      <t xml:space="preserve">1      1      </t>
    </r>
    <r>
      <rPr>
        <sz val="10.5"/>
        <rFont val="Courier New"/>
        <family val="3"/>
      </rPr>
      <t xml:space="preserve">1     2      1      </t>
    </r>
    <r>
      <rPr>
        <vertAlign val="superscript"/>
        <sz val="10.5"/>
        <rFont val="Courier New"/>
        <family val="3"/>
      </rPr>
      <t>0      0      2      1      9</t>
    </r>
  </si>
  <si>
    <r>
      <rPr>
        <vertAlign val="subscript"/>
        <sz val="10.5"/>
        <rFont val="Courier New"/>
        <family val="3"/>
      </rPr>
      <t xml:space="preserve">G     16     36     32     43     50     46     </t>
    </r>
    <r>
      <rPr>
        <sz val="10.5"/>
        <rFont val="Courier New"/>
        <family val="3"/>
      </rPr>
      <t xml:space="preserve">42     35     </t>
    </r>
    <r>
      <rPr>
        <vertAlign val="superscript"/>
        <sz val="10.5"/>
        <rFont val="Courier New"/>
        <family val="3"/>
      </rPr>
      <t>40    340</t>
    </r>
  </si>
  <si>
    <r>
      <rPr>
        <vertAlign val="subscript"/>
        <sz val="10.5"/>
        <rFont val="Courier New"/>
        <family val="3"/>
      </rPr>
      <t xml:space="preserve">196    </t>
    </r>
    <r>
      <rPr>
        <b/>
        <vertAlign val="subscript"/>
        <sz val="10"/>
        <rFont val="Courier New"/>
        <family val="3"/>
      </rPr>
      <t xml:space="preserve">186     </t>
    </r>
    <r>
      <rPr>
        <vertAlign val="subscript"/>
        <sz val="10.5"/>
        <rFont val="Courier New"/>
        <family val="3"/>
      </rPr>
      <t xml:space="preserve">354    339    </t>
    </r>
    <r>
      <rPr>
        <b/>
        <sz val="10"/>
        <rFont val="Courier New"/>
        <family val="3"/>
      </rPr>
      <t xml:space="preserve">328    498    </t>
    </r>
    <r>
      <rPr>
        <vertAlign val="superscript"/>
        <sz val="10.5"/>
        <rFont val="Courier New"/>
        <family val="3"/>
      </rPr>
      <t>482    325    245   2953</t>
    </r>
  </si>
  <si>
    <r>
      <rPr>
        <sz val="10.5"/>
        <rFont val="Courier New"/>
        <family val="3"/>
      </rPr>
      <t xml:space="preserve">MURKOWSKI, FRANK      </t>
    </r>
    <r>
      <rPr>
        <b/>
        <sz val="9.5"/>
        <rFont val="Arial"/>
        <family val="2"/>
      </rPr>
      <t>R</t>
    </r>
  </si>
  <si>
    <r>
      <rPr>
        <sz val="10.5"/>
        <rFont val="Courier New"/>
        <family val="3"/>
      </rPr>
      <t xml:space="preserve">136    241    </t>
    </r>
    <r>
      <rPr>
        <vertAlign val="superscript"/>
        <sz val="10.5"/>
        <rFont val="Courier New"/>
        <family val="3"/>
      </rPr>
      <t xml:space="preserve">266    334    364    </t>
    </r>
    <r>
      <rPr>
        <b/>
        <vertAlign val="superscript"/>
        <sz val="10"/>
        <rFont val="Courier New"/>
        <family val="3"/>
      </rPr>
      <t xml:space="preserve">388     </t>
    </r>
    <r>
      <rPr>
        <vertAlign val="superscript"/>
        <sz val="10.5"/>
        <rFont val="Courier New"/>
        <family val="3"/>
      </rPr>
      <t>374    323    198   2624</t>
    </r>
  </si>
  <si>
    <r>
      <rPr>
        <vertAlign val="subscript"/>
        <sz val="10.5"/>
        <rFont val="Courier New"/>
        <family val="3"/>
      </rPr>
      <t xml:space="preserve">1      3      2     0      </t>
    </r>
    <r>
      <rPr>
        <sz val="10.5"/>
        <rFont val="Courier New"/>
        <family val="3"/>
      </rPr>
      <t xml:space="preserve">2      0      </t>
    </r>
    <r>
      <rPr>
        <vertAlign val="superscript"/>
        <sz val="10.5"/>
        <rFont val="Courier New"/>
        <family val="3"/>
      </rPr>
      <t>0      5      2     15</t>
    </r>
  </si>
  <si>
    <r>
      <rPr>
        <sz val="10.5"/>
        <rFont val="Courier New"/>
        <family val="3"/>
      </rPr>
      <t>STATE SENATOR DIST.P DERUSHE, WM. (FRENCHV) HELMS, JUANITA</t>
    </r>
  </si>
  <si>
    <r>
      <rPr>
        <sz val="10.5"/>
        <rFont val="Courier New"/>
        <family val="3"/>
      </rPr>
      <t>SHARP, BERT WRITE-IN</t>
    </r>
  </si>
  <si>
    <r>
      <rPr>
        <sz val="10.5"/>
        <rFont val="Courier New"/>
        <family val="3"/>
      </rPr>
      <t>STATE REP. DIST. 31 JOHNSON, WALT SITTON, JOE WRITE-IN</t>
    </r>
  </si>
  <si>
    <r>
      <rPr>
        <sz val="10.5"/>
        <rFont val="Courier New"/>
        <family val="3"/>
      </rPr>
      <t xml:space="preserve">-APPEALS </t>
    </r>
    <r>
      <rPr>
        <vertAlign val="superscript"/>
        <sz val="10.5"/>
        <rFont val="Courier New"/>
        <family val="3"/>
      </rPr>
      <t xml:space="preserve">- A. BRYNER </t>
    </r>
    <r>
      <rPr>
        <sz val="10.5"/>
        <rFont val="Courier New"/>
        <family val="3"/>
      </rPr>
      <t>VES</t>
    </r>
  </si>
  <si>
    <r>
      <rPr>
        <vertAlign val="subscript"/>
        <sz val="10.5"/>
        <rFont val="Courier New"/>
        <family val="3"/>
      </rPr>
      <t xml:space="preserve">- JD4S - </t>
    </r>
    <r>
      <rPr>
        <sz val="11"/>
        <rFont val="Courier New"/>
        <family val="3"/>
      </rPr>
      <t xml:space="preserve">J. </t>
    </r>
    <r>
      <rPr>
        <sz val="10.5"/>
        <rFont val="Courier New"/>
        <family val="3"/>
      </rPr>
      <t>HODGES VES</t>
    </r>
  </si>
  <si>
    <r>
      <rPr>
        <vertAlign val="subscript"/>
        <sz val="10.5"/>
        <rFont val="Courier New"/>
        <family val="3"/>
      </rPr>
      <t xml:space="preserve">D    150    218    308    311    333    415    </t>
    </r>
    <r>
      <rPr>
        <sz val="10.5"/>
        <rFont val="Courier New"/>
        <family val="3"/>
      </rPr>
      <t xml:space="preserve">392    325    </t>
    </r>
    <r>
      <rPr>
        <vertAlign val="superscript"/>
        <sz val="10.5"/>
        <rFont val="Courier New"/>
        <family val="3"/>
      </rPr>
      <t>186   2638</t>
    </r>
  </si>
  <si>
    <r>
      <rPr>
        <vertAlign val="subscript"/>
        <sz val="8.5"/>
        <rFont val="Arial"/>
        <family val="2"/>
      </rPr>
      <t xml:space="preserve">G                </t>
    </r>
    <r>
      <rPr>
        <vertAlign val="subscript"/>
        <sz val="10.5"/>
        <rFont val="Courier New"/>
        <family val="3"/>
      </rPr>
      <t>8     22     21</t>
    </r>
    <r>
      <rPr>
        <vertAlign val="subscript"/>
        <sz val="10.5"/>
        <color rgb="FF232323"/>
        <rFont val="Courier New"/>
        <family val="3"/>
      </rPr>
      <t xml:space="preserve">·     </t>
    </r>
    <r>
      <rPr>
        <vertAlign val="subscript"/>
        <sz val="10.5"/>
        <rFont val="Courier New"/>
        <family val="3"/>
      </rPr>
      <t xml:space="preserve">23     26     </t>
    </r>
    <r>
      <rPr>
        <sz val="10.5"/>
        <rFont val="Courier New"/>
        <family val="3"/>
      </rPr>
      <t xml:space="preserve">31     19     </t>
    </r>
    <r>
      <rPr>
        <vertAlign val="superscript"/>
        <sz val="10.5"/>
        <rFont val="Courier New"/>
        <family val="3"/>
      </rPr>
      <t>20     20    190</t>
    </r>
  </si>
  <si>
    <r>
      <rPr>
        <b/>
        <vertAlign val="subscript"/>
        <sz val="9.5"/>
        <rFont val="Times New Roman"/>
        <family val="1"/>
      </rPr>
      <t xml:space="preserve">A           </t>
    </r>
    <r>
      <rPr>
        <vertAlign val="subscript"/>
        <sz val="10.5"/>
        <rFont val="Courier New"/>
        <family val="3"/>
      </rPr>
      <t xml:space="preserve">43     </t>
    </r>
    <r>
      <rPr>
        <b/>
        <vertAlign val="subscript"/>
        <sz val="10"/>
        <rFont val="Courier New"/>
        <family val="3"/>
      </rPr>
      <t xml:space="preserve">58            </t>
    </r>
    <r>
      <rPr>
        <vertAlign val="subscript"/>
        <sz val="10.5"/>
        <rFont val="Courier New"/>
        <family val="3"/>
      </rPr>
      <t xml:space="preserve">67     </t>
    </r>
    <r>
      <rPr>
        <b/>
        <sz val="10"/>
        <rFont val="Courier New"/>
        <family val="3"/>
      </rPr>
      <t xml:space="preserve">88     </t>
    </r>
    <r>
      <rPr>
        <sz val="10.5"/>
        <rFont val="Courier New"/>
        <family val="3"/>
      </rPr>
      <t>94</t>
    </r>
    <r>
      <rPr>
        <vertAlign val="superscript"/>
        <sz val="10.5"/>
        <rFont val="Courier New"/>
        <family val="3"/>
      </rPr>
      <t xml:space="preserve">     82</t>
    </r>
  </si>
  <si>
    <r>
      <rPr>
        <b/>
        <vertAlign val="subscript"/>
        <sz val="9"/>
        <rFont val="Arial"/>
        <family val="2"/>
      </rPr>
      <t xml:space="preserve">R           </t>
    </r>
    <r>
      <rPr>
        <vertAlign val="subscript"/>
        <sz val="10.5"/>
        <rFont val="Courier New"/>
        <family val="3"/>
      </rPr>
      <t xml:space="preserve">149    161    278    306    299    396    </t>
    </r>
    <r>
      <rPr>
        <sz val="10.5"/>
        <rFont val="Courier New"/>
        <family val="3"/>
      </rPr>
      <t xml:space="preserve">400    269    </t>
    </r>
    <r>
      <rPr>
        <vertAlign val="superscript"/>
        <sz val="10.5"/>
        <rFont val="Courier New"/>
        <family val="3"/>
      </rPr>
      <t>216   2474</t>
    </r>
  </si>
  <si>
    <r>
      <rPr>
        <vertAlign val="subscript"/>
        <sz val="10.5"/>
        <rFont val="Courier New"/>
        <family val="3"/>
      </rPr>
      <t xml:space="preserve">0      2      2      2      2      0      1      </t>
    </r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>1     11</t>
    </r>
  </si>
  <si>
    <r>
      <rPr>
        <b/>
        <sz val="9.5"/>
        <rFont val="Times New Roman"/>
        <family val="1"/>
      </rPr>
      <t xml:space="preserve">A            </t>
    </r>
    <r>
      <rPr>
        <vertAlign val="superscript"/>
        <sz val="10.5"/>
        <rFont val="Courier New"/>
        <family val="3"/>
      </rPr>
      <t>21     39     26     51     66     51     36     41     21    352</t>
    </r>
  </si>
  <si>
    <r>
      <rPr>
        <b/>
        <vertAlign val="subscript"/>
        <sz val="9"/>
        <rFont val="Arial"/>
        <family val="2"/>
      </rPr>
      <t xml:space="preserve">D           </t>
    </r>
    <r>
      <rPr>
        <vertAlign val="subscript"/>
        <sz val="10.5"/>
        <rFont val="Courier New"/>
        <family val="3"/>
      </rPr>
      <t xml:space="preserve">120    185    233    302    354    </t>
    </r>
    <r>
      <rPr>
        <sz val="10.5"/>
        <rFont val="Courier New"/>
        <family val="3"/>
      </rPr>
      <t xml:space="preserve">327    318    237     </t>
    </r>
    <r>
      <rPr>
        <vertAlign val="superscript"/>
        <sz val="10.5"/>
        <rFont val="Courier New"/>
        <family val="3"/>
      </rPr>
      <t>87   2163</t>
    </r>
  </si>
  <si>
    <r>
      <rPr>
        <vertAlign val="subscript"/>
        <sz val="10.5"/>
        <rFont val="Courier New"/>
        <family val="3"/>
      </rPr>
      <t xml:space="preserve">R    210    236    397    </t>
    </r>
    <r>
      <rPr>
        <b/>
        <sz val="10"/>
        <rFont val="Courier New"/>
        <family val="3"/>
      </rPr>
      <t xml:space="preserve">358     </t>
    </r>
    <r>
      <rPr>
        <sz val="10.5"/>
        <rFont val="Courier New"/>
        <family val="3"/>
      </rPr>
      <t xml:space="preserve">325    </t>
    </r>
    <r>
      <rPr>
        <vertAlign val="superscript"/>
        <sz val="10.5"/>
        <rFont val="Courier New"/>
        <family val="3"/>
      </rPr>
      <t>549    539    356     73   3043</t>
    </r>
  </si>
  <si>
    <r>
      <rPr>
        <vertAlign val="subscript"/>
        <sz val="10.5"/>
        <rFont val="Courier New"/>
        <family val="3"/>
      </rPr>
      <t xml:space="preserve">1      2      0      1      1      2      0      </t>
    </r>
    <r>
      <rPr>
        <sz val="10.5"/>
        <rFont val="Courier New"/>
        <family val="3"/>
      </rPr>
      <t xml:space="preserve">3      </t>
    </r>
    <r>
      <rPr>
        <vertAlign val="superscript"/>
        <sz val="10.5"/>
        <rFont val="Courier New"/>
        <family val="3"/>
      </rPr>
      <t>0     10</t>
    </r>
  </si>
  <si>
    <r>
      <rPr>
        <b/>
        <vertAlign val="subscript"/>
        <sz val="9.5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169    175    314    </t>
    </r>
    <r>
      <rPr>
        <sz val="10.5"/>
        <rFont val="Courier New"/>
        <family val="3"/>
      </rPr>
      <t xml:space="preserve">350    357    </t>
    </r>
    <r>
      <rPr>
        <vertAlign val="superscript"/>
        <sz val="10.5"/>
        <rFont val="Courier New"/>
        <family val="3"/>
      </rPr>
      <t>457    454    297     57   2630</t>
    </r>
  </si>
  <si>
    <r>
      <rPr>
        <b/>
        <vertAlign val="subscript"/>
        <sz val="9"/>
        <rFont val="Arial"/>
        <family val="2"/>
      </rPr>
      <t xml:space="preserve">D           </t>
    </r>
    <r>
      <rPr>
        <vertAlign val="subscript"/>
        <sz val="10.5"/>
        <rFont val="Courier New"/>
        <family val="3"/>
      </rPr>
      <t xml:space="preserve">172    276    </t>
    </r>
    <r>
      <rPr>
        <sz val="10.5"/>
        <rFont val="Courier New"/>
        <family val="3"/>
      </rPr>
      <t xml:space="preserve">330    </t>
    </r>
    <r>
      <rPr>
        <b/>
        <sz val="10"/>
        <rFont val="Courier New"/>
        <family val="3"/>
      </rPr>
      <t xml:space="preserve">348    </t>
    </r>
    <r>
      <rPr>
        <vertAlign val="superscript"/>
        <sz val="10.5"/>
        <rFont val="Courier New"/>
        <family val="3"/>
      </rPr>
      <t>375    449    415    322     65   2752</t>
    </r>
  </si>
  <si>
    <r>
      <rPr>
        <sz val="10.5"/>
        <rFont val="Courier New"/>
        <family val="3"/>
      </rPr>
      <t xml:space="preserve">1      2      </t>
    </r>
    <r>
      <rPr>
        <vertAlign val="superscript"/>
        <sz val="10.5"/>
        <rFont val="Courier New"/>
        <family val="3"/>
      </rPr>
      <t>2      0      5      5      1      3      0     19</t>
    </r>
  </si>
  <si>
    <r>
      <rPr>
        <sz val="10.5"/>
        <rFont val="Courier New"/>
        <family val="3"/>
      </rPr>
      <t xml:space="preserve">177    </t>
    </r>
    <r>
      <rPr>
        <b/>
        <sz val="10"/>
        <rFont val="Courier New"/>
        <family val="3"/>
      </rPr>
      <t xml:space="preserve">248     </t>
    </r>
    <r>
      <rPr>
        <vertAlign val="superscript"/>
        <sz val="10.5"/>
        <rFont val="Courier New"/>
        <family val="3"/>
      </rPr>
      <t xml:space="preserve">356    411    </t>
    </r>
    <r>
      <rPr>
        <b/>
        <vertAlign val="superscript"/>
        <sz val="10"/>
        <rFont val="Courier New"/>
        <family val="3"/>
      </rPr>
      <t xml:space="preserve">399     </t>
    </r>
    <r>
      <rPr>
        <vertAlign val="superscript"/>
        <sz val="10.5"/>
        <rFont val="Courier New"/>
        <family val="3"/>
      </rPr>
      <t>520    513    337    264   3225</t>
    </r>
  </si>
  <si>
    <r>
      <rPr>
        <vertAlign val="subscript"/>
        <sz val="10.5"/>
        <rFont val="Courier New"/>
        <family val="3"/>
      </rPr>
      <t xml:space="preserve">111    157    214    230    257    294    </t>
    </r>
    <r>
      <rPr>
        <sz val="10.5"/>
        <rFont val="Courier New"/>
        <family val="3"/>
      </rPr>
      <t xml:space="preserve">265    217    </t>
    </r>
    <r>
      <rPr>
        <vertAlign val="superscript"/>
        <sz val="10.5"/>
        <rFont val="Courier New"/>
        <family val="3"/>
      </rPr>
      <t>158   1903</t>
    </r>
  </si>
  <si>
    <r>
      <rPr>
        <vertAlign val="subscript"/>
        <sz val="10.5"/>
        <rFont val="Courier New"/>
        <family val="3"/>
      </rPr>
      <t xml:space="preserve">176    237    350    </t>
    </r>
    <r>
      <rPr>
        <sz val="10.5"/>
        <rFont val="Courier New"/>
        <family val="3"/>
      </rPr>
      <t xml:space="preserve">394    375    503    </t>
    </r>
    <r>
      <rPr>
        <vertAlign val="superscript"/>
        <sz val="10.5"/>
        <rFont val="Courier New"/>
        <family val="3"/>
      </rPr>
      <t>500    333    247   3115</t>
    </r>
  </si>
  <si>
    <r>
      <rPr>
        <vertAlign val="subscript"/>
        <sz val="10.5"/>
        <rFont val="Courier New"/>
        <family val="3"/>
      </rPr>
      <t xml:space="preserve">109    162    218    </t>
    </r>
    <r>
      <rPr>
        <sz val="10.5"/>
        <rFont val="Courier New"/>
        <family val="3"/>
      </rPr>
      <t xml:space="preserve">241    271    </t>
    </r>
    <r>
      <rPr>
        <vertAlign val="superscript"/>
        <sz val="10.5"/>
        <rFont val="Courier New"/>
        <family val="3"/>
      </rPr>
      <t>307    272    221    175   1976</t>
    </r>
  </si>
  <si>
    <r>
      <rPr>
        <sz val="10.5"/>
        <rFont val="Courier New"/>
        <family val="3"/>
      </rPr>
      <t xml:space="preserve">198    279    </t>
    </r>
    <r>
      <rPr>
        <vertAlign val="superscript"/>
        <sz val="10.5"/>
        <rFont val="Courier New"/>
        <family val="3"/>
      </rPr>
      <t>436    470    419    574    590    402    280   3648</t>
    </r>
  </si>
  <si>
    <r>
      <rPr>
        <vertAlign val="subscript"/>
        <sz val="10.5"/>
        <rFont val="Courier New"/>
        <family val="3"/>
      </rPr>
      <t xml:space="preserve">112    146    179    </t>
    </r>
    <r>
      <rPr>
        <sz val="10.5"/>
        <rFont val="Courier New"/>
        <family val="3"/>
      </rPr>
      <t xml:space="preserve">190    252    </t>
    </r>
    <r>
      <rPr>
        <vertAlign val="superscript"/>
        <sz val="10.5"/>
        <rFont val="Courier New"/>
        <family val="3"/>
      </rPr>
      <t>297    244    190    132   1742</t>
    </r>
  </si>
  <si>
    <r>
      <rPr>
        <sz val="9.5"/>
        <rFont val="Arial"/>
        <family val="2"/>
      </rPr>
      <t>- 83 -</t>
    </r>
  </si>
  <si>
    <r>
      <rPr>
        <vertAlign val="superscript"/>
        <sz val="11"/>
        <rFont val="Courier New"/>
        <family val="3"/>
      </rPr>
      <t xml:space="preserve">DATE: 12/02/92                                   </t>
    </r>
    <r>
      <rPr>
        <sz val="11"/>
        <rFont val="Courier New"/>
        <family val="3"/>
      </rPr>
      <t xml:space="preserve">1992 GENERAL ELECTION                            </t>
    </r>
    <r>
      <rPr>
        <vertAlign val="superscript"/>
        <sz val="11"/>
        <rFont val="Courier New"/>
        <family val="3"/>
      </rPr>
      <t xml:space="preserve">PAGE  2 OF 2 TIME, 13:17                                    </t>
    </r>
    <r>
      <rPr>
        <sz val="11"/>
        <rFont val="Courier New"/>
        <family val="3"/>
      </rPr>
      <t>STATEMENT OF VOTE FOR DISTRICT 31</t>
    </r>
  </si>
  <si>
    <r>
      <rPr>
        <sz val="11"/>
        <rFont val="Courier New"/>
        <family val="3"/>
      </rPr>
      <t xml:space="preserve">FBX    FBX    </t>
    </r>
    <r>
      <rPr>
        <vertAlign val="superscript"/>
        <sz val="11"/>
        <rFont val="Courier New"/>
        <family val="3"/>
      </rPr>
      <t xml:space="preserve">FBX    </t>
    </r>
    <r>
      <rPr>
        <sz val="11"/>
        <rFont val="Courier New"/>
        <family val="3"/>
      </rPr>
      <t>FBX    FBX    FBX    FBX ABSENTE QUESTON</t>
    </r>
  </si>
  <si>
    <r>
      <rPr>
        <sz val="9"/>
        <rFont val="Arial"/>
        <family val="2"/>
      </rPr>
      <t xml:space="preserve">I    l         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1"/>
        <rFont val="Courier New"/>
        <family val="3"/>
      </rPr>
      <t xml:space="preserve">2 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1"/>
        <rFont val="Courier New"/>
        <family val="3"/>
      </rPr>
      <t xml:space="preserve">3    </t>
    </r>
    <r>
      <rPr>
        <sz val="9"/>
        <rFont val="Arial"/>
        <family val="2"/>
      </rPr>
      <t xml:space="preserve">I   </t>
    </r>
    <r>
      <rPr>
        <sz val="11"/>
        <rFont val="Courier New"/>
        <family val="3"/>
      </rPr>
      <t xml:space="preserve">6    </t>
    </r>
    <r>
      <rPr>
        <vertAlign val="superscript"/>
        <sz val="9"/>
        <rFont val="Arial"/>
        <family val="2"/>
      </rPr>
      <t xml:space="preserve">I   </t>
    </r>
    <r>
      <rPr>
        <vertAlign val="superscript"/>
        <sz val="11"/>
        <rFont val="Courier New"/>
        <family val="3"/>
      </rPr>
      <t xml:space="preserve">7    </t>
    </r>
    <r>
      <rPr>
        <sz val="9"/>
        <rFont val="Arial"/>
        <family val="2"/>
      </rPr>
      <t xml:space="preserve">I   </t>
    </r>
    <r>
      <rPr>
        <sz val="11"/>
        <rFont val="Courier New"/>
        <family val="3"/>
      </rPr>
      <t xml:space="preserve">8    </t>
    </r>
    <r>
      <rPr>
        <sz val="9"/>
        <rFont val="Arial"/>
        <family val="2"/>
      </rPr>
      <t xml:space="preserve">I   </t>
    </r>
    <r>
      <rPr>
        <sz val="11"/>
        <rFont val="Courier New"/>
        <family val="3"/>
      </rPr>
      <t xml:space="preserve">9                </t>
    </r>
    <r>
      <rPr>
        <vertAlign val="superscript"/>
        <sz val="11"/>
        <rFont val="Courier New"/>
        <family val="3"/>
      </rPr>
      <t>TOTAL</t>
    </r>
  </si>
  <si>
    <r>
      <rPr>
        <sz val="11"/>
        <rFont val="Courier New"/>
        <family val="3"/>
      </rPr>
      <t>31-320  31-325  31-330  31-345  31-350  31-355  31-360  31-991  31-995</t>
    </r>
  </si>
  <si>
    <r>
      <rPr>
        <vertAlign val="superscript"/>
        <sz val="11"/>
        <rFont val="Courier New"/>
        <family val="3"/>
      </rPr>
      <t xml:space="preserve">YES                      </t>
    </r>
    <r>
      <rPr>
        <sz val="11"/>
        <rFont val="Courier New"/>
        <family val="3"/>
      </rPr>
      <t xml:space="preserve">184    242    397    403    412    </t>
    </r>
    <r>
      <rPr>
        <b/>
        <sz val="10"/>
        <rFont val="Courier New"/>
        <family val="3"/>
      </rPr>
      <t xml:space="preserve">538    </t>
    </r>
    <r>
      <rPr>
        <sz val="11"/>
        <rFont val="Courier New"/>
        <family val="3"/>
      </rPr>
      <t>537    353    253   3319</t>
    </r>
  </si>
  <si>
    <r>
      <rPr>
        <vertAlign val="superscript"/>
        <sz val="11"/>
        <rFont val="Courier New"/>
        <family val="3"/>
      </rPr>
      <t xml:space="preserve">NO                      </t>
    </r>
    <r>
      <rPr>
        <sz val="11"/>
        <rFont val="Courier New"/>
        <family val="3"/>
      </rPr>
      <t xml:space="preserve">111    157    </t>
    </r>
    <r>
      <rPr>
        <vertAlign val="superscript"/>
        <sz val="11"/>
        <rFont val="Courier New"/>
        <family val="3"/>
      </rPr>
      <t xml:space="preserve">185    </t>
    </r>
    <r>
      <rPr>
        <sz val="11"/>
        <rFont val="Courier New"/>
        <family val="3"/>
      </rPr>
      <t xml:space="preserve">231    246    302    252    </t>
    </r>
    <r>
      <rPr>
        <vertAlign val="superscript"/>
        <sz val="11"/>
        <rFont val="Courier New"/>
        <family val="3"/>
      </rPr>
      <t xml:space="preserve">205    </t>
    </r>
    <r>
      <rPr>
        <sz val="11"/>
        <rFont val="Courier New"/>
        <family val="3"/>
      </rPr>
      <t xml:space="preserve">148   </t>
    </r>
    <r>
      <rPr>
        <vertAlign val="superscript"/>
        <sz val="11"/>
        <rFont val="Courier New"/>
        <family val="3"/>
      </rPr>
      <t>1837</t>
    </r>
  </si>
  <si>
    <r>
      <rPr>
        <sz val="11"/>
        <rFont val="Courier New"/>
        <family val="3"/>
      </rPr>
      <t>JD40 - C. PENGILLY</t>
    </r>
  </si>
  <si>
    <r>
      <rPr>
        <vertAlign val="superscript"/>
        <sz val="11"/>
        <rFont val="Courier New"/>
        <family val="3"/>
      </rPr>
      <t xml:space="preserve">YES                      </t>
    </r>
    <r>
      <rPr>
        <sz val="11"/>
        <rFont val="Courier New"/>
        <family val="3"/>
      </rPr>
      <t xml:space="preserve">184    261    400    448    437    554    549    </t>
    </r>
    <r>
      <rPr>
        <vertAlign val="superscript"/>
        <sz val="11"/>
        <rFont val="Courier New"/>
        <family val="3"/>
      </rPr>
      <t xml:space="preserve">376    </t>
    </r>
    <r>
      <rPr>
        <sz val="11"/>
        <rFont val="Courier New"/>
        <family val="3"/>
      </rPr>
      <t xml:space="preserve">278   </t>
    </r>
    <r>
      <rPr>
        <vertAlign val="superscript"/>
        <sz val="11"/>
        <rFont val="Courier New"/>
        <family val="3"/>
      </rPr>
      <t>3487</t>
    </r>
  </si>
  <si>
    <r>
      <rPr>
        <vertAlign val="superscript"/>
        <sz val="11"/>
        <rFont val="Courier New"/>
        <family val="3"/>
      </rPr>
      <t xml:space="preserve">NO                      108    </t>
    </r>
    <r>
      <rPr>
        <sz val="11"/>
        <rFont val="Courier New"/>
        <family val="3"/>
      </rPr>
      <t xml:space="preserve">146    177    193    227    274    </t>
    </r>
    <r>
      <rPr>
        <vertAlign val="superscript"/>
        <sz val="11"/>
        <rFont val="Courier New"/>
        <family val="3"/>
      </rPr>
      <t xml:space="preserve">235    </t>
    </r>
    <r>
      <rPr>
        <sz val="11"/>
        <rFont val="Courier New"/>
        <family val="3"/>
      </rPr>
      <t xml:space="preserve">180    127   </t>
    </r>
    <r>
      <rPr>
        <vertAlign val="superscript"/>
        <sz val="11"/>
        <rFont val="Courier New"/>
        <family val="3"/>
      </rPr>
      <t>1667</t>
    </r>
  </si>
  <si>
    <r>
      <rPr>
        <vertAlign val="superscript"/>
        <sz val="11"/>
        <rFont val="Courier New"/>
        <family val="3"/>
      </rPr>
      <t xml:space="preserve">YES                      </t>
    </r>
    <r>
      <rPr>
        <sz val="11"/>
        <rFont val="Courier New"/>
        <family val="3"/>
      </rPr>
      <t xml:space="preserve">154   </t>
    </r>
    <r>
      <rPr>
        <b/>
        <sz val="9"/>
        <rFont val="Arial"/>
        <family val="2"/>
      </rPr>
      <t xml:space="preserve">189           </t>
    </r>
    <r>
      <rPr>
        <sz val="11"/>
        <rFont val="Courier New"/>
        <family val="3"/>
      </rPr>
      <t xml:space="preserve">256    352    348    366    380    297    251   </t>
    </r>
    <r>
      <rPr>
        <vertAlign val="superscript"/>
        <sz val="11"/>
        <rFont val="Courier New"/>
        <family val="3"/>
      </rPr>
      <t>2593</t>
    </r>
  </si>
  <si>
    <r>
      <rPr>
        <vertAlign val="superscript"/>
        <sz val="11"/>
        <rFont val="Courier New"/>
        <family val="3"/>
      </rPr>
      <t xml:space="preserve">NO                     </t>
    </r>
    <r>
      <rPr>
        <b/>
        <sz val="10"/>
        <rFont val="Courier New"/>
        <family val="3"/>
      </rPr>
      <t xml:space="preserve">186     </t>
    </r>
    <r>
      <rPr>
        <sz val="11"/>
        <rFont val="Courier New"/>
        <family val="3"/>
      </rPr>
      <t xml:space="preserve">256    390    </t>
    </r>
    <r>
      <rPr>
        <b/>
        <sz val="10"/>
        <rFont val="Courier New"/>
        <family val="3"/>
      </rPr>
      <t xml:space="preserve">338     </t>
    </r>
    <r>
      <rPr>
        <sz val="11"/>
        <rFont val="Courier New"/>
        <family val="3"/>
      </rPr>
      <t>370    545    493    334    200   3112</t>
    </r>
  </si>
  <si>
    <r>
      <rPr>
        <sz val="34"/>
        <rFont val="Times New Roman"/>
        <family val="1"/>
      </rPr>
      <t>-</t>
    </r>
    <r>
      <rPr>
        <vertAlign val="subscript"/>
        <sz val="28.5"/>
        <rFont val="Arial"/>
        <family val="2"/>
      </rPr>
      <t>-</t>
    </r>
  </si>
  <si>
    <r>
      <rPr>
        <sz val="9.5"/>
        <rFont val="Arial"/>
        <family val="2"/>
      </rPr>
      <t>- 84 -</t>
    </r>
  </si>
  <si>
    <r>
      <rPr>
        <vertAlign val="subscript"/>
        <sz val="10.5"/>
        <rFont val="Courier New"/>
        <family val="3"/>
      </rPr>
      <t xml:space="preserve">DATE: 12/02/92                                      </t>
    </r>
    <r>
      <rPr>
        <sz val="10.5"/>
        <rFont val="Courier New"/>
        <family val="3"/>
      </rPr>
      <t xml:space="preserve">1992 GENERAL ELECTION                             </t>
    </r>
    <r>
      <rPr>
        <vertAlign val="superscript"/>
        <sz val="10.5"/>
        <rFont val="Courier New"/>
        <family val="3"/>
      </rPr>
      <t xml:space="preserve">PAGE  l OF  2 </t>
    </r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>STATEMENT OF VOTE FOR DISTRICT 32</t>
    </r>
  </si>
  <si>
    <r>
      <rPr>
        <b/>
        <vertAlign val="subscript"/>
        <sz val="10.5"/>
        <rFont val="Courier New"/>
        <family val="3"/>
      </rPr>
      <t xml:space="preserve">BADGER  BADGER   </t>
    </r>
    <r>
      <rPr>
        <vertAlign val="subscript"/>
        <sz val="10.5"/>
        <rFont val="Courier New"/>
        <family val="3"/>
      </rPr>
      <t xml:space="preserve">FORT  </t>
    </r>
    <r>
      <rPr>
        <sz val="10.5"/>
        <rFont val="Courier New"/>
        <family val="3"/>
      </rPr>
      <t>STEESE ABSENTE QUESTON</t>
    </r>
  </si>
  <si>
    <r>
      <rPr>
        <sz val="10.5"/>
        <rFont val="Courier New"/>
        <family val="3"/>
      </rPr>
      <t xml:space="preserve">I l    </t>
    </r>
    <r>
      <rPr>
        <vertAlign val="superscript"/>
        <sz val="10.5"/>
        <rFont val="Courier New"/>
        <family val="3"/>
      </rPr>
      <t xml:space="preserve">I 2 WNWRGHT   EAST </t>
    </r>
    <r>
      <rPr>
        <sz val="10.5"/>
        <rFont val="Courier New"/>
        <family val="3"/>
      </rPr>
      <t xml:space="preserve">32-155  32-160  </t>
    </r>
    <r>
      <rPr>
        <vertAlign val="superscript"/>
        <sz val="10.5"/>
        <rFont val="Courier New"/>
        <family val="3"/>
      </rPr>
      <t>32-225  32-250</t>
    </r>
  </si>
  <si>
    <r>
      <rPr>
        <sz val="10.5"/>
        <rFont val="Courier New"/>
        <family val="3"/>
      </rPr>
      <t>32-991  32-995</t>
    </r>
  </si>
  <si>
    <r>
      <rPr>
        <sz val="10.5"/>
        <rFont val="Courier New"/>
        <family val="3"/>
      </rPr>
      <t xml:space="preserve">VOTER TURNOUT"          </t>
    </r>
    <r>
      <rPr>
        <b/>
        <vertAlign val="superscript"/>
        <sz val="9"/>
        <rFont val="Courier New"/>
        <family val="3"/>
      </rPr>
      <t xml:space="preserve">65.08   </t>
    </r>
    <r>
      <rPr>
        <vertAlign val="superscript"/>
        <sz val="10.5"/>
        <rFont val="Courier New"/>
        <family val="3"/>
      </rPr>
      <t>66.90   37.45  71.77</t>
    </r>
    <r>
      <rPr>
        <b/>
        <vertAlign val="superscript"/>
        <sz val="9"/>
        <rFont val="Courier New"/>
        <family val="3"/>
      </rPr>
      <t xml:space="preserve">                   80.33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</si>
  <si>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 xml:space="preserve">696   1239   3687    1038     0      0   </t>
    </r>
    <r>
      <rPr>
        <b/>
        <vertAlign val="superscript"/>
        <sz val="9"/>
        <rFont val="Courier New"/>
        <family val="3"/>
      </rPr>
      <t>6660</t>
    </r>
  </si>
  <si>
    <r>
      <rPr>
        <sz val="10.5"/>
        <rFont val="Courier New"/>
        <family val="3"/>
      </rPr>
      <t xml:space="preserve">BALLOTS CAST               </t>
    </r>
    <r>
      <rPr>
        <vertAlign val="superscript"/>
        <sz val="10.5"/>
        <rFont val="Courier New"/>
        <family val="3"/>
      </rPr>
      <t xml:space="preserve">453    829   1381    745   1060    </t>
    </r>
    <r>
      <rPr>
        <b/>
        <vertAlign val="superscript"/>
        <sz val="9"/>
        <rFont val="Courier New"/>
        <family val="3"/>
      </rPr>
      <t xml:space="preserve">882    </t>
    </r>
    <r>
      <rPr>
        <vertAlign val="superscript"/>
        <sz val="10.5"/>
        <rFont val="Courier New"/>
        <family val="3"/>
      </rPr>
      <t>5350</t>
    </r>
  </si>
  <si>
    <r>
      <rPr>
        <vertAlign val="subscript"/>
        <sz val="10.5"/>
        <rFont val="Courier New"/>
        <family val="3"/>
      </rPr>
      <t xml:space="preserve">R    191    315    662    </t>
    </r>
    <r>
      <rPr>
        <b/>
        <sz val="9"/>
        <rFont val="Courier New"/>
        <family val="3"/>
      </rPr>
      <t xml:space="preserve">284     </t>
    </r>
    <r>
      <rPr>
        <sz val="10.5"/>
        <rFont val="Courier New"/>
        <family val="3"/>
      </rPr>
      <t xml:space="preserve">531    </t>
    </r>
    <r>
      <rPr>
        <vertAlign val="superscript"/>
        <sz val="10.5"/>
        <rFont val="Courier New"/>
        <family val="3"/>
      </rPr>
      <t>356   2339</t>
    </r>
  </si>
  <si>
    <r>
      <rPr>
        <sz val="10.5"/>
        <rFont val="Courier New"/>
        <family val="3"/>
      </rPr>
      <t xml:space="preserve">D     84    </t>
    </r>
    <r>
      <rPr>
        <vertAlign val="superscript"/>
        <sz val="10.5"/>
        <rFont val="Courier New"/>
        <family val="3"/>
      </rPr>
      <t>170    333    186    226    151   1150</t>
    </r>
  </si>
  <si>
    <r>
      <rPr>
        <sz val="10.5"/>
        <rFont val="Courier New"/>
        <family val="3"/>
      </rPr>
      <t xml:space="preserve">NAP     0      2      </t>
    </r>
    <r>
      <rPr>
        <vertAlign val="superscript"/>
        <sz val="10.5"/>
        <rFont val="Courier New"/>
        <family val="3"/>
      </rPr>
      <t>2      0      l     0      5</t>
    </r>
  </si>
  <si>
    <r>
      <rPr>
        <sz val="10.5"/>
        <rFont val="Courier New"/>
        <family val="3"/>
      </rPr>
      <t xml:space="preserve">AFP      9      7      </t>
    </r>
    <r>
      <rPr>
        <vertAlign val="superscript"/>
        <sz val="10.5"/>
        <rFont val="Courier New"/>
        <family val="3"/>
      </rPr>
      <t>4     15      4      5     44</t>
    </r>
  </si>
  <si>
    <r>
      <rPr>
        <sz val="10.5"/>
        <rFont val="Courier New"/>
        <family val="3"/>
      </rPr>
      <t xml:space="preserve">NLP      2      2     </t>
    </r>
    <r>
      <rPr>
        <vertAlign val="superscript"/>
        <sz val="10.5"/>
        <rFont val="Courier New"/>
        <family val="3"/>
      </rPr>
      <t>0      l     0      l      6</t>
    </r>
  </si>
  <si>
    <r>
      <rPr>
        <b/>
        <sz val="10.5"/>
        <rFont val="Courier New"/>
        <family val="3"/>
      </rPr>
      <t>WRITE-IN</t>
    </r>
  </si>
  <si>
    <r>
      <rPr>
        <sz val="10.5"/>
        <rFont val="Courier New"/>
        <family val="3"/>
      </rPr>
      <t>STATE SENATOR DIST.P</t>
    </r>
  </si>
  <si>
    <r>
      <rPr>
        <sz val="10.5"/>
        <rFont val="Courier New"/>
        <family val="3"/>
      </rPr>
      <t xml:space="preserve">IFER     0      </t>
    </r>
    <r>
      <rPr>
        <vertAlign val="superscript"/>
        <sz val="10.5"/>
        <rFont val="Courier New"/>
        <family val="3"/>
      </rPr>
      <t>0      0      0      4      l      5</t>
    </r>
  </si>
  <si>
    <r>
      <rPr>
        <sz val="10.5"/>
        <rFont val="Courier New"/>
        <family val="3"/>
      </rPr>
      <t xml:space="preserve">LP      </t>
    </r>
    <r>
      <rPr>
        <vertAlign val="superscript"/>
        <sz val="10.5"/>
        <rFont val="Courier New"/>
        <family val="3"/>
      </rPr>
      <t>2      2      3      l      l     0      9</t>
    </r>
  </si>
  <si>
    <r>
      <rPr>
        <sz val="10.5"/>
        <rFont val="Courier New"/>
        <family val="3"/>
      </rPr>
      <t xml:space="preserve">NPP    163    321    </t>
    </r>
    <r>
      <rPr>
        <vertAlign val="superscript"/>
        <sz val="10.5"/>
        <rFont val="Courier New"/>
        <family val="3"/>
      </rPr>
      <t>360    249    286    345   1724</t>
    </r>
  </si>
  <si>
    <r>
      <rPr>
        <sz val="10.5"/>
        <rFont val="Courier New"/>
        <family val="3"/>
      </rPr>
      <t xml:space="preserve">ATP      l      </t>
    </r>
    <r>
      <rPr>
        <vertAlign val="superscript"/>
        <sz val="10.5"/>
        <rFont val="Courier New"/>
        <family val="3"/>
      </rPr>
      <t>l      l     l      l     0      5</t>
    </r>
  </si>
  <si>
    <r>
      <rPr>
        <vertAlign val="subscript"/>
        <sz val="10.5"/>
        <rFont val="Courier New"/>
        <family val="3"/>
      </rPr>
      <t xml:space="preserve">0      l      l      </t>
    </r>
    <r>
      <rPr>
        <sz val="10.5"/>
        <rFont val="Courier New"/>
        <family val="3"/>
      </rPr>
      <t>2      l      l</t>
    </r>
    <r>
      <rPr>
        <vertAlign val="superscript"/>
        <sz val="10.5"/>
        <rFont val="Courier New"/>
        <family val="3"/>
      </rPr>
      <t xml:space="preserve">      6</t>
    </r>
  </si>
  <si>
    <r>
      <rPr>
        <sz val="9"/>
        <rFont val="Arial"/>
        <family val="2"/>
      </rPr>
      <t xml:space="preserve">8             </t>
    </r>
    <r>
      <rPr>
        <vertAlign val="superscript"/>
        <sz val="10.5"/>
        <rFont val="Courier New"/>
        <family val="3"/>
      </rPr>
      <t>21     50     93     50     62     22    298</t>
    </r>
  </si>
  <si>
    <r>
      <rPr>
        <vertAlign val="subscript"/>
        <sz val="10.5"/>
        <rFont val="Courier New"/>
        <family val="3"/>
      </rPr>
      <t xml:space="preserve">R    264    479    777    </t>
    </r>
    <r>
      <rPr>
        <sz val="10.5"/>
        <rFont val="Courier New"/>
        <family val="3"/>
      </rPr>
      <t xml:space="preserve">436    613    </t>
    </r>
    <r>
      <rPr>
        <vertAlign val="superscript"/>
        <sz val="10.5"/>
        <rFont val="Courier New"/>
        <family val="3"/>
      </rPr>
      <t>181   2750</t>
    </r>
  </si>
  <si>
    <r>
      <rPr>
        <sz val="10.5"/>
        <rFont val="Courier New"/>
        <family val="3"/>
      </rPr>
      <t xml:space="preserve">D    164    </t>
    </r>
    <r>
      <rPr>
        <vertAlign val="superscript"/>
        <sz val="10.5"/>
        <rFont val="Courier New"/>
        <family val="3"/>
      </rPr>
      <t>290    470    250    282    106   1562</t>
    </r>
  </si>
  <si>
    <r>
      <rPr>
        <vertAlign val="subscript"/>
        <sz val="10.5"/>
        <rFont val="Courier New"/>
        <family val="3"/>
      </rPr>
      <t xml:space="preserve">l      2     3      </t>
    </r>
    <r>
      <rPr>
        <vertAlign val="subscript"/>
        <sz val="9.5"/>
        <rFont val="Times New Roman"/>
        <family val="1"/>
      </rPr>
      <t xml:space="preserve">1                 </t>
    </r>
    <r>
      <rPr>
        <sz val="10.5"/>
        <rFont val="Courier New"/>
        <family val="3"/>
      </rPr>
      <t>2      0</t>
    </r>
    <r>
      <rPr>
        <vertAlign val="superscript"/>
        <sz val="10.5"/>
        <rFont val="Courier New"/>
        <family val="3"/>
      </rPr>
      <t xml:space="preserve">      9</t>
    </r>
  </si>
  <si>
    <r>
      <rPr>
        <sz val="10.5"/>
        <rFont val="Courier New"/>
        <family val="3"/>
      </rPr>
      <t xml:space="preserve">D    146    </t>
    </r>
    <r>
      <rPr>
        <vertAlign val="superscript"/>
        <sz val="10.5"/>
        <rFont val="Courier New"/>
        <family val="3"/>
      </rPr>
      <t xml:space="preserve">289    460    280    275     </t>
    </r>
    <r>
      <rPr>
        <b/>
        <vertAlign val="superscript"/>
        <sz val="9"/>
        <rFont val="Courier New"/>
        <family val="3"/>
      </rPr>
      <t>88</t>
    </r>
    <r>
      <rPr>
        <vertAlign val="superscript"/>
        <sz val="10.5"/>
        <rFont val="Courier New"/>
        <family val="3"/>
      </rPr>
      <t xml:space="preserve">    1538</t>
    </r>
  </si>
  <si>
    <r>
      <rPr>
        <vertAlign val="subscript"/>
        <sz val="10.5"/>
        <rFont val="Courier New"/>
        <family val="3"/>
      </rPr>
      <t xml:space="preserve">G     14     30     </t>
    </r>
    <r>
      <rPr>
        <sz val="10.5"/>
        <rFont val="Courier New"/>
        <family val="3"/>
      </rPr>
      <t>38</t>
    </r>
    <r>
      <rPr>
        <sz val="10.5"/>
        <color rgb="FF3B3B3B"/>
        <rFont val="Courier New"/>
        <family val="3"/>
      </rPr>
      <t xml:space="preserve">'   </t>
    </r>
    <r>
      <rPr>
        <sz val="10.5"/>
        <rFont val="Courier New"/>
        <family val="3"/>
      </rPr>
      <t xml:space="preserve">28     35     </t>
    </r>
    <r>
      <rPr>
        <vertAlign val="superscript"/>
        <sz val="10.5"/>
        <rFont val="Courier New"/>
        <family val="3"/>
      </rPr>
      <t>18    163</t>
    </r>
  </si>
  <si>
    <r>
      <rPr>
        <b/>
        <vertAlign val="subscript"/>
        <sz val="10.5"/>
        <rFont val="Courier New"/>
        <family val="3"/>
      </rPr>
      <t xml:space="preserve">A    </t>
    </r>
    <r>
      <rPr>
        <vertAlign val="subscript"/>
        <sz val="10.5"/>
        <rFont val="Courier New"/>
        <family val="3"/>
      </rPr>
      <t xml:space="preserve">82     98     </t>
    </r>
    <r>
      <rPr>
        <b/>
        <sz val="9"/>
        <rFont val="Courier New"/>
        <family val="3"/>
      </rPr>
      <t xml:space="preserve">89     </t>
    </r>
    <r>
      <rPr>
        <sz val="10.5"/>
        <rFont val="Courier New"/>
        <family val="3"/>
      </rPr>
      <t xml:space="preserve">106     72     </t>
    </r>
    <r>
      <rPr>
        <vertAlign val="superscript"/>
        <sz val="10.5"/>
        <rFont val="Courier New"/>
        <family val="3"/>
      </rPr>
      <t>31    478</t>
    </r>
  </si>
  <si>
    <r>
      <rPr>
        <vertAlign val="subscript"/>
        <sz val="10.5"/>
        <rFont val="Courier New"/>
        <family val="3"/>
      </rPr>
      <t xml:space="preserve">R    207    397    746    </t>
    </r>
    <r>
      <rPr>
        <sz val="10.5"/>
        <rFont val="Courier New"/>
        <family val="3"/>
      </rPr>
      <t xml:space="preserve">319    574    </t>
    </r>
    <r>
      <rPr>
        <vertAlign val="superscript"/>
        <sz val="10.5"/>
        <rFont val="Courier New"/>
        <family val="3"/>
      </rPr>
      <t>169   2412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</si>
  <si>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l      4     0      0      0      5</t>
    </r>
  </si>
  <si>
    <r>
      <rPr>
        <sz val="10.5"/>
        <rFont val="Courier New"/>
        <family val="3"/>
      </rPr>
      <t xml:space="preserve">37     96     </t>
    </r>
    <r>
      <rPr>
        <vertAlign val="superscript"/>
        <sz val="10.5"/>
        <rFont val="Courier New"/>
        <family val="3"/>
      </rPr>
      <t>56     42     65     10    306</t>
    </r>
  </si>
  <si>
    <r>
      <rPr>
        <sz val="10.5"/>
        <rFont val="Courier New"/>
        <family val="3"/>
      </rPr>
      <t xml:space="preserve">DERUSHE, WM. (FRENCHV&gt; </t>
    </r>
    <r>
      <rPr>
        <sz val="9.5"/>
        <rFont val="Arial"/>
        <family val="2"/>
      </rPr>
      <t>A</t>
    </r>
  </si>
  <si>
    <r>
      <rPr>
        <sz val="10.5"/>
        <rFont val="Courier New"/>
        <family val="3"/>
      </rPr>
      <t>HELMS, JUANITA       D</t>
    </r>
  </si>
  <si>
    <r>
      <rPr>
        <sz val="10.5"/>
        <rFont val="Courier New"/>
        <family val="3"/>
      </rPr>
      <t xml:space="preserve">SHARP, BERT           </t>
    </r>
    <r>
      <rPr>
        <vertAlign val="superscript"/>
        <sz val="10.5"/>
        <rFont val="Courier New"/>
        <family val="3"/>
      </rPr>
      <t>R</t>
    </r>
  </si>
  <si>
    <r>
      <rPr>
        <sz val="10.5"/>
        <rFont val="Courier New"/>
        <family val="3"/>
      </rPr>
      <t>STATE REP. DIST. 32</t>
    </r>
  </si>
  <si>
    <r>
      <rPr>
        <sz val="10.5"/>
        <rFont val="Courier New"/>
        <family val="3"/>
      </rPr>
      <t xml:space="preserve">GRAV, DON            </t>
    </r>
    <r>
      <rPr>
        <b/>
        <sz val="9.5"/>
        <rFont val="Arial"/>
        <family val="2"/>
      </rPr>
      <t>D</t>
    </r>
  </si>
  <si>
    <r>
      <rPr>
        <sz val="10.5"/>
        <rFont val="Courier New"/>
        <family val="3"/>
      </rPr>
      <t xml:space="preserve">GRISWOLD, ARTHUR      </t>
    </r>
    <r>
      <rPr>
        <b/>
        <vertAlign val="superscript"/>
        <sz val="10.5"/>
        <rFont val="Courier New"/>
        <family val="3"/>
      </rPr>
      <t>A</t>
    </r>
  </si>
  <si>
    <r>
      <rPr>
        <sz val="10.5"/>
        <rFont val="Courier New"/>
        <family val="3"/>
      </rPr>
      <t xml:space="preserve">VEZEV, AL            </t>
    </r>
    <r>
      <rPr>
        <vertAlign val="superscript"/>
        <sz val="10.5"/>
        <rFont val="Courier New"/>
        <family val="3"/>
      </rPr>
      <t>R</t>
    </r>
  </si>
  <si>
    <r>
      <rPr>
        <sz val="10.5"/>
        <rFont val="Courier New"/>
        <family val="3"/>
      </rPr>
      <t xml:space="preserve">130    230    </t>
    </r>
    <r>
      <rPr>
        <vertAlign val="superscript"/>
        <sz val="10.5"/>
        <rFont val="Courier New"/>
        <family val="3"/>
      </rPr>
      <t>563    235    290     35   1483</t>
    </r>
  </si>
  <si>
    <r>
      <rPr>
        <sz val="10.5"/>
        <rFont val="Courier New"/>
        <family val="3"/>
      </rPr>
      <t xml:space="preserve">284    </t>
    </r>
    <r>
      <rPr>
        <vertAlign val="superscript"/>
        <sz val="10.5"/>
        <rFont val="Courier New"/>
        <family val="3"/>
      </rPr>
      <t>486    709    461    571    82   2593</t>
    </r>
  </si>
  <si>
    <r>
      <rPr>
        <sz val="10.5"/>
        <rFont val="Courier New"/>
        <family val="3"/>
      </rPr>
      <t xml:space="preserve">0      l      2      </t>
    </r>
    <r>
      <rPr>
        <vertAlign val="superscript"/>
        <sz val="10.5"/>
        <rFont val="Courier New"/>
        <family val="3"/>
      </rPr>
      <t>2      4     0      9</t>
    </r>
  </si>
  <si>
    <r>
      <rPr>
        <sz val="10.5"/>
        <rFont val="Courier New"/>
        <family val="3"/>
      </rPr>
      <t xml:space="preserve">153    </t>
    </r>
    <r>
      <rPr>
        <vertAlign val="superscript"/>
        <sz val="10.5"/>
        <rFont val="Courier New"/>
        <family val="3"/>
      </rPr>
      <t>287    512    332    297     27   1608</t>
    </r>
  </si>
  <si>
    <r>
      <rPr>
        <vertAlign val="subscript"/>
        <sz val="10.5"/>
        <rFont val="Courier New"/>
        <family val="3"/>
      </rPr>
      <t xml:space="preserve">30     95    113     </t>
    </r>
    <r>
      <rPr>
        <sz val="10.5"/>
        <rFont val="Courier New"/>
        <family val="3"/>
      </rPr>
      <t xml:space="preserve">54     </t>
    </r>
    <r>
      <rPr>
        <b/>
        <sz val="9"/>
        <rFont val="Courier New"/>
        <family val="3"/>
      </rPr>
      <t xml:space="preserve">86      </t>
    </r>
    <r>
      <rPr>
        <sz val="10.5"/>
        <rFont val="Courier New"/>
        <family val="3"/>
      </rPr>
      <t xml:space="preserve">11    </t>
    </r>
    <r>
      <rPr>
        <vertAlign val="superscript"/>
        <sz val="10.5"/>
        <rFont val="Courier New"/>
        <family val="3"/>
      </rPr>
      <t>389</t>
    </r>
  </si>
  <si>
    <r>
      <rPr>
        <sz val="10.5"/>
        <rFont val="Courier New"/>
        <family val="3"/>
      </rPr>
      <t xml:space="preserve">268    424    </t>
    </r>
    <r>
      <rPr>
        <vertAlign val="superscript"/>
        <sz val="10.5"/>
        <rFont val="Courier New"/>
        <family val="3"/>
      </rPr>
      <t>698    349    538     40   2317</t>
    </r>
  </si>
  <si>
    <r>
      <rPr>
        <vertAlign val="subscript"/>
        <sz val="10.5"/>
        <rFont val="Courier New"/>
        <family val="3"/>
      </rPr>
      <t xml:space="preserve">0      2      2      </t>
    </r>
    <r>
      <rPr>
        <sz val="10.5"/>
        <rFont val="Courier New"/>
        <family val="3"/>
      </rPr>
      <t xml:space="preserve">l      6     </t>
    </r>
    <r>
      <rPr>
        <vertAlign val="superscript"/>
        <sz val="10.5"/>
        <rFont val="Courier New"/>
        <family val="3"/>
      </rPr>
      <t>0     11</t>
    </r>
  </si>
  <si>
    <r>
      <rPr>
        <vertAlign val="subscript"/>
        <sz val="10.5"/>
        <rFont val="Courier New"/>
        <family val="3"/>
      </rPr>
      <t xml:space="preserve">221    429    785    </t>
    </r>
    <r>
      <rPr>
        <sz val="10.5"/>
        <rFont val="Courier New"/>
        <family val="3"/>
      </rPr>
      <t xml:space="preserve">379    579    </t>
    </r>
    <r>
      <rPr>
        <vertAlign val="superscript"/>
        <sz val="10.5"/>
        <rFont val="Courier New"/>
        <family val="3"/>
      </rPr>
      <t>169   2562</t>
    </r>
  </si>
  <si>
    <r>
      <rPr>
        <vertAlign val="subscript"/>
        <sz val="10.5"/>
        <rFont val="Courier New"/>
        <family val="3"/>
      </rPr>
      <t xml:space="preserve">181    306    438    </t>
    </r>
    <r>
      <rPr>
        <sz val="10.5"/>
        <rFont val="Courier New"/>
        <family val="3"/>
      </rPr>
      <t xml:space="preserve">230    277    </t>
    </r>
    <r>
      <rPr>
        <vertAlign val="superscript"/>
        <sz val="10.5"/>
        <rFont val="Courier New"/>
        <family val="3"/>
      </rPr>
      <t>114   1546</t>
    </r>
  </si>
  <si>
    <r>
      <rPr>
        <vertAlign val="subscript"/>
        <sz val="10.5"/>
        <rFont val="Courier New"/>
        <family val="3"/>
      </rPr>
      <t xml:space="preserve">211    425    </t>
    </r>
    <r>
      <rPr>
        <sz val="10.5"/>
        <rFont val="Courier New"/>
        <family val="3"/>
      </rPr>
      <t xml:space="preserve">760    369    565    </t>
    </r>
    <r>
      <rPr>
        <vertAlign val="superscript"/>
        <sz val="10.5"/>
        <rFont val="Courier New"/>
        <family val="3"/>
      </rPr>
      <t>163   2493</t>
    </r>
  </si>
  <si>
    <r>
      <rPr>
        <sz val="10.5"/>
        <rFont val="Courier New"/>
        <family val="3"/>
      </rPr>
      <t xml:space="preserve">185    309    </t>
    </r>
    <r>
      <rPr>
        <vertAlign val="superscript"/>
        <sz val="10.5"/>
        <rFont val="Courier New"/>
        <family val="3"/>
      </rPr>
      <t>451    238    288    117   1588</t>
    </r>
  </si>
  <si>
    <r>
      <rPr>
        <vertAlign val="subscript"/>
        <sz val="12.5"/>
        <rFont val="Arial"/>
        <family val="2"/>
      </rPr>
      <t xml:space="preserve">,.                                                                                                        </t>
    </r>
    <r>
      <rPr>
        <sz val="9.5"/>
        <rFont val="Arial"/>
        <family val="2"/>
      </rPr>
      <t>- 88 -</t>
    </r>
  </si>
  <si>
    <r>
      <rPr>
        <vertAlign val="superscript"/>
        <sz val="11"/>
        <rFont val="Courier New"/>
        <family val="3"/>
      </rPr>
      <t xml:space="preserve">DATE: 12/02/92                                    </t>
    </r>
    <r>
      <rPr>
        <sz val="11"/>
        <rFont val="Courier New"/>
        <family val="3"/>
      </rPr>
      <t xml:space="preserve">1992 GENERAL ELECTION                            </t>
    </r>
    <r>
      <rPr>
        <vertAlign val="superscript"/>
        <sz val="11"/>
        <rFont val="Courier New"/>
        <family val="3"/>
      </rPr>
      <t xml:space="preserve">PAGE 2 OF 2 TIME: 13:17                                    </t>
    </r>
    <r>
      <rPr>
        <sz val="11"/>
        <rFont val="Courier New"/>
        <family val="3"/>
      </rPr>
      <t>STATEMENT OF VOTE FOR DISTRICT 32</t>
    </r>
  </si>
  <si>
    <r>
      <rPr>
        <sz val="11"/>
        <rFont val="Courier New"/>
        <family val="3"/>
      </rPr>
      <t>BADGER  BADGER   FORT  STEESE ABSENTE QUESTON</t>
    </r>
  </si>
  <si>
    <r>
      <rPr>
        <sz val="11"/>
        <rFont val="Courier New"/>
        <family val="3"/>
      </rPr>
      <t>I 1    I 2 WNWRGHT   EAST</t>
    </r>
  </si>
  <si>
    <r>
      <rPr>
        <sz val="11"/>
        <rFont val="Courier New"/>
        <family val="3"/>
      </rPr>
      <t>32-155  32-160  32-225  32-250</t>
    </r>
  </si>
  <si>
    <r>
      <rPr>
        <sz val="11"/>
        <rFont val="Courier New"/>
        <family val="3"/>
      </rPr>
      <t>32-991</t>
    </r>
  </si>
  <si>
    <r>
      <rPr>
        <sz val="11"/>
        <rFont val="Courier New"/>
        <family val="3"/>
      </rPr>
      <t>32-995</t>
    </r>
  </si>
  <si>
    <r>
      <rPr>
        <vertAlign val="superscript"/>
        <sz val="11"/>
        <rFont val="Courier New"/>
        <family val="3"/>
      </rPr>
      <t xml:space="preserve">YES                     </t>
    </r>
    <r>
      <rPr>
        <sz val="11"/>
        <rFont val="Courier New"/>
        <family val="3"/>
      </rPr>
      <t>248    469    827    451    611    174   2780</t>
    </r>
  </si>
  <si>
    <r>
      <rPr>
        <vertAlign val="superscript"/>
        <sz val="11"/>
        <rFont val="Courier New"/>
        <family val="3"/>
      </rPr>
      <t xml:space="preserve">NO                      </t>
    </r>
    <r>
      <rPr>
        <sz val="11"/>
        <rFont val="Courier New"/>
        <family val="3"/>
      </rPr>
      <t xml:space="preserve">171    290    </t>
    </r>
    <r>
      <rPr>
        <vertAlign val="superscript"/>
        <sz val="11"/>
        <rFont val="Courier New"/>
        <family val="3"/>
      </rPr>
      <t xml:space="preserve">390    </t>
    </r>
    <r>
      <rPr>
        <sz val="11"/>
        <rFont val="Courier New"/>
        <family val="3"/>
      </rPr>
      <t xml:space="preserve">210    255    </t>
    </r>
    <r>
      <rPr>
        <b/>
        <sz val="10"/>
        <rFont val="Courier New"/>
        <family val="3"/>
      </rPr>
      <t>99</t>
    </r>
    <r>
      <rPr>
        <sz val="11"/>
        <rFont val="Courier New"/>
        <family val="3"/>
      </rPr>
      <t xml:space="preserve">   1415</t>
    </r>
  </si>
  <si>
    <r>
      <rPr>
        <sz val="11"/>
        <rFont val="Courier New"/>
        <family val="3"/>
      </rPr>
      <t>YES                     232    444    763    401    578    154   2572</t>
    </r>
  </si>
  <si>
    <r>
      <rPr>
        <vertAlign val="superscript"/>
        <sz val="11"/>
        <rFont val="Courier New"/>
        <family val="3"/>
      </rPr>
      <t xml:space="preserve">NO                     </t>
    </r>
    <r>
      <rPr>
        <sz val="11"/>
        <rFont val="Courier New"/>
        <family val="3"/>
      </rPr>
      <t>173    292    441    232    279    113</t>
    </r>
    <r>
      <rPr>
        <vertAlign val="superscript"/>
        <sz val="11"/>
        <rFont val="Courier New"/>
        <family val="3"/>
      </rPr>
      <t xml:space="preserve">   1530</t>
    </r>
  </si>
  <si>
    <r>
      <rPr>
        <sz val="11"/>
        <rFont val="Courier New"/>
        <family val="3"/>
      </rPr>
      <t>YES                     248    482    867    417    600    170   2784</t>
    </r>
  </si>
  <si>
    <r>
      <rPr>
        <sz val="11"/>
        <rFont val="Courier New"/>
        <family val="3"/>
      </rPr>
      <t>NO                     159    264    352    204    25.2   100   1331</t>
    </r>
  </si>
  <si>
    <r>
      <rPr>
        <sz val="11"/>
        <rFont val="Courier New"/>
        <family val="3"/>
      </rPr>
      <t xml:space="preserve">YES                      </t>
    </r>
    <r>
      <rPr>
        <b/>
        <sz val="9"/>
        <rFont val="Times New Roman"/>
        <family val="1"/>
      </rPr>
      <t xml:space="preserve">188              </t>
    </r>
    <r>
      <rPr>
        <sz val="11"/>
        <rFont val="Courier New"/>
        <family val="3"/>
      </rPr>
      <t>377    709    283    497    159   2213</t>
    </r>
  </si>
  <si>
    <r>
      <rPr>
        <sz val="11"/>
        <rFont val="Courier New"/>
        <family val="3"/>
      </rPr>
      <t>NO                     257    420    570    445    405    141   2238</t>
    </r>
  </si>
  <si>
    <r>
      <rPr>
        <sz val="27.5"/>
        <rFont val="Times New Roman"/>
        <family val="1"/>
      </rPr>
      <t>-</t>
    </r>
    <r>
      <rPr>
        <vertAlign val="subscript"/>
        <sz val="28.5"/>
        <rFont val="Arial"/>
        <family val="2"/>
      </rPr>
      <t>-</t>
    </r>
  </si>
  <si>
    <r>
      <rPr>
        <sz val="10"/>
        <rFont val="Times New Roman"/>
        <family val="1"/>
      </rPr>
      <t xml:space="preserve">- </t>
    </r>
    <r>
      <rPr>
        <b/>
        <sz val="10"/>
        <rFont val="Times New Roman"/>
        <family val="1"/>
      </rPr>
      <t xml:space="preserve">88 </t>
    </r>
    <r>
      <rPr>
        <sz val="10"/>
        <rFont val="Times New Roman"/>
        <family val="1"/>
      </rPr>
      <t>-</t>
    </r>
  </si>
  <si>
    <r>
      <rPr>
        <vertAlign val="subscript"/>
        <sz val="11"/>
        <rFont val="Courier New"/>
        <family val="3"/>
      </rPr>
      <t xml:space="preserve">TIME: 13117                                    </t>
    </r>
    <r>
      <rPr>
        <sz val="11"/>
        <rFont val="Courier New"/>
        <family val="3"/>
      </rPr>
      <t xml:space="preserve">STATEMENT OF VOTE FOR DISTRICT </t>
    </r>
    <r>
      <rPr>
        <vertAlign val="superscript"/>
        <sz val="11"/>
        <rFont val="Courier New"/>
        <family val="3"/>
      </rPr>
      <t>33</t>
    </r>
  </si>
  <si>
    <r>
      <rPr>
        <sz val="11"/>
        <rFont val="Courier New"/>
        <family val="3"/>
      </rPr>
      <t xml:space="preserve">PAGE </t>
    </r>
    <r>
      <rPr>
        <vertAlign val="superscript"/>
        <sz val="11"/>
        <rFont val="Courier New"/>
        <family val="3"/>
      </rPr>
      <t>1 OF 2</t>
    </r>
  </si>
  <si>
    <r>
      <rPr>
        <vertAlign val="subscript"/>
        <sz val="11"/>
        <rFont val="Courier New"/>
        <family val="3"/>
      </rPr>
      <t xml:space="preserve">NEWBY  PLACK CHATAN-   </t>
    </r>
    <r>
      <rPr>
        <sz val="11"/>
        <rFont val="Courier New"/>
        <family val="3"/>
      </rPr>
      <t xml:space="preserve">CHENA    </t>
    </r>
    <r>
      <rPr>
        <vertAlign val="superscript"/>
        <sz val="11"/>
        <rFont val="Courier New"/>
        <family val="3"/>
      </rPr>
      <t>FOX  STEELE  STEESE    TWO ABSENTE QUESTON</t>
    </r>
  </si>
  <si>
    <r>
      <rPr>
        <b/>
        <sz val="11"/>
        <rFont val="Courier New"/>
        <family val="3"/>
      </rPr>
      <t xml:space="preserve">IKA   LAKES       </t>
    </r>
    <r>
      <rPr>
        <b/>
        <vertAlign val="superscript"/>
        <sz val="11"/>
        <rFont val="Courier New"/>
        <family val="3"/>
      </rPr>
      <t xml:space="preserve">CK•BLHR    </t>
    </r>
    <r>
      <rPr>
        <vertAlign val="superscript"/>
        <sz val="11"/>
        <rFont val="Courier New"/>
        <family val="3"/>
      </rPr>
      <t>WEST  RIVERS</t>
    </r>
  </si>
  <si>
    <r>
      <rPr>
        <vertAlign val="subscript"/>
        <sz val="11"/>
        <rFont val="Courier New"/>
        <family val="3"/>
      </rPr>
      <t xml:space="preserve">33-167  33-175  33-210  33-220  </t>
    </r>
    <r>
      <rPr>
        <sz val="11"/>
        <rFont val="Courier New"/>
        <family val="3"/>
      </rPr>
      <t xml:space="preserve">33-230  33-245  33-255  </t>
    </r>
    <r>
      <rPr>
        <vertAlign val="superscript"/>
        <sz val="11"/>
        <rFont val="Courier New"/>
        <family val="3"/>
      </rPr>
      <t>33-260  33-991</t>
    </r>
  </si>
  <si>
    <r>
      <rPr>
        <sz val="11"/>
        <rFont val="Courier New"/>
        <family val="3"/>
      </rPr>
      <t xml:space="preserve">VOTER TURNOUT X          </t>
    </r>
    <r>
      <rPr>
        <vertAlign val="superscript"/>
        <sz val="11"/>
        <rFont val="Courier New"/>
        <family val="3"/>
      </rPr>
      <t xml:space="preserve">61.29  </t>
    </r>
    <r>
      <rPr>
        <b/>
        <vertAlign val="superscript"/>
        <sz val="9"/>
        <rFont val="Courier New"/>
        <family val="3"/>
      </rPr>
      <t xml:space="preserve">64.90   </t>
    </r>
    <r>
      <rPr>
        <vertAlign val="superscript"/>
        <sz val="11"/>
        <rFont val="Courier New"/>
        <family val="3"/>
      </rPr>
      <t xml:space="preserve">56.14  61.70  </t>
    </r>
    <r>
      <rPr>
        <b/>
        <vertAlign val="superscript"/>
        <sz val="9"/>
        <rFont val="Courier New"/>
        <family val="3"/>
      </rPr>
      <t xml:space="preserve">68.21   </t>
    </r>
    <r>
      <rPr>
        <vertAlign val="superscript"/>
        <sz val="11"/>
        <rFont val="Courier New"/>
        <family val="3"/>
      </rPr>
      <t>71.94  70.92  63.35</t>
    </r>
    <r>
      <rPr>
        <vertAlign val="subscript"/>
        <sz val="11"/>
        <rFont val="Courier New"/>
        <family val="3"/>
      </rPr>
      <t xml:space="preserve">      0</t>
    </r>
  </si>
  <si>
    <r>
      <rPr>
        <sz val="11"/>
        <rFont val="Courier New"/>
        <family val="3"/>
      </rPr>
      <t xml:space="preserve">BALLOTS CAST              </t>
    </r>
    <r>
      <rPr>
        <vertAlign val="superscript"/>
        <sz val="11"/>
        <rFont val="Courier New"/>
        <family val="3"/>
      </rPr>
      <t xml:space="preserve">993   </t>
    </r>
    <r>
      <rPr>
        <b/>
        <vertAlign val="superscript"/>
        <sz val="9"/>
        <rFont val="Courier New"/>
        <family val="3"/>
      </rPr>
      <t xml:space="preserve">980      </t>
    </r>
    <r>
      <rPr>
        <vertAlign val="superscript"/>
        <sz val="11"/>
        <rFont val="Courier New"/>
        <family val="3"/>
      </rPr>
      <t xml:space="preserve">32    </t>
    </r>
    <r>
      <rPr>
        <b/>
        <vertAlign val="superscript"/>
        <sz val="9"/>
        <rFont val="Courier New"/>
        <family val="3"/>
      </rPr>
      <t xml:space="preserve">804     </t>
    </r>
    <r>
      <rPr>
        <vertAlign val="superscript"/>
        <sz val="11"/>
        <rFont val="Courier New"/>
        <family val="3"/>
      </rPr>
      <t xml:space="preserve">264   1185   </t>
    </r>
    <r>
      <rPr>
        <b/>
        <vertAlign val="superscript"/>
        <sz val="9"/>
        <rFont val="Courier New"/>
        <family val="3"/>
      </rPr>
      <t>983     389</t>
    </r>
  </si>
  <si>
    <r>
      <rPr>
        <sz val="11"/>
        <rFont val="Courier New"/>
        <family val="3"/>
      </rPr>
      <t>33-995</t>
    </r>
  </si>
  <si>
    <r>
      <rPr>
        <b/>
        <vertAlign val="subscript"/>
        <sz val="11"/>
        <rFont val="Courier New"/>
        <family val="3"/>
      </rPr>
      <t xml:space="preserve">R   </t>
    </r>
    <r>
      <rPr>
        <vertAlign val="subscript"/>
        <sz val="11"/>
        <rFont val="Courier New"/>
        <family val="3"/>
      </rPr>
      <t xml:space="preserve">549   </t>
    </r>
    <r>
      <rPr>
        <b/>
        <vertAlign val="subscript"/>
        <sz val="9"/>
        <rFont val="Courier New"/>
        <family val="3"/>
      </rPr>
      <t xml:space="preserve">483      </t>
    </r>
    <r>
      <rPr>
        <vertAlign val="subscript"/>
        <sz val="11"/>
        <rFont val="Courier New"/>
        <family val="3"/>
      </rPr>
      <t xml:space="preserve">11    384     74    363    400    </t>
    </r>
    <r>
      <rPr>
        <sz val="11"/>
        <rFont val="Courier New"/>
        <family val="3"/>
      </rPr>
      <t xml:space="preserve">132   </t>
    </r>
    <r>
      <rPr>
        <b/>
        <sz val="9"/>
        <rFont val="Courier New"/>
        <family val="3"/>
      </rPr>
      <t xml:space="preserve">458     </t>
    </r>
    <r>
      <rPr>
        <vertAlign val="superscript"/>
        <sz val="11"/>
        <rFont val="Courier New"/>
        <family val="3"/>
      </rPr>
      <t>246   3100</t>
    </r>
  </si>
  <si>
    <r>
      <rPr>
        <vertAlign val="subscript"/>
        <sz val="11"/>
        <rFont val="Courier New"/>
        <family val="3"/>
      </rPr>
      <t xml:space="preserve">D    153    183     10    149    82    </t>
    </r>
    <r>
      <rPr>
        <b/>
        <vertAlign val="subscript"/>
        <sz val="9"/>
        <rFont val="Courier New"/>
        <family val="3"/>
      </rPr>
      <t xml:space="preserve">388     </t>
    </r>
    <r>
      <rPr>
        <sz val="11"/>
        <rFont val="Courier New"/>
        <family val="3"/>
      </rPr>
      <t xml:space="preserve">276    92    </t>
    </r>
    <r>
      <rPr>
        <vertAlign val="superscript"/>
        <sz val="11"/>
        <rFont val="Courier New"/>
        <family val="3"/>
      </rPr>
      <t>255    124   1712</t>
    </r>
  </si>
  <si>
    <r>
      <rPr>
        <sz val="11"/>
        <rFont val="Courier New"/>
        <family val="3"/>
      </rPr>
      <t xml:space="preserve">NAP     1      </t>
    </r>
    <r>
      <rPr>
        <vertAlign val="superscript"/>
        <sz val="11"/>
        <rFont val="Courier New"/>
        <family val="3"/>
      </rPr>
      <t>1     0      0      0      0      0      0      2      1      5</t>
    </r>
  </si>
  <si>
    <r>
      <rPr>
        <sz val="11"/>
        <rFont val="Courier New"/>
        <family val="3"/>
      </rPr>
      <t xml:space="preserve">AFP     5     </t>
    </r>
    <r>
      <rPr>
        <i/>
        <vertAlign val="superscript"/>
        <sz val="8.5"/>
        <rFont val="Arial"/>
        <family val="2"/>
      </rPr>
      <t xml:space="preserve">6                </t>
    </r>
    <r>
      <rPr>
        <vertAlign val="superscript"/>
        <sz val="11"/>
        <rFont val="Courier New"/>
        <family val="3"/>
      </rPr>
      <t>1      4     3     15      7     7      4      4</t>
    </r>
    <r>
      <rPr>
        <b/>
        <vertAlign val="superscript"/>
        <sz val="9"/>
        <rFont val="Courier New"/>
        <family val="3"/>
      </rPr>
      <t xml:space="preserve">      56</t>
    </r>
  </si>
  <si>
    <r>
      <rPr>
        <sz val="11"/>
        <rFont val="Courier New"/>
        <family val="3"/>
      </rPr>
      <t xml:space="preserve">NLP     1      </t>
    </r>
    <r>
      <rPr>
        <vertAlign val="superscript"/>
        <sz val="11"/>
        <rFont val="Courier New"/>
        <family val="3"/>
      </rPr>
      <t>1     0      1      2     7      0     2      1     3</t>
    </r>
    <r>
      <rPr>
        <b/>
        <vertAlign val="superscript"/>
        <sz val="9"/>
        <rFont val="Courier New"/>
        <family val="3"/>
      </rPr>
      <t xml:space="preserve">      18</t>
    </r>
  </si>
  <si>
    <r>
      <rPr>
        <sz val="11"/>
        <rFont val="Courier New"/>
        <family val="3"/>
      </rPr>
      <t xml:space="preserve">HAGELIN/TOMPKINS LAROUCHE/BEVEL </t>
    </r>
    <r>
      <rPr>
        <b/>
        <sz val="11"/>
        <rFont val="Courier New"/>
        <family val="3"/>
      </rPr>
      <t xml:space="preserve">HARROU/LORD </t>
    </r>
    <r>
      <rPr>
        <sz val="11"/>
        <rFont val="Courier New"/>
        <family val="3"/>
      </rPr>
      <t xml:space="preserve">PEROT/STOCKDALE PHILLIPS/KNIGHT </t>
    </r>
    <r>
      <rPr>
        <b/>
        <sz val="11"/>
        <rFont val="Courier New"/>
        <family val="3"/>
      </rPr>
      <t>WRITE-IN</t>
    </r>
  </si>
  <si>
    <r>
      <rPr>
        <sz val="11"/>
        <rFont val="Courier New"/>
        <family val="3"/>
      </rPr>
      <t>UNITED STATES REP. DEVENS, JOHN MILLIGAN, HIKE STATES, MICHAEL YOUNS, DON WRITE-IN</t>
    </r>
  </si>
  <si>
    <r>
      <rPr>
        <sz val="11"/>
        <rFont val="Courier New"/>
        <family val="3"/>
      </rPr>
      <t xml:space="preserve">STATE SENATOR DIST,Q CHIZMAR, PAUL </t>
    </r>
    <r>
      <rPr>
        <b/>
        <sz val="11"/>
        <rFont val="Courier New"/>
        <family val="3"/>
      </rPr>
      <t xml:space="preserve">MILLER, MIKE </t>
    </r>
    <r>
      <rPr>
        <sz val="11"/>
        <rFont val="Courier New"/>
        <family val="3"/>
      </rPr>
      <t>PARR, CHARLES WRITE-IN</t>
    </r>
  </si>
  <si>
    <r>
      <rPr>
        <sz val="11"/>
        <rFont val="Courier New"/>
        <family val="3"/>
      </rPr>
      <t>STATE REP. DIST. 33 ANDERS, ED THERRIAULT, GENE WELTON, DOUG WRITE-IN</t>
    </r>
  </si>
  <si>
    <r>
      <rPr>
        <sz val="11"/>
        <rFont val="Courier New"/>
        <family val="3"/>
      </rPr>
      <t xml:space="preserve">APPEALS - </t>
    </r>
    <r>
      <rPr>
        <b/>
        <sz val="11"/>
        <rFont val="Courier New"/>
        <family val="3"/>
      </rPr>
      <t xml:space="preserve">A. </t>
    </r>
    <r>
      <rPr>
        <vertAlign val="superscript"/>
        <sz val="11"/>
        <rFont val="Courier New"/>
        <family val="3"/>
      </rPr>
      <t xml:space="preserve">BRYNER </t>
    </r>
    <r>
      <rPr>
        <sz val="11"/>
        <rFont val="Courier New"/>
        <family val="3"/>
      </rPr>
      <t>YES</t>
    </r>
  </si>
  <si>
    <r>
      <rPr>
        <vertAlign val="subscript"/>
        <sz val="31"/>
        <rFont val="Arial"/>
        <family val="2"/>
      </rPr>
      <t xml:space="preserve">-  </t>
    </r>
    <r>
      <rPr>
        <sz val="11"/>
        <rFont val="Courier New"/>
        <family val="3"/>
      </rPr>
      <t>NO</t>
    </r>
  </si>
  <si>
    <r>
      <rPr>
        <b/>
        <sz val="11"/>
        <rFont val="Courier New"/>
        <family val="3"/>
      </rPr>
      <t xml:space="preserve">IFER     </t>
    </r>
    <r>
      <rPr>
        <sz val="11"/>
        <rFont val="Courier New"/>
        <family val="3"/>
      </rPr>
      <t xml:space="preserve">1     </t>
    </r>
    <r>
      <rPr>
        <vertAlign val="superscript"/>
        <sz val="11"/>
        <rFont val="Courier New"/>
        <family val="3"/>
      </rPr>
      <t>0      0      2      0      0      2      3      1      2     11</t>
    </r>
  </si>
  <si>
    <r>
      <rPr>
        <sz val="11"/>
        <rFont val="Courier New"/>
        <family val="3"/>
      </rPr>
      <t xml:space="preserve">NPP    </t>
    </r>
    <r>
      <rPr>
        <vertAlign val="superscript"/>
        <sz val="11"/>
        <rFont val="Courier New"/>
        <family val="3"/>
      </rPr>
      <t xml:space="preserve">273    293     9    247    </t>
    </r>
    <r>
      <rPr>
        <b/>
        <vertAlign val="superscript"/>
        <sz val="9"/>
        <rFont val="Courier New"/>
        <family val="3"/>
      </rPr>
      <t xml:space="preserve">96     </t>
    </r>
    <r>
      <rPr>
        <vertAlign val="superscript"/>
        <sz val="11"/>
        <rFont val="Courier New"/>
        <family val="3"/>
      </rPr>
      <t xml:space="preserve">390   </t>
    </r>
    <r>
      <rPr>
        <b/>
        <vertAlign val="superscript"/>
        <sz val="9"/>
        <rFont val="Courier New"/>
        <family val="3"/>
      </rPr>
      <t xml:space="preserve">284     </t>
    </r>
    <r>
      <rPr>
        <vertAlign val="superscript"/>
        <sz val="11"/>
        <rFont val="Courier New"/>
        <family val="3"/>
      </rPr>
      <t xml:space="preserve">140    240    </t>
    </r>
    <r>
      <rPr>
        <b/>
        <vertAlign val="superscript"/>
        <sz val="9"/>
        <rFont val="Courier New"/>
        <family val="3"/>
      </rPr>
      <t xml:space="preserve">306    </t>
    </r>
    <r>
      <rPr>
        <vertAlign val="superscript"/>
        <sz val="11"/>
        <rFont val="Courier New"/>
        <family val="3"/>
      </rPr>
      <t>2278</t>
    </r>
  </si>
  <si>
    <r>
      <rPr>
        <vertAlign val="subscript"/>
        <sz val="11"/>
        <rFont val="Courier New"/>
        <family val="3"/>
      </rPr>
      <t xml:space="preserve">3      4      0     </t>
    </r>
    <r>
      <rPr>
        <vertAlign val="subscript"/>
        <sz val="11"/>
        <color rgb="FF383838"/>
        <rFont val="Courier New"/>
        <family val="3"/>
      </rPr>
      <t xml:space="preserve">. </t>
    </r>
    <r>
      <rPr>
        <vertAlign val="subscript"/>
        <sz val="11"/>
        <rFont val="Courier New"/>
        <family val="3"/>
      </rPr>
      <t xml:space="preserve">1      1     0      1      </t>
    </r>
    <r>
      <rPr>
        <sz val="11"/>
        <rFont val="Courier New"/>
        <family val="3"/>
      </rPr>
      <t xml:space="preserve">1     2      </t>
    </r>
    <r>
      <rPr>
        <vertAlign val="superscript"/>
        <sz val="11"/>
        <rFont val="Courier New"/>
        <family val="3"/>
      </rPr>
      <t>1     14</t>
    </r>
  </si>
  <si>
    <r>
      <rPr>
        <vertAlign val="subscript"/>
        <sz val="8.5"/>
        <rFont val="Arial"/>
        <family val="2"/>
      </rPr>
      <t xml:space="preserve">8             </t>
    </r>
    <r>
      <rPr>
        <vertAlign val="subscript"/>
        <sz val="11"/>
        <rFont val="Courier New"/>
        <family val="3"/>
      </rPr>
      <t xml:space="preserve">40     41      2     41     20     </t>
    </r>
    <r>
      <rPr>
        <b/>
        <vertAlign val="subscript"/>
        <sz val="9"/>
        <rFont val="Courier New"/>
        <family val="3"/>
      </rPr>
      <t xml:space="preserve">80      </t>
    </r>
    <r>
      <rPr>
        <sz val="11"/>
        <rFont val="Courier New"/>
        <family val="3"/>
      </rPr>
      <t xml:space="preserve">49     37     </t>
    </r>
    <r>
      <rPr>
        <vertAlign val="superscript"/>
        <sz val="11"/>
        <rFont val="Courier New"/>
        <family val="3"/>
      </rPr>
      <t>60     36    406</t>
    </r>
  </si>
  <si>
    <r>
      <rPr>
        <b/>
        <vertAlign val="subscript"/>
        <sz val="11"/>
        <rFont val="Courier New"/>
        <family val="3"/>
      </rPr>
      <t xml:space="preserve">R   </t>
    </r>
    <r>
      <rPr>
        <b/>
        <vertAlign val="subscript"/>
        <sz val="9"/>
        <rFont val="Courier New"/>
        <family val="3"/>
      </rPr>
      <t xml:space="preserve">662     </t>
    </r>
    <r>
      <rPr>
        <vertAlign val="subscript"/>
        <sz val="11"/>
        <rFont val="Courier New"/>
        <family val="3"/>
      </rPr>
      <t xml:space="preserve">614     </t>
    </r>
    <r>
      <rPr>
        <sz val="11"/>
        <rFont val="Courier New"/>
        <family val="3"/>
      </rPr>
      <t xml:space="preserve">17    511    </t>
    </r>
    <r>
      <rPr>
        <vertAlign val="superscript"/>
        <sz val="11"/>
        <rFont val="Courier New"/>
        <family val="3"/>
      </rPr>
      <t>133    562    563    213    554    210   4039</t>
    </r>
  </si>
  <si>
    <r>
      <rPr>
        <b/>
        <vertAlign val="subscript"/>
        <sz val="11"/>
        <rFont val="Courier New"/>
        <family val="3"/>
      </rPr>
      <t xml:space="preserve">D    </t>
    </r>
    <r>
      <rPr>
        <vertAlign val="subscript"/>
        <sz val="11"/>
        <rFont val="Courier New"/>
        <family val="3"/>
      </rPr>
      <t xml:space="preserve">277    316     12    238    101    524    </t>
    </r>
    <r>
      <rPr>
        <sz val="11"/>
        <rFont val="Courier New"/>
        <family val="3"/>
      </rPr>
      <t xml:space="preserve">366    135    </t>
    </r>
    <r>
      <rPr>
        <vertAlign val="superscript"/>
        <sz val="11"/>
        <rFont val="Courier New"/>
        <family val="3"/>
      </rPr>
      <t>321    132   2422</t>
    </r>
  </si>
  <si>
    <r>
      <rPr>
        <sz val="11"/>
        <rFont val="Courier New"/>
        <family val="3"/>
      </rPr>
      <t xml:space="preserve">1      2     </t>
    </r>
    <r>
      <rPr>
        <vertAlign val="superscript"/>
        <sz val="11"/>
        <rFont val="Courier New"/>
        <family val="3"/>
      </rPr>
      <t>0      2      3</t>
    </r>
  </si>
  <si>
    <r>
      <rPr>
        <vertAlign val="subscript"/>
        <sz val="11"/>
        <rFont val="Courier New"/>
        <family val="3"/>
      </rPr>
      <t xml:space="preserve">D    </t>
    </r>
    <r>
      <rPr>
        <b/>
        <vertAlign val="subscript"/>
        <sz val="9"/>
        <rFont val="Courier New"/>
        <family val="3"/>
      </rPr>
      <t xml:space="preserve">288     </t>
    </r>
    <r>
      <rPr>
        <vertAlign val="subscript"/>
        <sz val="11"/>
        <rFont val="Courier New"/>
        <family val="3"/>
      </rPr>
      <t xml:space="preserve">306     11    235    </t>
    </r>
    <r>
      <rPr>
        <sz val="11"/>
        <rFont val="Courier New"/>
        <family val="3"/>
      </rPr>
      <t xml:space="preserve">114   </t>
    </r>
    <r>
      <rPr>
        <b/>
        <sz val="9"/>
        <rFont val="Courier New"/>
        <family val="3"/>
      </rPr>
      <t xml:space="preserve">558     </t>
    </r>
    <r>
      <rPr>
        <vertAlign val="superscript"/>
        <sz val="11"/>
        <rFont val="Courier New"/>
        <family val="3"/>
      </rPr>
      <t>410    152    321    121   2516</t>
    </r>
  </si>
  <si>
    <r>
      <rPr>
        <vertAlign val="subscript"/>
        <sz val="9"/>
        <rFont val="Arial"/>
        <family val="2"/>
      </rPr>
      <t xml:space="preserve">8              </t>
    </r>
    <r>
      <rPr>
        <vertAlign val="subscript"/>
        <sz val="11"/>
        <rFont val="Courier New"/>
        <family val="3"/>
      </rPr>
      <t xml:space="preserve">29     31      4     </t>
    </r>
    <r>
      <rPr>
        <vertAlign val="subscript"/>
        <sz val="9"/>
        <rFont val="Arial"/>
        <family val="2"/>
      </rPr>
      <t xml:space="preserve">19              </t>
    </r>
    <r>
      <rPr>
        <vertAlign val="subscript"/>
        <sz val="11"/>
        <rFont val="Courier New"/>
        <family val="3"/>
      </rPr>
      <t xml:space="preserve">16     52     </t>
    </r>
    <r>
      <rPr>
        <sz val="11"/>
        <rFont val="Courier New"/>
        <family val="3"/>
      </rPr>
      <t xml:space="preserve">33     </t>
    </r>
    <r>
      <rPr>
        <vertAlign val="superscript"/>
        <sz val="11"/>
        <rFont val="Courier New"/>
        <family val="3"/>
      </rPr>
      <t>24     40     18    266</t>
    </r>
  </si>
  <si>
    <r>
      <rPr>
        <b/>
        <vertAlign val="subscript"/>
        <sz val="11"/>
        <rFont val="Courier New"/>
        <family val="3"/>
      </rPr>
      <t xml:space="preserve">A    </t>
    </r>
    <r>
      <rPr>
        <vertAlign val="subscript"/>
        <sz val="11"/>
        <rFont val="Courier New"/>
        <family val="3"/>
      </rPr>
      <t xml:space="preserve">92    119      4    </t>
    </r>
    <r>
      <rPr>
        <b/>
        <vertAlign val="subscript"/>
        <sz val="9"/>
        <rFont val="Courier New"/>
        <family val="3"/>
      </rPr>
      <t xml:space="preserve">86      38     </t>
    </r>
    <r>
      <rPr>
        <vertAlign val="subscript"/>
        <sz val="11"/>
        <rFont val="Courier New"/>
        <family val="3"/>
      </rPr>
      <t xml:space="preserve">141    93     </t>
    </r>
    <r>
      <rPr>
        <sz val="11"/>
        <rFont val="Courier New"/>
        <family val="3"/>
      </rPr>
      <t xml:space="preserve">45    </t>
    </r>
    <r>
      <rPr>
        <vertAlign val="superscript"/>
        <sz val="11"/>
        <rFont val="Courier New"/>
        <family val="3"/>
      </rPr>
      <t>94     49    761</t>
    </r>
  </si>
  <si>
    <r>
      <rPr>
        <b/>
        <vertAlign val="subscript"/>
        <sz val="11"/>
        <rFont val="Courier New"/>
        <family val="3"/>
      </rPr>
      <t xml:space="preserve">R   </t>
    </r>
    <r>
      <rPr>
        <b/>
        <vertAlign val="subscript"/>
        <sz val="9"/>
        <rFont val="Courier New"/>
        <family val="3"/>
      </rPr>
      <t xml:space="preserve">568     </t>
    </r>
    <r>
      <rPr>
        <vertAlign val="subscript"/>
        <sz val="11"/>
        <rFont val="Courier New"/>
        <family val="3"/>
      </rPr>
      <t xml:space="preserve">517     12    447    87    421    </t>
    </r>
    <r>
      <rPr>
        <sz val="11"/>
        <rFont val="Courier New"/>
        <family val="3"/>
      </rPr>
      <t xml:space="preserve">438    163    </t>
    </r>
    <r>
      <rPr>
        <vertAlign val="superscript"/>
        <sz val="11"/>
        <rFont val="Courier New"/>
        <family val="3"/>
      </rPr>
      <t>471    192   3316</t>
    </r>
  </si>
  <si>
    <r>
      <rPr>
        <vertAlign val="subscript"/>
        <sz val="11"/>
        <rFont val="Courier New"/>
        <family val="3"/>
      </rPr>
      <t xml:space="preserve">1      1     0      2      1     0      </t>
    </r>
    <r>
      <rPr>
        <sz val="11"/>
        <rFont val="Courier New"/>
        <family val="3"/>
      </rPr>
      <t xml:space="preserve">0     0      </t>
    </r>
    <r>
      <rPr>
        <vertAlign val="superscript"/>
        <sz val="11"/>
        <rFont val="Courier New"/>
        <family val="3"/>
      </rPr>
      <t>4      0      9</t>
    </r>
  </si>
  <si>
    <r>
      <rPr>
        <b/>
        <vertAlign val="subscript"/>
        <sz val="11"/>
        <rFont val="Courier New"/>
        <family val="3"/>
      </rPr>
      <t xml:space="preserve">A    </t>
    </r>
    <r>
      <rPr>
        <vertAlign val="subscript"/>
        <sz val="11"/>
        <rFont val="Courier New"/>
        <family val="3"/>
      </rPr>
      <t xml:space="preserve">61     76     13     52    </t>
    </r>
    <r>
      <rPr>
        <b/>
        <vertAlign val="subscript"/>
        <sz val="9"/>
        <rFont val="Courier New"/>
        <family val="3"/>
      </rPr>
      <t xml:space="preserve">48     </t>
    </r>
    <r>
      <rPr>
        <vertAlign val="subscript"/>
        <sz val="11"/>
        <rFont val="Courier New"/>
        <family val="3"/>
      </rPr>
      <t xml:space="preserve">129    </t>
    </r>
    <r>
      <rPr>
        <b/>
        <sz val="9"/>
        <rFont val="Courier New"/>
        <family val="3"/>
      </rPr>
      <t xml:space="preserve">88      </t>
    </r>
    <r>
      <rPr>
        <sz val="11"/>
        <rFont val="Courier New"/>
        <family val="3"/>
      </rPr>
      <t xml:space="preserve">51     </t>
    </r>
    <r>
      <rPr>
        <b/>
        <vertAlign val="superscript"/>
        <sz val="9"/>
        <rFont val="Courier New"/>
        <family val="3"/>
      </rPr>
      <t xml:space="preserve">84      </t>
    </r>
    <r>
      <rPr>
        <vertAlign val="superscript"/>
        <sz val="11"/>
        <rFont val="Courier New"/>
        <family val="3"/>
      </rPr>
      <t>20    622</t>
    </r>
  </si>
  <si>
    <r>
      <rPr>
        <b/>
        <vertAlign val="subscript"/>
        <sz val="11"/>
        <rFont val="Courier New"/>
        <family val="3"/>
      </rPr>
      <t xml:space="preserve">R   </t>
    </r>
    <r>
      <rPr>
        <b/>
        <vertAlign val="subscript"/>
        <sz val="9"/>
        <rFont val="Courier New"/>
        <family val="3"/>
      </rPr>
      <t xml:space="preserve">656     628      </t>
    </r>
    <r>
      <rPr>
        <vertAlign val="subscript"/>
        <sz val="11"/>
        <rFont val="Courier New"/>
        <family val="3"/>
      </rPr>
      <t xml:space="preserve">10    </t>
    </r>
    <r>
      <rPr>
        <b/>
        <vertAlign val="subscript"/>
        <sz val="9"/>
        <rFont val="Courier New"/>
        <family val="3"/>
      </rPr>
      <t xml:space="preserve">506      </t>
    </r>
    <r>
      <rPr>
        <vertAlign val="subscript"/>
        <sz val="11"/>
        <rFont val="Courier New"/>
        <family val="3"/>
      </rPr>
      <t xml:space="preserve">97    521   </t>
    </r>
    <r>
      <rPr>
        <b/>
        <sz val="9"/>
        <rFont val="Courier New"/>
        <family val="3"/>
      </rPr>
      <t xml:space="preserve">498     </t>
    </r>
    <r>
      <rPr>
        <sz val="11"/>
        <rFont val="Courier New"/>
        <family val="3"/>
      </rPr>
      <t xml:space="preserve">195    </t>
    </r>
    <r>
      <rPr>
        <vertAlign val="superscript"/>
        <sz val="11"/>
        <rFont val="Courier New"/>
        <family val="3"/>
      </rPr>
      <t xml:space="preserve">514     </t>
    </r>
    <r>
      <rPr>
        <b/>
        <vertAlign val="superscript"/>
        <sz val="9"/>
        <rFont val="Courier New"/>
        <family val="3"/>
      </rPr>
      <t xml:space="preserve">98    </t>
    </r>
    <r>
      <rPr>
        <vertAlign val="superscript"/>
        <sz val="11"/>
        <rFont val="Courier New"/>
        <family val="3"/>
      </rPr>
      <t>3723</t>
    </r>
  </si>
  <si>
    <r>
      <rPr>
        <b/>
        <vertAlign val="subscript"/>
        <sz val="9.5"/>
        <rFont val="Arial"/>
        <family val="2"/>
      </rPr>
      <t xml:space="preserve">D          </t>
    </r>
    <r>
      <rPr>
        <vertAlign val="subscript"/>
        <sz val="11"/>
        <rFont val="Courier New"/>
        <family val="3"/>
      </rPr>
      <t xml:space="preserve">261    267      9    </t>
    </r>
    <r>
      <rPr>
        <sz val="11"/>
        <rFont val="Courier New"/>
        <family val="3"/>
      </rPr>
      <t xml:space="preserve">227 </t>
    </r>
    <r>
      <rPr>
        <sz val="5"/>
        <color rgb="FF383838"/>
        <rFont val="Times New Roman"/>
        <family val="1"/>
      </rPr>
      <t xml:space="preserve">I            </t>
    </r>
    <r>
      <rPr>
        <sz val="11"/>
        <rFont val="Courier New"/>
        <family val="3"/>
      </rPr>
      <t xml:space="preserve">113    </t>
    </r>
    <r>
      <rPr>
        <vertAlign val="superscript"/>
        <sz val="11"/>
        <rFont val="Courier New"/>
        <family val="3"/>
      </rPr>
      <t>518    380    136    307     56   2274</t>
    </r>
  </si>
  <si>
    <r>
      <rPr>
        <vertAlign val="subscript"/>
        <sz val="11"/>
        <rFont val="Courier New"/>
        <family val="3"/>
      </rPr>
      <t xml:space="preserve">1      1     0      </t>
    </r>
    <r>
      <rPr>
        <sz val="11"/>
        <rFont val="Courier New"/>
        <family val="3"/>
      </rPr>
      <t xml:space="preserve">0      1     0      </t>
    </r>
    <r>
      <rPr>
        <vertAlign val="superscript"/>
        <sz val="11"/>
        <rFont val="Courier New"/>
        <family val="3"/>
      </rPr>
      <t xml:space="preserve">1     0      2     0      </t>
    </r>
    <r>
      <rPr>
        <i/>
        <vertAlign val="superscript"/>
        <sz val="9.5"/>
        <rFont val="Times New Roman"/>
        <family val="1"/>
      </rPr>
      <t>6</t>
    </r>
  </si>
  <si>
    <r>
      <rPr>
        <vertAlign val="subscript"/>
        <sz val="11"/>
        <rFont val="Courier New"/>
        <family val="3"/>
      </rPr>
      <t xml:space="preserve">609    421    </t>
    </r>
    <r>
      <rPr>
        <sz val="11"/>
        <rFont val="Courier New"/>
        <family val="3"/>
      </rPr>
      <t xml:space="preserve">247    295     36   </t>
    </r>
    <r>
      <rPr>
        <vertAlign val="superscript"/>
        <sz val="11"/>
        <rFont val="Courier New"/>
        <family val="3"/>
      </rPr>
      <t>2452</t>
    </r>
  </si>
  <si>
    <r>
      <rPr>
        <b/>
        <vertAlign val="subscript"/>
        <sz val="11"/>
        <rFont val="Courier New"/>
        <family val="3"/>
      </rPr>
      <t xml:space="preserve">R   </t>
    </r>
    <r>
      <rPr>
        <vertAlign val="subscript"/>
        <sz val="11"/>
        <rFont val="Courier New"/>
        <family val="3"/>
      </rPr>
      <t xml:space="preserve">683    642     9    536    87    430    </t>
    </r>
    <r>
      <rPr>
        <sz val="11"/>
        <rFont val="Courier New"/>
        <family val="3"/>
      </rPr>
      <t xml:space="preserve">468    109    </t>
    </r>
    <r>
      <rPr>
        <vertAlign val="superscript"/>
        <sz val="11"/>
        <rFont val="Courier New"/>
        <family val="3"/>
      </rPr>
      <t>533     53   3550</t>
    </r>
  </si>
  <si>
    <r>
      <rPr>
        <b/>
        <vertAlign val="subscript"/>
        <sz val="11"/>
        <rFont val="Courier New"/>
        <family val="3"/>
      </rPr>
      <t xml:space="preserve">A    </t>
    </r>
    <r>
      <rPr>
        <vertAlign val="subscript"/>
        <sz val="11"/>
        <rFont val="Courier New"/>
        <family val="3"/>
      </rPr>
      <t xml:space="preserve">61     55     </t>
    </r>
    <r>
      <rPr>
        <sz val="11"/>
        <rFont val="Courier New"/>
        <family val="3"/>
      </rPr>
      <t xml:space="preserve">14     40     </t>
    </r>
    <r>
      <rPr>
        <vertAlign val="superscript"/>
        <sz val="11"/>
        <rFont val="Courier New"/>
        <family val="3"/>
      </rPr>
      <t xml:space="preserve">55    132    </t>
    </r>
    <r>
      <rPr>
        <b/>
        <vertAlign val="superscript"/>
        <sz val="9"/>
        <rFont val="Courier New"/>
        <family val="3"/>
      </rPr>
      <t xml:space="preserve">80      </t>
    </r>
    <r>
      <rPr>
        <vertAlign val="superscript"/>
        <sz val="11"/>
        <rFont val="Courier New"/>
        <family val="3"/>
      </rPr>
      <t>29     65     12    543</t>
    </r>
  </si>
  <si>
    <r>
      <rPr>
        <sz val="11"/>
        <rFont val="Courier New"/>
        <family val="3"/>
      </rPr>
      <t xml:space="preserve">1      </t>
    </r>
    <r>
      <rPr>
        <vertAlign val="superscript"/>
        <sz val="11"/>
        <rFont val="Courier New"/>
        <family val="3"/>
      </rPr>
      <t>1     0      1      2      1</t>
    </r>
  </si>
  <si>
    <r>
      <rPr>
        <sz val="11"/>
        <rFont val="Courier New"/>
        <family val="3"/>
      </rPr>
      <t xml:space="preserve">597    </t>
    </r>
    <r>
      <rPr>
        <vertAlign val="superscript"/>
        <sz val="11"/>
        <rFont val="Courier New"/>
        <family val="3"/>
      </rPr>
      <t xml:space="preserve">537     </t>
    </r>
    <r>
      <rPr>
        <sz val="11"/>
        <rFont val="Courier New"/>
        <family val="3"/>
      </rPr>
      <t xml:space="preserve">11    </t>
    </r>
    <r>
      <rPr>
        <vertAlign val="superscript"/>
        <sz val="11"/>
        <rFont val="Courier New"/>
        <family val="3"/>
      </rPr>
      <t>451    134    627    572    184    535    182   3830</t>
    </r>
  </si>
  <si>
    <r>
      <rPr>
        <b/>
        <vertAlign val="subscript"/>
        <sz val="9"/>
        <rFont val="Courier New"/>
        <family val="3"/>
      </rPr>
      <t xml:space="preserve">298     </t>
    </r>
    <r>
      <rPr>
        <vertAlign val="subscript"/>
        <sz val="11"/>
        <rFont val="Courier New"/>
        <family val="3"/>
      </rPr>
      <t xml:space="preserve">334     14    264    97    355    </t>
    </r>
    <r>
      <rPr>
        <sz val="11"/>
        <rFont val="Courier New"/>
        <family val="3"/>
      </rPr>
      <t xml:space="preserve">275    155    </t>
    </r>
    <r>
      <rPr>
        <vertAlign val="superscript"/>
        <sz val="11"/>
        <rFont val="Courier New"/>
        <family val="3"/>
      </rPr>
      <t>269    151   2212</t>
    </r>
  </si>
  <si>
    <r>
      <rPr>
        <vertAlign val="subscript"/>
        <sz val="11"/>
        <rFont val="Courier New"/>
        <family val="3"/>
      </rPr>
      <t xml:space="preserve">576    521     10    440    126    617    </t>
    </r>
    <r>
      <rPr>
        <sz val="11"/>
        <rFont val="Courier New"/>
        <family val="3"/>
      </rPr>
      <t xml:space="preserve">547    183    </t>
    </r>
    <r>
      <rPr>
        <vertAlign val="superscript"/>
        <sz val="11"/>
        <rFont val="Courier New"/>
        <family val="3"/>
      </rPr>
      <t>524    184   3728</t>
    </r>
  </si>
  <si>
    <r>
      <rPr>
        <sz val="11"/>
        <rFont val="Courier New"/>
        <family val="3"/>
      </rPr>
      <t xml:space="preserve">310    347 </t>
    </r>
    <r>
      <rPr>
        <sz val="11"/>
        <color rgb="FF383838"/>
        <rFont val="Courier New"/>
        <family val="3"/>
      </rPr>
      <t xml:space="preserve">.   </t>
    </r>
    <r>
      <rPr>
        <vertAlign val="superscript"/>
        <sz val="11"/>
        <rFont val="Courier New"/>
        <family val="3"/>
      </rPr>
      <t>14    272    103    367    292    153    280    145   2283</t>
    </r>
  </si>
  <si>
    <r>
      <rPr>
        <sz val="10.5"/>
        <rFont val="Times New Roman"/>
        <family val="1"/>
      </rPr>
      <t>- 87 -</t>
    </r>
  </si>
  <si>
    <r>
      <rPr>
        <vertAlign val="superscript"/>
        <sz val="11"/>
        <rFont val="Courier New"/>
        <family val="3"/>
      </rPr>
      <t xml:space="preserve">DATE: 12/02/92                                   </t>
    </r>
    <r>
      <rPr>
        <sz val="11"/>
        <rFont val="Courier New"/>
        <family val="3"/>
      </rPr>
      <t xml:space="preserve">1992 GENERAL ELECTION                            PAGE </t>
    </r>
    <r>
      <rPr>
        <vertAlign val="superscript"/>
        <sz val="11"/>
        <rFont val="Courier New"/>
        <family val="3"/>
      </rPr>
      <t xml:space="preserve">2 OF 2. TIME: 13:17                                    </t>
    </r>
    <r>
      <rPr>
        <sz val="11"/>
        <rFont val="Courier New"/>
        <family val="3"/>
      </rPr>
      <t>STATEMENT OF VOTE FOR DISTRICT 33</t>
    </r>
  </si>
  <si>
    <r>
      <rPr>
        <sz val="11"/>
        <rFont val="Courier New"/>
        <family val="3"/>
      </rPr>
      <t>NEWBV  PLACK CHATAN-   CHENA    FOX  STEELE  STEESE    TWO ABSENTE QUESTON</t>
    </r>
  </si>
  <si>
    <r>
      <rPr>
        <sz val="11"/>
        <rFont val="Courier New"/>
        <family val="3"/>
      </rPr>
      <t>33-167  33-175</t>
    </r>
  </si>
  <si>
    <r>
      <rPr>
        <sz val="11"/>
        <rFont val="Courier New"/>
        <family val="3"/>
      </rPr>
      <t>IKA   LAKES        CK·GLHR   WEST  RIVERS</t>
    </r>
  </si>
  <si>
    <r>
      <rPr>
        <sz val="11"/>
        <rFont val="Courier New"/>
        <family val="3"/>
      </rPr>
      <t>33-210  33-220  33-230  33-245  33-255  33-260  33-991</t>
    </r>
  </si>
  <si>
    <r>
      <rPr>
        <vertAlign val="superscript"/>
        <sz val="11"/>
        <rFont val="Courier New"/>
        <family val="3"/>
      </rPr>
      <t xml:space="preserve">VES                    </t>
    </r>
    <r>
      <rPr>
        <sz val="11"/>
        <rFont val="Courier New"/>
        <family val="3"/>
      </rPr>
      <t xml:space="preserve">613    610     12    492    154    704    608    211    574    </t>
    </r>
    <r>
      <rPr>
        <vertAlign val="superscript"/>
        <sz val="11"/>
        <rFont val="Courier New"/>
        <family val="3"/>
      </rPr>
      <t xml:space="preserve">213   </t>
    </r>
    <r>
      <rPr>
        <sz val="11"/>
        <rFont val="Courier New"/>
        <family val="3"/>
      </rPr>
      <t>4191</t>
    </r>
  </si>
  <si>
    <r>
      <rPr>
        <vertAlign val="superscript"/>
        <sz val="11"/>
        <rFont val="Courier New"/>
        <family val="3"/>
      </rPr>
      <t xml:space="preserve">NO                     </t>
    </r>
    <r>
      <rPr>
        <sz val="11"/>
        <rFont val="Courier New"/>
        <family val="3"/>
      </rPr>
      <t xml:space="preserve">307    292     12    233    </t>
    </r>
    <r>
      <rPr>
        <sz val="9"/>
        <rFont val="Arial"/>
        <family val="2"/>
      </rPr>
      <t xml:space="preserve">89           </t>
    </r>
    <r>
      <rPr>
        <sz val="11"/>
        <rFont val="Courier New"/>
        <family val="3"/>
      </rPr>
      <t>351    293    145    253    111   2086</t>
    </r>
  </si>
  <si>
    <r>
      <rPr>
        <vertAlign val="superscript"/>
        <sz val="11"/>
        <rFont val="Courier New"/>
        <family val="3"/>
      </rPr>
      <t xml:space="preserve">VES                    </t>
    </r>
    <r>
      <rPr>
        <sz val="11"/>
        <rFont val="Courier New"/>
        <family val="3"/>
      </rPr>
      <t xml:space="preserve">603    551     13    448    139    </t>
    </r>
    <r>
      <rPr>
        <b/>
        <sz val="9.5"/>
        <rFont val="Courier New"/>
        <family val="3"/>
      </rPr>
      <t xml:space="preserve">688     </t>
    </r>
    <r>
      <rPr>
        <sz val="11"/>
        <rFont val="Courier New"/>
        <family val="3"/>
      </rPr>
      <t>592    187    540    183   3944</t>
    </r>
  </si>
  <si>
    <r>
      <rPr>
        <sz val="11"/>
        <rFont val="Courier New"/>
        <family val="3"/>
      </rPr>
      <t>JD4D - C. PENGILLV VES</t>
    </r>
  </si>
  <si>
    <r>
      <rPr>
        <sz val="11"/>
        <rFont val="Courier New"/>
        <family val="3"/>
      </rPr>
      <t>321     14    255</t>
    </r>
  </si>
  <si>
    <r>
      <rPr>
        <sz val="11"/>
        <rFont val="Courier New"/>
        <family val="3"/>
      </rPr>
      <t>91    333    281    154    266</t>
    </r>
  </si>
  <si>
    <r>
      <rPr>
        <sz val="11"/>
        <rFont val="Courier New"/>
        <family val="3"/>
      </rPr>
      <t>598     12    487</t>
    </r>
  </si>
  <si>
    <r>
      <rPr>
        <sz val="11"/>
        <rFont val="Courier New"/>
        <family val="3"/>
      </rPr>
      <t>146    691    594    194    556</t>
    </r>
  </si>
  <si>
    <r>
      <rPr>
        <vertAlign val="superscript"/>
        <sz val="11"/>
        <rFont val="Courier New"/>
        <family val="3"/>
      </rPr>
      <t xml:space="preserve">NO                    </t>
    </r>
    <r>
      <rPr>
        <sz val="11"/>
        <rFont val="Courier New"/>
        <family val="3"/>
      </rPr>
      <t xml:space="preserve">255    280     13    225    </t>
    </r>
    <r>
      <rPr>
        <sz val="9"/>
        <rFont val="Arial"/>
        <family val="2"/>
      </rPr>
      <t xml:space="preserve">86           </t>
    </r>
    <r>
      <rPr>
        <sz val="11"/>
        <rFont val="Courier New"/>
        <family val="3"/>
      </rPr>
      <t xml:space="preserve">315    264    146    </t>
    </r>
    <r>
      <rPr>
        <vertAlign val="superscript"/>
        <sz val="11"/>
        <rFont val="Courier New"/>
        <family val="3"/>
      </rPr>
      <t>243    120   1947</t>
    </r>
  </si>
  <si>
    <r>
      <rPr>
        <vertAlign val="superscript"/>
        <sz val="11"/>
        <rFont val="Courier New"/>
        <family val="3"/>
      </rPr>
      <t xml:space="preserve">VES                     </t>
    </r>
    <r>
      <rPr>
        <sz val="11"/>
        <rFont val="Courier New"/>
        <family val="3"/>
      </rPr>
      <t>449    415     17    313    100    434    362    153    428    173   2844</t>
    </r>
  </si>
  <si>
    <r>
      <rPr>
        <vertAlign val="superscript"/>
        <sz val="11"/>
        <rFont val="Courier New"/>
        <family val="3"/>
      </rPr>
      <t xml:space="preserve">NO                     519    541     14    </t>
    </r>
    <r>
      <rPr>
        <sz val="11"/>
        <rFont val="Courier New"/>
        <family val="3"/>
      </rPr>
      <t xml:space="preserve">4 0    </t>
    </r>
    <r>
      <rPr>
        <vertAlign val="superscript"/>
        <sz val="11"/>
        <rFont val="Courier New"/>
        <family val="3"/>
      </rPr>
      <t>160    723    592    229    441    198   3877</t>
    </r>
  </si>
  <si>
    <r>
      <rPr>
        <vertAlign val="subscript"/>
        <sz val="11.5"/>
        <rFont val="Times New Roman"/>
        <family val="1"/>
      </rPr>
      <t xml:space="preserve">II                                                                                                          </t>
    </r>
    <r>
      <rPr>
        <sz val="20.5"/>
        <rFont val="Arial"/>
        <family val="2"/>
      </rPr>
      <t xml:space="preserve">-  </t>
    </r>
    <r>
      <rPr>
        <sz val="64.5"/>
        <rFont val="Times New Roman"/>
        <family val="1"/>
      </rPr>
      <t>·-</t>
    </r>
  </si>
  <si>
    <r>
      <rPr>
        <vertAlign val="subscript"/>
        <sz val="10.5"/>
        <color rgb="FF343434"/>
        <rFont val="Courier New"/>
        <family val="3"/>
      </rPr>
      <t xml:space="preserve">• </t>
    </r>
    <r>
      <rPr>
        <vertAlign val="subscript"/>
        <sz val="10.5"/>
        <rFont val="Courier New"/>
        <family val="3"/>
      </rPr>
      <t xml:space="preserve">DATE: 12/02/92                                      </t>
    </r>
    <r>
      <rPr>
        <sz val="10.5"/>
        <rFont val="Courier New"/>
        <family val="3"/>
      </rPr>
      <t xml:space="preserve">1992 GENERAL ELECTION                             </t>
    </r>
    <r>
      <rPr>
        <vertAlign val="superscript"/>
        <sz val="10.5"/>
        <rFont val="Courier New"/>
        <family val="3"/>
      </rPr>
      <t xml:space="preserve">PAGE  1 OF  4 </t>
    </r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>STATEMENT OF VOTE FOR DISTRICT 34</t>
    </r>
  </si>
  <si>
    <r>
      <rPr>
        <vertAlign val="subscript"/>
        <sz val="10.5"/>
        <rFont val="Courier New"/>
        <family val="3"/>
      </rPr>
      <t xml:space="preserve">ANDER-   CANT•  CLEAR  </t>
    </r>
    <r>
      <rPr>
        <sz val="10.5"/>
        <rFont val="Courier New"/>
        <family val="3"/>
      </rPr>
      <t xml:space="preserve">DENALI   HEALV  NENANA EIELSON   </t>
    </r>
    <r>
      <rPr>
        <vertAlign val="superscript"/>
        <sz val="10.5"/>
        <rFont val="Courier New"/>
        <family val="3"/>
      </rPr>
      <t xml:space="preserve">NORTH  PARKS   RICH-  SALCHA ABSENTE QUESTON </t>
    </r>
    <r>
      <rPr>
        <vertAlign val="subscript"/>
        <sz val="10.5"/>
        <rFont val="Courier New"/>
        <family val="3"/>
      </rPr>
      <t xml:space="preserve">WELL           </t>
    </r>
    <r>
      <rPr>
        <b/>
        <vertAlign val="subscript"/>
        <sz val="11"/>
        <rFont val="Courier New"/>
        <family val="3"/>
      </rPr>
      <t xml:space="preserve">PARK             </t>
    </r>
    <r>
      <rPr>
        <sz val="10.5"/>
        <rFont val="Courier New"/>
        <family val="3"/>
      </rPr>
      <t xml:space="preserve">HOOSECK   POLE   </t>
    </r>
    <r>
      <rPr>
        <vertAlign val="superscript"/>
        <sz val="10.5"/>
        <rFont val="Courier New"/>
        <family val="3"/>
      </rPr>
      <t>RIDGE  ARDSON</t>
    </r>
  </si>
  <si>
    <r>
      <rPr>
        <sz val="10.5"/>
        <rFont val="Courier New"/>
        <family val="3"/>
      </rPr>
      <t xml:space="preserve">34-005  34-015  </t>
    </r>
    <r>
      <rPr>
        <vertAlign val="superscript"/>
        <sz val="10.5"/>
        <rFont val="Courier New"/>
        <family val="3"/>
      </rPr>
      <t>34-030  34-045  34-070  34-090  34-165  34-170  34-175  34-180</t>
    </r>
  </si>
  <si>
    <r>
      <rPr>
        <sz val="10.5"/>
        <rFont val="Courier New"/>
        <family val="3"/>
      </rPr>
      <t xml:space="preserve">43.75   41.89  67.62  </t>
    </r>
    <r>
      <rPr>
        <vertAlign val="superscript"/>
        <sz val="10.5"/>
        <rFont val="Courier New"/>
        <family val="3"/>
      </rPr>
      <t xml:space="preserve">57.79   47.03   </t>
    </r>
    <r>
      <rPr>
        <b/>
        <vertAlign val="superscript"/>
        <sz val="10"/>
        <rFont val="Courier New"/>
        <family val="3"/>
      </rPr>
      <t xml:space="preserve">56.94   </t>
    </r>
    <r>
      <rPr>
        <vertAlign val="superscript"/>
        <sz val="10.5"/>
        <rFont val="Courier New"/>
        <family val="3"/>
      </rPr>
      <t>68.37  60.84   59.22</t>
    </r>
  </si>
  <si>
    <r>
      <rPr>
        <sz val="10.5"/>
        <rFont val="Courier New"/>
        <family val="3"/>
      </rPr>
      <t xml:space="preserve">256    253    451    </t>
    </r>
    <r>
      <rPr>
        <vertAlign val="superscript"/>
        <sz val="10.5"/>
        <rFont val="Courier New"/>
        <family val="3"/>
      </rPr>
      <t xml:space="preserve">526   3991    943    351   1236    </t>
    </r>
    <r>
      <rPr>
        <b/>
        <vertAlign val="superscript"/>
        <sz val="10"/>
        <rFont val="Courier New"/>
        <family val="3"/>
      </rPr>
      <t>618</t>
    </r>
  </si>
  <si>
    <r>
      <rPr>
        <vertAlign val="subscript"/>
        <sz val="10.5"/>
        <rFont val="Courier New"/>
        <family val="3"/>
      </rPr>
      <t xml:space="preserve">BALLOTS CAST               140    101    </t>
    </r>
    <r>
      <rPr>
        <sz val="10.5"/>
        <rFont val="Courier New"/>
        <family val="3"/>
      </rPr>
      <t xml:space="preserve">112    106    305    </t>
    </r>
    <r>
      <rPr>
        <vertAlign val="superscript"/>
        <sz val="10.5"/>
        <rFont val="Courier New"/>
        <family val="3"/>
      </rPr>
      <t>304   1877    537    240    752    366</t>
    </r>
  </si>
  <si>
    <r>
      <rPr>
        <vertAlign val="subscript"/>
        <sz val="10.5"/>
        <rFont val="Courier New"/>
        <family val="3"/>
      </rPr>
      <t xml:space="preserve">10     87     </t>
    </r>
    <r>
      <rPr>
        <b/>
        <vertAlign val="subscript"/>
        <sz val="10"/>
        <rFont val="Courier New"/>
        <family val="3"/>
      </rPr>
      <t xml:space="preserve">96    </t>
    </r>
    <r>
      <rPr>
        <vertAlign val="subscript"/>
        <sz val="10.5"/>
        <rFont val="Courier New"/>
        <family val="3"/>
      </rPr>
      <t xml:space="preserve">1097    </t>
    </r>
    <r>
      <rPr>
        <sz val="10.5"/>
        <rFont val="Courier New"/>
        <family val="3"/>
      </rPr>
      <t xml:space="preserve">254     </t>
    </r>
    <r>
      <rPr>
        <b/>
        <sz val="10"/>
        <rFont val="Courier New"/>
        <family val="3"/>
      </rPr>
      <t xml:space="preserve">55     </t>
    </r>
    <r>
      <rPr>
        <vertAlign val="superscript"/>
        <sz val="10.5"/>
        <rFont val="Courier New"/>
        <family val="3"/>
      </rPr>
      <t xml:space="preserve">331    </t>
    </r>
    <r>
      <rPr>
        <b/>
        <vertAlign val="superscript"/>
        <sz val="10"/>
        <rFont val="Courier New"/>
        <family val="3"/>
      </rPr>
      <t xml:space="preserve">168    </t>
    </r>
    <r>
      <rPr>
        <vertAlign val="superscript"/>
        <sz val="10.5"/>
        <rFont val="Courier New"/>
        <family val="3"/>
      </rPr>
      <t>817    376</t>
    </r>
  </si>
  <si>
    <r>
      <rPr>
        <sz val="10.5"/>
        <rFont val="Courier New"/>
        <family val="3"/>
      </rPr>
      <t xml:space="preserve">163     </t>
    </r>
    <r>
      <rPr>
        <b/>
        <vertAlign val="superscript"/>
        <sz val="10"/>
        <rFont val="Courier New"/>
        <family val="3"/>
      </rPr>
      <t xml:space="preserve">64     </t>
    </r>
    <r>
      <rPr>
        <vertAlign val="superscript"/>
        <sz val="10.5"/>
        <rFont val="Courier New"/>
        <family val="3"/>
      </rPr>
      <t>328    132</t>
    </r>
  </si>
  <si>
    <r>
      <rPr>
        <b/>
        <vertAlign val="subscript"/>
        <sz val="9"/>
        <rFont val="Arial"/>
        <family val="2"/>
      </rPr>
      <t xml:space="preserve">D            </t>
    </r>
    <r>
      <rPr>
        <vertAlign val="subscript"/>
        <sz val="10.5"/>
        <rFont val="Courier New"/>
        <family val="3"/>
      </rPr>
      <t xml:space="preserve">24            </t>
    </r>
    <r>
      <rPr>
        <b/>
        <sz val="10"/>
        <rFont val="Courier New"/>
        <family val="3"/>
      </rPr>
      <t xml:space="preserve">28     </t>
    </r>
    <r>
      <rPr>
        <sz val="10.5"/>
        <rFont val="Courier New"/>
        <family val="3"/>
      </rPr>
      <t xml:space="preserve">74     92     </t>
    </r>
    <r>
      <rPr>
        <vertAlign val="superscript"/>
        <sz val="10.5"/>
        <rFont val="Courier New"/>
        <family val="3"/>
      </rPr>
      <t xml:space="preserve">73    </t>
    </r>
    <r>
      <rPr>
        <b/>
        <vertAlign val="superscript"/>
        <sz val="10"/>
        <rFont val="Courier New"/>
        <family val="3"/>
      </rPr>
      <t xml:space="preserve">238     </t>
    </r>
    <r>
      <rPr>
        <vertAlign val="superscript"/>
        <sz val="10.5"/>
        <rFont val="Courier New"/>
        <family val="3"/>
      </rPr>
      <t>99    112</t>
    </r>
  </si>
  <si>
    <r>
      <rPr>
        <sz val="10.5"/>
        <rFont val="Courier New"/>
        <family val="3"/>
      </rPr>
      <t xml:space="preserve">FULANI/MUNOZ        </t>
    </r>
    <r>
      <rPr>
        <vertAlign val="superscript"/>
        <sz val="10.5"/>
        <rFont val="Courier New"/>
        <family val="3"/>
      </rPr>
      <t xml:space="preserve">NAP     0      0      0      0      0      1      1      1      0      </t>
    </r>
    <r>
      <rPr>
        <vertAlign val="subscript"/>
        <sz val="10.5"/>
        <rFont val="Courier New"/>
        <family val="3"/>
      </rPr>
      <t>9      8      4     11</t>
    </r>
  </si>
  <si>
    <r>
      <rPr>
        <sz val="10.5"/>
        <rFont val="Courier New"/>
        <family val="3"/>
      </rPr>
      <t xml:space="preserve">HAGELIN/TOHPKINS    </t>
    </r>
    <r>
      <rPr>
        <vertAlign val="superscript"/>
        <sz val="10.5"/>
        <rFont val="Courier New"/>
        <family val="3"/>
      </rPr>
      <t xml:space="preserve">NLP      0     0      0      0      0      1      1      1      2      </t>
    </r>
    <r>
      <rPr>
        <vertAlign val="subscript"/>
        <sz val="10.5"/>
        <rFont val="Courier New"/>
        <family val="3"/>
      </rPr>
      <t>4      0      1      2</t>
    </r>
  </si>
  <si>
    <r>
      <rPr>
        <b/>
        <sz val="11"/>
        <rFont val="Courier New"/>
        <family val="3"/>
      </rPr>
      <t xml:space="preserve">HARROU/LORD         </t>
    </r>
    <r>
      <rPr>
        <sz val="10.5"/>
        <rFont val="Courier New"/>
        <family val="3"/>
      </rPr>
      <t xml:space="preserve">LP      1     </t>
    </r>
    <r>
      <rPr>
        <vertAlign val="superscript"/>
        <sz val="10.5"/>
        <rFont val="Courier New"/>
        <family val="3"/>
      </rPr>
      <t xml:space="preserve">0      5      0      0      0      1      1      2    </t>
    </r>
    <r>
      <rPr>
        <vertAlign val="subscript"/>
        <sz val="10.5"/>
        <rFont val="Courier New"/>
        <family val="3"/>
      </rPr>
      <t>237    122    400    299</t>
    </r>
  </si>
  <si>
    <r>
      <rPr>
        <sz val="10.5"/>
        <rFont val="Courier New"/>
        <family val="3"/>
      </rPr>
      <t xml:space="preserve">PEROT/STOCKDALE     </t>
    </r>
    <r>
      <rPr>
        <vertAlign val="superscript"/>
        <sz val="10.5"/>
        <rFont val="Courier New"/>
        <family val="3"/>
      </rPr>
      <t>NPP     57     36     44     22</t>
    </r>
  </si>
  <si>
    <r>
      <rPr>
        <sz val="10.5"/>
        <rFont val="Courier New"/>
        <family val="3"/>
      </rPr>
      <t xml:space="preserve">PHILLIPS/KNIGHT     ATP      </t>
    </r>
    <r>
      <rPr>
        <vertAlign val="superscript"/>
        <sz val="10.5"/>
        <rFont val="Courier New"/>
        <family val="3"/>
      </rPr>
      <t xml:space="preserve">0     0      </t>
    </r>
    <r>
      <rPr>
        <b/>
        <vertAlign val="superscript"/>
        <sz val="8.5"/>
        <rFont val="Arial"/>
        <family val="2"/>
      </rPr>
      <t>D</t>
    </r>
    <r>
      <rPr>
        <vertAlign val="superscript"/>
        <sz val="10.5"/>
        <rFont val="Courier New"/>
        <family val="3"/>
      </rPr>
      <t xml:space="preserve">      0</t>
    </r>
  </si>
  <si>
    <r>
      <rPr>
        <vertAlign val="subscript"/>
        <sz val="10.5"/>
        <rFont val="Courier New"/>
        <family val="3"/>
      </rPr>
      <t xml:space="preserve">1      2      1      </t>
    </r>
    <r>
      <rPr>
        <sz val="10.5"/>
        <rFont val="Courier New"/>
        <family val="3"/>
      </rPr>
      <t xml:space="preserve">0      </t>
    </r>
    <r>
      <rPr>
        <vertAlign val="superscript"/>
        <sz val="8.5"/>
        <rFont val="Arial"/>
        <family val="2"/>
      </rPr>
      <t xml:space="preserve">D               </t>
    </r>
    <r>
      <rPr>
        <vertAlign val="superscript"/>
        <sz val="10.5"/>
        <rFont val="Courier New"/>
        <family val="3"/>
      </rPr>
      <t xml:space="preserve">1      0      </t>
    </r>
    <r>
      <rPr>
        <vertAlign val="superscript"/>
        <sz val="8.5"/>
        <rFont val="Arial"/>
        <family val="2"/>
      </rPr>
      <t>D</t>
    </r>
    <r>
      <rPr>
        <vertAlign val="superscript"/>
        <sz val="10.5"/>
        <rFont val="Courier New"/>
        <family val="3"/>
      </rPr>
      <t xml:space="preserve">      1</t>
    </r>
  </si>
  <si>
    <r>
      <rPr>
        <b/>
        <sz val="11"/>
        <rFont val="Courier New"/>
        <family val="3"/>
      </rPr>
      <t xml:space="preserve">WRITE-IN                   </t>
    </r>
    <r>
      <rPr>
        <vertAlign val="superscript"/>
        <sz val="10.5"/>
        <rFont val="Courier New"/>
        <family val="3"/>
      </rPr>
      <t>0     0      0      0      0      0      3      1      1      1      0      3      3</t>
    </r>
  </si>
  <si>
    <r>
      <rPr>
        <vertAlign val="subscript"/>
        <sz val="10.5"/>
        <rFont val="Courier New"/>
        <family val="3"/>
      </rPr>
      <t xml:space="preserve">G     12      3     13     20     29     26    133     29     </t>
    </r>
    <r>
      <rPr>
        <sz val="10.5"/>
        <rFont val="Courier New"/>
        <family val="3"/>
      </rPr>
      <t xml:space="preserve">22     </t>
    </r>
    <r>
      <rPr>
        <vertAlign val="superscript"/>
        <sz val="10.5"/>
        <rFont val="Courier New"/>
        <family val="3"/>
      </rPr>
      <t>37     26    108     25</t>
    </r>
  </si>
  <si>
    <r>
      <rPr>
        <sz val="10.5"/>
        <rFont val="Courier New"/>
        <family val="3"/>
      </rPr>
      <t>JORDAN, HARV HURKOWSKI, FRANK</t>
    </r>
  </si>
  <si>
    <r>
      <rPr>
        <b/>
        <sz val="9.5"/>
        <rFont val="Arial"/>
        <family val="2"/>
      </rPr>
      <t>R</t>
    </r>
    <r>
      <rPr>
        <sz val="10.5"/>
        <rFont val="Courier New"/>
        <family val="3"/>
      </rPr>
      <t xml:space="preserve">     62</t>
    </r>
  </si>
  <si>
    <r>
      <rPr>
        <vertAlign val="subscript"/>
        <sz val="10.5"/>
        <rFont val="Courier New"/>
        <family val="3"/>
      </rPr>
      <t xml:space="preserve">54     35     21    142    172   1226    328     82    </t>
    </r>
    <r>
      <rPr>
        <sz val="10.5"/>
        <rFont val="Courier New"/>
        <family val="3"/>
      </rPr>
      <t xml:space="preserve">440    209    </t>
    </r>
    <r>
      <rPr>
        <vertAlign val="superscript"/>
        <sz val="10.5"/>
        <rFont val="Courier New"/>
        <family val="3"/>
      </rPr>
      <t>940    277</t>
    </r>
  </si>
  <si>
    <r>
      <rPr>
        <vertAlign val="subscript"/>
        <sz val="10.5"/>
        <rFont val="Courier New"/>
        <family val="3"/>
      </rPr>
      <t xml:space="preserve">130    101    </t>
    </r>
    <r>
      <rPr>
        <b/>
        <vertAlign val="subscript"/>
        <sz val="10"/>
        <rFont val="Courier New"/>
        <family val="3"/>
      </rPr>
      <t xml:space="preserve">480    </t>
    </r>
    <r>
      <rPr>
        <vertAlign val="subscript"/>
        <sz val="10.5"/>
        <rFont val="Courier New"/>
        <family val="3"/>
      </rPr>
      <t xml:space="preserve">167    </t>
    </r>
    <r>
      <rPr>
        <sz val="10.5"/>
        <rFont val="Courier New"/>
        <family val="3"/>
      </rPr>
      <t xml:space="preserve">132    </t>
    </r>
    <r>
      <rPr>
        <vertAlign val="superscript"/>
        <sz val="10.5"/>
        <rFont val="Courier New"/>
        <family val="3"/>
      </rPr>
      <t>265    121    438    117</t>
    </r>
  </si>
  <si>
    <r>
      <rPr>
        <sz val="10.5"/>
        <rFont val="Courier New"/>
        <family val="3"/>
      </rPr>
      <t>SMITH, TONV</t>
    </r>
  </si>
  <si>
    <r>
      <rPr>
        <b/>
        <sz val="10"/>
        <rFont val="Courier New"/>
        <family val="3"/>
      </rPr>
      <t xml:space="preserve">63     </t>
    </r>
    <r>
      <rPr>
        <sz val="10.5"/>
        <rFont val="Courier New"/>
        <family val="3"/>
      </rPr>
      <t xml:space="preserve">41     62     </t>
    </r>
    <r>
      <rPr>
        <b/>
        <vertAlign val="superscript"/>
        <sz val="10"/>
        <rFont val="Courier New"/>
        <family val="3"/>
      </rPr>
      <t>65</t>
    </r>
  </si>
  <si>
    <r>
      <rPr>
        <sz val="10.5"/>
        <rFont val="Courier New"/>
        <family val="3"/>
      </rPr>
      <t xml:space="preserve">3      7      </t>
    </r>
    <r>
      <rPr>
        <vertAlign val="superscript"/>
        <sz val="10.5"/>
        <rFont val="Courier New"/>
        <family val="3"/>
      </rPr>
      <t>2</t>
    </r>
  </si>
  <si>
    <r>
      <rPr>
        <sz val="10.5"/>
        <rFont val="Courier New"/>
        <family val="3"/>
      </rPr>
      <t xml:space="preserve">WRITE-IN                  </t>
    </r>
    <r>
      <rPr>
        <vertAlign val="superscript"/>
        <sz val="10.5"/>
        <rFont val="Courier New"/>
        <family val="3"/>
      </rPr>
      <t>0      0      0      0      0      0      2      1      1      2</t>
    </r>
  </si>
  <si>
    <r>
      <rPr>
        <sz val="10.5"/>
        <rFont val="Courier New"/>
        <family val="3"/>
      </rPr>
      <t>UNITED STATES REP. DEVENS, JOHN MILLIGAN, HIKE STATES, MICHAEL VOUNG, DON</t>
    </r>
  </si>
  <si>
    <r>
      <rPr>
        <b/>
        <vertAlign val="subscript"/>
        <sz val="9"/>
        <rFont val="Arial"/>
        <family val="2"/>
      </rPr>
      <t xml:space="preserve">D             </t>
    </r>
    <r>
      <rPr>
        <vertAlign val="subscript"/>
        <sz val="10.5"/>
        <rFont val="Courier New"/>
        <family val="3"/>
      </rPr>
      <t xml:space="preserve">49     46     </t>
    </r>
    <r>
      <rPr>
        <b/>
        <vertAlign val="subscript"/>
        <sz val="10"/>
        <rFont val="Courier New"/>
        <family val="3"/>
      </rPr>
      <t xml:space="preserve">48     </t>
    </r>
    <r>
      <rPr>
        <vertAlign val="subscript"/>
        <sz val="10.5"/>
        <rFont val="Courier New"/>
        <family val="3"/>
      </rPr>
      <t xml:space="preserve">72    137     91    </t>
    </r>
    <r>
      <rPr>
        <b/>
        <sz val="10"/>
        <rFont val="Courier New"/>
        <family val="3"/>
      </rPr>
      <t xml:space="preserve">388    </t>
    </r>
    <r>
      <rPr>
        <sz val="10.5"/>
        <rFont val="Courier New"/>
        <family val="3"/>
      </rPr>
      <t xml:space="preserve">171    </t>
    </r>
    <r>
      <rPr>
        <vertAlign val="superscript"/>
        <sz val="10.5"/>
        <rFont val="Courier New"/>
        <family val="3"/>
      </rPr>
      <t>143    244    119    425    106</t>
    </r>
  </si>
  <si>
    <r>
      <rPr>
        <vertAlign val="subscript"/>
        <sz val="10.5"/>
        <rFont val="Courier New"/>
        <family val="3"/>
      </rPr>
      <t xml:space="preserve">G      7      7      8     13     16     15     71     </t>
    </r>
    <r>
      <rPr>
        <sz val="10.5"/>
        <rFont val="Courier New"/>
        <family val="3"/>
      </rPr>
      <t xml:space="preserve">15     12     </t>
    </r>
    <r>
      <rPr>
        <vertAlign val="superscript"/>
        <sz val="10.5"/>
        <rFont val="Courier New"/>
        <family val="3"/>
      </rPr>
      <t>24     20     73     13</t>
    </r>
  </si>
  <si>
    <r>
      <rPr>
        <b/>
        <vertAlign val="subscript"/>
        <sz val="11"/>
        <rFont val="Courier New"/>
        <family val="3"/>
      </rPr>
      <t xml:space="preserve">A    </t>
    </r>
    <r>
      <rPr>
        <vertAlign val="subscript"/>
        <sz val="10.5"/>
        <rFont val="Courier New"/>
        <family val="3"/>
      </rPr>
      <t xml:space="preserve">13     12     19      9     37     36    173     46     26    </t>
    </r>
    <r>
      <rPr>
        <sz val="10.5"/>
        <rFont val="Courier New"/>
        <family val="3"/>
      </rPr>
      <t>102     48    119</t>
    </r>
    <r>
      <rPr>
        <vertAlign val="superscript"/>
        <sz val="10.5"/>
        <rFont val="Courier New"/>
        <family val="3"/>
      </rPr>
      <t xml:space="preserve">     46</t>
    </r>
  </si>
  <si>
    <r>
      <rPr>
        <b/>
        <vertAlign val="subscript"/>
        <sz val="11"/>
        <rFont val="Courier New"/>
        <family val="3"/>
      </rPr>
      <t xml:space="preserve">R   </t>
    </r>
    <r>
      <rPr>
        <vertAlign val="subscript"/>
        <sz val="9"/>
        <rFont val="Arial"/>
        <family val="2"/>
      </rPr>
      <t xml:space="preserve">66             </t>
    </r>
    <r>
      <rPr>
        <vertAlign val="subscript"/>
        <sz val="10.5"/>
        <rFont val="Courier New"/>
        <family val="3"/>
      </rPr>
      <t xml:space="preserve">31     </t>
    </r>
    <r>
      <rPr>
        <sz val="10.5"/>
        <rFont val="Courier New"/>
        <family val="3"/>
      </rPr>
      <t xml:space="preserve">34     12    112    158   </t>
    </r>
    <r>
      <rPr>
        <vertAlign val="superscript"/>
        <sz val="10.5"/>
        <rFont val="Courier New"/>
        <family val="3"/>
      </rPr>
      <t>1198    293     56    371    175    874    252</t>
    </r>
  </si>
  <si>
    <r>
      <rPr>
        <b/>
        <sz val="11"/>
        <rFont val="Courier New"/>
        <family val="3"/>
      </rPr>
      <t xml:space="preserve">WRITE-IN                   </t>
    </r>
    <r>
      <rPr>
        <vertAlign val="superscript"/>
        <sz val="10.5"/>
        <rFont val="Courier New"/>
        <family val="3"/>
      </rPr>
      <t xml:space="preserve">0      0      0      0     0      0      2      1      </t>
    </r>
    <r>
      <rPr>
        <vertAlign val="superscript"/>
        <sz val="8.5"/>
        <rFont val="Arial"/>
        <family val="2"/>
      </rPr>
      <t xml:space="preserve">D            </t>
    </r>
    <r>
      <rPr>
        <vertAlign val="superscript"/>
        <sz val="10.5"/>
        <rFont val="Courier New"/>
        <family val="3"/>
      </rPr>
      <t>0      1      4      1</t>
    </r>
  </si>
  <si>
    <r>
      <rPr>
        <sz val="10.5"/>
        <rFont val="Courier New"/>
        <family val="3"/>
      </rPr>
      <t>STATE SENATOR DIST.Q CHIZMAR, PAUL HILLER, HIKE PARR, CHARLES WRITE-IN</t>
    </r>
  </si>
  <si>
    <r>
      <rPr>
        <sz val="10.5"/>
        <rFont val="Courier New"/>
        <family val="3"/>
      </rPr>
      <t>STATE REP</t>
    </r>
    <r>
      <rPr>
        <sz val="10.5"/>
        <color rgb="FF343434"/>
        <rFont val="Courier New"/>
        <family val="3"/>
      </rPr>
      <t xml:space="preserve">. </t>
    </r>
    <r>
      <rPr>
        <sz val="10.5"/>
        <rFont val="Courier New"/>
        <family val="3"/>
      </rPr>
      <t>DIST. 34 JAHES, JEANNETTE JOHN, RUBY</t>
    </r>
  </si>
  <si>
    <r>
      <rPr>
        <vertAlign val="subscript"/>
        <sz val="10.5"/>
        <rFont val="Courier New"/>
        <family val="3"/>
      </rPr>
      <t xml:space="preserve">A      9     11     23      7     28     25    113     </t>
    </r>
    <r>
      <rPr>
        <sz val="10.5"/>
        <rFont val="Courier New"/>
        <family val="3"/>
      </rPr>
      <t xml:space="preserve">33     35     </t>
    </r>
    <r>
      <rPr>
        <vertAlign val="superscript"/>
        <sz val="10.5"/>
        <rFont val="Courier New"/>
        <family val="3"/>
      </rPr>
      <t>51     28    112     19</t>
    </r>
  </si>
  <si>
    <r>
      <rPr>
        <vertAlign val="subscript"/>
        <sz val="10.5"/>
        <rFont val="Courier New"/>
        <family val="3"/>
      </rPr>
      <t xml:space="preserve">R    </t>
    </r>
    <r>
      <rPr>
        <b/>
        <vertAlign val="subscript"/>
        <sz val="10"/>
        <rFont val="Courier New"/>
        <family val="3"/>
      </rPr>
      <t xml:space="preserve">81      </t>
    </r>
    <r>
      <rPr>
        <vertAlign val="subscript"/>
        <sz val="10.5"/>
        <rFont val="Courier New"/>
        <family val="3"/>
      </rPr>
      <t xml:space="preserve">30     </t>
    </r>
    <r>
      <rPr>
        <sz val="10.5"/>
        <rFont val="Courier New"/>
        <family val="3"/>
      </rPr>
      <t xml:space="preserve">42     26    133    171   </t>
    </r>
    <r>
      <rPr>
        <vertAlign val="superscript"/>
        <sz val="10.5"/>
        <rFont val="Courier New"/>
        <family val="3"/>
      </rPr>
      <t>1253    317     67    452    250    911    179</t>
    </r>
  </si>
  <si>
    <r>
      <rPr>
        <vertAlign val="subscript"/>
        <sz val="10.5"/>
        <rFont val="Courier New"/>
        <family val="3"/>
      </rPr>
      <t xml:space="preserve">D     46     54     44     </t>
    </r>
    <r>
      <rPr>
        <sz val="10.5"/>
        <rFont val="Courier New"/>
        <family val="3"/>
      </rPr>
      <t xml:space="preserve">69    131    102    </t>
    </r>
    <r>
      <rPr>
        <vertAlign val="superscript"/>
        <sz val="10.5"/>
        <rFont val="Courier New"/>
        <family val="3"/>
      </rPr>
      <t>448    173    134    238     84    420     64</t>
    </r>
  </si>
  <si>
    <r>
      <rPr>
        <vertAlign val="subscript"/>
        <sz val="10.5"/>
        <rFont val="Courier New"/>
        <family val="3"/>
      </rPr>
      <t xml:space="preserve">0      0      </t>
    </r>
    <r>
      <rPr>
        <vertAlign val="subscript"/>
        <sz val="8.5"/>
        <rFont val="Times New Roman"/>
        <family val="1"/>
      </rPr>
      <t xml:space="preserve">0                  </t>
    </r>
    <r>
      <rPr>
        <vertAlign val="subscript"/>
        <sz val="10.5"/>
        <rFont val="Courier New"/>
        <family val="3"/>
      </rPr>
      <t xml:space="preserve">0      0      0      1      </t>
    </r>
    <r>
      <rPr>
        <vertAlign val="subscript"/>
        <sz val="8.5"/>
        <rFont val="Times New Roman"/>
        <family val="1"/>
      </rPr>
      <t xml:space="preserve">0                 </t>
    </r>
    <r>
      <rPr>
        <sz val="10.5"/>
        <rFont val="Courier New"/>
        <family val="3"/>
      </rPr>
      <t xml:space="preserve">0      1      1      </t>
    </r>
    <r>
      <rPr>
        <vertAlign val="superscript"/>
        <sz val="10.5"/>
        <rFont val="Courier New"/>
        <family val="3"/>
      </rPr>
      <t xml:space="preserve">3     </t>
    </r>
    <r>
      <rPr>
        <vertAlign val="superscript"/>
        <sz val="8.5"/>
        <rFont val="Times New Roman"/>
        <family val="1"/>
      </rPr>
      <t>0</t>
    </r>
  </si>
  <si>
    <r>
      <rPr>
        <b/>
        <vertAlign val="subscript"/>
        <sz val="9.5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91     34     63     </t>
    </r>
    <r>
      <rPr>
        <sz val="10.5"/>
        <rFont val="Courier New"/>
        <family val="3"/>
      </rPr>
      <t xml:space="preserve">42    165    154   </t>
    </r>
    <r>
      <rPr>
        <vertAlign val="superscript"/>
        <sz val="10.5"/>
        <rFont val="Courier New"/>
        <family val="3"/>
      </rPr>
      <t>1286    316     90    464    231    964    110</t>
    </r>
  </si>
  <si>
    <r>
      <rPr>
        <b/>
        <vertAlign val="subscript"/>
        <sz val="9"/>
        <rFont val="Arial"/>
        <family val="2"/>
      </rPr>
      <t xml:space="preserve">D            </t>
    </r>
    <r>
      <rPr>
        <vertAlign val="subscript"/>
        <sz val="10.5"/>
        <rFont val="Courier New"/>
        <family val="3"/>
      </rPr>
      <t xml:space="preserve">42     64     </t>
    </r>
    <r>
      <rPr>
        <sz val="10.5"/>
        <rFont val="Courier New"/>
        <family val="3"/>
      </rPr>
      <t xml:space="preserve">47     </t>
    </r>
    <r>
      <rPr>
        <sz val="9"/>
        <rFont val="Arial"/>
        <family val="2"/>
      </rPr>
      <t xml:space="preserve">61            </t>
    </r>
    <r>
      <rPr>
        <sz val="10.5"/>
        <rFont val="Courier New"/>
        <family val="3"/>
      </rPr>
      <t xml:space="preserve">128    </t>
    </r>
    <r>
      <rPr>
        <vertAlign val="superscript"/>
        <sz val="10.5"/>
        <rFont val="Courier New"/>
        <family val="3"/>
      </rPr>
      <t>145    510    197    138    268    122    449     44</t>
    </r>
  </si>
  <si>
    <r>
      <rPr>
        <sz val="10.5"/>
        <rFont val="Courier New"/>
        <family val="3"/>
      </rPr>
      <t xml:space="preserve">WRITE-IN                    </t>
    </r>
    <r>
      <rPr>
        <vertAlign val="superscript"/>
        <sz val="10.5"/>
        <rFont val="Courier New"/>
        <family val="3"/>
      </rPr>
      <t xml:space="preserve">0     0      </t>
    </r>
    <r>
      <rPr>
        <vertAlign val="superscript"/>
        <sz val="8.5"/>
        <rFont val="Times New Roman"/>
        <family val="1"/>
      </rPr>
      <t xml:space="preserve">0                  </t>
    </r>
    <r>
      <rPr>
        <vertAlign val="superscript"/>
        <sz val="10.5"/>
        <rFont val="Courier New"/>
        <family val="3"/>
      </rPr>
      <t>0      0      0      5      2      1      3</t>
    </r>
  </si>
  <si>
    <r>
      <rPr>
        <sz val="10.5"/>
        <rFont val="Courier New"/>
        <family val="3"/>
      </rPr>
      <t xml:space="preserve">-APPEALS </t>
    </r>
    <r>
      <rPr>
        <sz val="11"/>
        <rFont val="Courier New"/>
        <family val="3"/>
      </rPr>
      <t xml:space="preserve">- </t>
    </r>
    <r>
      <rPr>
        <b/>
        <sz val="11"/>
        <rFont val="Courier New"/>
        <family val="3"/>
      </rPr>
      <t xml:space="preserve">A. </t>
    </r>
    <r>
      <rPr>
        <vertAlign val="superscript"/>
        <sz val="10.5"/>
        <rFont val="Courier New"/>
        <family val="3"/>
      </rPr>
      <t>BRYNER</t>
    </r>
  </si>
  <si>
    <r>
      <rPr>
        <sz val="10.5"/>
        <rFont val="Courier New"/>
        <family val="3"/>
      </rPr>
      <t xml:space="preserve">72     43     </t>
    </r>
    <r>
      <rPr>
        <vertAlign val="superscript"/>
        <sz val="10.5"/>
        <rFont val="Courier New"/>
        <family val="3"/>
      </rPr>
      <t>62     62    170    144   1127    314    115    413    195    844    196</t>
    </r>
  </si>
  <si>
    <r>
      <rPr>
        <vertAlign val="superscript"/>
        <sz val="10.5"/>
        <rFont val="Courier New"/>
        <family val="3"/>
      </rPr>
      <t xml:space="preserve">YES                       </t>
    </r>
    <r>
      <rPr>
        <sz val="10.5"/>
        <rFont val="Courier New"/>
        <family val="3"/>
      </rPr>
      <t>51     39</t>
    </r>
    <r>
      <rPr>
        <vertAlign val="superscript"/>
        <sz val="10.5"/>
        <rFont val="Courier New"/>
        <family val="3"/>
      </rPr>
      <t xml:space="preserve">     42</t>
    </r>
  </si>
  <si>
    <r>
      <rPr>
        <sz val="10.5"/>
        <rFont val="Courier New"/>
        <family val="3"/>
      </rPr>
      <t>22     94    119</t>
    </r>
  </si>
  <si>
    <r>
      <rPr>
        <sz val="10.5"/>
        <rFont val="Courier New"/>
        <family val="3"/>
      </rPr>
      <t xml:space="preserve">569    </t>
    </r>
    <r>
      <rPr>
        <vertAlign val="superscript"/>
        <sz val="10.5"/>
        <rFont val="Courier New"/>
        <family val="3"/>
      </rPr>
      <t>176     67    270    123    500    140</t>
    </r>
  </si>
  <si>
    <r>
      <rPr>
        <sz val="10.5"/>
        <rFont val="Courier New"/>
        <family val="3"/>
      </rPr>
      <t xml:space="preserve">APPEALS - </t>
    </r>
    <r>
      <rPr>
        <b/>
        <sz val="11"/>
        <rFont val="Courier New"/>
        <family val="3"/>
      </rPr>
      <t xml:space="preserve">R. </t>
    </r>
    <r>
      <rPr>
        <vertAlign val="superscript"/>
        <sz val="10.5"/>
        <rFont val="Courier New"/>
        <family val="3"/>
      </rPr>
      <t>COATS</t>
    </r>
  </si>
  <si>
    <r>
      <rPr>
        <sz val="10.5"/>
        <rFont val="Courier New"/>
        <family val="3"/>
      </rPr>
      <t>YES</t>
    </r>
    <r>
      <rPr>
        <vertAlign val="superscript"/>
        <sz val="9"/>
        <rFont val="Arial"/>
        <family val="2"/>
      </rPr>
      <t xml:space="preserve">                                                            71</t>
    </r>
  </si>
  <si>
    <r>
      <rPr>
        <vertAlign val="subscript"/>
        <sz val="9"/>
        <rFont val="Arial"/>
        <family val="2"/>
      </rPr>
      <t xml:space="preserve">61             </t>
    </r>
    <r>
      <rPr>
        <vertAlign val="subscript"/>
        <sz val="10.5"/>
        <rFont val="Courier New"/>
        <family val="3"/>
      </rPr>
      <t xml:space="preserve">62    168    139   1112    </t>
    </r>
    <r>
      <rPr>
        <sz val="10.5"/>
        <rFont val="Courier New"/>
        <family val="3"/>
      </rPr>
      <t xml:space="preserve">304    116    </t>
    </r>
    <r>
      <rPr>
        <b/>
        <vertAlign val="superscript"/>
        <sz val="10"/>
        <rFont val="Courier New"/>
        <family val="3"/>
      </rPr>
      <t xml:space="preserve">398     </t>
    </r>
    <r>
      <rPr>
        <vertAlign val="superscript"/>
        <sz val="10.5"/>
        <rFont val="Courier New"/>
        <family val="3"/>
      </rPr>
      <t>192    842    191</t>
    </r>
  </si>
  <si>
    <r>
      <rPr>
        <sz val="10.5"/>
        <rFont val="Courier New"/>
        <family val="3"/>
      </rPr>
      <t xml:space="preserve">125    495    </t>
    </r>
    <r>
      <rPr>
        <vertAlign val="superscript"/>
        <sz val="10.5"/>
        <rFont val="Courier New"/>
        <family val="3"/>
      </rPr>
      <t>141</t>
    </r>
  </si>
  <si>
    <r>
      <rPr>
        <vertAlign val="subscript"/>
        <sz val="10.5"/>
        <rFont val="Courier New"/>
        <family val="3"/>
      </rPr>
      <t xml:space="preserve">NO                     52     39     42     22     96    </t>
    </r>
    <r>
      <rPr>
        <sz val="10.5"/>
        <rFont val="Courier New"/>
        <family val="3"/>
      </rPr>
      <t xml:space="preserve">120    582    182     </t>
    </r>
    <r>
      <rPr>
        <b/>
        <vertAlign val="superscript"/>
        <sz val="10"/>
        <rFont val="Courier New"/>
        <family val="3"/>
      </rPr>
      <t>68</t>
    </r>
    <r>
      <rPr>
        <vertAlign val="superscript"/>
        <sz val="10.5"/>
        <rFont val="Courier New"/>
        <family val="3"/>
      </rPr>
      <t xml:space="preserve">    281</t>
    </r>
  </si>
  <si>
    <r>
      <rPr>
        <sz val="10.5"/>
        <rFont val="Courier New"/>
        <family val="3"/>
      </rPr>
      <t xml:space="preserve">- JD4S - J. </t>
    </r>
    <r>
      <rPr>
        <vertAlign val="superscript"/>
        <sz val="10.5"/>
        <rFont val="Courier New"/>
        <family val="3"/>
      </rPr>
      <t xml:space="preserve">HODGES </t>
    </r>
    <r>
      <rPr>
        <sz val="10.5"/>
        <rFont val="Courier New"/>
        <family val="3"/>
      </rPr>
      <t>YES</t>
    </r>
  </si>
  <si>
    <r>
      <rPr>
        <vertAlign val="subscript"/>
        <sz val="10.5"/>
        <rFont val="Courier New"/>
        <family val="3"/>
      </rPr>
      <t xml:space="preserve">76     44     64     </t>
    </r>
    <r>
      <rPr>
        <b/>
        <sz val="10"/>
        <rFont val="Courier New"/>
        <family val="3"/>
      </rPr>
      <t xml:space="preserve">60     </t>
    </r>
    <r>
      <rPr>
        <sz val="10.5"/>
        <rFont val="Courier New"/>
        <family val="3"/>
      </rPr>
      <t xml:space="preserve">174    160   1226    </t>
    </r>
    <r>
      <rPr>
        <vertAlign val="superscript"/>
        <sz val="10.5"/>
        <rFont val="Courier New"/>
        <family val="3"/>
      </rPr>
      <t xml:space="preserve">337    137    451    207    </t>
    </r>
    <r>
      <rPr>
        <b/>
        <vertAlign val="superscript"/>
        <sz val="10"/>
        <rFont val="Courier New"/>
        <family val="3"/>
      </rPr>
      <t xml:space="preserve">908     </t>
    </r>
    <r>
      <rPr>
        <vertAlign val="superscript"/>
        <sz val="10.5"/>
        <rFont val="Courier New"/>
        <family val="3"/>
      </rPr>
      <t>208</t>
    </r>
  </si>
  <si>
    <r>
      <rPr>
        <vertAlign val="subscript"/>
        <sz val="10.5"/>
        <rFont val="Courier New"/>
        <family val="3"/>
      </rPr>
      <t xml:space="preserve">49     37     40     26     90    109    </t>
    </r>
    <r>
      <rPr>
        <sz val="10.5"/>
        <rFont val="Courier New"/>
        <family val="3"/>
      </rPr>
      <t xml:space="preserve">476    159     </t>
    </r>
    <r>
      <rPr>
        <sz val="9"/>
        <rFont val="Arial"/>
        <family val="2"/>
      </rPr>
      <t xml:space="preserve">61           </t>
    </r>
    <r>
      <rPr>
        <vertAlign val="superscript"/>
        <sz val="10.5"/>
        <rFont val="Courier New"/>
        <family val="3"/>
      </rPr>
      <t>244    124    434    124</t>
    </r>
  </si>
  <si>
    <r>
      <rPr>
        <sz val="9.5"/>
        <rFont val="Arial"/>
        <family val="2"/>
      </rPr>
      <t>- 88 -</t>
    </r>
  </si>
  <si>
    <r>
      <rPr>
        <vertAlign val="superscript"/>
        <sz val="11"/>
        <rFont val="Courier New"/>
        <family val="3"/>
      </rPr>
      <t xml:space="preserve">DATE: 12/02/92                                    </t>
    </r>
    <r>
      <rPr>
        <sz val="11"/>
        <rFont val="Courier New"/>
        <family val="3"/>
      </rPr>
      <t xml:space="preserve">1992 GENERAL ELECTION                            PAGE  2 OF  4 </t>
    </r>
    <r>
      <rPr>
        <vertAlign val="superscript"/>
        <sz val="11"/>
        <rFont val="Courier New"/>
        <family val="3"/>
      </rPr>
      <t xml:space="preserve">TIME: 13:17                                    </t>
    </r>
    <r>
      <rPr>
        <sz val="11"/>
        <rFont val="Courier New"/>
        <family val="3"/>
      </rPr>
      <t>STATEMENT OF VOTE FOR DISTRICT 34</t>
    </r>
  </si>
  <si>
    <r>
      <rPr>
        <vertAlign val="superscript"/>
        <sz val="11"/>
        <rFont val="Courier New"/>
        <family val="3"/>
      </rPr>
      <t xml:space="preserve">ANDER-  </t>
    </r>
    <r>
      <rPr>
        <sz val="11"/>
        <rFont val="Courier New"/>
        <family val="3"/>
      </rPr>
      <t xml:space="preserve">CANT-   CLEAR  DENALI  HEALY  NENANA EIELSDN   NORTH  PARKS   RICH-  </t>
    </r>
    <r>
      <rPr>
        <vertAlign val="superscript"/>
        <sz val="11"/>
        <rFont val="Courier New"/>
        <family val="3"/>
      </rPr>
      <t>SALCHA ABSENTE QUESTDN</t>
    </r>
  </si>
  <si>
    <r>
      <rPr>
        <sz val="11"/>
        <rFont val="Courier New"/>
        <family val="3"/>
      </rPr>
      <t>SON   WELL          PARK</t>
    </r>
  </si>
  <si>
    <r>
      <rPr>
        <sz val="11"/>
        <rFont val="Courier New"/>
        <family val="3"/>
      </rPr>
      <t>34-005  34-015  34-030  34-045  34-070</t>
    </r>
  </si>
  <si>
    <r>
      <rPr>
        <sz val="11"/>
        <rFont val="Courier New"/>
        <family val="3"/>
      </rPr>
      <t>34-090</t>
    </r>
  </si>
  <si>
    <r>
      <rPr>
        <sz val="11"/>
        <rFont val="Courier New"/>
        <family val="3"/>
      </rPr>
      <t>MDDSECK   POLE  RIDGE  ARDSON</t>
    </r>
  </si>
  <si>
    <r>
      <rPr>
        <sz val="11"/>
        <rFont val="Courier New"/>
        <family val="3"/>
      </rPr>
      <t xml:space="preserve">34-165  34-170  34-175  </t>
    </r>
    <r>
      <rPr>
        <vertAlign val="superscript"/>
        <sz val="11"/>
        <rFont val="Courier New"/>
        <family val="3"/>
      </rPr>
      <t>34-180  34-185</t>
    </r>
  </si>
  <si>
    <r>
      <rPr>
        <sz val="11"/>
        <rFont val="Courier New"/>
        <family val="3"/>
      </rPr>
      <t>34-991  34-995</t>
    </r>
  </si>
  <si>
    <r>
      <rPr>
        <vertAlign val="superscript"/>
        <sz val="11"/>
        <rFont val="Courier New"/>
        <family val="3"/>
      </rPr>
      <t xml:space="preserve">YES                     </t>
    </r>
    <r>
      <rPr>
        <sz val="11"/>
        <rFont val="Courier New"/>
        <family val="3"/>
      </rPr>
      <t xml:space="preserve">75     46     65     61    169    141   1133    306    132    406    206    </t>
    </r>
    <r>
      <rPr>
        <vertAlign val="superscript"/>
        <sz val="11"/>
        <rFont val="Courier New"/>
        <family val="3"/>
      </rPr>
      <t>851</t>
    </r>
    <r>
      <rPr>
        <sz val="11"/>
        <rFont val="Courier New"/>
        <family val="3"/>
      </rPr>
      <t xml:space="preserve">    198</t>
    </r>
  </si>
  <si>
    <r>
      <rPr>
        <vertAlign val="superscript"/>
        <sz val="11"/>
        <rFont val="Courier New"/>
        <family val="3"/>
      </rPr>
      <t xml:space="preserve">ND                     49     37     </t>
    </r>
    <r>
      <rPr>
        <b/>
        <sz val="10"/>
        <rFont val="Courier New"/>
        <family val="3"/>
      </rPr>
      <t xml:space="preserve">38     </t>
    </r>
    <r>
      <rPr>
        <sz val="11"/>
        <rFont val="Courier New"/>
        <family val="3"/>
      </rPr>
      <t xml:space="preserve">24     </t>
    </r>
    <r>
      <rPr>
        <b/>
        <vertAlign val="superscript"/>
        <sz val="10"/>
        <rFont val="Courier New"/>
        <family val="3"/>
      </rPr>
      <t xml:space="preserve">94    </t>
    </r>
    <r>
      <rPr>
        <sz val="11"/>
        <rFont val="Courier New"/>
        <family val="3"/>
      </rPr>
      <t xml:space="preserve">119    551    </t>
    </r>
    <r>
      <rPr>
        <vertAlign val="superscript"/>
        <sz val="11"/>
        <rFont val="Courier New"/>
        <family val="3"/>
      </rPr>
      <t xml:space="preserve">177    </t>
    </r>
    <r>
      <rPr>
        <sz val="11"/>
        <rFont val="Courier New"/>
        <family val="3"/>
      </rPr>
      <t xml:space="preserve">60    </t>
    </r>
    <r>
      <rPr>
        <vertAlign val="superscript"/>
        <sz val="11"/>
        <rFont val="Courier New"/>
        <family val="3"/>
      </rPr>
      <t xml:space="preserve">272    </t>
    </r>
    <r>
      <rPr>
        <b/>
        <vertAlign val="superscript"/>
        <sz val="10"/>
        <rFont val="Courier New"/>
        <family val="3"/>
      </rPr>
      <t>118     480</t>
    </r>
    <r>
      <rPr>
        <vertAlign val="superscript"/>
        <sz val="11"/>
        <rFont val="Courier New"/>
        <family val="3"/>
      </rPr>
      <t xml:space="preserve">    128</t>
    </r>
  </si>
  <si>
    <r>
      <rPr>
        <vertAlign val="superscript"/>
        <sz val="11"/>
        <rFont val="Courier New"/>
        <family val="3"/>
      </rPr>
      <t xml:space="preserve">YES                      74     40     </t>
    </r>
    <r>
      <rPr>
        <b/>
        <vertAlign val="superscript"/>
        <sz val="9.5"/>
        <rFont val="Times New Roman"/>
        <family val="1"/>
      </rPr>
      <t xml:space="preserve">65              </t>
    </r>
    <r>
      <rPr>
        <vertAlign val="superscript"/>
        <sz val="11"/>
        <rFont val="Courier New"/>
        <family val="3"/>
      </rPr>
      <t xml:space="preserve">62    178    </t>
    </r>
    <r>
      <rPr>
        <sz val="11"/>
        <rFont val="Courier New"/>
        <family val="3"/>
      </rPr>
      <t xml:space="preserve">152   1283    </t>
    </r>
    <r>
      <rPr>
        <vertAlign val="superscript"/>
        <sz val="11"/>
        <rFont val="Courier New"/>
        <family val="3"/>
      </rPr>
      <t xml:space="preserve">325    </t>
    </r>
    <r>
      <rPr>
        <sz val="11"/>
        <rFont val="Courier New"/>
        <family val="3"/>
      </rPr>
      <t xml:space="preserve">127    </t>
    </r>
    <r>
      <rPr>
        <vertAlign val="superscript"/>
        <sz val="11"/>
        <rFont val="Courier New"/>
        <family val="3"/>
      </rPr>
      <t>443    206    949    212</t>
    </r>
  </si>
  <si>
    <r>
      <rPr>
        <vertAlign val="superscript"/>
        <sz val="11"/>
        <rFont val="Courier New"/>
        <family val="3"/>
      </rPr>
      <t xml:space="preserve">ND                     </t>
    </r>
    <r>
      <rPr>
        <sz val="11"/>
        <rFont val="Courier New"/>
        <family val="3"/>
      </rPr>
      <t xml:space="preserve">49     41     </t>
    </r>
    <r>
      <rPr>
        <vertAlign val="superscript"/>
        <sz val="11"/>
        <rFont val="Courier New"/>
        <family val="3"/>
      </rPr>
      <t xml:space="preserve">39     </t>
    </r>
    <r>
      <rPr>
        <sz val="11"/>
        <rFont val="Courier New"/>
        <family val="3"/>
      </rPr>
      <t xml:space="preserve">23    </t>
    </r>
    <r>
      <rPr>
        <b/>
        <sz val="10"/>
        <rFont val="Courier New"/>
        <family val="3"/>
      </rPr>
      <t xml:space="preserve">85     </t>
    </r>
    <r>
      <rPr>
        <sz val="11"/>
        <rFont val="Courier New"/>
        <family val="3"/>
      </rPr>
      <t xml:space="preserve">111    425    166     </t>
    </r>
    <r>
      <rPr>
        <b/>
        <sz val="10"/>
        <rFont val="Courier New"/>
        <family val="3"/>
      </rPr>
      <t xml:space="preserve">58     </t>
    </r>
    <r>
      <rPr>
        <sz val="11"/>
        <rFont val="Courier New"/>
        <family val="3"/>
      </rPr>
      <t xml:space="preserve">240    119    </t>
    </r>
    <r>
      <rPr>
        <b/>
        <vertAlign val="superscript"/>
        <sz val="10"/>
        <rFont val="Courier New"/>
        <family val="3"/>
      </rPr>
      <t>389</t>
    </r>
    <r>
      <rPr>
        <sz val="11"/>
        <rFont val="Courier New"/>
        <family val="3"/>
      </rPr>
      <t xml:space="preserve">    114</t>
    </r>
  </si>
  <si>
    <r>
      <rPr>
        <vertAlign val="superscript"/>
        <sz val="11"/>
        <rFont val="Courier New"/>
        <family val="3"/>
      </rPr>
      <t xml:space="preserve">YES                       59     </t>
    </r>
    <r>
      <rPr>
        <sz val="11"/>
        <rFont val="Courier New"/>
        <family val="3"/>
      </rPr>
      <t xml:space="preserve">50     </t>
    </r>
    <r>
      <rPr>
        <vertAlign val="superscript"/>
        <sz val="11"/>
        <rFont val="Courier New"/>
        <family val="3"/>
      </rPr>
      <t xml:space="preserve">53     </t>
    </r>
    <r>
      <rPr>
        <sz val="11"/>
        <rFont val="Courier New"/>
        <family val="3"/>
      </rPr>
      <t xml:space="preserve">40    109    123    </t>
    </r>
    <r>
      <rPr>
        <vertAlign val="superscript"/>
        <sz val="11"/>
        <rFont val="Courier New"/>
        <family val="3"/>
      </rPr>
      <t xml:space="preserve">905    248    </t>
    </r>
    <r>
      <rPr>
        <sz val="11"/>
        <rFont val="Courier New"/>
        <family val="3"/>
      </rPr>
      <t xml:space="preserve">62    </t>
    </r>
    <r>
      <rPr>
        <vertAlign val="superscript"/>
        <sz val="11"/>
        <rFont val="Courier New"/>
        <family val="3"/>
      </rPr>
      <t>334    141    726    191</t>
    </r>
  </si>
  <si>
    <r>
      <rPr>
        <vertAlign val="superscript"/>
        <sz val="11"/>
        <rFont val="Courier New"/>
        <family val="3"/>
      </rPr>
      <t xml:space="preserve">ND                     75     </t>
    </r>
    <r>
      <rPr>
        <sz val="11"/>
        <rFont val="Courier New"/>
        <family val="3"/>
      </rPr>
      <t xml:space="preserve">46     55     </t>
    </r>
    <r>
      <rPr>
        <sz val="9"/>
        <rFont val="Arial"/>
        <family val="2"/>
      </rPr>
      <t xml:space="preserve">61            </t>
    </r>
    <r>
      <rPr>
        <sz val="11"/>
        <rFont val="Courier New"/>
        <family val="3"/>
      </rPr>
      <t xml:space="preserve">180    162    </t>
    </r>
    <r>
      <rPr>
        <b/>
        <sz val="10"/>
        <rFont val="Courier New"/>
        <family val="3"/>
      </rPr>
      <t xml:space="preserve">882    </t>
    </r>
    <r>
      <rPr>
        <sz val="11"/>
        <rFont val="Courier New"/>
        <family val="3"/>
      </rPr>
      <t xml:space="preserve">261    169    </t>
    </r>
    <r>
      <rPr>
        <vertAlign val="superscript"/>
        <sz val="11"/>
        <rFont val="Courier New"/>
        <family val="3"/>
      </rPr>
      <t xml:space="preserve">400    </t>
    </r>
    <r>
      <rPr>
        <sz val="11"/>
        <rFont val="Courier New"/>
        <family val="3"/>
      </rPr>
      <t xml:space="preserve">210    </t>
    </r>
    <r>
      <rPr>
        <vertAlign val="superscript"/>
        <sz val="11"/>
        <rFont val="Courier New"/>
        <family val="3"/>
      </rPr>
      <t>649</t>
    </r>
    <r>
      <rPr>
        <sz val="10"/>
        <rFont val="Times New Roman"/>
        <family val="1"/>
      </rPr>
      <t xml:space="preserve">           181</t>
    </r>
  </si>
  <si>
    <r>
      <rPr>
        <sz val="9.5"/>
        <rFont val="Arial"/>
        <family val="2"/>
      </rPr>
      <t xml:space="preserve">- </t>
    </r>
    <r>
      <rPr>
        <b/>
        <sz val="9.5"/>
        <rFont val="Arial"/>
        <family val="2"/>
      </rPr>
      <t xml:space="preserve">80 </t>
    </r>
    <r>
      <rPr>
        <sz val="9.5"/>
        <rFont val="Arial"/>
        <family val="2"/>
      </rPr>
      <t>-</t>
    </r>
  </si>
  <si>
    <r>
      <rPr>
        <vertAlign val="subscript"/>
        <sz val="11.5"/>
        <rFont val="Courier New"/>
        <family val="3"/>
      </rPr>
      <t xml:space="preserve">DATE1 12/02/92                                  </t>
    </r>
    <r>
      <rPr>
        <sz val="11.5"/>
        <rFont val="Courier New"/>
        <family val="3"/>
      </rPr>
      <t xml:space="preserve">1992 GENERAL ELECTION                           </t>
    </r>
    <r>
      <rPr>
        <vertAlign val="superscript"/>
        <sz val="11.5"/>
        <rFont val="Courier New"/>
        <family val="3"/>
      </rPr>
      <t>PAGE 3 OF 4</t>
    </r>
  </si>
  <si>
    <r>
      <rPr>
        <vertAlign val="subscript"/>
        <sz val="11.5"/>
        <color rgb="FF1D1D1D"/>
        <rFont val="Courier New"/>
        <family val="3"/>
      </rPr>
      <t xml:space="preserve">. </t>
    </r>
    <r>
      <rPr>
        <vertAlign val="subscript"/>
        <sz val="11.5"/>
        <rFont val="Courier New"/>
        <family val="3"/>
      </rPr>
      <t xml:space="preserve">TIME: 13117                                   </t>
    </r>
    <r>
      <rPr>
        <sz val="11.5"/>
        <rFont val="Courier New"/>
        <family val="3"/>
      </rPr>
      <t>STATEMENT OF VOTE FOR DISTRICT 34</t>
    </r>
  </si>
  <si>
    <r>
      <rPr>
        <sz val="11.5"/>
        <rFont val="Courier New"/>
        <family val="3"/>
      </rPr>
      <t>VOTER TURNOUT X</t>
    </r>
    <r>
      <rPr>
        <vertAlign val="superscript"/>
        <sz val="11.5"/>
        <rFont val="Courier New"/>
        <family val="3"/>
      </rPr>
      <t xml:space="preserve">         80.18</t>
    </r>
  </si>
  <si>
    <r>
      <rPr>
        <sz val="11.5"/>
        <rFont val="Courier New"/>
        <family val="3"/>
      </rPr>
      <t xml:space="preserve">REGISTERED VOTERS        </t>
    </r>
    <r>
      <rPr>
        <vertAlign val="superscript"/>
        <sz val="11.5"/>
        <rFont val="Courier New"/>
        <family val="3"/>
      </rPr>
      <t>9037</t>
    </r>
  </si>
  <si>
    <r>
      <rPr>
        <sz val="11.5"/>
        <rFont val="Courier New"/>
        <family val="3"/>
      </rPr>
      <t xml:space="preserve">BALLOTS CAST             </t>
    </r>
    <r>
      <rPr>
        <vertAlign val="superscript"/>
        <sz val="11.5"/>
        <rFont val="Courier New"/>
        <family val="3"/>
      </rPr>
      <t>7246</t>
    </r>
  </si>
  <si>
    <r>
      <rPr>
        <sz val="11.5"/>
        <rFont val="Courier New"/>
        <family val="3"/>
      </rPr>
      <t>PRESIDENT/VICE PRESIDENT BUSH/QUAYLE CLINTON/GORE FULANI/MUNOZ  GRITZ/HI NETT</t>
    </r>
  </si>
  <si>
    <r>
      <rPr>
        <b/>
        <sz val="11.5"/>
        <rFont val="Courier New"/>
        <family val="3"/>
      </rPr>
      <t xml:space="preserve">R   </t>
    </r>
    <r>
      <rPr>
        <sz val="11.5"/>
        <rFont val="Courier New"/>
        <family val="3"/>
      </rPr>
      <t>3408</t>
    </r>
  </si>
  <si>
    <r>
      <rPr>
        <sz val="11.5"/>
        <rFont val="Courier New"/>
        <family val="3"/>
      </rPr>
      <t>D   1455</t>
    </r>
  </si>
  <si>
    <r>
      <rPr>
        <sz val="11.5"/>
        <rFont val="Courier New"/>
        <family val="3"/>
      </rPr>
      <t>NAP      4</t>
    </r>
  </si>
  <si>
    <r>
      <rPr>
        <sz val="11.5"/>
        <rFont val="Courier New"/>
        <family val="3"/>
      </rPr>
      <t>AFP     53</t>
    </r>
  </si>
  <si>
    <r>
      <rPr>
        <sz val="11.5"/>
        <rFont val="Courier New"/>
        <family val="3"/>
      </rPr>
      <t>NLP</t>
    </r>
    <r>
      <rPr>
        <vertAlign val="superscript"/>
        <sz val="11.5"/>
        <rFont val="Courier New"/>
        <family val="3"/>
      </rPr>
      <t xml:space="preserve">      7</t>
    </r>
  </si>
  <si>
    <r>
      <rPr>
        <sz val="11.5"/>
        <rFont val="Courier New"/>
        <family val="3"/>
      </rPr>
      <t xml:space="preserve">HAGELIH/TOHPKINS LAROUCHE/BEVEL HARROU/LORD PEROT/STOCKDALE PHILLIPS/KNIGHT </t>
    </r>
    <r>
      <rPr>
        <b/>
        <sz val="11"/>
        <rFont val="Courier New"/>
        <family val="3"/>
      </rPr>
      <t>WRITE-IN</t>
    </r>
  </si>
  <si>
    <r>
      <rPr>
        <sz val="11.5"/>
        <rFont val="Courier New"/>
        <family val="3"/>
      </rPr>
      <t>IFER     15</t>
    </r>
  </si>
  <si>
    <r>
      <rPr>
        <sz val="11.5"/>
        <rFont val="Courier New"/>
        <family val="3"/>
      </rPr>
      <t>LP     22</t>
    </r>
  </si>
  <si>
    <r>
      <rPr>
        <sz val="11.5"/>
        <rFont val="Courier New"/>
        <family val="3"/>
      </rPr>
      <t>NPP   2201</t>
    </r>
  </si>
  <si>
    <r>
      <rPr>
        <sz val="11.5"/>
        <rFont val="Courier New"/>
        <family val="3"/>
      </rPr>
      <t>ATP</t>
    </r>
    <r>
      <rPr>
        <i/>
        <vertAlign val="superscript"/>
        <sz val="10.5"/>
        <rFont val="Courier New"/>
        <family val="3"/>
      </rPr>
      <t xml:space="preserve">      6</t>
    </r>
  </si>
  <si>
    <r>
      <rPr>
        <sz val="11.5"/>
        <rFont val="Courier New"/>
        <family val="3"/>
      </rPr>
      <t xml:space="preserve">JORDAN, HARV         </t>
    </r>
    <r>
      <rPr>
        <vertAlign val="superscript"/>
        <sz val="8.5"/>
        <rFont val="Arial"/>
        <family val="2"/>
      </rPr>
      <t>8</t>
    </r>
    <r>
      <rPr>
        <vertAlign val="superscript"/>
        <sz val="11.5"/>
        <rFont val="Courier New"/>
        <family val="3"/>
      </rPr>
      <t xml:space="preserve">    483</t>
    </r>
  </si>
  <si>
    <r>
      <rPr>
        <sz val="11.5"/>
        <rFont val="Courier New"/>
        <family val="3"/>
      </rPr>
      <t xml:space="preserve">MURKOWSKI, </t>
    </r>
    <r>
      <rPr>
        <b/>
        <sz val="11.5"/>
        <rFont val="Courier New"/>
        <family val="3"/>
      </rPr>
      <t xml:space="preserve">FRANK      R  </t>
    </r>
    <r>
      <rPr>
        <b/>
        <vertAlign val="superscript"/>
        <sz val="9.5"/>
        <rFont val="Times New Roman"/>
        <family val="1"/>
      </rPr>
      <t>3988</t>
    </r>
  </si>
  <si>
    <r>
      <rPr>
        <sz val="11.5"/>
        <rFont val="Courier New"/>
        <family val="3"/>
      </rPr>
      <t xml:space="preserve">SMITH, TONY         </t>
    </r>
    <r>
      <rPr>
        <b/>
        <vertAlign val="superscript"/>
        <sz val="9.5"/>
        <rFont val="Arial"/>
        <family val="2"/>
      </rPr>
      <t xml:space="preserve">D        </t>
    </r>
    <r>
      <rPr>
        <vertAlign val="superscript"/>
        <sz val="11.5"/>
        <rFont val="Courier New"/>
        <family val="3"/>
      </rPr>
      <t xml:space="preserve">2182 </t>
    </r>
    <r>
      <rPr>
        <sz val="11.5"/>
        <rFont val="Courier New"/>
        <family val="3"/>
      </rPr>
      <t>WRITE-IN</t>
    </r>
    <r>
      <rPr>
        <vertAlign val="superscript"/>
        <sz val="11.5"/>
        <rFont val="Courier New"/>
        <family val="3"/>
      </rPr>
      <t xml:space="preserve">                  18</t>
    </r>
  </si>
  <si>
    <r>
      <rPr>
        <sz val="11.5"/>
        <rFont val="Courier New"/>
        <family val="3"/>
      </rPr>
      <t>UNITED STATES REP. DEVENS, JOHN MILLIGAN, HIKE</t>
    </r>
  </si>
  <si>
    <r>
      <rPr>
        <b/>
        <sz val="9.5"/>
        <rFont val="Arial"/>
        <family val="2"/>
      </rPr>
      <t xml:space="preserve">D        </t>
    </r>
    <r>
      <rPr>
        <vertAlign val="superscript"/>
        <sz val="11.5"/>
        <rFont val="Courier New"/>
        <family val="3"/>
      </rPr>
      <t>2039</t>
    </r>
  </si>
  <si>
    <r>
      <rPr>
        <sz val="9"/>
        <rFont val="Arial"/>
        <family val="2"/>
      </rPr>
      <t xml:space="preserve">8           </t>
    </r>
    <r>
      <rPr>
        <sz val="11.5"/>
        <rFont val="Courier New"/>
        <family val="3"/>
      </rPr>
      <t>294</t>
    </r>
  </si>
  <si>
    <r>
      <rPr>
        <sz val="11.5"/>
        <rFont val="Courier New"/>
        <family val="3"/>
      </rPr>
      <t xml:space="preserve">STATES, MICHAEL       </t>
    </r>
    <r>
      <rPr>
        <b/>
        <sz val="10.5"/>
        <rFont val="Times New Roman"/>
        <family val="1"/>
      </rPr>
      <t>A</t>
    </r>
    <r>
      <rPr>
        <i/>
        <vertAlign val="superscript"/>
        <sz val="10.5"/>
        <rFont val="Courier New"/>
        <family val="3"/>
      </rPr>
      <t xml:space="preserve">    686</t>
    </r>
  </si>
  <si>
    <r>
      <rPr>
        <sz val="11.5"/>
        <rFont val="Courier New"/>
        <family val="3"/>
      </rPr>
      <t xml:space="preserve">YOUNG, DON           </t>
    </r>
    <r>
      <rPr>
        <b/>
        <sz val="11.5"/>
        <rFont val="Courier New"/>
        <family val="3"/>
      </rPr>
      <t xml:space="preserve">R   </t>
    </r>
    <r>
      <rPr>
        <vertAlign val="superscript"/>
        <sz val="11.5"/>
        <rFont val="Courier New"/>
        <family val="3"/>
      </rPr>
      <t xml:space="preserve">3632 </t>
    </r>
    <r>
      <rPr>
        <sz val="11.5"/>
        <rFont val="Courier New"/>
        <family val="3"/>
      </rPr>
      <t>WRITE-IN</t>
    </r>
    <r>
      <rPr>
        <vertAlign val="superscript"/>
        <sz val="11.5"/>
        <rFont val="Courier New"/>
        <family val="3"/>
      </rPr>
      <t xml:space="preserve">                   9</t>
    </r>
  </si>
  <si>
    <r>
      <rPr>
        <sz val="11.5"/>
        <rFont val="Courier New"/>
        <family val="3"/>
      </rPr>
      <t>STATE SENATOR DIST.Q CHIZMAR, PAUL HILLER, HIKE</t>
    </r>
  </si>
  <si>
    <r>
      <rPr>
        <b/>
        <sz val="10.5"/>
        <rFont val="Times New Roman"/>
        <family val="1"/>
      </rPr>
      <t>A</t>
    </r>
    <r>
      <rPr>
        <vertAlign val="superscript"/>
        <sz val="11.5"/>
        <rFont val="Courier New"/>
        <family val="3"/>
      </rPr>
      <t xml:space="preserve">    494</t>
    </r>
  </si>
  <si>
    <r>
      <rPr>
        <b/>
        <sz val="11.5"/>
        <rFont val="Courier New"/>
        <family val="3"/>
      </rPr>
      <t xml:space="preserve">R   </t>
    </r>
    <r>
      <rPr>
        <sz val="11.5"/>
        <rFont val="Courier New"/>
        <family val="3"/>
      </rPr>
      <t>3912</t>
    </r>
  </si>
  <si>
    <r>
      <rPr>
        <sz val="11.5"/>
        <rFont val="Courier New"/>
        <family val="3"/>
      </rPr>
      <t xml:space="preserve">PARR, CHARLES       </t>
    </r>
    <r>
      <rPr>
        <b/>
        <sz val="9.5"/>
        <rFont val="Arial"/>
        <family val="2"/>
      </rPr>
      <t>D</t>
    </r>
  </si>
  <si>
    <r>
      <rPr>
        <sz val="11.5"/>
        <rFont val="Courier New"/>
        <family val="3"/>
      </rPr>
      <t>STATE REP. DIST. 34</t>
    </r>
  </si>
  <si>
    <r>
      <rPr>
        <sz val="11.5"/>
        <rFont val="Courier New"/>
        <family val="3"/>
      </rPr>
      <t xml:space="preserve">JAMES, JEANNETTE      </t>
    </r>
    <r>
      <rPr>
        <b/>
        <sz val="11.5"/>
        <rFont val="Courier New"/>
        <family val="3"/>
      </rPr>
      <t>R</t>
    </r>
  </si>
  <si>
    <r>
      <rPr>
        <sz val="11.5"/>
        <rFont val="Courier New"/>
        <family val="3"/>
      </rPr>
      <t xml:space="preserve">JOHN, </t>
    </r>
    <r>
      <rPr>
        <b/>
        <sz val="10"/>
        <rFont val="Times New Roman"/>
        <family val="1"/>
      </rPr>
      <t xml:space="preserve">RUBY                       </t>
    </r>
    <r>
      <rPr>
        <b/>
        <vertAlign val="superscript"/>
        <sz val="9"/>
        <rFont val="Arial"/>
        <family val="2"/>
      </rPr>
      <t>D</t>
    </r>
  </si>
  <si>
    <r>
      <rPr>
        <sz val="11.5"/>
        <rFont val="Courier New"/>
        <family val="3"/>
      </rPr>
      <t xml:space="preserve">-APPEALS - </t>
    </r>
    <r>
      <rPr>
        <b/>
        <sz val="11.5"/>
        <rFont val="Courier New"/>
        <family val="3"/>
      </rPr>
      <t xml:space="preserve">A. </t>
    </r>
    <r>
      <rPr>
        <vertAlign val="superscript"/>
        <sz val="11.5"/>
        <rFont val="Courier New"/>
        <family val="3"/>
      </rPr>
      <t xml:space="preserve">BRYNER </t>
    </r>
    <r>
      <rPr>
        <sz val="11.5"/>
        <rFont val="Courier New"/>
        <family val="3"/>
      </rPr>
      <t>YES</t>
    </r>
  </si>
  <si>
    <r>
      <rPr>
        <sz val="11.5"/>
        <rFont val="Courier New"/>
        <family val="3"/>
      </rPr>
      <t>APPEALS - R. COATS</t>
    </r>
  </si>
  <si>
    <r>
      <rPr>
        <sz val="11.5"/>
        <rFont val="Courier New"/>
        <family val="3"/>
      </rPr>
      <t xml:space="preserve">YES                 </t>
    </r>
    <r>
      <rPr>
        <b/>
        <vertAlign val="superscript"/>
        <sz val="10"/>
        <rFont val="Courier New"/>
        <family val="3"/>
      </rPr>
      <t>3698</t>
    </r>
  </si>
  <si>
    <r>
      <rPr>
        <sz val="11.5"/>
        <rFont val="Courier New"/>
        <family val="3"/>
      </rPr>
      <t xml:space="preserve">NO                    </t>
    </r>
    <r>
      <rPr>
        <vertAlign val="superscript"/>
        <sz val="11.5"/>
        <rFont val="Courier New"/>
        <family val="3"/>
      </rPr>
      <t>2245</t>
    </r>
  </si>
  <si>
    <r>
      <rPr>
        <vertAlign val="subscript"/>
        <sz val="28.5"/>
        <rFont val="Arial"/>
        <family val="2"/>
      </rPr>
      <t xml:space="preserve">-  </t>
    </r>
    <r>
      <rPr>
        <sz val="11.5"/>
        <rFont val="Courier New"/>
        <family val="3"/>
      </rPr>
      <t>YES</t>
    </r>
  </si>
  <si>
    <r>
      <rPr>
        <sz val="11.5"/>
        <rFont val="Courier New"/>
        <family val="3"/>
      </rPr>
      <t xml:space="preserve">HO                     </t>
    </r>
    <r>
      <rPr>
        <vertAlign val="superscript"/>
        <sz val="11.5"/>
        <rFont val="Courier New"/>
        <family val="3"/>
      </rPr>
      <t>1973</t>
    </r>
  </si>
  <si>
    <r>
      <rPr>
        <sz val="10"/>
        <rFont val="Arial"/>
        <family val="2"/>
      </rPr>
      <t xml:space="preserve">- </t>
    </r>
    <r>
      <rPr>
        <b/>
        <sz val="10"/>
        <rFont val="Arial"/>
        <family val="2"/>
      </rPr>
      <t xml:space="preserve">81 </t>
    </r>
    <r>
      <rPr>
        <sz val="10"/>
        <rFont val="Arial"/>
        <family val="2"/>
      </rPr>
      <t>-</t>
    </r>
  </si>
  <si>
    <r>
      <rPr>
        <sz val="11.5"/>
        <color rgb="FF010101"/>
        <rFont val="Courier New"/>
        <family val="3"/>
      </rPr>
      <t xml:space="preserve">DATE: </t>
    </r>
    <r>
      <rPr>
        <sz val="10.5"/>
        <color rgb="FF010101"/>
        <rFont val="Courier New"/>
        <family val="3"/>
      </rPr>
      <t>12/02/92</t>
    </r>
  </si>
  <si>
    <r>
      <rPr>
        <sz val="11.5"/>
        <color rgb="FF010101"/>
        <rFont val="Courier New"/>
        <family val="3"/>
      </rPr>
      <t>TIME: 13:17</t>
    </r>
  </si>
  <si>
    <r>
      <rPr>
        <sz val="11.5"/>
        <color rgb="FF010101"/>
        <rFont val="Courier New"/>
        <family val="3"/>
      </rPr>
      <t>JD4S - N. STEINKRUGER YES</t>
    </r>
  </si>
  <si>
    <r>
      <rPr>
        <sz val="11"/>
        <color rgb="FF010101"/>
        <rFont val="Courier New"/>
        <family val="3"/>
      </rPr>
      <t>NO</t>
    </r>
  </si>
  <si>
    <r>
      <rPr>
        <sz val="11.5"/>
        <color rgb="FF010101"/>
        <rFont val="Courier New"/>
        <family val="3"/>
      </rPr>
      <t>JD4D - C. PENBILLV</t>
    </r>
  </si>
  <si>
    <r>
      <rPr>
        <sz val="11"/>
        <color rgb="FF010101"/>
        <rFont val="Courier New"/>
        <family val="3"/>
      </rPr>
      <t>YES</t>
    </r>
  </si>
  <si>
    <r>
      <rPr>
        <sz val="11.5"/>
        <color rgb="FF010101"/>
        <rFont val="Courier New"/>
        <family val="3"/>
      </rPr>
      <t>NO</t>
    </r>
  </si>
  <si>
    <r>
      <rPr>
        <sz val="11.5"/>
        <color rgb="FF010101"/>
        <rFont val="Courier New"/>
        <family val="3"/>
      </rPr>
      <t>CONSTITUTIONAL CONV.</t>
    </r>
  </si>
  <si>
    <r>
      <rPr>
        <sz val="11.5"/>
        <color rgb="FF010101"/>
        <rFont val="Courier New"/>
        <family val="3"/>
      </rPr>
      <t>TOTAL</t>
    </r>
  </si>
  <si>
    <r>
      <rPr>
        <sz val="10.5"/>
        <color rgb="FF010101"/>
        <rFont val="Courier New"/>
        <family val="3"/>
      </rPr>
      <t xml:space="preserve">1992 </t>
    </r>
    <r>
      <rPr>
        <sz val="11.5"/>
        <color rgb="FF010101"/>
        <rFont val="Courier New"/>
        <family val="3"/>
      </rPr>
      <t>GENERAL ELECTION STATEMENT OF VOTE FOR DISTRICT 34</t>
    </r>
  </si>
  <si>
    <r>
      <rPr>
        <sz val="11.5"/>
        <color rgb="FF010101"/>
        <rFont val="Courier New"/>
        <family val="3"/>
      </rPr>
      <t>PAGE 4 OF 4</t>
    </r>
  </si>
  <si>
    <r>
      <rPr>
        <sz val="30"/>
        <color rgb="FF010101"/>
        <rFont val="Arial"/>
        <family val="2"/>
      </rPr>
      <t>-</t>
    </r>
    <r>
      <rPr>
        <vertAlign val="subscript"/>
        <sz val="12"/>
        <color rgb="FF010101"/>
        <rFont val="Arial"/>
        <family val="2"/>
      </rPr>
      <t>•</t>
    </r>
  </si>
  <si>
    <r>
      <rPr>
        <sz val="15.5"/>
        <color rgb="FF010101"/>
        <rFont val="Times New Roman"/>
        <family val="1"/>
      </rPr>
      <t>- ea -</t>
    </r>
  </si>
  <si>
    <r>
      <rPr>
        <sz val="12"/>
        <color rgb="FF010101"/>
        <rFont val="Times New Roman"/>
        <family val="1"/>
      </rPr>
      <t>II</t>
    </r>
  </si>
  <si>
    <r>
      <rPr>
        <sz val="6.5"/>
        <rFont val="Times New Roman"/>
        <family val="1"/>
      </rPr>
      <t>II      -</t>
    </r>
  </si>
  <si>
    <r>
      <rPr>
        <vertAlign val="subscript"/>
        <sz val="10.5"/>
        <rFont val="Courier New"/>
        <family val="3"/>
      </rPr>
      <t xml:space="preserve">DATF.: 12/02/92                                     </t>
    </r>
    <r>
      <rPr>
        <sz val="10.5"/>
        <rFont val="Courier New"/>
        <family val="3"/>
      </rPr>
      <t>1992 GENERAL ELECTION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</si>
  <si>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35</t>
    </r>
  </si>
  <si>
    <r>
      <rPr>
        <sz val="10.5"/>
        <rFont val="Courier New"/>
        <family val="3"/>
      </rPr>
      <t xml:space="preserve">PAGE  1 OF </t>
    </r>
    <r>
      <rPr>
        <vertAlign val="superscript"/>
        <sz val="10.5"/>
        <rFont val="Courier New"/>
        <family val="3"/>
      </rPr>
      <t>4</t>
    </r>
  </si>
  <si>
    <r>
      <rPr>
        <vertAlign val="subscript"/>
        <sz val="10.5"/>
        <rFont val="Courier New"/>
        <family val="3"/>
      </rPr>
      <t xml:space="preserve">CORDOVA    EYAK     </t>
    </r>
    <r>
      <rPr>
        <b/>
        <sz val="10.5"/>
        <rFont val="Courier New"/>
        <family val="3"/>
      </rPr>
      <t xml:space="preserve">BIG  </t>
    </r>
    <r>
      <rPr>
        <sz val="10.5"/>
        <rFont val="Courier New"/>
        <family val="3"/>
      </rPr>
      <t xml:space="preserve">VALDEZ  VALDEZ  </t>
    </r>
    <r>
      <rPr>
        <vertAlign val="superscript"/>
        <sz val="10.5"/>
        <rFont val="Courier New"/>
        <family val="3"/>
      </rPr>
      <t>VALDEZ WHITIER   SHEEP  SUTTON   DELTA  GLENN-  PAXSON ABSENTE</t>
    </r>
  </si>
  <si>
    <r>
      <rPr>
        <vertAlign val="subscript"/>
        <sz val="10.5"/>
        <rFont val="Courier New"/>
        <family val="3"/>
      </rPr>
      <t xml:space="preserve">DELTA    </t>
    </r>
    <r>
      <rPr>
        <vertAlign val="subscript"/>
        <sz val="9"/>
        <rFont val="Arial"/>
        <family val="2"/>
      </rPr>
      <t xml:space="preserve">I   </t>
    </r>
    <r>
      <rPr>
        <vertAlign val="subscript"/>
        <sz val="10.5"/>
        <rFont val="Courier New"/>
        <family val="3"/>
      </rPr>
      <t xml:space="preserve">1    </t>
    </r>
    <r>
      <rPr>
        <vertAlign val="subscript"/>
        <sz val="9"/>
        <rFont val="Arial"/>
        <family val="2"/>
      </rPr>
      <t xml:space="preserve">I   </t>
    </r>
    <r>
      <rPr>
        <vertAlign val="subscript"/>
        <sz val="10.5"/>
        <rFont val="Courier New"/>
        <family val="3"/>
      </rPr>
      <t xml:space="preserve">2    </t>
    </r>
    <r>
      <rPr>
        <vertAlign val="subscript"/>
        <sz val="9"/>
        <rFont val="Arial"/>
        <family val="2"/>
      </rPr>
      <t xml:space="preserve">I   </t>
    </r>
    <r>
      <rPr>
        <vertAlign val="subscript"/>
        <sz val="10.5"/>
        <rFont val="Courier New"/>
        <family val="3"/>
      </rPr>
      <t xml:space="preserve">3           </t>
    </r>
    <r>
      <rPr>
        <sz val="9"/>
        <rFont val="Arial"/>
        <family val="2"/>
      </rPr>
      <t xml:space="preserve">HT.                     </t>
    </r>
    <r>
      <rPr>
        <vertAlign val="superscript"/>
        <sz val="10.5"/>
        <rFont val="Courier New"/>
        <family val="3"/>
      </rPr>
      <t xml:space="preserve">JNCTION   ALLEN </t>
    </r>
    <r>
      <rPr>
        <vertAlign val="subscript"/>
        <sz val="10.5"/>
        <rFont val="Courier New"/>
        <family val="3"/>
      </rPr>
      <t xml:space="preserve">35-007  35-009  35-010  </t>
    </r>
    <r>
      <rPr>
        <sz val="10.5"/>
        <rFont val="Courier New"/>
        <family val="3"/>
      </rPr>
      <t xml:space="preserve">35-019  35-021  35-023  </t>
    </r>
    <r>
      <rPr>
        <vertAlign val="superscript"/>
        <sz val="10.5"/>
        <rFont val="Courier New"/>
        <family val="3"/>
      </rPr>
      <t>35-025  35-027  35-031  35-040  35-065</t>
    </r>
  </si>
  <si>
    <r>
      <rPr>
        <sz val="10.5"/>
        <rFont val="Courier New"/>
        <family val="3"/>
      </rPr>
      <t xml:space="preserve">35-100  </t>
    </r>
    <r>
      <rPr>
        <vertAlign val="superscript"/>
        <sz val="10.5"/>
        <rFont val="Courier New"/>
        <family val="3"/>
      </rPr>
      <t>35-991</t>
    </r>
  </si>
  <si>
    <r>
      <rPr>
        <vertAlign val="subscript"/>
        <sz val="10.5"/>
        <rFont val="Courier New"/>
        <family val="3"/>
      </rPr>
      <t xml:space="preserve">VOTER TURNOUT"           57.59   46.13   52.24  64.57   </t>
    </r>
    <r>
      <rPr>
        <sz val="10.5"/>
        <rFont val="Courier New"/>
        <family val="3"/>
      </rPr>
      <t xml:space="preserve">59.14  62.23   35.50   </t>
    </r>
    <r>
      <rPr>
        <vertAlign val="superscript"/>
        <sz val="10.5"/>
        <rFont val="Courier New"/>
        <family val="3"/>
      </rPr>
      <t>38.83   65.16   67.38   61.24   33.63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</si>
  <si>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 xml:space="preserve">1396    362   1778    717    </t>
    </r>
    <r>
      <rPr>
        <b/>
        <vertAlign val="superscript"/>
        <sz val="9"/>
        <rFont val="Courier New"/>
        <family val="3"/>
      </rPr>
      <t>886</t>
    </r>
    <r>
      <rPr>
        <vertAlign val="superscript"/>
        <sz val="10.5"/>
        <rFont val="Courier New"/>
        <family val="3"/>
      </rPr>
      <t xml:space="preserve">    940</t>
    </r>
  </si>
  <si>
    <r>
      <rPr>
        <sz val="10.5"/>
        <rFont val="Courier New"/>
        <family val="3"/>
      </rPr>
      <t xml:space="preserve">BALLOTS CAST              </t>
    </r>
    <r>
      <rPr>
        <vertAlign val="superscript"/>
        <sz val="10.5"/>
        <rFont val="Courier New"/>
        <family val="3"/>
      </rPr>
      <t xml:space="preserve">804    167    929    463    524    </t>
    </r>
    <r>
      <rPr>
        <b/>
        <vertAlign val="superscript"/>
        <sz val="9"/>
        <rFont val="Courier New"/>
        <family val="3"/>
      </rPr>
      <t>585      98</t>
    </r>
  </si>
  <si>
    <r>
      <rPr>
        <b/>
        <vertAlign val="subscript"/>
        <sz val="9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264     57    </t>
    </r>
    <r>
      <rPr>
        <sz val="10.5"/>
        <rFont val="Courier New"/>
        <family val="3"/>
      </rPr>
      <t xml:space="preserve">386    190    192    </t>
    </r>
    <r>
      <rPr>
        <vertAlign val="superscript"/>
        <sz val="10.5"/>
        <rFont val="Courier New"/>
        <family val="3"/>
      </rPr>
      <t>200     22     51     62    135    223     23    556</t>
    </r>
  </si>
  <si>
    <r>
      <rPr>
        <b/>
        <vertAlign val="subscript"/>
        <sz val="9"/>
        <rFont val="Arial"/>
        <family val="2"/>
      </rPr>
      <t xml:space="preserve">D           </t>
    </r>
    <r>
      <rPr>
        <vertAlign val="subscript"/>
        <sz val="10.5"/>
        <rFont val="Courier New"/>
        <family val="3"/>
      </rPr>
      <t xml:space="preserve">264     46    </t>
    </r>
    <r>
      <rPr>
        <sz val="10.5"/>
        <rFont val="Courier New"/>
        <family val="3"/>
      </rPr>
      <t xml:space="preserve">183    109    138    </t>
    </r>
    <r>
      <rPr>
        <vertAlign val="superscript"/>
        <sz val="10.5"/>
        <rFont val="Courier New"/>
        <family val="3"/>
      </rPr>
      <t>153     23     15     84     63     56      2    319</t>
    </r>
  </si>
  <si>
    <r>
      <rPr>
        <sz val="10.5"/>
        <rFont val="Courier New"/>
        <family val="3"/>
      </rPr>
      <t xml:space="preserve">NAP     1      </t>
    </r>
    <r>
      <rPr>
        <vertAlign val="superscript"/>
        <sz val="10.5"/>
        <rFont val="Courier New"/>
        <family val="3"/>
      </rPr>
      <t>0      0      0      0      3      0      0      0      0      0      0      0</t>
    </r>
  </si>
  <si>
    <r>
      <rPr>
        <sz val="10.5"/>
        <rFont val="Courier New"/>
        <family val="3"/>
      </rPr>
      <t xml:space="preserve">AFP      4     </t>
    </r>
    <r>
      <rPr>
        <vertAlign val="superscript"/>
        <sz val="10.5"/>
        <rFont val="Courier New"/>
        <family val="3"/>
      </rPr>
      <t xml:space="preserve">5     21      3      4     16     0      2      </t>
    </r>
    <r>
      <rPr>
        <b/>
        <vertAlign val="superscript"/>
        <sz val="9"/>
        <rFont val="Courier New"/>
        <family val="3"/>
      </rPr>
      <t xml:space="preserve">8       </t>
    </r>
    <r>
      <rPr>
        <vertAlign val="superscript"/>
        <sz val="10.5"/>
        <rFont val="Courier New"/>
        <family val="3"/>
      </rPr>
      <t>2      1     0     13</t>
    </r>
  </si>
  <si>
    <r>
      <rPr>
        <sz val="10.5"/>
        <rFont val="Courier New"/>
        <family val="3"/>
      </rPr>
      <t xml:space="preserve">NLP      3      </t>
    </r>
    <r>
      <rPr>
        <vertAlign val="superscript"/>
        <sz val="10.5"/>
        <rFont val="Courier New"/>
        <family val="3"/>
      </rPr>
      <t>1      5     0      0      1     0      0      3      0      0      0      3</t>
    </r>
  </si>
  <si>
    <r>
      <rPr>
        <sz val="10.5"/>
        <rFont val="Courier New"/>
        <family val="3"/>
      </rPr>
      <t>HAGELIN/TOMPKINS LAROUCHE/BEVEL HARR OU/LORD PEROT/STOCKDALE PHILLIPS/KNIGHT WRITE-IN</t>
    </r>
  </si>
  <si>
    <r>
      <rPr>
        <sz val="10.5"/>
        <rFont val="Courier New"/>
        <family val="3"/>
      </rPr>
      <t>STATE SENATOR DIST.R HURLBERT, VERN LINCOLN, GEORGIANNA</t>
    </r>
  </si>
  <si>
    <r>
      <rPr>
        <sz val="10.5"/>
        <rFont val="Courier New"/>
        <family val="3"/>
      </rPr>
      <t xml:space="preserve">IFER     0      </t>
    </r>
    <r>
      <rPr>
        <vertAlign val="superscript"/>
        <sz val="10.5"/>
        <rFont val="Courier New"/>
        <family val="3"/>
      </rPr>
      <t>0      2      0      2      2      0      0      0      0      0      0      1</t>
    </r>
  </si>
  <si>
    <r>
      <rPr>
        <sz val="10.5"/>
        <rFont val="Courier New"/>
        <family val="3"/>
      </rPr>
      <t xml:space="preserve">LP      4      </t>
    </r>
    <r>
      <rPr>
        <vertAlign val="superscript"/>
        <sz val="10.5"/>
        <rFont val="Courier New"/>
        <family val="3"/>
      </rPr>
      <t xml:space="preserve">2     5      1      3     </t>
    </r>
    <r>
      <rPr>
        <i/>
        <vertAlign val="superscript"/>
        <sz val="8.5"/>
        <rFont val="Arial"/>
        <family val="2"/>
      </rPr>
      <t xml:space="preserve">6                </t>
    </r>
    <r>
      <rPr>
        <vertAlign val="superscript"/>
        <sz val="10.5"/>
        <rFont val="Courier New"/>
        <family val="3"/>
      </rPr>
      <t>0      0      2      1      3      0     10</t>
    </r>
  </si>
  <si>
    <r>
      <rPr>
        <sz val="10.5"/>
        <rFont val="Courier New"/>
        <family val="3"/>
      </rPr>
      <t xml:space="preserve">NPP    258     </t>
    </r>
    <r>
      <rPr>
        <vertAlign val="superscript"/>
        <sz val="10.5"/>
        <rFont val="Courier New"/>
        <family val="3"/>
      </rPr>
      <t>54    314    153    179    200     52     18    113    107     64     12    379</t>
    </r>
  </si>
  <si>
    <r>
      <rPr>
        <sz val="10.5"/>
        <rFont val="Courier New"/>
        <family val="3"/>
      </rPr>
      <t xml:space="preserve">ATP     </t>
    </r>
    <r>
      <rPr>
        <vertAlign val="superscript"/>
        <sz val="10.5"/>
        <rFont val="Courier New"/>
        <family val="3"/>
      </rPr>
      <t>0      1      0      3      0      0      0      0      0      1      2     0      3</t>
    </r>
  </si>
  <si>
    <r>
      <rPr>
        <vertAlign val="subscript"/>
        <sz val="10.5"/>
        <rFont val="Courier New"/>
        <family val="3"/>
      </rPr>
      <t xml:space="preserve">0      0      1     </t>
    </r>
    <r>
      <rPr>
        <vertAlign val="subscript"/>
        <sz val="9.5"/>
        <color rgb="FF282828"/>
        <rFont val="Times New Roman"/>
        <family val="1"/>
      </rPr>
      <t xml:space="preserve">. </t>
    </r>
    <r>
      <rPr>
        <vertAlign val="subscript"/>
        <sz val="9.5"/>
        <rFont val="Times New Roman"/>
        <family val="1"/>
      </rPr>
      <t xml:space="preserve">l                </t>
    </r>
    <r>
      <rPr>
        <vertAlign val="subscript"/>
        <sz val="10.5"/>
        <rFont val="Courier New"/>
        <family val="3"/>
      </rPr>
      <t xml:space="preserve">1      0      0      </t>
    </r>
    <r>
      <rPr>
        <sz val="10.5"/>
        <rFont val="Courier New"/>
        <family val="3"/>
      </rPr>
      <t xml:space="preserve">0      0      2      </t>
    </r>
    <r>
      <rPr>
        <vertAlign val="superscript"/>
        <sz val="10.5"/>
        <rFont val="Courier New"/>
        <family val="3"/>
      </rPr>
      <t>0      0      1</t>
    </r>
  </si>
  <si>
    <r>
      <rPr>
        <vertAlign val="subscript"/>
        <sz val="10.5"/>
        <rFont val="Courier New"/>
        <family val="3"/>
      </rPr>
      <t xml:space="preserve">G    100     21     </t>
    </r>
    <r>
      <rPr>
        <sz val="10.5"/>
        <rFont val="Courier New"/>
        <family val="3"/>
      </rPr>
      <t xml:space="preserve">69     26     44     </t>
    </r>
    <r>
      <rPr>
        <vertAlign val="superscript"/>
        <sz val="10.5"/>
        <rFont val="Courier New"/>
        <family val="3"/>
      </rPr>
      <t>48     20      8     55     20     12      3    105</t>
    </r>
  </si>
  <si>
    <r>
      <rPr>
        <vertAlign val="subscript"/>
        <sz val="10.5"/>
        <rFont val="Courier New"/>
        <family val="3"/>
      </rPr>
      <t xml:space="preserve">R    352    </t>
    </r>
    <r>
      <rPr>
        <b/>
        <vertAlign val="subscript"/>
        <sz val="9"/>
        <rFont val="Courier New"/>
        <family val="3"/>
      </rPr>
      <t xml:space="preserve">80     </t>
    </r>
    <r>
      <rPr>
        <vertAlign val="subscript"/>
        <sz val="10.5"/>
        <rFont val="Courier New"/>
        <family val="3"/>
      </rPr>
      <t xml:space="preserve">535    247    249    283     38     57    108    </t>
    </r>
    <r>
      <rPr>
        <sz val="10.5"/>
        <rFont val="Courier New"/>
        <family val="3"/>
      </rPr>
      <t>184    248     17</t>
    </r>
    <r>
      <rPr>
        <vertAlign val="superscript"/>
        <sz val="10.5"/>
        <rFont val="Courier New"/>
        <family val="3"/>
      </rPr>
      <t xml:space="preserve">    673</t>
    </r>
  </si>
  <si>
    <r>
      <rPr>
        <vertAlign val="subscript"/>
        <sz val="10.5"/>
        <rFont val="Courier New"/>
        <family val="3"/>
      </rPr>
      <t xml:space="preserve">D    339     62    310    184    212    239     38     20    109    </t>
    </r>
    <r>
      <rPr>
        <sz val="10.5"/>
        <rFont val="Courier New"/>
        <family val="3"/>
      </rPr>
      <t xml:space="preserve">107     87     </t>
    </r>
    <r>
      <rPr>
        <vertAlign val="superscript"/>
        <sz val="10.5"/>
        <rFont val="Courier New"/>
        <family val="3"/>
      </rPr>
      <t>16    442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</si>
  <si>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0      0      1      2      1     0      0      0      0      0      0      5</t>
    </r>
  </si>
  <si>
    <r>
      <rPr>
        <vertAlign val="subscript"/>
        <sz val="10.5"/>
        <rFont val="Courier New"/>
        <family val="3"/>
      </rPr>
      <t xml:space="preserve">D    361     </t>
    </r>
    <r>
      <rPr>
        <sz val="10.5"/>
        <rFont val="Courier New"/>
        <family val="3"/>
      </rPr>
      <t xml:space="preserve">80    </t>
    </r>
    <r>
      <rPr>
        <b/>
        <sz val="9"/>
        <rFont val="Courier New"/>
        <family val="3"/>
      </rPr>
      <t xml:space="preserve">298     </t>
    </r>
    <r>
      <rPr>
        <sz val="10.5"/>
        <rFont val="Courier New"/>
        <family val="3"/>
      </rPr>
      <t xml:space="preserve">237    276    </t>
    </r>
    <r>
      <rPr>
        <vertAlign val="superscript"/>
        <sz val="10.5"/>
        <rFont val="Courier New"/>
        <family val="3"/>
      </rPr>
      <t>303     45     14    124    129     98     13    492</t>
    </r>
  </si>
  <si>
    <r>
      <rPr>
        <vertAlign val="subscript"/>
        <sz val="10.5"/>
        <rFont val="Courier New"/>
        <family val="3"/>
      </rPr>
      <t xml:space="preserve">A    </t>
    </r>
    <r>
      <rPr>
        <b/>
        <vertAlign val="subscript"/>
        <sz val="9"/>
        <rFont val="Courier New"/>
        <family val="3"/>
      </rPr>
      <t xml:space="preserve">48       </t>
    </r>
    <r>
      <rPr>
        <vertAlign val="subscript"/>
        <sz val="10.5"/>
        <rFont val="Courier New"/>
        <family val="3"/>
      </rPr>
      <t xml:space="preserve">5    </t>
    </r>
    <r>
      <rPr>
        <sz val="10.5"/>
        <rFont val="Courier New"/>
        <family val="3"/>
      </rPr>
      <t xml:space="preserve">130     31     39     </t>
    </r>
    <r>
      <rPr>
        <vertAlign val="superscript"/>
        <sz val="10.5"/>
        <rFont val="Courier New"/>
        <family val="3"/>
      </rPr>
      <t>34     11     19     31     22     40      4    111</t>
    </r>
  </si>
  <si>
    <r>
      <rPr>
        <sz val="10.5"/>
        <rFont val="Courier New"/>
        <family val="3"/>
      </rPr>
      <t xml:space="preserve">R    301     </t>
    </r>
    <r>
      <rPr>
        <vertAlign val="superscript"/>
        <sz val="10.5"/>
        <rFont val="Courier New"/>
        <family val="3"/>
      </rPr>
      <t xml:space="preserve">72    445    177    176    220     35     51     </t>
    </r>
    <r>
      <rPr>
        <b/>
        <vertAlign val="superscript"/>
        <sz val="9"/>
        <rFont val="Courier New"/>
        <family val="3"/>
      </rPr>
      <t xml:space="preserve">98     </t>
    </r>
    <r>
      <rPr>
        <vertAlign val="superscript"/>
        <sz val="10.5"/>
        <rFont val="Courier New"/>
        <family val="3"/>
      </rPr>
      <t>152    203     16    560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</si>
  <si>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0      0      0      1     0      0      0      0      0      0      0      0</t>
    </r>
  </si>
  <si>
    <r>
      <rPr>
        <vertAlign val="subscript"/>
        <sz val="10.5"/>
        <rFont val="Courier New"/>
        <family val="3"/>
      </rPr>
      <t xml:space="preserve">A    252     53    249    170    167    219     19     </t>
    </r>
    <r>
      <rPr>
        <sz val="10.5"/>
        <rFont val="Courier New"/>
        <family val="3"/>
      </rPr>
      <t xml:space="preserve">37     77     84    </t>
    </r>
    <r>
      <rPr>
        <vertAlign val="superscript"/>
        <sz val="10.5"/>
        <rFont val="Courier New"/>
        <family val="3"/>
      </rPr>
      <t>151     17    274</t>
    </r>
  </si>
  <si>
    <r>
      <rPr>
        <vertAlign val="subscript"/>
        <sz val="10.5"/>
        <rFont val="Courier New"/>
        <family val="3"/>
      </rPr>
      <t xml:space="preserve">D    397     70    </t>
    </r>
    <r>
      <rPr>
        <sz val="10.5"/>
        <rFont val="Courier New"/>
        <family val="3"/>
      </rPr>
      <t xml:space="preserve">303    </t>
    </r>
    <r>
      <rPr>
        <b/>
        <sz val="9.5"/>
        <rFont val="Times New Roman"/>
        <family val="1"/>
      </rPr>
      <t xml:space="preserve">196             </t>
    </r>
    <r>
      <rPr>
        <sz val="10.5"/>
        <rFont val="Courier New"/>
        <family val="3"/>
      </rPr>
      <t xml:space="preserve">247    </t>
    </r>
    <r>
      <rPr>
        <vertAlign val="superscript"/>
        <sz val="10.5"/>
        <rFont val="Courier New"/>
        <family val="3"/>
      </rPr>
      <t xml:space="preserve">248     </t>
    </r>
    <r>
      <rPr>
        <b/>
        <vertAlign val="superscript"/>
        <sz val="9"/>
        <rFont val="Courier New"/>
        <family val="3"/>
      </rPr>
      <t xml:space="preserve">50      </t>
    </r>
    <r>
      <rPr>
        <vertAlign val="superscript"/>
        <sz val="10.5"/>
        <rFont val="Courier New"/>
        <family val="3"/>
      </rPr>
      <t xml:space="preserve">23    </t>
    </r>
    <r>
      <rPr>
        <b/>
        <vertAlign val="superscript"/>
        <sz val="9"/>
        <rFont val="Courier New"/>
        <family val="3"/>
      </rPr>
      <t xml:space="preserve">118     </t>
    </r>
    <r>
      <rPr>
        <vertAlign val="superscript"/>
        <sz val="10.5"/>
        <rFont val="Courier New"/>
        <family val="3"/>
      </rPr>
      <t>133     83      2    277</t>
    </r>
  </si>
  <si>
    <r>
      <rPr>
        <b/>
        <sz val="9"/>
        <rFont val="Courier New"/>
        <family val="3"/>
      </rPr>
      <t xml:space="preserve">99      </t>
    </r>
    <r>
      <rPr>
        <vertAlign val="superscript"/>
        <sz val="10.5"/>
        <rFont val="Courier New"/>
        <family val="3"/>
      </rPr>
      <t>29    329     77     79     91     21</t>
    </r>
  </si>
  <si>
    <r>
      <rPr>
        <sz val="10.5"/>
        <rFont val="Courier New"/>
        <family val="3"/>
      </rPr>
      <t>HILLER, PAUL     INDREP WRITE-IN</t>
    </r>
  </si>
  <si>
    <r>
      <rPr>
        <vertAlign val="subscript"/>
        <sz val="10.5"/>
        <rFont val="Courier New"/>
        <family val="3"/>
      </rPr>
      <t xml:space="preserve">14      5      4      8     6      6      0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0      1     0     12</t>
    </r>
  </si>
  <si>
    <r>
      <rPr>
        <sz val="10.5"/>
        <rFont val="Courier New"/>
        <family val="3"/>
      </rPr>
      <t>STATE REP. DIST. 35 KELLAR, ROBERT OLBERG, HARLEY SAWYER, DEAN WEAVERLING, CHARLES WRITE-IN</t>
    </r>
  </si>
  <si>
    <r>
      <rPr>
        <b/>
        <sz val="9"/>
        <rFont val="Arial"/>
        <family val="2"/>
      </rPr>
      <t xml:space="preserve">D           </t>
    </r>
    <r>
      <rPr>
        <sz val="10.5"/>
        <rFont val="Courier New"/>
        <family val="3"/>
      </rPr>
      <t xml:space="preserve">113     19    </t>
    </r>
    <r>
      <rPr>
        <vertAlign val="superscript"/>
        <sz val="10.5"/>
        <rFont val="Courier New"/>
        <family val="3"/>
      </rPr>
      <t xml:space="preserve">126    244    283    </t>
    </r>
    <r>
      <rPr>
        <b/>
        <vertAlign val="superscript"/>
        <sz val="9"/>
        <rFont val="Courier New"/>
        <family val="3"/>
      </rPr>
      <t xml:space="preserve">288      </t>
    </r>
    <r>
      <rPr>
        <vertAlign val="superscript"/>
        <sz val="10.5"/>
        <rFont val="Courier New"/>
        <family val="3"/>
      </rPr>
      <t xml:space="preserve">38     12     73     </t>
    </r>
    <r>
      <rPr>
        <b/>
        <vertAlign val="superscript"/>
        <sz val="9"/>
        <rFont val="Courier New"/>
        <family val="3"/>
      </rPr>
      <t xml:space="preserve">48      </t>
    </r>
    <r>
      <rPr>
        <vertAlign val="superscript"/>
        <sz val="10.5"/>
        <rFont val="Courier New"/>
        <family val="3"/>
      </rPr>
      <t>46      5    330</t>
    </r>
  </si>
  <si>
    <r>
      <rPr>
        <b/>
        <sz val="9"/>
        <rFont val="Arial"/>
        <family val="2"/>
      </rPr>
      <t xml:space="preserve">R          </t>
    </r>
    <r>
      <rPr>
        <sz val="10.5"/>
        <rFont val="Courier New"/>
        <family val="3"/>
      </rPr>
      <t xml:space="preserve">218     </t>
    </r>
    <r>
      <rPr>
        <vertAlign val="superscript"/>
        <sz val="10.5"/>
        <rFont val="Courier New"/>
        <family val="3"/>
      </rPr>
      <t xml:space="preserve">49    </t>
    </r>
    <r>
      <rPr>
        <b/>
        <vertAlign val="superscript"/>
        <sz val="9"/>
        <rFont val="Courier New"/>
        <family val="3"/>
      </rPr>
      <t xml:space="preserve">569     </t>
    </r>
    <r>
      <rPr>
        <vertAlign val="superscript"/>
        <sz val="10.5"/>
        <rFont val="Courier New"/>
        <family val="3"/>
      </rPr>
      <t>137     93    139     15     28     76    211    133     21    442</t>
    </r>
  </si>
  <si>
    <r>
      <rPr>
        <b/>
        <vertAlign val="subscript"/>
        <sz val="9"/>
        <rFont val="Arial"/>
        <family val="2"/>
      </rPr>
      <t xml:space="preserve">A           </t>
    </r>
    <r>
      <rPr>
        <vertAlign val="subscript"/>
        <sz val="10.5"/>
        <rFont val="Courier New"/>
        <family val="3"/>
      </rPr>
      <t xml:space="preserve">51     9     </t>
    </r>
    <r>
      <rPr>
        <b/>
        <vertAlign val="subscript"/>
        <sz val="9"/>
        <rFont val="Courier New"/>
        <family val="3"/>
      </rPr>
      <t xml:space="preserve">98      </t>
    </r>
    <r>
      <rPr>
        <vertAlign val="subscript"/>
        <sz val="10.5"/>
        <rFont val="Courier New"/>
        <family val="3"/>
      </rPr>
      <t xml:space="preserve">19     18     33     9     </t>
    </r>
    <r>
      <rPr>
        <sz val="10.5"/>
        <rFont val="Courier New"/>
        <family val="3"/>
      </rPr>
      <t xml:space="preserve">33     50     15    </t>
    </r>
    <r>
      <rPr>
        <vertAlign val="superscript"/>
        <sz val="10.5"/>
        <rFont val="Courier New"/>
        <family val="3"/>
      </rPr>
      <t>139      3    135</t>
    </r>
  </si>
  <si>
    <r>
      <rPr>
        <vertAlign val="subscript"/>
        <sz val="10.5"/>
        <rFont val="Courier New"/>
        <family val="3"/>
      </rPr>
      <t xml:space="preserve">G    402     84    </t>
    </r>
    <r>
      <rPr>
        <sz val="10.5"/>
        <rFont val="Courier New"/>
        <family val="3"/>
      </rPr>
      <t xml:space="preserve">100     57    119    </t>
    </r>
    <r>
      <rPr>
        <vertAlign val="superscript"/>
        <sz val="10.5"/>
        <rFont val="Courier New"/>
        <family val="3"/>
      </rPr>
      <t xml:space="preserve">114     29     12     </t>
    </r>
    <r>
      <rPr>
        <vertAlign val="superscript"/>
        <sz val="9"/>
        <rFont val="Arial"/>
        <family val="2"/>
      </rPr>
      <t xml:space="preserve">61              </t>
    </r>
    <r>
      <rPr>
        <vertAlign val="superscript"/>
        <sz val="10.5"/>
        <rFont val="Courier New"/>
        <family val="3"/>
      </rPr>
      <t>35     17      5    233</t>
    </r>
  </si>
  <si>
    <r>
      <rPr>
        <vertAlign val="subscript"/>
        <sz val="10.5"/>
        <rFont val="Courier New"/>
        <family val="3"/>
      </rPr>
      <t xml:space="preserve">1      0      0      0      0      0      0  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0      0      0      0      0</t>
    </r>
  </si>
  <si>
    <r>
      <rPr>
        <vertAlign val="subscript"/>
        <sz val="10.5"/>
        <rFont val="Courier New"/>
        <family val="3"/>
      </rPr>
      <t xml:space="preserve">434     75    </t>
    </r>
    <r>
      <rPr>
        <b/>
        <vertAlign val="subscript"/>
        <sz val="9"/>
        <rFont val="Courier New"/>
        <family val="3"/>
      </rPr>
      <t xml:space="preserve">493     </t>
    </r>
    <r>
      <rPr>
        <vertAlign val="subscript"/>
        <sz val="10.5"/>
        <rFont val="Courier New"/>
        <family val="3"/>
      </rPr>
      <t xml:space="preserve">243    248    </t>
    </r>
    <r>
      <rPr>
        <b/>
        <vertAlign val="subscript"/>
        <sz val="9"/>
        <rFont val="Courier New"/>
        <family val="3"/>
      </rPr>
      <t xml:space="preserve">298      </t>
    </r>
    <r>
      <rPr>
        <vertAlign val="subscript"/>
        <sz val="10.5"/>
        <rFont val="Courier New"/>
        <family val="3"/>
      </rPr>
      <t xml:space="preserve">36     31    </t>
    </r>
    <r>
      <rPr>
        <sz val="10.5"/>
        <rFont val="Courier New"/>
        <family val="3"/>
      </rPr>
      <t xml:space="preserve">108    164    171     16    </t>
    </r>
    <r>
      <rPr>
        <vertAlign val="superscript"/>
        <sz val="10.5"/>
        <rFont val="Courier New"/>
        <family val="3"/>
      </rPr>
      <t>637</t>
    </r>
  </si>
  <si>
    <r>
      <rPr>
        <vertAlign val="subscript"/>
        <sz val="10.5"/>
        <rFont val="Courier New"/>
        <family val="3"/>
      </rPr>
      <t xml:space="preserve">246     </t>
    </r>
    <r>
      <rPr>
        <b/>
        <vertAlign val="subscript"/>
        <sz val="9"/>
        <rFont val="Courier New"/>
        <family val="3"/>
      </rPr>
      <t xml:space="preserve">56     </t>
    </r>
    <r>
      <rPr>
        <vertAlign val="subscript"/>
        <sz val="10.5"/>
        <rFont val="Courier New"/>
        <family val="3"/>
      </rPr>
      <t xml:space="preserve">336    155    159    205     </t>
    </r>
    <r>
      <rPr>
        <b/>
        <vertAlign val="subscript"/>
        <sz val="9"/>
        <rFont val="Courier New"/>
        <family val="3"/>
      </rPr>
      <t xml:space="preserve">48      </t>
    </r>
    <r>
      <rPr>
        <vertAlign val="subscript"/>
        <sz val="10.5"/>
        <rFont val="Courier New"/>
        <family val="3"/>
      </rPr>
      <t xml:space="preserve">25    </t>
    </r>
    <r>
      <rPr>
        <sz val="10.5"/>
        <rFont val="Courier New"/>
        <family val="3"/>
      </rPr>
      <t xml:space="preserve">132    115    124     </t>
    </r>
    <r>
      <rPr>
        <vertAlign val="superscript"/>
        <sz val="10.5"/>
        <rFont val="Courier New"/>
        <family val="3"/>
      </rPr>
      <t>13    382</t>
    </r>
  </si>
  <si>
    <r>
      <rPr>
        <sz val="10.5"/>
        <rFont val="Courier New"/>
        <family val="3"/>
      </rPr>
      <t xml:space="preserve">392     73    </t>
    </r>
    <r>
      <rPr>
        <b/>
        <vertAlign val="superscript"/>
        <sz val="9"/>
        <rFont val="Courier New"/>
        <family val="3"/>
      </rPr>
      <t xml:space="preserve">486     </t>
    </r>
    <r>
      <rPr>
        <vertAlign val="superscript"/>
        <sz val="10.5"/>
        <rFont val="Courier New"/>
        <family val="3"/>
      </rPr>
      <t xml:space="preserve">231    234    </t>
    </r>
    <r>
      <rPr>
        <b/>
        <vertAlign val="superscript"/>
        <sz val="9"/>
        <rFont val="Courier New"/>
        <family val="3"/>
      </rPr>
      <t xml:space="preserve">285      </t>
    </r>
    <r>
      <rPr>
        <vertAlign val="superscript"/>
        <sz val="10.5"/>
        <rFont val="Courier New"/>
        <family val="3"/>
      </rPr>
      <t xml:space="preserve">37     30     </t>
    </r>
    <r>
      <rPr>
        <b/>
        <vertAlign val="superscript"/>
        <sz val="9"/>
        <rFont val="Courier New"/>
        <family val="3"/>
      </rPr>
      <t xml:space="preserve">98     </t>
    </r>
    <r>
      <rPr>
        <vertAlign val="superscript"/>
        <sz val="10.5"/>
        <rFont val="Courier New"/>
        <family val="3"/>
      </rPr>
      <t>166    163     16    609</t>
    </r>
  </si>
  <si>
    <r>
      <rPr>
        <vertAlign val="subscript"/>
        <sz val="10.5"/>
        <rFont val="Courier New"/>
        <family val="3"/>
      </rPr>
      <t xml:space="preserve">281     59    330    164    163    211     46     25    </t>
    </r>
    <r>
      <rPr>
        <sz val="10.5"/>
        <rFont val="Courier New"/>
        <family val="3"/>
      </rPr>
      <t xml:space="preserve">135    110    </t>
    </r>
    <r>
      <rPr>
        <vertAlign val="superscript"/>
        <sz val="10.5"/>
        <rFont val="Courier New"/>
        <family val="3"/>
      </rPr>
      <t>135     13    411</t>
    </r>
  </si>
  <si>
    <r>
      <rPr>
        <sz val="3.5"/>
        <color rgb="FF282828"/>
        <rFont val="Arial"/>
        <family val="2"/>
      </rPr>
      <t>C</t>
    </r>
  </si>
  <si>
    <r>
      <rPr>
        <sz val="10"/>
        <rFont val="Times New Roman"/>
        <family val="1"/>
      </rPr>
      <t xml:space="preserve">-  </t>
    </r>
    <r>
      <rPr>
        <b/>
        <sz val="10"/>
        <rFont val="Times New Roman"/>
        <family val="1"/>
      </rPr>
      <t xml:space="preserve">93   </t>
    </r>
    <r>
      <rPr>
        <sz val="10"/>
        <rFont val="Times New Roman"/>
        <family val="1"/>
      </rPr>
      <t>-</t>
    </r>
  </si>
  <si>
    <r>
      <rPr>
        <sz val="17"/>
        <rFont val="Times New Roman"/>
        <family val="1"/>
      </rPr>
      <t>••</t>
    </r>
  </si>
  <si>
    <r>
      <rPr>
        <sz val="11"/>
        <rFont val="Courier New"/>
        <family val="3"/>
      </rPr>
      <t xml:space="preserve">DATE: 12/02/92                                    </t>
    </r>
    <r>
      <rPr>
        <vertAlign val="superscript"/>
        <sz val="11"/>
        <rFont val="Courier New"/>
        <family val="3"/>
      </rPr>
      <t xml:space="preserve">1992 GENERAL ELECTION                            PAGE 2 OF 4 </t>
    </r>
    <r>
      <rPr>
        <sz val="11"/>
        <rFont val="Courier New"/>
        <family val="3"/>
      </rPr>
      <t xml:space="preserve">TIME: 13:17                                    </t>
    </r>
    <r>
      <rPr>
        <vertAlign val="superscript"/>
        <sz val="11"/>
        <rFont val="Courier New"/>
        <family val="3"/>
      </rPr>
      <t>STATEMENT OF VOTE FOR DISTRICT 35</t>
    </r>
  </si>
  <si>
    <r>
      <rPr>
        <sz val="11"/>
        <rFont val="Courier New"/>
        <family val="3"/>
      </rPr>
      <t xml:space="preserve">CORDOVA   </t>
    </r>
    <r>
      <rPr>
        <b/>
        <sz val="11"/>
        <rFont val="Courier New"/>
        <family val="3"/>
      </rPr>
      <t xml:space="preserve">EYAK    BIG  </t>
    </r>
    <r>
      <rPr>
        <vertAlign val="superscript"/>
        <sz val="11"/>
        <rFont val="Courier New"/>
        <family val="3"/>
      </rPr>
      <t xml:space="preserve">VALDEZ  VALDEZ  VALDEZ WHITIER   SHEEP  SUTTON   DELTA  GLENN-  </t>
    </r>
    <r>
      <rPr>
        <b/>
        <vertAlign val="superscript"/>
        <sz val="11"/>
        <rFont val="Courier New"/>
        <family val="3"/>
      </rPr>
      <t xml:space="preserve">PAXSON </t>
    </r>
    <r>
      <rPr>
        <vertAlign val="superscript"/>
        <sz val="11"/>
        <rFont val="Courier New"/>
        <family val="3"/>
      </rPr>
      <t>ABSENTE</t>
    </r>
  </si>
  <si>
    <r>
      <rPr>
        <sz val="11"/>
        <rFont val="Courier New"/>
        <family val="3"/>
      </rPr>
      <t xml:space="preserve">DELTA    I 1    I 2    I 3           </t>
    </r>
    <r>
      <rPr>
        <b/>
        <vertAlign val="superscript"/>
        <sz val="11.5"/>
        <rFont val="Courier New"/>
        <family val="3"/>
      </rPr>
      <t xml:space="preserve">MT.       </t>
    </r>
    <r>
      <rPr>
        <vertAlign val="superscript"/>
        <sz val="11"/>
        <rFont val="Courier New"/>
        <family val="3"/>
      </rPr>
      <t>JNCTION   ALLEN</t>
    </r>
  </si>
  <si>
    <r>
      <rPr>
        <b/>
        <sz val="10"/>
        <rFont val="Courier New"/>
        <family val="3"/>
      </rPr>
      <t xml:space="preserve">35-007  35-009  35-010  </t>
    </r>
    <r>
      <rPr>
        <b/>
        <vertAlign val="superscript"/>
        <sz val="10"/>
        <rFont val="Courier New"/>
        <family val="3"/>
      </rPr>
      <t>35-019  35-021  35-023  35-025  35-027  35-031  35-040  35-065</t>
    </r>
  </si>
  <si>
    <r>
      <rPr>
        <b/>
        <sz val="10"/>
        <rFont val="Courier New"/>
        <family val="3"/>
      </rPr>
      <t>35-100  35-991</t>
    </r>
  </si>
  <si>
    <r>
      <rPr>
        <sz val="11"/>
        <rFont val="Courier New"/>
        <family val="3"/>
      </rPr>
      <t xml:space="preserve">JD3S - </t>
    </r>
    <r>
      <rPr>
        <b/>
        <sz val="11"/>
        <rFont val="Courier New"/>
        <family val="3"/>
      </rPr>
      <t xml:space="preserve">B. </t>
    </r>
    <r>
      <rPr>
        <sz val="11"/>
        <rFont val="Courier New"/>
        <family val="3"/>
      </rPr>
      <t>CUTLER YES</t>
    </r>
  </si>
  <si>
    <r>
      <rPr>
        <sz val="11"/>
        <rFont val="Courier New"/>
        <family val="3"/>
      </rPr>
      <t xml:space="preserve">JD3S - </t>
    </r>
    <r>
      <rPr>
        <b/>
        <sz val="11"/>
        <rFont val="Courier New"/>
        <family val="3"/>
      </rPr>
      <t xml:space="preserve">D. </t>
    </r>
    <r>
      <rPr>
        <sz val="11"/>
        <rFont val="Courier New"/>
        <family val="3"/>
      </rPr>
      <t>FABE YES</t>
    </r>
  </si>
  <si>
    <r>
      <rPr>
        <sz val="11"/>
        <rFont val="Courier New"/>
        <family val="3"/>
      </rPr>
      <t>NO '</t>
    </r>
  </si>
  <si>
    <r>
      <rPr>
        <sz val="11"/>
        <rFont val="Courier New"/>
        <family val="3"/>
      </rPr>
      <t xml:space="preserve">JD3S - H. </t>
    </r>
    <r>
      <rPr>
        <b/>
        <sz val="11"/>
        <rFont val="Courier New"/>
        <family val="3"/>
      </rPr>
      <t>ROWLAND</t>
    </r>
  </si>
  <si>
    <r>
      <rPr>
        <sz val="11"/>
        <rFont val="Courier New"/>
        <family val="3"/>
      </rPr>
      <t xml:space="preserve">JD3D - </t>
    </r>
    <r>
      <rPr>
        <b/>
        <sz val="11"/>
        <rFont val="Courier New"/>
        <family val="3"/>
      </rPr>
      <t xml:space="preserve">P. </t>
    </r>
    <r>
      <rPr>
        <sz val="11"/>
        <rFont val="Courier New"/>
        <family val="3"/>
      </rPr>
      <t>ASHMAN YES</t>
    </r>
  </si>
  <si>
    <r>
      <rPr>
        <sz val="11"/>
        <rFont val="Courier New"/>
        <family val="3"/>
      </rPr>
      <t xml:space="preserve">JD30 - </t>
    </r>
    <r>
      <rPr>
        <b/>
        <sz val="11"/>
        <rFont val="Courier New"/>
        <family val="3"/>
      </rPr>
      <t xml:space="preserve">W. </t>
    </r>
    <r>
      <rPr>
        <sz val="11"/>
        <rFont val="Courier New"/>
        <family val="3"/>
      </rPr>
      <t>FULD YES</t>
    </r>
  </si>
  <si>
    <r>
      <rPr>
        <sz val="11"/>
        <rFont val="Courier New"/>
        <family val="3"/>
      </rPr>
      <t xml:space="preserve">JD3D - J. </t>
    </r>
    <r>
      <rPr>
        <b/>
        <sz val="11"/>
        <rFont val="Courier New"/>
        <family val="3"/>
      </rPr>
      <t>MASON</t>
    </r>
  </si>
  <si>
    <r>
      <rPr>
        <sz val="11"/>
        <rFont val="Courier New"/>
        <family val="3"/>
      </rPr>
      <t>JD4S - J. HODGES YES</t>
    </r>
  </si>
  <si>
    <r>
      <rPr>
        <b/>
        <sz val="10"/>
        <rFont val="Courier New"/>
        <family val="3"/>
      </rPr>
      <t xml:space="preserve">415      </t>
    </r>
    <r>
      <rPr>
        <sz val="9"/>
        <rFont val="Arial"/>
        <family val="2"/>
      </rPr>
      <t xml:space="preserve">72              </t>
    </r>
    <r>
      <rPr>
        <vertAlign val="superscript"/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 xml:space="preserve">261     </t>
    </r>
    <r>
      <rPr>
        <vertAlign val="superscript"/>
        <sz val="11"/>
        <rFont val="Courier New"/>
        <family val="3"/>
      </rPr>
      <t xml:space="preserve">270    </t>
    </r>
    <r>
      <rPr>
        <b/>
        <vertAlign val="superscript"/>
        <sz val="10"/>
        <rFont val="Courier New"/>
        <family val="3"/>
      </rPr>
      <t xml:space="preserve">302     45      35     134      </t>
    </r>
    <r>
      <rPr>
        <vertAlign val="superscript"/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 xml:space="preserve">163      </t>
    </r>
    <r>
      <rPr>
        <vertAlign val="superscript"/>
        <sz val="11"/>
        <rFont val="Courier New"/>
        <family val="3"/>
      </rPr>
      <t xml:space="preserve">22    </t>
    </r>
    <r>
      <rPr>
        <b/>
        <vertAlign val="superscript"/>
        <sz val="10"/>
        <rFont val="Courier New"/>
        <family val="3"/>
      </rPr>
      <t>413</t>
    </r>
  </si>
  <si>
    <r>
      <rPr>
        <b/>
        <sz val="10"/>
        <rFont val="Courier New"/>
        <family val="3"/>
      </rPr>
      <t xml:space="preserve">261     60      </t>
    </r>
    <r>
      <rPr>
        <vertAlign val="superscript"/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 xml:space="preserve">134    138    204     36     22     120      </t>
    </r>
    <r>
      <rPr>
        <vertAlign val="superscript"/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 xml:space="preserve">136       8     </t>
    </r>
    <r>
      <rPr>
        <vertAlign val="superscript"/>
        <sz val="11"/>
        <rFont val="Courier New"/>
        <family val="3"/>
      </rPr>
      <t>257</t>
    </r>
  </si>
  <si>
    <r>
      <rPr>
        <b/>
        <sz val="10"/>
        <rFont val="Courier New"/>
        <family val="3"/>
      </rPr>
      <t xml:space="preserve">424     </t>
    </r>
    <r>
      <rPr>
        <sz val="11"/>
        <rFont val="Courier New"/>
        <family val="3"/>
      </rPr>
      <t xml:space="preserve">77     </t>
    </r>
    <r>
      <rPr>
        <vertAlign val="superscript"/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 xml:space="preserve">249     259     299     40     </t>
    </r>
    <r>
      <rPr>
        <vertAlign val="superscript"/>
        <sz val="11"/>
        <rFont val="Courier New"/>
        <family val="3"/>
      </rPr>
      <t xml:space="preserve">33    </t>
    </r>
    <r>
      <rPr>
        <b/>
        <vertAlign val="superscript"/>
        <sz val="10"/>
        <rFont val="Courier New"/>
        <family val="3"/>
      </rPr>
      <t xml:space="preserve">105      </t>
    </r>
    <r>
      <rPr>
        <vertAlign val="superscript"/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 xml:space="preserve">169      </t>
    </r>
    <r>
      <rPr>
        <b/>
        <vertAlign val="superscript"/>
        <sz val="9"/>
        <rFont val="Arial"/>
        <family val="2"/>
      </rPr>
      <t xml:space="preserve">18            </t>
    </r>
    <r>
      <rPr>
        <b/>
        <vertAlign val="superscript"/>
        <sz val="10"/>
        <rFont val="Courier New"/>
        <family val="3"/>
      </rPr>
      <t>420</t>
    </r>
  </si>
  <si>
    <r>
      <rPr>
        <b/>
        <sz val="10"/>
        <rFont val="Courier New"/>
        <family val="3"/>
      </rPr>
      <t xml:space="preserve">249     </t>
    </r>
    <r>
      <rPr>
        <b/>
        <vertAlign val="superscript"/>
        <sz val="10"/>
        <rFont val="Courier New"/>
        <family val="3"/>
      </rPr>
      <t xml:space="preserve">56     </t>
    </r>
    <r>
      <rPr>
        <vertAlign val="superscript"/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 xml:space="preserve">144    </t>
    </r>
    <r>
      <rPr>
        <vertAlign val="superscript"/>
        <sz val="11"/>
        <rFont val="Courier New"/>
        <family val="3"/>
      </rPr>
      <t xml:space="preserve">137    </t>
    </r>
    <r>
      <rPr>
        <b/>
        <vertAlign val="superscript"/>
        <sz val="10"/>
        <rFont val="Courier New"/>
        <family val="3"/>
      </rPr>
      <t xml:space="preserve">195     </t>
    </r>
    <r>
      <rPr>
        <vertAlign val="superscript"/>
        <sz val="11"/>
        <rFont val="Courier New"/>
        <family val="3"/>
      </rPr>
      <t xml:space="preserve">42     </t>
    </r>
    <r>
      <rPr>
        <b/>
        <vertAlign val="superscript"/>
        <sz val="10"/>
        <rFont val="Courier New"/>
        <family val="3"/>
      </rPr>
      <t xml:space="preserve">23     126      </t>
    </r>
    <r>
      <rPr>
        <vertAlign val="superscript"/>
        <sz val="11"/>
        <rFont val="Courier New"/>
        <family val="3"/>
      </rPr>
      <t xml:space="preserve">0    127      9    </t>
    </r>
    <r>
      <rPr>
        <b/>
        <vertAlign val="superscript"/>
        <sz val="10"/>
        <rFont val="Courier New"/>
        <family val="3"/>
      </rPr>
      <t>243</t>
    </r>
  </si>
  <si>
    <r>
      <rPr>
        <b/>
        <sz val="10"/>
        <rFont val="Courier New"/>
        <family val="3"/>
      </rPr>
      <t xml:space="preserve">441     84      </t>
    </r>
    <r>
      <rPr>
        <vertAlign val="superscript"/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 xml:space="preserve">253     239    302     40      30     100      </t>
    </r>
    <r>
      <rPr>
        <vertAlign val="superscript"/>
        <sz val="11"/>
        <rFont val="Courier New"/>
        <family val="3"/>
      </rPr>
      <t xml:space="preserve">0    176     </t>
    </r>
    <r>
      <rPr>
        <b/>
        <vertAlign val="superscript"/>
        <sz val="10"/>
        <rFont val="Courier New"/>
        <family val="3"/>
      </rPr>
      <t xml:space="preserve">18    </t>
    </r>
    <r>
      <rPr>
        <vertAlign val="superscript"/>
        <sz val="11"/>
        <rFont val="Courier New"/>
        <family val="3"/>
      </rPr>
      <t>420</t>
    </r>
  </si>
  <si>
    <r>
      <rPr>
        <b/>
        <sz val="10"/>
        <rFont val="Courier New"/>
        <family val="3"/>
      </rPr>
      <t xml:space="preserve">224     50      </t>
    </r>
    <r>
      <rPr>
        <vertAlign val="superscript"/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 xml:space="preserve">138     154    190     42     24     134      </t>
    </r>
    <r>
      <rPr>
        <vertAlign val="superscript"/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 xml:space="preserve">118      </t>
    </r>
    <r>
      <rPr>
        <vertAlign val="superscript"/>
        <sz val="11"/>
        <rFont val="Courier New"/>
        <family val="3"/>
      </rPr>
      <t>11    237</t>
    </r>
  </si>
  <si>
    <r>
      <rPr>
        <b/>
        <sz val="10"/>
        <rFont val="Courier New"/>
        <family val="3"/>
      </rPr>
      <t xml:space="preserve">449     90      </t>
    </r>
    <r>
      <rPr>
        <sz val="11"/>
        <rFont val="Courier New"/>
        <family val="3"/>
      </rPr>
      <t xml:space="preserve">0    247    </t>
    </r>
    <r>
      <rPr>
        <b/>
        <vertAlign val="superscript"/>
        <sz val="10"/>
        <rFont val="Courier New"/>
        <family val="3"/>
      </rPr>
      <t xml:space="preserve">250     291      </t>
    </r>
    <r>
      <rPr>
        <vertAlign val="superscript"/>
        <sz val="11"/>
        <rFont val="Courier New"/>
        <family val="3"/>
      </rPr>
      <t xml:space="preserve">43     33    </t>
    </r>
    <r>
      <rPr>
        <b/>
        <vertAlign val="superscript"/>
        <sz val="10"/>
        <rFont val="Courier New"/>
        <family val="3"/>
      </rPr>
      <t xml:space="preserve">105      </t>
    </r>
    <r>
      <rPr>
        <vertAlign val="superscript"/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 xml:space="preserve">175      </t>
    </r>
    <r>
      <rPr>
        <vertAlign val="superscript"/>
        <sz val="9"/>
        <rFont val="Arial"/>
        <family val="2"/>
      </rPr>
      <t xml:space="preserve">19            </t>
    </r>
    <r>
      <rPr>
        <b/>
        <vertAlign val="superscript"/>
        <sz val="10"/>
        <rFont val="Courier New"/>
        <family val="3"/>
      </rPr>
      <t>413</t>
    </r>
  </si>
  <si>
    <r>
      <rPr>
        <b/>
        <sz val="10"/>
        <rFont val="Courier New"/>
        <family val="3"/>
      </rPr>
      <t xml:space="preserve">224     </t>
    </r>
    <r>
      <rPr>
        <sz val="11"/>
        <rFont val="Courier New"/>
        <family val="3"/>
      </rPr>
      <t xml:space="preserve">41     0    144    </t>
    </r>
    <r>
      <rPr>
        <b/>
        <vertAlign val="superscript"/>
        <sz val="10"/>
        <rFont val="Courier New"/>
        <family val="3"/>
      </rPr>
      <t xml:space="preserve">149    204     39      25     128      </t>
    </r>
    <r>
      <rPr>
        <vertAlign val="superscript"/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>116      10     253</t>
    </r>
  </si>
  <si>
    <r>
      <rPr>
        <sz val="11"/>
        <rFont val="Courier New"/>
        <family val="3"/>
      </rPr>
      <t xml:space="preserve">432     </t>
    </r>
    <r>
      <rPr>
        <b/>
        <sz val="10"/>
        <rFont val="Courier New"/>
        <family val="3"/>
      </rPr>
      <t xml:space="preserve">79     </t>
    </r>
    <r>
      <rPr>
        <sz val="11"/>
        <rFont val="Courier New"/>
        <family val="3"/>
      </rPr>
      <t xml:space="preserve">0    </t>
    </r>
    <r>
      <rPr>
        <b/>
        <sz val="10"/>
        <rFont val="Courier New"/>
        <family val="3"/>
      </rPr>
      <t xml:space="preserve">251     </t>
    </r>
    <r>
      <rPr>
        <b/>
        <vertAlign val="superscript"/>
        <sz val="10"/>
        <rFont val="Courier New"/>
        <family val="3"/>
      </rPr>
      <t xml:space="preserve">257     316     42     28     115      </t>
    </r>
    <r>
      <rPr>
        <vertAlign val="superscript"/>
        <sz val="11"/>
        <rFont val="Courier New"/>
        <family val="3"/>
      </rPr>
      <t>0    173     17    422</t>
    </r>
  </si>
  <si>
    <r>
      <rPr>
        <b/>
        <sz val="10"/>
        <rFont val="Courier New"/>
        <family val="3"/>
      </rPr>
      <t xml:space="preserve">220      54      </t>
    </r>
    <r>
      <rPr>
        <vertAlign val="superscript"/>
        <sz val="11"/>
        <rFont val="Courier New"/>
        <family val="3"/>
      </rPr>
      <t xml:space="preserve">0    137    </t>
    </r>
    <r>
      <rPr>
        <b/>
        <vertAlign val="superscript"/>
        <sz val="10"/>
        <rFont val="Courier New"/>
        <family val="3"/>
      </rPr>
      <t xml:space="preserve">132    </t>
    </r>
    <r>
      <rPr>
        <vertAlign val="superscript"/>
        <sz val="11"/>
        <rFont val="Courier New"/>
        <family val="3"/>
      </rPr>
      <t xml:space="preserve">177     </t>
    </r>
    <r>
      <rPr>
        <b/>
        <vertAlign val="superscript"/>
        <sz val="10"/>
        <rFont val="Courier New"/>
        <family val="3"/>
      </rPr>
      <t xml:space="preserve">39      </t>
    </r>
    <r>
      <rPr>
        <vertAlign val="superscript"/>
        <sz val="11"/>
        <rFont val="Courier New"/>
        <family val="3"/>
      </rPr>
      <t xml:space="preserve">27    </t>
    </r>
    <r>
      <rPr>
        <b/>
        <vertAlign val="superscript"/>
        <sz val="10"/>
        <rFont val="Courier New"/>
        <family val="3"/>
      </rPr>
      <t xml:space="preserve">116      </t>
    </r>
    <r>
      <rPr>
        <vertAlign val="superscript"/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>118     12     236</t>
    </r>
  </si>
  <si>
    <r>
      <rPr>
        <b/>
        <vertAlign val="subscript"/>
        <sz val="10"/>
        <rFont val="Courier New"/>
        <family val="3"/>
      </rPr>
      <t xml:space="preserve">439     82      </t>
    </r>
    <r>
      <rPr>
        <vertAlign val="subscript"/>
        <sz val="11"/>
        <rFont val="Courier New"/>
        <family val="3"/>
      </rPr>
      <t xml:space="preserve">0    </t>
    </r>
    <r>
      <rPr>
        <b/>
        <vertAlign val="subscript"/>
        <sz val="10"/>
        <rFont val="Courier New"/>
        <family val="3"/>
      </rPr>
      <t xml:space="preserve">260     276    </t>
    </r>
    <r>
      <rPr>
        <b/>
        <sz val="10"/>
        <rFont val="Courier New"/>
        <family val="3"/>
      </rPr>
      <t xml:space="preserve">328     48     </t>
    </r>
    <r>
      <rPr>
        <sz val="11"/>
        <rFont val="Courier New"/>
        <family val="3"/>
      </rPr>
      <t xml:space="preserve">33    </t>
    </r>
    <r>
      <rPr>
        <b/>
        <vertAlign val="superscript"/>
        <sz val="10"/>
        <rFont val="Courier New"/>
        <family val="3"/>
      </rPr>
      <t xml:space="preserve">118      </t>
    </r>
    <r>
      <rPr>
        <vertAlign val="superscript"/>
        <sz val="11"/>
        <rFont val="Courier New"/>
        <family val="3"/>
      </rPr>
      <t xml:space="preserve">0    172     </t>
    </r>
    <r>
      <rPr>
        <b/>
        <vertAlign val="superscript"/>
        <sz val="10"/>
        <rFont val="Courier New"/>
        <family val="3"/>
      </rPr>
      <t xml:space="preserve">18     </t>
    </r>
    <r>
      <rPr>
        <vertAlign val="superscript"/>
        <sz val="11"/>
        <rFont val="Courier New"/>
        <family val="3"/>
      </rPr>
      <t>443</t>
    </r>
  </si>
  <si>
    <r>
      <rPr>
        <b/>
        <sz val="10"/>
        <rFont val="Courier New"/>
        <family val="3"/>
      </rPr>
      <t xml:space="preserve">234     48      </t>
    </r>
    <r>
      <rPr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 xml:space="preserve">130     121     </t>
    </r>
    <r>
      <rPr>
        <vertAlign val="superscript"/>
        <sz val="11"/>
        <rFont val="Courier New"/>
        <family val="3"/>
      </rPr>
      <t xml:space="preserve">173     </t>
    </r>
    <r>
      <rPr>
        <b/>
        <vertAlign val="superscript"/>
        <sz val="10"/>
        <rFont val="Courier New"/>
        <family val="3"/>
      </rPr>
      <t xml:space="preserve">34      </t>
    </r>
    <r>
      <rPr>
        <vertAlign val="superscript"/>
        <sz val="11"/>
        <rFont val="Courier New"/>
        <family val="3"/>
      </rPr>
      <t xml:space="preserve">22    </t>
    </r>
    <r>
      <rPr>
        <b/>
        <vertAlign val="superscript"/>
        <sz val="10"/>
        <rFont val="Courier New"/>
        <family val="3"/>
      </rPr>
      <t xml:space="preserve">115      </t>
    </r>
    <r>
      <rPr>
        <vertAlign val="superscript"/>
        <sz val="11"/>
        <rFont val="Courier New"/>
        <family val="3"/>
      </rPr>
      <t xml:space="preserve">0    117     11    </t>
    </r>
    <r>
      <rPr>
        <b/>
        <vertAlign val="superscript"/>
        <sz val="10"/>
        <rFont val="Courier New"/>
        <family val="3"/>
      </rPr>
      <t>221</t>
    </r>
  </si>
  <si>
    <r>
      <rPr>
        <b/>
        <sz val="10"/>
        <rFont val="Courier New"/>
        <family val="3"/>
      </rPr>
      <t xml:space="preserve">402     </t>
    </r>
    <r>
      <rPr>
        <sz val="11"/>
        <rFont val="Courier New"/>
        <family val="3"/>
      </rPr>
      <t xml:space="preserve">67     0    </t>
    </r>
    <r>
      <rPr>
        <vertAlign val="superscript"/>
        <sz val="11"/>
        <rFont val="Courier New"/>
        <family val="3"/>
      </rPr>
      <t xml:space="preserve">246    </t>
    </r>
    <r>
      <rPr>
        <b/>
        <vertAlign val="superscript"/>
        <sz val="10"/>
        <rFont val="Courier New"/>
        <family val="3"/>
      </rPr>
      <t xml:space="preserve">234     289      39      </t>
    </r>
    <r>
      <rPr>
        <vertAlign val="superscript"/>
        <sz val="11"/>
        <rFont val="Courier New"/>
        <family val="3"/>
      </rPr>
      <t xml:space="preserve">31    </t>
    </r>
    <r>
      <rPr>
        <b/>
        <vertAlign val="superscript"/>
        <sz val="10"/>
        <rFont val="Courier New"/>
        <family val="3"/>
      </rPr>
      <t xml:space="preserve">102      </t>
    </r>
    <r>
      <rPr>
        <vertAlign val="superscript"/>
        <sz val="11"/>
        <rFont val="Courier New"/>
        <family val="3"/>
      </rPr>
      <t xml:space="preserve">0    164     </t>
    </r>
    <r>
      <rPr>
        <b/>
        <vertAlign val="superscript"/>
        <sz val="10"/>
        <rFont val="Courier New"/>
        <family val="3"/>
      </rPr>
      <t xml:space="preserve">18     </t>
    </r>
    <r>
      <rPr>
        <vertAlign val="superscript"/>
        <sz val="11"/>
        <rFont val="Courier New"/>
        <family val="3"/>
      </rPr>
      <t>394</t>
    </r>
  </si>
  <si>
    <r>
      <rPr>
        <b/>
        <sz val="10"/>
        <rFont val="Courier New"/>
        <family val="3"/>
      </rPr>
      <t xml:space="preserve">264     63      </t>
    </r>
    <r>
      <rPr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 xml:space="preserve">143     157     204     </t>
    </r>
    <r>
      <rPr>
        <vertAlign val="superscript"/>
        <sz val="11"/>
        <rFont val="Courier New"/>
        <family val="3"/>
      </rPr>
      <t xml:space="preserve">42     </t>
    </r>
    <r>
      <rPr>
        <b/>
        <vertAlign val="superscript"/>
        <sz val="10"/>
        <rFont val="Courier New"/>
        <family val="3"/>
      </rPr>
      <t xml:space="preserve">24     </t>
    </r>
    <r>
      <rPr>
        <vertAlign val="superscript"/>
        <sz val="11"/>
        <rFont val="Courier New"/>
        <family val="3"/>
      </rPr>
      <t xml:space="preserve">127     0    124     11    </t>
    </r>
    <r>
      <rPr>
        <b/>
        <vertAlign val="superscript"/>
        <sz val="10"/>
        <rFont val="Courier New"/>
        <family val="3"/>
      </rPr>
      <t>260</t>
    </r>
  </si>
  <si>
    <r>
      <rPr>
        <b/>
        <sz val="10"/>
        <rFont val="Courier New"/>
        <family val="3"/>
      </rPr>
      <t xml:space="preserve">409      </t>
    </r>
    <r>
      <rPr>
        <b/>
        <i/>
        <sz val="9"/>
        <rFont val="Times New Roman"/>
        <family val="1"/>
      </rPr>
      <t xml:space="preserve">66                </t>
    </r>
    <r>
      <rPr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 xml:space="preserve">245     246    302     39     30     103      </t>
    </r>
    <r>
      <rPr>
        <vertAlign val="superscript"/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>155      19     394</t>
    </r>
  </si>
  <si>
    <r>
      <rPr>
        <b/>
        <sz val="10"/>
        <rFont val="Courier New"/>
        <family val="3"/>
      </rPr>
      <t xml:space="preserve">258     63      </t>
    </r>
    <r>
      <rPr>
        <sz val="11"/>
        <rFont val="Courier New"/>
        <family val="3"/>
      </rPr>
      <t xml:space="preserve">0    </t>
    </r>
    <r>
      <rPr>
        <b/>
        <vertAlign val="superscript"/>
        <sz val="10"/>
        <rFont val="Courier New"/>
        <family val="3"/>
      </rPr>
      <t xml:space="preserve">145     151    193     44      25     129      0     136      </t>
    </r>
    <r>
      <rPr>
        <vertAlign val="superscript"/>
        <sz val="11"/>
        <rFont val="Courier New"/>
        <family val="3"/>
      </rPr>
      <t xml:space="preserve">11    </t>
    </r>
    <r>
      <rPr>
        <b/>
        <vertAlign val="superscript"/>
        <sz val="10"/>
        <rFont val="Courier New"/>
        <family val="3"/>
      </rPr>
      <t>260</t>
    </r>
  </si>
  <si>
    <r>
      <rPr>
        <vertAlign val="subscript"/>
        <sz val="11"/>
        <rFont val="Courier New"/>
        <family val="3"/>
      </rPr>
      <t xml:space="preserve">0      0    </t>
    </r>
    <r>
      <rPr>
        <b/>
        <vertAlign val="subscript"/>
        <sz val="10"/>
        <rFont val="Courier New"/>
        <family val="3"/>
      </rPr>
      <t xml:space="preserve">526      </t>
    </r>
    <r>
      <rPr>
        <vertAlign val="subscript"/>
        <sz val="11"/>
        <rFont val="Courier New"/>
        <family val="3"/>
      </rPr>
      <t xml:space="preserve">0     0      </t>
    </r>
    <r>
      <rPr>
        <sz val="11"/>
        <rFont val="Courier New"/>
        <family val="3"/>
      </rPr>
      <t xml:space="preserve">0      0      0      </t>
    </r>
    <r>
      <rPr>
        <b/>
        <vertAlign val="superscript"/>
        <sz val="10"/>
        <rFont val="Courier New"/>
        <family val="3"/>
      </rPr>
      <t xml:space="preserve">0     </t>
    </r>
    <r>
      <rPr>
        <b/>
        <sz val="10"/>
        <rFont val="Courier New"/>
        <family val="3"/>
      </rPr>
      <t xml:space="preserve">171     </t>
    </r>
    <r>
      <rPr>
        <vertAlign val="superscript"/>
        <sz val="11"/>
        <rFont val="Courier New"/>
        <family val="3"/>
      </rPr>
      <t xml:space="preserve">0      0    </t>
    </r>
    <r>
      <rPr>
        <b/>
        <vertAlign val="superscript"/>
        <sz val="10"/>
        <rFont val="Courier New"/>
        <family val="3"/>
      </rPr>
      <t>225</t>
    </r>
  </si>
  <si>
    <r>
      <rPr>
        <sz val="11"/>
        <rFont val="Courier New"/>
        <family val="3"/>
      </rPr>
      <t xml:space="preserve">0      0    </t>
    </r>
    <r>
      <rPr>
        <vertAlign val="superscript"/>
        <sz val="11"/>
        <rFont val="Courier New"/>
        <family val="3"/>
      </rPr>
      <t xml:space="preserve">307     </t>
    </r>
    <r>
      <rPr>
        <b/>
        <vertAlign val="superscript"/>
        <sz val="10"/>
        <rFont val="Courier New"/>
        <family val="3"/>
      </rPr>
      <t xml:space="preserve">0      </t>
    </r>
    <r>
      <rPr>
        <vertAlign val="superscript"/>
        <sz val="11"/>
        <rFont val="Courier New"/>
        <family val="3"/>
      </rPr>
      <t xml:space="preserve">0     0      0      0     0    </t>
    </r>
    <r>
      <rPr>
        <b/>
        <vertAlign val="superscript"/>
        <sz val="10"/>
        <rFont val="Courier New"/>
        <family val="3"/>
      </rPr>
      <t xml:space="preserve">111      </t>
    </r>
    <r>
      <rPr>
        <vertAlign val="superscript"/>
        <sz val="11"/>
        <rFont val="Courier New"/>
        <family val="3"/>
      </rPr>
      <t xml:space="preserve">0     0    </t>
    </r>
    <r>
      <rPr>
        <b/>
        <vertAlign val="superscript"/>
        <sz val="10"/>
        <rFont val="Courier New"/>
        <family val="3"/>
      </rPr>
      <t>103</t>
    </r>
  </si>
  <si>
    <r>
      <rPr>
        <vertAlign val="subscript"/>
        <sz val="11"/>
        <rFont val="Courier New"/>
        <family val="3"/>
      </rPr>
      <t xml:space="preserve">0    </t>
    </r>
    <r>
      <rPr>
        <b/>
        <vertAlign val="subscript"/>
        <sz val="10"/>
        <rFont val="Courier New"/>
        <family val="3"/>
      </rPr>
      <t xml:space="preserve">500      </t>
    </r>
    <r>
      <rPr>
        <vertAlign val="subscript"/>
        <sz val="11"/>
        <rFont val="Courier New"/>
        <family val="3"/>
      </rPr>
      <t xml:space="preserve">0      </t>
    </r>
    <r>
      <rPr>
        <b/>
        <vertAlign val="subscript"/>
        <sz val="10"/>
        <rFont val="Courier New"/>
        <family val="3"/>
      </rPr>
      <t xml:space="preserve">0      0      </t>
    </r>
    <r>
      <rPr>
        <vertAlign val="subscript"/>
        <sz val="11"/>
        <rFont val="Courier New"/>
        <family val="3"/>
      </rPr>
      <t xml:space="preserve">0      0     </t>
    </r>
    <r>
      <rPr>
        <sz val="11"/>
        <rFont val="Courier New"/>
        <family val="3"/>
      </rPr>
      <t xml:space="preserve">0    </t>
    </r>
    <r>
      <rPr>
        <b/>
        <sz val="10"/>
        <rFont val="Courier New"/>
        <family val="3"/>
      </rPr>
      <t xml:space="preserve">164      </t>
    </r>
    <r>
      <rPr>
        <sz val="11"/>
        <rFont val="Courier New"/>
        <family val="3"/>
      </rPr>
      <t xml:space="preserve">0      </t>
    </r>
    <r>
      <rPr>
        <b/>
        <sz val="10"/>
        <rFont val="Courier New"/>
        <family val="3"/>
      </rPr>
      <t xml:space="preserve">0    </t>
    </r>
    <r>
      <rPr>
        <sz val="11"/>
        <rFont val="Courier New"/>
        <family val="3"/>
      </rPr>
      <t>214</t>
    </r>
  </si>
  <si>
    <r>
      <rPr>
        <sz val="11"/>
        <rFont val="Courier New"/>
        <family val="3"/>
      </rPr>
      <t>YES</t>
    </r>
    <r>
      <rPr>
        <b/>
        <sz val="10"/>
        <rFont val="Courier New"/>
        <family val="3"/>
      </rPr>
      <t xml:space="preserve">                          0</t>
    </r>
  </si>
  <si>
    <r>
      <rPr>
        <sz val="11"/>
        <rFont val="Courier New"/>
        <family val="3"/>
      </rPr>
      <t>NO</t>
    </r>
    <r>
      <rPr>
        <b/>
        <vertAlign val="superscript"/>
        <sz val="10"/>
        <rFont val="Courier New"/>
        <family val="3"/>
      </rPr>
      <t xml:space="preserve">                           0</t>
    </r>
  </si>
  <si>
    <r>
      <rPr>
        <sz val="11"/>
        <rFont val="Courier New"/>
        <family val="3"/>
      </rPr>
      <t xml:space="preserve">- JD40 - C. </t>
    </r>
    <r>
      <rPr>
        <vertAlign val="superscript"/>
        <sz val="11"/>
        <rFont val="Courier New"/>
        <family val="3"/>
      </rPr>
      <t>PENGILLY</t>
    </r>
  </si>
  <si>
    <r>
      <rPr>
        <sz val="11"/>
        <rFont val="Courier New"/>
        <family val="3"/>
      </rPr>
      <t>NO</t>
    </r>
    <r>
      <rPr>
        <b/>
        <sz val="10"/>
        <rFont val="Courier New"/>
        <family val="3"/>
      </rPr>
      <t xml:space="preserve">                           0</t>
    </r>
  </si>
  <si>
    <r>
      <rPr>
        <sz val="11"/>
        <rFont val="Courier New"/>
        <family val="3"/>
      </rPr>
      <t>YES                      317</t>
    </r>
  </si>
  <si>
    <r>
      <rPr>
        <sz val="11"/>
        <rFont val="Courier New"/>
        <family val="3"/>
      </rPr>
      <t>NO</t>
    </r>
    <r>
      <rPr>
        <b/>
        <vertAlign val="superscript"/>
        <sz val="10"/>
        <rFont val="Courier New"/>
        <family val="3"/>
      </rPr>
      <t xml:space="preserve">                         435</t>
    </r>
  </si>
  <si>
    <r>
      <rPr>
        <vertAlign val="subscript"/>
        <sz val="11"/>
        <rFont val="Courier New"/>
        <family val="3"/>
      </rPr>
      <t xml:space="preserve">0    </t>
    </r>
    <r>
      <rPr>
        <b/>
        <vertAlign val="subscript"/>
        <sz val="10"/>
        <rFont val="Courier New"/>
        <family val="3"/>
      </rPr>
      <t xml:space="preserve">318      </t>
    </r>
    <r>
      <rPr>
        <vertAlign val="subscript"/>
        <sz val="11"/>
        <rFont val="Courier New"/>
        <family val="3"/>
      </rPr>
      <t xml:space="preserve">0      </t>
    </r>
    <r>
      <rPr>
        <b/>
        <vertAlign val="subscript"/>
        <sz val="10"/>
        <rFont val="Courier New"/>
        <family val="3"/>
      </rPr>
      <t xml:space="preserve">0      0      </t>
    </r>
    <r>
      <rPr>
        <vertAlign val="subscript"/>
        <sz val="11"/>
        <rFont val="Courier New"/>
        <family val="3"/>
      </rPr>
      <t xml:space="preserve">0      </t>
    </r>
    <r>
      <rPr>
        <sz val="11"/>
        <rFont val="Courier New"/>
        <family val="3"/>
      </rPr>
      <t xml:space="preserve">0      </t>
    </r>
    <r>
      <rPr>
        <b/>
        <sz val="10"/>
        <rFont val="Courier New"/>
        <family val="3"/>
      </rPr>
      <t xml:space="preserve">0     115      </t>
    </r>
    <r>
      <rPr>
        <b/>
        <vertAlign val="superscript"/>
        <sz val="10"/>
        <rFont val="Courier New"/>
        <family val="3"/>
      </rPr>
      <t xml:space="preserve">0       0    </t>
    </r>
    <r>
      <rPr>
        <vertAlign val="superscript"/>
        <sz val="11"/>
        <rFont val="Courier New"/>
        <family val="3"/>
      </rPr>
      <t>110</t>
    </r>
  </si>
  <si>
    <r>
      <rPr>
        <vertAlign val="subscript"/>
        <sz val="11"/>
        <rFont val="Courier New"/>
        <family val="3"/>
      </rPr>
      <t xml:space="preserve">0    </t>
    </r>
    <r>
      <rPr>
        <b/>
        <vertAlign val="subscript"/>
        <sz val="10"/>
        <rFont val="Courier New"/>
        <family val="3"/>
      </rPr>
      <t xml:space="preserve">533      </t>
    </r>
    <r>
      <rPr>
        <vertAlign val="subscript"/>
        <sz val="11"/>
        <rFont val="Courier New"/>
        <family val="3"/>
      </rPr>
      <t xml:space="preserve">0      </t>
    </r>
    <r>
      <rPr>
        <b/>
        <vertAlign val="subscript"/>
        <sz val="10"/>
        <rFont val="Courier New"/>
        <family val="3"/>
      </rPr>
      <t xml:space="preserve">0      0      </t>
    </r>
    <r>
      <rPr>
        <vertAlign val="subscript"/>
        <sz val="11"/>
        <rFont val="Courier New"/>
        <family val="3"/>
      </rPr>
      <t xml:space="preserve">0      </t>
    </r>
    <r>
      <rPr>
        <sz val="11"/>
        <rFont val="Courier New"/>
        <family val="3"/>
      </rPr>
      <t xml:space="preserve">0      </t>
    </r>
    <r>
      <rPr>
        <b/>
        <sz val="10"/>
        <rFont val="Courier New"/>
        <family val="3"/>
      </rPr>
      <t xml:space="preserve">0     179      </t>
    </r>
    <r>
      <rPr>
        <sz val="11"/>
        <rFont val="Courier New"/>
        <family val="3"/>
      </rPr>
      <t xml:space="preserve">0      0    </t>
    </r>
    <r>
      <rPr>
        <b/>
        <vertAlign val="superscript"/>
        <sz val="10"/>
        <rFont val="Courier New"/>
        <family val="3"/>
      </rPr>
      <t>228</t>
    </r>
  </si>
  <si>
    <r>
      <rPr>
        <sz val="9"/>
        <rFont val="Times New Roman"/>
        <family val="1"/>
      </rPr>
      <t xml:space="preserve">0            </t>
    </r>
    <r>
      <rPr>
        <b/>
        <sz val="10"/>
        <rFont val="Courier New"/>
        <family val="3"/>
      </rPr>
      <t xml:space="preserve">293     </t>
    </r>
    <r>
      <rPr>
        <vertAlign val="superscript"/>
        <sz val="11"/>
        <rFont val="Courier New"/>
        <family val="3"/>
      </rPr>
      <t xml:space="preserve">0      </t>
    </r>
    <r>
      <rPr>
        <b/>
        <vertAlign val="superscript"/>
        <sz val="10"/>
        <rFont val="Courier New"/>
        <family val="3"/>
      </rPr>
      <t xml:space="preserve">0      0      </t>
    </r>
    <r>
      <rPr>
        <b/>
        <vertAlign val="superscript"/>
        <sz val="9"/>
        <rFont val="Times New Roman"/>
        <family val="1"/>
      </rPr>
      <t xml:space="preserve">0                 </t>
    </r>
    <r>
      <rPr>
        <b/>
        <vertAlign val="superscript"/>
        <sz val="10"/>
        <rFont val="Courier New"/>
        <family val="3"/>
      </rPr>
      <t xml:space="preserve">0      </t>
    </r>
    <r>
      <rPr>
        <vertAlign val="superscript"/>
        <sz val="11"/>
        <rFont val="Courier New"/>
        <family val="3"/>
      </rPr>
      <t xml:space="preserve">0     </t>
    </r>
    <r>
      <rPr>
        <b/>
        <vertAlign val="superscript"/>
        <sz val="10"/>
        <rFont val="Courier New"/>
        <family val="3"/>
      </rPr>
      <t>99      0      0     94</t>
    </r>
  </si>
  <si>
    <r>
      <rPr>
        <b/>
        <sz val="10"/>
        <rFont val="Courier New"/>
        <family val="3"/>
      </rPr>
      <t xml:space="preserve">63     458     </t>
    </r>
    <r>
      <rPr>
        <b/>
        <vertAlign val="superscript"/>
        <sz val="10"/>
        <rFont val="Courier New"/>
        <family val="3"/>
      </rPr>
      <t xml:space="preserve">155     </t>
    </r>
    <r>
      <rPr>
        <b/>
        <sz val="10"/>
        <rFont val="Courier New"/>
        <family val="3"/>
      </rPr>
      <t xml:space="preserve">166     191     </t>
    </r>
    <r>
      <rPr>
        <b/>
        <vertAlign val="superscript"/>
        <sz val="10"/>
        <rFont val="Courier New"/>
        <family val="3"/>
      </rPr>
      <t xml:space="preserve">44     </t>
    </r>
    <r>
      <rPr>
        <vertAlign val="superscript"/>
        <sz val="11"/>
        <rFont val="Courier New"/>
        <family val="3"/>
      </rPr>
      <t xml:space="preserve">27     </t>
    </r>
    <r>
      <rPr>
        <b/>
        <vertAlign val="superscript"/>
        <sz val="10"/>
        <rFont val="Courier New"/>
        <family val="3"/>
      </rPr>
      <t xml:space="preserve">96     155     148      </t>
    </r>
    <r>
      <rPr>
        <vertAlign val="superscript"/>
        <sz val="11"/>
        <rFont val="Courier New"/>
        <family val="3"/>
      </rPr>
      <t xml:space="preserve">12    </t>
    </r>
    <r>
      <rPr>
        <b/>
        <vertAlign val="superscript"/>
        <sz val="10"/>
        <rFont val="Courier New"/>
        <family val="3"/>
      </rPr>
      <t>507</t>
    </r>
  </si>
  <si>
    <r>
      <rPr>
        <b/>
        <sz val="10"/>
        <rFont val="Courier New"/>
        <family val="3"/>
      </rPr>
      <t xml:space="preserve">93     412     279     324    </t>
    </r>
    <r>
      <rPr>
        <b/>
        <vertAlign val="superscript"/>
        <sz val="10"/>
        <rFont val="Courier New"/>
        <family val="3"/>
      </rPr>
      <t xml:space="preserve">365     48     </t>
    </r>
    <r>
      <rPr>
        <vertAlign val="superscript"/>
        <sz val="11"/>
        <rFont val="Courier New"/>
        <family val="3"/>
      </rPr>
      <t>53    170    145    177     23    636</t>
    </r>
  </si>
  <si>
    <r>
      <rPr>
        <vertAlign val="subscript"/>
        <sz val="26.5"/>
        <rFont val="Arial"/>
        <family val="2"/>
      </rPr>
      <t xml:space="preserve">..                                               </t>
    </r>
    <r>
      <rPr>
        <sz val="9.5"/>
        <rFont val="Arial"/>
        <family val="2"/>
      </rPr>
      <t>- 1M -</t>
    </r>
  </si>
  <si>
    <r>
      <rPr>
        <vertAlign val="subscript"/>
        <sz val="10.5"/>
        <rFont val="Courier New"/>
        <family val="3"/>
      </rPr>
      <t xml:space="preserve">.DATE: 12/02/92                                      </t>
    </r>
    <r>
      <rPr>
        <sz val="10.5"/>
        <rFont val="Courier New"/>
        <family val="3"/>
      </rPr>
      <t>1992 GENERAL ELECTION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</si>
  <si>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36</t>
    </r>
  </si>
  <si>
    <r>
      <rPr>
        <sz val="10.5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>1 OF 10</t>
    </r>
  </si>
  <si>
    <r>
      <rPr>
        <sz val="10.5"/>
        <rFont val="Courier New"/>
        <family val="3"/>
      </rPr>
      <t xml:space="preserve">CHICKEN CHISTO-  </t>
    </r>
    <r>
      <rPr>
        <vertAlign val="superscript"/>
        <sz val="10.5"/>
        <rFont val="Courier New"/>
        <family val="3"/>
      </rPr>
      <t xml:space="preserve">COPPER    DOT   EAGLE  GAKONA   KENNY   </t>
    </r>
    <r>
      <rPr>
        <b/>
        <vertAlign val="superscript"/>
        <sz val="10.5"/>
        <rFont val="Courier New"/>
        <family val="3"/>
      </rPr>
      <t xml:space="preserve">HEN-  </t>
    </r>
    <r>
      <rPr>
        <vertAlign val="superscript"/>
        <sz val="10.5"/>
        <rFont val="Courier New"/>
        <family val="3"/>
      </rPr>
      <t>NORTH-   TANA-  TETLIN    TOK CENTRAL</t>
    </r>
  </si>
  <si>
    <r>
      <rPr>
        <sz val="10.5"/>
        <rFont val="Courier New"/>
        <family val="3"/>
      </rPr>
      <t xml:space="preserve">CHINA  </t>
    </r>
    <r>
      <rPr>
        <vertAlign val="superscript"/>
        <sz val="10.5"/>
        <rFont val="Courier New"/>
        <family val="3"/>
      </rPr>
      <t xml:space="preserve">CENTER    LAKE                  LAKE   TASTA     </t>
    </r>
    <r>
      <rPr>
        <b/>
        <vertAlign val="superscript"/>
        <sz val="10.5"/>
        <rFont val="Courier New"/>
        <family val="3"/>
      </rPr>
      <t xml:space="preserve">WAY  </t>
    </r>
    <r>
      <rPr>
        <vertAlign val="superscript"/>
        <sz val="10.5"/>
        <rFont val="Courier New"/>
        <family val="3"/>
      </rPr>
      <t xml:space="preserve">CROSS </t>
    </r>
    <r>
      <rPr>
        <vertAlign val="subscript"/>
        <sz val="10.5"/>
        <rFont val="Courier New"/>
        <family val="3"/>
      </rPr>
      <t xml:space="preserve">36-020  36-025  36-035  </t>
    </r>
    <r>
      <rPr>
        <sz val="10.5"/>
        <rFont val="Courier New"/>
        <family val="3"/>
      </rPr>
      <t xml:space="preserve">36-050  36-055  </t>
    </r>
    <r>
      <rPr>
        <vertAlign val="superscript"/>
        <sz val="10.5"/>
        <rFont val="Courier New"/>
        <family val="3"/>
      </rPr>
      <t>36-060  36-075  36-085  36-095  36-105</t>
    </r>
  </si>
  <si>
    <r>
      <rPr>
        <sz val="10.5"/>
        <rFont val="Courier New"/>
        <family val="3"/>
      </rPr>
      <t xml:space="preserve">36-110  </t>
    </r>
    <r>
      <rPr>
        <vertAlign val="superscript"/>
        <sz val="10.5"/>
        <rFont val="Courier New"/>
        <family val="3"/>
      </rPr>
      <t>36-115  36-205</t>
    </r>
  </si>
  <si>
    <r>
      <rPr>
        <vertAlign val="subscript"/>
        <sz val="10.5"/>
        <rFont val="Courier New"/>
        <family val="3"/>
      </rPr>
      <t xml:space="preserve">VOTER TURNOUT¾           15.21   51.91   59.77   </t>
    </r>
    <r>
      <rPr>
        <sz val="10.5"/>
        <rFont val="Courier New"/>
        <family val="3"/>
      </rPr>
      <t xml:space="preserve">53.33   52.43  </t>
    </r>
    <r>
      <rPr>
        <b/>
        <sz val="9"/>
        <rFont val="Courier New"/>
        <family val="3"/>
      </rPr>
      <t xml:space="preserve">65.68   </t>
    </r>
    <r>
      <rPr>
        <vertAlign val="superscript"/>
        <sz val="10.5"/>
        <rFont val="Courier New"/>
        <family val="3"/>
      </rPr>
      <t>45.82  37.07   55.02  80.26   60.86  60.45   40.67</t>
    </r>
  </si>
  <si>
    <r>
      <rPr>
        <sz val="10.5"/>
        <rFont val="Courier New"/>
        <family val="3"/>
      </rPr>
      <t xml:space="preserve">REGISTERED VOTERS           </t>
    </r>
    <r>
      <rPr>
        <vertAlign val="superscript"/>
        <sz val="10.5"/>
        <rFont val="Courier New"/>
        <family val="3"/>
      </rPr>
      <t xml:space="preserve">46    183    348     45    164    169    443    </t>
    </r>
    <r>
      <rPr>
        <b/>
        <vertAlign val="superscript"/>
        <sz val="9"/>
        <rFont val="Courier New"/>
        <family val="3"/>
      </rPr>
      <t xml:space="preserve">89     189      </t>
    </r>
    <r>
      <rPr>
        <vertAlign val="superscript"/>
        <sz val="10.5"/>
        <rFont val="Courier New"/>
        <family val="3"/>
      </rPr>
      <t xml:space="preserve">76     </t>
    </r>
    <r>
      <rPr>
        <b/>
        <vertAlign val="superscript"/>
        <sz val="9"/>
        <rFont val="Courier New"/>
        <family val="3"/>
      </rPr>
      <t>46     665     118</t>
    </r>
  </si>
  <si>
    <r>
      <rPr>
        <sz val="10.5"/>
        <rFont val="Courier New"/>
        <family val="3"/>
      </rPr>
      <t xml:space="preserve">BALLOTS CAST              </t>
    </r>
    <r>
      <rPr>
        <vertAlign val="superscript"/>
        <sz val="10.5"/>
        <rFont val="Courier New"/>
        <family val="3"/>
      </rPr>
      <t xml:space="preserve">7     </t>
    </r>
    <r>
      <rPr>
        <b/>
        <vertAlign val="superscript"/>
        <sz val="9"/>
        <rFont val="Courier New"/>
        <family val="3"/>
      </rPr>
      <t xml:space="preserve">95     208      </t>
    </r>
    <r>
      <rPr>
        <vertAlign val="superscript"/>
        <sz val="10.5"/>
        <rFont val="Courier New"/>
        <family val="3"/>
      </rPr>
      <t xml:space="preserve">24     </t>
    </r>
    <r>
      <rPr>
        <b/>
        <vertAlign val="superscript"/>
        <sz val="9"/>
        <rFont val="Courier New"/>
        <family val="3"/>
      </rPr>
      <t>86</t>
    </r>
    <r>
      <rPr>
        <vertAlign val="superscript"/>
        <sz val="10.5"/>
        <rFont val="Courier New"/>
        <family val="3"/>
      </rPr>
      <t xml:space="preserve">    111</t>
    </r>
  </si>
  <si>
    <r>
      <rPr>
        <b/>
        <vertAlign val="subscript"/>
        <sz val="9"/>
        <rFont val="Arial"/>
        <family val="2"/>
      </rPr>
      <t xml:space="preserve">R            </t>
    </r>
    <r>
      <rPr>
        <vertAlign val="subscript"/>
        <sz val="10.5"/>
        <rFont val="Courier New"/>
        <family val="3"/>
      </rPr>
      <t xml:space="preserve">3     </t>
    </r>
    <r>
      <rPr>
        <b/>
        <vertAlign val="subscript"/>
        <sz val="9"/>
        <rFont val="Courier New"/>
        <family val="3"/>
      </rPr>
      <t xml:space="preserve">39      85      10      </t>
    </r>
    <r>
      <rPr>
        <vertAlign val="subscript"/>
        <sz val="10.5"/>
        <rFont val="Courier New"/>
        <family val="3"/>
      </rPr>
      <t xml:space="preserve">33     </t>
    </r>
    <r>
      <rPr>
        <b/>
        <vertAlign val="subscript"/>
        <sz val="9"/>
        <rFont val="Courier New"/>
        <family val="3"/>
      </rPr>
      <t xml:space="preserve">53      80       </t>
    </r>
    <r>
      <rPr>
        <vertAlign val="subscript"/>
        <sz val="10.5"/>
        <rFont val="Courier New"/>
        <family val="3"/>
      </rPr>
      <t xml:space="preserve">7     </t>
    </r>
    <r>
      <rPr>
        <b/>
        <vertAlign val="subscript"/>
        <sz val="9"/>
        <rFont val="Courier New"/>
        <family val="3"/>
      </rPr>
      <t xml:space="preserve">66      </t>
    </r>
    <r>
      <rPr>
        <b/>
        <sz val="9"/>
        <rFont val="Courier New"/>
        <family val="3"/>
      </rPr>
      <t xml:space="preserve">35      </t>
    </r>
    <r>
      <rPr>
        <sz val="10.5"/>
        <rFont val="Courier New"/>
        <family val="3"/>
      </rPr>
      <t xml:space="preserve">12    </t>
    </r>
    <r>
      <rPr>
        <vertAlign val="superscript"/>
        <sz val="10.5"/>
        <rFont val="Courier New"/>
        <family val="3"/>
      </rPr>
      <t>175</t>
    </r>
    <r>
      <rPr>
        <b/>
        <vertAlign val="superscript"/>
        <sz val="9"/>
        <rFont val="Courier New"/>
        <family val="3"/>
      </rPr>
      <t xml:space="preserve">      18</t>
    </r>
  </si>
  <si>
    <r>
      <rPr>
        <b/>
        <vertAlign val="subscript"/>
        <sz val="9"/>
        <rFont val="Arial"/>
        <family val="2"/>
      </rPr>
      <t xml:space="preserve">D               </t>
    </r>
    <r>
      <rPr>
        <vertAlign val="subscript"/>
        <sz val="10.5"/>
        <rFont val="Courier New"/>
        <family val="3"/>
      </rPr>
      <t xml:space="preserve">1     19     </t>
    </r>
    <r>
      <rPr>
        <b/>
        <sz val="9"/>
        <rFont val="Courier New"/>
        <family val="3"/>
      </rPr>
      <t xml:space="preserve">55       </t>
    </r>
    <r>
      <rPr>
        <sz val="10.5"/>
        <rFont val="Courier New"/>
        <family val="3"/>
      </rPr>
      <t xml:space="preserve">6     </t>
    </r>
    <r>
      <rPr>
        <vertAlign val="superscript"/>
        <sz val="10.5"/>
        <rFont val="Courier New"/>
        <family val="3"/>
      </rPr>
      <t xml:space="preserve">20     20     52     17     22     </t>
    </r>
    <r>
      <rPr>
        <vertAlign val="superscript"/>
        <sz val="9"/>
        <rFont val="Arial"/>
        <family val="2"/>
      </rPr>
      <t xml:space="preserve">19             </t>
    </r>
    <r>
      <rPr>
        <vertAlign val="superscript"/>
        <sz val="9.5"/>
        <rFont val="Times New Roman"/>
        <family val="1"/>
      </rPr>
      <t xml:space="preserve">11               </t>
    </r>
    <r>
      <rPr>
        <b/>
        <vertAlign val="superscript"/>
        <sz val="9"/>
        <rFont val="Courier New"/>
        <family val="3"/>
      </rPr>
      <t>66</t>
    </r>
    <r>
      <rPr>
        <vertAlign val="superscript"/>
        <sz val="10.5"/>
        <rFont val="Courier New"/>
        <family val="3"/>
      </rPr>
      <t xml:space="preserve">      3</t>
    </r>
  </si>
  <si>
    <r>
      <rPr>
        <b/>
        <sz val="10.5"/>
        <rFont val="Courier New"/>
        <family val="3"/>
      </rPr>
      <t xml:space="preserve">NAP 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0      0      0      0      0      0      1     0      0      0      0      0</t>
    </r>
  </si>
  <si>
    <r>
      <rPr>
        <b/>
        <sz val="10.5"/>
        <rFont val="Courier New"/>
        <family val="3"/>
      </rPr>
      <t xml:space="preserve">AFP     </t>
    </r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>0      0      1      0      3      6      0      0      0      1      2      2</t>
    </r>
  </si>
  <si>
    <r>
      <rPr>
        <sz val="10.5"/>
        <rFont val="Courier New"/>
        <family val="3"/>
      </rPr>
      <t xml:space="preserve">NLP     0      </t>
    </r>
    <r>
      <rPr>
        <vertAlign val="superscript"/>
        <sz val="10.5"/>
        <rFont val="Courier New"/>
        <family val="3"/>
      </rPr>
      <t>0      0      0      0      1      0      0      1     0      0      1      0</t>
    </r>
  </si>
  <si>
    <r>
      <rPr>
        <sz val="10.5"/>
        <rFont val="Courier New"/>
        <family val="3"/>
      </rPr>
      <t>HAGELIN/TOHPK INS LAROUCHE/BEVEL HARROU/LORD PEROT/STOCKDALE PHIL LIPS/KNIGHT WRITE-IN</t>
    </r>
  </si>
  <si>
    <r>
      <rPr>
        <sz val="10.5"/>
        <rFont val="Courier New"/>
        <family val="3"/>
      </rPr>
      <t xml:space="preserve">IFER     </t>
    </r>
    <r>
      <rPr>
        <vertAlign val="superscript"/>
        <sz val="10.5"/>
        <rFont val="Courier New"/>
        <family val="3"/>
      </rPr>
      <t>0      0      0      0      0      0      0      0      0      0      0      0      2</t>
    </r>
  </si>
  <si>
    <r>
      <rPr>
        <sz val="10.5"/>
        <rFont val="Courier New"/>
        <family val="3"/>
      </rPr>
      <t xml:space="preserve">LP     </t>
    </r>
    <r>
      <rPr>
        <vertAlign val="superscript"/>
        <sz val="10.5"/>
        <rFont val="Courier New"/>
        <family val="3"/>
      </rPr>
      <t>0      1      1      1      1      0      3      0      1      0      0      3      0</t>
    </r>
  </si>
  <si>
    <r>
      <rPr>
        <b/>
        <vertAlign val="subscript"/>
        <sz val="10.5"/>
        <rFont val="Courier New"/>
        <family val="3"/>
      </rPr>
      <t xml:space="preserve">NPP      </t>
    </r>
    <r>
      <rPr>
        <vertAlign val="subscript"/>
        <sz val="10.5"/>
        <rFont val="Courier New"/>
        <family val="3"/>
      </rPr>
      <t xml:space="preserve">2    </t>
    </r>
    <r>
      <rPr>
        <b/>
        <vertAlign val="subscript"/>
        <sz val="9"/>
        <rFont val="Courier New"/>
        <family val="3"/>
      </rPr>
      <t xml:space="preserve">35      </t>
    </r>
    <r>
      <rPr>
        <sz val="10.5"/>
        <rFont val="Courier New"/>
        <family val="3"/>
      </rPr>
      <t xml:space="preserve">61      5     </t>
    </r>
    <r>
      <rPr>
        <vertAlign val="superscript"/>
        <sz val="10.5"/>
        <rFont val="Courier New"/>
        <family val="3"/>
      </rPr>
      <t xml:space="preserve">31     31     </t>
    </r>
    <r>
      <rPr>
        <b/>
        <vertAlign val="superscript"/>
        <sz val="9"/>
        <rFont val="Courier New"/>
        <family val="3"/>
      </rPr>
      <t xml:space="preserve">49       </t>
    </r>
    <r>
      <rPr>
        <vertAlign val="superscript"/>
        <sz val="10.5"/>
        <rFont val="Courier New"/>
        <family val="3"/>
      </rPr>
      <t>6     14     6      4    149     23</t>
    </r>
  </si>
  <si>
    <r>
      <rPr>
        <b/>
        <sz val="10.5"/>
        <rFont val="Courier New"/>
        <family val="3"/>
      </rPr>
      <t xml:space="preserve">ATP 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0      1      0      1      0      5      2      0      0      0      1      0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</si>
  <si>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0      0     .0     0      0      0      0      0      0      0      0      0</t>
    </r>
  </si>
  <si>
    <r>
      <rPr>
        <vertAlign val="subscript"/>
        <sz val="10.5"/>
        <rFont val="Courier New"/>
        <family val="3"/>
      </rPr>
      <t xml:space="preserve">5     14     2      1     </t>
    </r>
    <r>
      <rPr>
        <sz val="10.5"/>
        <rFont val="Courier New"/>
        <family val="3"/>
      </rPr>
      <t xml:space="preserve">0      1     </t>
    </r>
    <r>
      <rPr>
        <vertAlign val="superscript"/>
        <sz val="10.5"/>
        <rFont val="Courier New"/>
        <family val="3"/>
      </rPr>
      <t>37     2</t>
    </r>
  </si>
  <si>
    <r>
      <rPr>
        <b/>
        <vertAlign val="subscript"/>
        <sz val="9"/>
        <rFont val="Arial"/>
        <family val="2"/>
      </rPr>
      <t xml:space="preserve">R           </t>
    </r>
    <r>
      <rPr>
        <vertAlign val="subscript"/>
        <sz val="10.5"/>
        <rFont val="Courier New"/>
        <family val="3"/>
      </rPr>
      <t xml:space="preserve">3     </t>
    </r>
    <r>
      <rPr>
        <b/>
        <vertAlign val="subscript"/>
        <sz val="9"/>
        <rFont val="Courier New"/>
        <family val="3"/>
      </rPr>
      <t xml:space="preserve">60     </t>
    </r>
    <r>
      <rPr>
        <vertAlign val="subscript"/>
        <sz val="10.5"/>
        <rFont val="Courier New"/>
        <family val="3"/>
      </rPr>
      <t xml:space="preserve">113     13     </t>
    </r>
    <r>
      <rPr>
        <b/>
        <vertAlign val="subscript"/>
        <sz val="9"/>
        <rFont val="Courier New"/>
        <family val="3"/>
      </rPr>
      <t xml:space="preserve">49      </t>
    </r>
    <r>
      <rPr>
        <sz val="10.5"/>
        <rFont val="Courier New"/>
        <family val="3"/>
      </rPr>
      <t xml:space="preserve">73    115     16     </t>
    </r>
    <r>
      <rPr>
        <vertAlign val="superscript"/>
        <sz val="9"/>
        <rFont val="Arial"/>
        <family val="2"/>
      </rPr>
      <t xml:space="preserve">71             </t>
    </r>
    <r>
      <rPr>
        <b/>
        <vertAlign val="superscript"/>
        <sz val="9"/>
        <rFont val="Courier New"/>
        <family val="3"/>
      </rPr>
      <t xml:space="preserve">36      </t>
    </r>
    <r>
      <rPr>
        <vertAlign val="superscript"/>
        <sz val="10.5"/>
        <rFont val="Courier New"/>
        <family val="3"/>
      </rPr>
      <t>13    225     30</t>
    </r>
  </si>
  <si>
    <r>
      <rPr>
        <b/>
        <vertAlign val="subscript"/>
        <sz val="9.5"/>
        <rFont val="Arial"/>
        <family val="2"/>
      </rPr>
      <t xml:space="preserve">D            </t>
    </r>
    <r>
      <rPr>
        <vertAlign val="subscript"/>
        <sz val="10.5"/>
        <rFont val="Courier New"/>
        <family val="3"/>
      </rPr>
      <t xml:space="preserve">3     </t>
    </r>
    <r>
      <rPr>
        <b/>
        <vertAlign val="subscript"/>
        <sz val="9"/>
        <rFont val="Courier New"/>
        <family val="3"/>
      </rPr>
      <t xml:space="preserve">28      </t>
    </r>
    <r>
      <rPr>
        <vertAlign val="subscript"/>
        <sz val="10.5"/>
        <rFont val="Courier New"/>
        <family val="3"/>
      </rPr>
      <t xml:space="preserve">77      </t>
    </r>
    <r>
      <rPr>
        <b/>
        <vertAlign val="subscript"/>
        <sz val="9"/>
        <rFont val="Courier New"/>
        <family val="3"/>
      </rPr>
      <t xml:space="preserve">8      </t>
    </r>
    <r>
      <rPr>
        <vertAlign val="subscript"/>
        <sz val="10.5"/>
        <rFont val="Courier New"/>
        <family val="3"/>
      </rPr>
      <t xml:space="preserve">31     27     63     </t>
    </r>
    <r>
      <rPr>
        <vertAlign val="subscript"/>
        <sz val="9"/>
        <rFont val="Arial"/>
        <family val="2"/>
      </rPr>
      <t xml:space="preserve">11              </t>
    </r>
    <r>
      <rPr>
        <vertAlign val="subscript"/>
        <sz val="10.5"/>
        <rFont val="Courier New"/>
        <family val="3"/>
      </rPr>
      <t xml:space="preserve">29     </t>
    </r>
    <r>
      <rPr>
        <sz val="10.5"/>
        <rFont val="Courier New"/>
        <family val="3"/>
      </rPr>
      <t xml:space="preserve">22      </t>
    </r>
    <r>
      <rPr>
        <b/>
        <sz val="9"/>
        <rFont val="Courier New"/>
        <family val="3"/>
      </rPr>
      <t xml:space="preserve">8     </t>
    </r>
    <r>
      <rPr>
        <vertAlign val="superscript"/>
        <sz val="10.5"/>
        <rFont val="Courier New"/>
        <family val="3"/>
      </rPr>
      <t>131     15</t>
    </r>
  </si>
  <si>
    <r>
      <rPr>
        <vertAlign val="subscript"/>
        <sz val="10.5"/>
        <rFont val="Courier New"/>
        <family val="3"/>
      </rPr>
      <t xml:space="preserve">0      0      0      0      0      0      </t>
    </r>
    <r>
      <rPr>
        <sz val="10.5"/>
        <rFont val="Courier New"/>
        <family val="3"/>
      </rPr>
      <t xml:space="preserve">0      0      0      </t>
    </r>
    <r>
      <rPr>
        <vertAlign val="superscript"/>
        <sz val="10.5"/>
        <rFont val="Courier New"/>
        <family val="3"/>
      </rPr>
      <t>0      0      1     0</t>
    </r>
  </si>
  <si>
    <r>
      <rPr>
        <b/>
        <vertAlign val="subscript"/>
        <sz val="9"/>
        <rFont val="Arial"/>
        <family val="2"/>
      </rPr>
      <t xml:space="preserve">D               </t>
    </r>
    <r>
      <rPr>
        <vertAlign val="subscript"/>
        <sz val="10.5"/>
        <rFont val="Courier New"/>
        <family val="3"/>
      </rPr>
      <t xml:space="preserve">4     35     </t>
    </r>
    <r>
      <rPr>
        <b/>
        <vertAlign val="subscript"/>
        <sz val="9"/>
        <rFont val="Courier New"/>
        <family val="3"/>
      </rPr>
      <t xml:space="preserve">89       </t>
    </r>
    <r>
      <rPr>
        <vertAlign val="subscript"/>
        <sz val="10.5"/>
        <rFont val="Courier New"/>
        <family val="3"/>
      </rPr>
      <t xml:space="preserve">5     35     29     </t>
    </r>
    <r>
      <rPr>
        <b/>
        <sz val="9"/>
        <rFont val="Courier New"/>
        <family val="3"/>
      </rPr>
      <t xml:space="preserve">68       </t>
    </r>
    <r>
      <rPr>
        <sz val="10.5"/>
        <rFont val="Courier New"/>
        <family val="3"/>
      </rPr>
      <t xml:space="preserve">9     </t>
    </r>
    <r>
      <rPr>
        <vertAlign val="superscript"/>
        <sz val="10.5"/>
        <rFont val="Courier New"/>
        <family val="3"/>
      </rPr>
      <t>23     23      4    149     12</t>
    </r>
  </si>
  <si>
    <r>
      <rPr>
        <sz val="10.5"/>
        <rFont val="Courier New"/>
        <family val="3"/>
      </rPr>
      <t>6     12</t>
    </r>
  </si>
  <si>
    <r>
      <rPr>
        <b/>
        <sz val="10.5"/>
        <rFont val="Courier New"/>
        <family val="3"/>
      </rPr>
      <t xml:space="preserve">A    </t>
    </r>
    <r>
      <rPr>
        <sz val="10.5"/>
        <rFont val="Courier New"/>
        <family val="3"/>
      </rPr>
      <t xml:space="preserve">2     </t>
    </r>
    <r>
      <rPr>
        <vertAlign val="superscript"/>
        <sz val="10.5"/>
        <rFont val="Courier New"/>
        <family val="3"/>
      </rPr>
      <t>13     16      2     6      9     21     1      4      0      0     44      7</t>
    </r>
  </si>
  <si>
    <r>
      <rPr>
        <b/>
        <vertAlign val="subscript"/>
        <sz val="9"/>
        <rFont val="Arial"/>
        <family val="2"/>
      </rPr>
      <t xml:space="preserve">R             </t>
    </r>
    <r>
      <rPr>
        <vertAlign val="subscript"/>
        <sz val="10.5"/>
        <rFont val="Courier New"/>
        <family val="3"/>
      </rPr>
      <t xml:space="preserve">1     42     </t>
    </r>
    <r>
      <rPr>
        <b/>
        <vertAlign val="subscript"/>
        <sz val="9"/>
        <rFont val="Courier New"/>
        <family val="3"/>
      </rPr>
      <t xml:space="preserve">96      </t>
    </r>
    <r>
      <rPr>
        <vertAlign val="subscript"/>
        <sz val="10.5"/>
        <rFont val="Courier New"/>
        <family val="3"/>
      </rPr>
      <t xml:space="preserve">15     42     62     93     18     </t>
    </r>
    <r>
      <rPr>
        <vertAlign val="subscript"/>
        <sz val="9"/>
        <rFont val="Arial"/>
        <family val="2"/>
      </rPr>
      <t xml:space="preserve">71              </t>
    </r>
    <r>
      <rPr>
        <sz val="10.5"/>
        <rFont val="Courier New"/>
        <family val="3"/>
      </rPr>
      <t xml:space="preserve">37     19    </t>
    </r>
    <r>
      <rPr>
        <vertAlign val="superscript"/>
        <sz val="10.5"/>
        <rFont val="Courier New"/>
        <family val="3"/>
      </rPr>
      <t>193     28</t>
    </r>
  </si>
  <si>
    <r>
      <rPr>
        <vertAlign val="subscript"/>
        <sz val="10.5"/>
        <rFont val="Courier New"/>
        <family val="3"/>
      </rPr>
      <t xml:space="preserve">0      0      0      0      0      0      0      0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0      0      0</t>
    </r>
  </si>
  <si>
    <r>
      <rPr>
        <b/>
        <vertAlign val="subscript"/>
        <sz val="10.5"/>
        <rFont val="Courier New"/>
        <family val="3"/>
      </rPr>
      <t xml:space="preserve">A    </t>
    </r>
    <r>
      <rPr>
        <vertAlign val="subscript"/>
        <sz val="10.5"/>
        <rFont val="Courier New"/>
        <family val="3"/>
      </rPr>
      <t xml:space="preserve">3     32     59      6     </t>
    </r>
    <r>
      <rPr>
        <sz val="10.5"/>
        <rFont val="Courier New"/>
        <family val="3"/>
      </rPr>
      <t xml:space="preserve">24     32     </t>
    </r>
    <r>
      <rPr>
        <vertAlign val="superscript"/>
        <sz val="10.5"/>
        <rFont val="Courier New"/>
        <family val="3"/>
      </rPr>
      <t>75      6      4      1      8    136     21</t>
    </r>
  </si>
  <si>
    <r>
      <rPr>
        <b/>
        <vertAlign val="subscript"/>
        <sz val="9"/>
        <rFont val="Arial"/>
        <family val="2"/>
      </rPr>
      <t xml:space="preserve">D             </t>
    </r>
    <r>
      <rPr>
        <vertAlign val="subscript"/>
        <sz val="10.5"/>
        <rFont val="Courier New"/>
        <family val="3"/>
      </rPr>
      <t xml:space="preserve">2     </t>
    </r>
    <r>
      <rPr>
        <sz val="10.5"/>
        <rFont val="Courier New"/>
        <family val="3"/>
      </rPr>
      <t xml:space="preserve">35    100     16     </t>
    </r>
    <r>
      <rPr>
        <vertAlign val="superscript"/>
        <sz val="10.5"/>
        <rFont val="Courier New"/>
        <family val="3"/>
      </rPr>
      <t xml:space="preserve">43     46     </t>
    </r>
    <r>
      <rPr>
        <b/>
        <vertAlign val="superscript"/>
        <sz val="9"/>
        <rFont val="Courier New"/>
        <family val="3"/>
      </rPr>
      <t xml:space="preserve">66      </t>
    </r>
    <r>
      <rPr>
        <vertAlign val="superscript"/>
        <sz val="10.5"/>
        <rFont val="Courier New"/>
        <family val="3"/>
      </rPr>
      <t>21     85     59     13    144      7</t>
    </r>
  </si>
  <si>
    <r>
      <rPr>
        <vertAlign val="subscript"/>
        <sz val="10.5"/>
        <rFont val="Courier New"/>
        <family val="3"/>
      </rPr>
      <t xml:space="preserve">2     25     35     0     14     26     42      </t>
    </r>
    <r>
      <rPr>
        <sz val="10.5"/>
        <rFont val="Courier New"/>
        <family val="3"/>
      </rPr>
      <t xml:space="preserve">3     11     </t>
    </r>
    <r>
      <rPr>
        <vertAlign val="superscript"/>
        <sz val="10.5"/>
        <rFont val="Courier New"/>
        <family val="3"/>
      </rPr>
      <t>0      2    103     19</t>
    </r>
  </si>
  <si>
    <r>
      <rPr>
        <sz val="10.5"/>
        <rFont val="Courier New"/>
        <family val="3"/>
      </rPr>
      <t xml:space="preserve">HILLER, PAUL     </t>
    </r>
    <r>
      <rPr>
        <vertAlign val="superscript"/>
        <sz val="10.5"/>
        <rFont val="Courier New"/>
        <family val="3"/>
      </rPr>
      <t xml:space="preserve">INDREP </t>
    </r>
    <r>
      <rPr>
        <sz val="10.5"/>
        <rFont val="Courier New"/>
        <family val="3"/>
      </rPr>
      <t>WRITE-IN</t>
    </r>
  </si>
  <si>
    <r>
      <rPr>
        <vertAlign val="subscript"/>
        <sz val="10.5"/>
        <rFont val="Courier New"/>
        <family val="3"/>
      </rPr>
      <t xml:space="preserve">0      0      0      0      1     0      0      0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 xml:space="preserve">0      0      </t>
    </r>
    <r>
      <rPr>
        <vertAlign val="superscript"/>
        <sz val="8.5"/>
        <rFont val="Times New Roman"/>
        <family val="1"/>
      </rPr>
      <t>0</t>
    </r>
  </si>
  <si>
    <r>
      <rPr>
        <sz val="10.5"/>
        <rFont val="Courier New"/>
        <family val="3"/>
      </rPr>
      <t>STATE REP. DIST. 36 CARNAHAN, ROBERT NICHOLIA, IRENE WRITE-IN</t>
    </r>
  </si>
  <si>
    <r>
      <rPr>
        <sz val="10.5"/>
        <rFont val="Courier New"/>
        <family val="3"/>
      </rPr>
      <t xml:space="preserve">-: JD3S - </t>
    </r>
    <r>
      <rPr>
        <b/>
        <vertAlign val="superscript"/>
        <sz val="10.5"/>
        <rFont val="Courier New"/>
        <family val="3"/>
      </rPr>
      <t xml:space="preserve">B. </t>
    </r>
    <r>
      <rPr>
        <vertAlign val="superscript"/>
        <sz val="10.5"/>
        <rFont val="Courier New"/>
        <family val="3"/>
      </rPr>
      <t xml:space="preserve">CUTLER </t>
    </r>
    <r>
      <rPr>
        <sz val="10.5"/>
        <rFont val="Courier New"/>
        <family val="3"/>
      </rPr>
      <t>YES</t>
    </r>
  </si>
  <si>
    <r>
      <rPr>
        <b/>
        <vertAlign val="subscript"/>
        <sz val="9"/>
        <rFont val="Arial"/>
        <family val="2"/>
      </rPr>
      <t xml:space="preserve">R                </t>
    </r>
    <r>
      <rPr>
        <vertAlign val="subscript"/>
        <sz val="10.5"/>
        <rFont val="Courier New"/>
        <family val="3"/>
      </rPr>
      <t xml:space="preserve">5    62    </t>
    </r>
    <r>
      <rPr>
        <sz val="10.5"/>
        <rFont val="Courier New"/>
        <family val="3"/>
      </rPr>
      <t xml:space="preserve">110     12     </t>
    </r>
    <r>
      <rPr>
        <vertAlign val="superscript"/>
        <sz val="10.5"/>
        <rFont val="Courier New"/>
        <family val="3"/>
      </rPr>
      <t>43     92    124     7     31     3      9    279     34</t>
    </r>
  </si>
  <si>
    <r>
      <rPr>
        <b/>
        <vertAlign val="subscript"/>
        <sz val="9"/>
        <rFont val="Arial"/>
        <family val="2"/>
      </rPr>
      <t xml:space="preserve">D             </t>
    </r>
    <r>
      <rPr>
        <vertAlign val="subscript"/>
        <sz val="10.5"/>
        <rFont val="Courier New"/>
        <family val="3"/>
      </rPr>
      <t xml:space="preserve">2     29     90     </t>
    </r>
    <r>
      <rPr>
        <vertAlign val="subscript"/>
        <sz val="9.5"/>
        <rFont val="Times New Roman"/>
        <family val="1"/>
      </rPr>
      <t xml:space="preserve">11              </t>
    </r>
    <r>
      <rPr>
        <vertAlign val="subscript"/>
        <sz val="10.5"/>
        <rFont val="Courier New"/>
        <family val="3"/>
      </rPr>
      <t xml:space="preserve">42     16     59     22     </t>
    </r>
    <r>
      <rPr>
        <b/>
        <vertAlign val="subscript"/>
        <sz val="9"/>
        <rFont val="Courier New"/>
        <family val="3"/>
      </rPr>
      <t xml:space="preserve">68      </t>
    </r>
    <r>
      <rPr>
        <sz val="10.5"/>
        <rFont val="Courier New"/>
        <family val="3"/>
      </rPr>
      <t xml:space="preserve">57     14    </t>
    </r>
    <r>
      <rPr>
        <vertAlign val="superscript"/>
        <sz val="10.5"/>
        <rFont val="Courier New"/>
        <family val="3"/>
      </rPr>
      <t>1D4     11</t>
    </r>
  </si>
  <si>
    <r>
      <rPr>
        <vertAlign val="subscript"/>
        <sz val="10.5"/>
        <rFont val="Courier New"/>
        <family val="3"/>
      </rPr>
      <t xml:space="preserve">0      0      0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 xml:space="preserve">0      0      0      </t>
    </r>
    <r>
      <rPr>
        <vertAlign val="superscript"/>
        <sz val="8.5"/>
        <rFont val="Times New Roman"/>
        <family val="1"/>
      </rPr>
      <t xml:space="preserve">0                 </t>
    </r>
    <r>
      <rPr>
        <vertAlign val="superscript"/>
        <sz val="10.5"/>
        <rFont val="Courier New"/>
        <family val="3"/>
      </rPr>
      <t>0      0      0      0</t>
    </r>
  </si>
  <si>
    <r>
      <rPr>
        <vertAlign val="subscript"/>
        <sz val="10.5"/>
        <rFont val="Courier New"/>
        <family val="3"/>
      </rPr>
      <t xml:space="preserve">44     </t>
    </r>
    <r>
      <rPr>
        <b/>
        <vertAlign val="subscript"/>
        <sz val="9"/>
        <rFont val="Courier New"/>
        <family val="3"/>
      </rPr>
      <t xml:space="preserve">84       </t>
    </r>
    <r>
      <rPr>
        <vertAlign val="subscript"/>
        <sz val="10.5"/>
        <rFont val="Courier New"/>
        <family val="3"/>
      </rPr>
      <t xml:space="preserve">9     55     </t>
    </r>
    <r>
      <rPr>
        <sz val="10.5"/>
        <rFont val="Courier New"/>
        <family val="3"/>
      </rPr>
      <t xml:space="preserve">25     </t>
    </r>
    <r>
      <rPr>
        <vertAlign val="superscript"/>
        <sz val="10.5"/>
        <rFont val="Courier New"/>
        <family val="3"/>
      </rPr>
      <t xml:space="preserve">10    </t>
    </r>
    <r>
      <rPr>
        <sz val="10.5"/>
        <rFont val="Courier New"/>
        <family val="3"/>
      </rPr>
      <t xml:space="preserve">179     </t>
    </r>
    <r>
      <rPr>
        <vertAlign val="superscript"/>
        <sz val="10.5"/>
        <rFont val="Courier New"/>
        <family val="3"/>
      </rPr>
      <t>21</t>
    </r>
  </si>
  <si>
    <r>
      <rPr>
        <vertAlign val="subscript"/>
        <sz val="10.5"/>
        <rFont val="Courier New"/>
        <family val="3"/>
      </rPr>
      <t xml:space="preserve">5     </t>
    </r>
    <r>
      <rPr>
        <b/>
        <vertAlign val="subscript"/>
        <sz val="9.5"/>
        <rFont val="Times New Roman"/>
        <family val="1"/>
      </rPr>
      <t xml:space="preserve">40             </t>
    </r>
    <r>
      <rPr>
        <vertAlign val="subscript"/>
        <sz val="10.5"/>
        <rFont val="Courier New"/>
        <family val="3"/>
      </rPr>
      <t xml:space="preserve">72      9     35     40     79     20     </t>
    </r>
    <r>
      <rPr>
        <sz val="10.5"/>
        <rFont val="Courier New"/>
        <family val="3"/>
      </rPr>
      <t xml:space="preserve">33     33     </t>
    </r>
    <r>
      <rPr>
        <vertAlign val="superscript"/>
        <sz val="10.5"/>
        <rFont val="Courier New"/>
        <family val="3"/>
      </rPr>
      <t>16    167     19</t>
    </r>
  </si>
  <si>
    <r>
      <rPr>
        <vertAlign val="subscript"/>
        <sz val="10.5"/>
        <rFont val="Courier New"/>
        <family val="3"/>
      </rPr>
      <t xml:space="preserve">2     32     92     13     35     36    </t>
    </r>
    <r>
      <rPr>
        <b/>
        <vertAlign val="subscript"/>
        <sz val="9"/>
        <rFont val="Courier New"/>
        <family val="3"/>
      </rPr>
      <t xml:space="preserve">84      </t>
    </r>
    <r>
      <rPr>
        <sz val="10.5"/>
        <rFont val="Courier New"/>
        <family val="3"/>
      </rPr>
      <t xml:space="preserve">10     </t>
    </r>
    <r>
      <rPr>
        <b/>
        <sz val="9"/>
        <rFont val="Courier New"/>
        <family val="3"/>
      </rPr>
      <t xml:space="preserve">56      </t>
    </r>
    <r>
      <rPr>
        <vertAlign val="superscript"/>
        <sz val="10.5"/>
        <rFont val="Courier New"/>
        <family val="3"/>
      </rPr>
      <t>27      7    176     20</t>
    </r>
  </si>
  <si>
    <r>
      <rPr>
        <vertAlign val="subscript"/>
        <sz val="10.5"/>
        <rFont val="Courier New"/>
        <family val="3"/>
      </rPr>
      <t xml:space="preserve">5     </t>
    </r>
    <r>
      <rPr>
        <vertAlign val="subscript"/>
        <sz val="12"/>
        <rFont val="Arial"/>
        <family val="2"/>
      </rPr>
      <t xml:space="preserve">so         </t>
    </r>
    <r>
      <rPr>
        <vertAlign val="subscript"/>
        <sz val="10.5"/>
        <rFont val="Courier New"/>
        <family val="3"/>
      </rPr>
      <t xml:space="preserve">79      8     36     </t>
    </r>
    <r>
      <rPr>
        <b/>
        <vertAlign val="subscript"/>
        <sz val="9"/>
        <rFont val="Courier New"/>
        <family val="3"/>
      </rPr>
      <t xml:space="preserve">48      </t>
    </r>
    <r>
      <rPr>
        <vertAlign val="subscript"/>
        <sz val="10.5"/>
        <rFont val="Courier New"/>
        <family val="3"/>
      </rPr>
      <t xml:space="preserve">77     </t>
    </r>
    <r>
      <rPr>
        <sz val="10.5"/>
        <rFont val="Courier New"/>
        <family val="3"/>
      </rPr>
      <t xml:space="preserve">19     31     </t>
    </r>
    <r>
      <rPr>
        <vertAlign val="superscript"/>
        <sz val="10.5"/>
        <rFont val="Courier New"/>
        <family val="3"/>
      </rPr>
      <t xml:space="preserve">30     19    </t>
    </r>
    <r>
      <rPr>
        <b/>
        <vertAlign val="superscript"/>
        <sz val="9"/>
        <rFont val="Courier New"/>
        <family val="3"/>
      </rPr>
      <t>168</t>
    </r>
    <r>
      <rPr>
        <vertAlign val="superscript"/>
        <sz val="9"/>
        <rFont val="Arial"/>
        <family val="2"/>
      </rPr>
      <t xml:space="preserve">             19</t>
    </r>
  </si>
  <si>
    <r>
      <rPr>
        <vertAlign val="subscript"/>
        <sz val="14"/>
        <rFont val="Times New Roman"/>
        <family val="1"/>
      </rPr>
      <t xml:space="preserve">a        </t>
    </r>
    <r>
      <rPr>
        <vertAlign val="subscript"/>
        <sz val="10.5"/>
        <rFont val="Courier New"/>
        <family val="3"/>
      </rPr>
      <t xml:space="preserve">40    </t>
    </r>
    <r>
      <rPr>
        <b/>
        <vertAlign val="subscript"/>
        <sz val="9"/>
        <rFont val="Courier New"/>
        <family val="3"/>
      </rPr>
      <t xml:space="preserve">95       </t>
    </r>
    <r>
      <rPr>
        <vertAlign val="subscript"/>
        <sz val="10.5"/>
        <rFont val="Courier New"/>
        <family val="3"/>
      </rPr>
      <t xml:space="preserve">0      0     37     92     </t>
    </r>
    <r>
      <rPr>
        <sz val="10.5"/>
        <rFont val="Courier New"/>
        <family val="3"/>
      </rPr>
      <t xml:space="preserve">13     0      </t>
    </r>
    <r>
      <rPr>
        <vertAlign val="superscript"/>
        <sz val="10.5"/>
        <rFont val="Courier New"/>
        <family val="3"/>
      </rPr>
      <t>0      0      0      0</t>
    </r>
  </si>
  <si>
    <r>
      <rPr>
        <vertAlign val="subscript"/>
        <sz val="10.5"/>
        <rFont val="Courier New"/>
        <family val="3"/>
      </rPr>
      <t xml:space="preserve">0     42     82      </t>
    </r>
    <r>
      <rPr>
        <sz val="10.5"/>
        <rFont val="Courier New"/>
        <family val="3"/>
      </rPr>
      <t xml:space="preserve">0      0     </t>
    </r>
    <r>
      <rPr>
        <b/>
        <sz val="9"/>
        <rFont val="Courier New"/>
        <family val="3"/>
      </rPr>
      <t xml:space="preserve">48      </t>
    </r>
    <r>
      <rPr>
        <vertAlign val="superscript"/>
        <sz val="10.5"/>
        <rFont val="Courier New"/>
        <family val="3"/>
      </rPr>
      <t xml:space="preserve">70     18     0      0      0      0      </t>
    </r>
    <r>
      <rPr>
        <vertAlign val="superscript"/>
        <sz val="8.5"/>
        <rFont val="Times New Roman"/>
        <family val="1"/>
      </rPr>
      <t>0</t>
    </r>
  </si>
  <si>
    <r>
      <rPr>
        <sz val="10"/>
        <rFont val="Times New Roman"/>
        <family val="1"/>
      </rPr>
      <t>- 97 -</t>
    </r>
  </si>
  <si>
    <r>
      <rPr>
        <vertAlign val="subscript"/>
        <sz val="11.5"/>
        <rFont val="Courier New"/>
        <family val="3"/>
      </rPr>
      <t xml:space="preserve">J)ATE: </t>
    </r>
    <r>
      <rPr>
        <vertAlign val="subscript"/>
        <sz val="9.5"/>
        <rFont val="Courier New"/>
        <family val="3"/>
      </rPr>
      <t xml:space="preserve">12/02/92                                         </t>
    </r>
    <r>
      <rPr>
        <sz val="9.5"/>
        <rFont val="Courier New"/>
        <family val="3"/>
      </rPr>
      <t xml:space="preserve">199Z </t>
    </r>
    <r>
      <rPr>
        <sz val="11.5"/>
        <rFont val="Courier New"/>
        <family val="3"/>
      </rPr>
      <t xml:space="preserve">GENERAL ELECTION                          </t>
    </r>
    <r>
      <rPr>
        <b/>
        <vertAlign val="superscript"/>
        <sz val="11"/>
        <rFont val="Courier New"/>
        <family val="3"/>
      </rPr>
      <t xml:space="preserve">PAGE  </t>
    </r>
    <r>
      <rPr>
        <vertAlign val="superscript"/>
        <sz val="9.5"/>
        <rFont val="Courier New"/>
        <family val="3"/>
      </rPr>
      <t xml:space="preserve">5 </t>
    </r>
    <r>
      <rPr>
        <vertAlign val="superscript"/>
        <sz val="11.5"/>
        <rFont val="Courier New"/>
        <family val="3"/>
      </rPr>
      <t xml:space="preserve">OF </t>
    </r>
    <r>
      <rPr>
        <b/>
        <vertAlign val="superscript"/>
        <sz val="10"/>
        <rFont val="Courier New"/>
        <family val="3"/>
      </rPr>
      <t>10</t>
    </r>
  </si>
  <si>
    <r>
      <rPr>
        <vertAlign val="subscript"/>
        <sz val="11.5"/>
        <rFont val="Courier New"/>
        <family val="3"/>
      </rPr>
      <t xml:space="preserve">TIME: </t>
    </r>
    <r>
      <rPr>
        <vertAlign val="subscript"/>
        <sz val="9.5"/>
        <rFont val="Courier New"/>
        <family val="3"/>
      </rPr>
      <t xml:space="preserve">13:17                                          </t>
    </r>
    <r>
      <rPr>
        <sz val="11.5"/>
        <rFont val="Courier New"/>
        <family val="3"/>
      </rPr>
      <t xml:space="preserve">STATEMENT OF VOTE FOR DISTRICT </t>
    </r>
    <r>
      <rPr>
        <sz val="9.5"/>
        <rFont val="Courier New"/>
        <family val="3"/>
      </rPr>
      <t>36</t>
    </r>
  </si>
  <si>
    <r>
      <rPr>
        <vertAlign val="subscript"/>
        <sz val="11.5"/>
        <rFont val="Courier New"/>
        <family val="3"/>
      </rPr>
      <t xml:space="preserve">GRAVLNG   HOLY  HUGHES  </t>
    </r>
    <r>
      <rPr>
        <sz val="11.5"/>
        <rFont val="Courier New"/>
        <family val="3"/>
      </rPr>
      <t xml:space="preserve">HUSLIA </t>
    </r>
    <r>
      <rPr>
        <b/>
        <sz val="11"/>
        <rFont val="Courier New"/>
        <family val="3"/>
      </rPr>
      <t xml:space="preserve">KALSKAG  </t>
    </r>
    <r>
      <rPr>
        <vertAlign val="superscript"/>
        <sz val="11.5"/>
        <rFont val="Courier New"/>
        <family val="3"/>
      </rPr>
      <t xml:space="preserve">KALTAG KOYUKUK   </t>
    </r>
    <r>
      <rPr>
        <b/>
        <vertAlign val="superscript"/>
        <sz val="11"/>
        <rFont val="Courier New"/>
        <family val="3"/>
      </rPr>
      <t xml:space="preserve">LOWER  </t>
    </r>
    <r>
      <rPr>
        <vertAlign val="superscript"/>
        <sz val="11.5"/>
        <rFont val="Courier New"/>
        <family val="3"/>
      </rPr>
      <t>MANLEY MCGRATH   MINTO NIKOLAI  NULATO</t>
    </r>
  </si>
  <si>
    <r>
      <rPr>
        <b/>
        <vertAlign val="subscript"/>
        <sz val="11"/>
        <rFont val="Courier New"/>
        <family val="3"/>
      </rPr>
      <t xml:space="preserve">CROSS                                  </t>
    </r>
    <r>
      <rPr>
        <b/>
        <sz val="11"/>
        <rFont val="Courier New"/>
        <family val="3"/>
      </rPr>
      <t xml:space="preserve">KALSKAG </t>
    </r>
    <r>
      <rPr>
        <sz val="11.5"/>
        <rFont val="Courier New"/>
        <family val="3"/>
      </rPr>
      <t>HTSPRNG</t>
    </r>
  </si>
  <si>
    <r>
      <rPr>
        <b/>
        <vertAlign val="subscript"/>
        <sz val="10"/>
        <rFont val="Courier New"/>
        <family val="3"/>
      </rPr>
      <t xml:space="preserve">36-565  36-570  </t>
    </r>
    <r>
      <rPr>
        <b/>
        <sz val="10"/>
        <rFont val="Courier New"/>
        <family val="3"/>
      </rPr>
      <t xml:space="preserve">36-575  36-580  36-585  </t>
    </r>
    <r>
      <rPr>
        <b/>
        <vertAlign val="superscript"/>
        <sz val="10"/>
        <rFont val="Courier New"/>
        <family val="3"/>
      </rPr>
      <t>36-590  36-595  36-600  36-605</t>
    </r>
  </si>
  <si>
    <r>
      <rPr>
        <b/>
        <sz val="10"/>
        <rFont val="Courier New"/>
        <family val="3"/>
      </rPr>
      <t xml:space="preserve">36-610  36-615  </t>
    </r>
    <r>
      <rPr>
        <b/>
        <vertAlign val="superscript"/>
        <sz val="10"/>
        <rFont val="Courier New"/>
        <family val="3"/>
      </rPr>
      <t>36-625  36-630</t>
    </r>
  </si>
  <si>
    <r>
      <rPr>
        <b/>
        <vertAlign val="subscript"/>
        <sz val="11"/>
        <rFont val="Courier New"/>
        <family val="3"/>
      </rPr>
      <t xml:space="preserve">VOTER </t>
    </r>
    <r>
      <rPr>
        <vertAlign val="subscript"/>
        <sz val="11.5"/>
        <rFont val="Courier New"/>
        <family val="3"/>
      </rPr>
      <t xml:space="preserve">TURNOUT X        </t>
    </r>
    <r>
      <rPr>
        <vertAlign val="subscript"/>
        <sz val="9.5"/>
        <rFont val="Courier New"/>
        <family val="3"/>
      </rPr>
      <t xml:space="preserve">51.57   </t>
    </r>
    <r>
      <rPr>
        <b/>
        <sz val="10"/>
        <rFont val="Courier New"/>
        <family val="3"/>
      </rPr>
      <t xml:space="preserve">61.76   66.66   </t>
    </r>
    <r>
      <rPr>
        <vertAlign val="superscript"/>
        <sz val="9.5"/>
        <rFont val="Courier New"/>
        <family val="3"/>
      </rPr>
      <t xml:space="preserve">70.33   72.41   </t>
    </r>
    <r>
      <rPr>
        <b/>
        <vertAlign val="superscript"/>
        <sz val="10"/>
        <rFont val="Courier New"/>
        <family val="3"/>
      </rPr>
      <t xml:space="preserve">68.00   </t>
    </r>
    <r>
      <rPr>
        <vertAlign val="superscript"/>
        <sz val="9.5"/>
        <rFont val="Courier New"/>
        <family val="3"/>
      </rPr>
      <t>71.87   70.00   48.48   52.95   72.80   67.79   78.00</t>
    </r>
  </si>
  <si>
    <r>
      <rPr>
        <sz val="11.5"/>
        <rFont val="Courier New"/>
        <family val="3"/>
      </rPr>
      <t xml:space="preserve">REGISTERED VOTERS        </t>
    </r>
    <r>
      <rPr>
        <b/>
        <vertAlign val="superscript"/>
        <sz val="10"/>
        <rFont val="Courier New"/>
        <family val="3"/>
      </rPr>
      <t xml:space="preserve">95    </t>
    </r>
    <r>
      <rPr>
        <vertAlign val="superscript"/>
        <sz val="9.5"/>
        <rFont val="Courier New"/>
        <family val="3"/>
      </rPr>
      <t xml:space="preserve">136      36     </t>
    </r>
    <r>
      <rPr>
        <b/>
        <vertAlign val="superscript"/>
        <sz val="10"/>
        <rFont val="Courier New"/>
        <family val="3"/>
      </rPr>
      <t>118</t>
    </r>
    <r>
      <rPr>
        <vertAlign val="superscript"/>
        <sz val="9.5"/>
        <rFont val="Courier New"/>
        <family val="3"/>
      </rPr>
      <t xml:space="preserve">      87</t>
    </r>
  </si>
  <si>
    <r>
      <rPr>
        <sz val="11.5"/>
        <rFont val="Courier New"/>
        <family val="3"/>
      </rPr>
      <t xml:space="preserve">BALLOTS CAST             </t>
    </r>
    <r>
      <rPr>
        <b/>
        <vertAlign val="superscript"/>
        <sz val="10"/>
        <rFont val="Courier New"/>
        <family val="3"/>
      </rPr>
      <t xml:space="preserve">49     </t>
    </r>
    <r>
      <rPr>
        <vertAlign val="superscript"/>
        <sz val="9.5"/>
        <rFont val="Courier New"/>
        <family val="3"/>
      </rPr>
      <t xml:space="preserve">84     24      </t>
    </r>
    <r>
      <rPr>
        <b/>
        <vertAlign val="superscript"/>
        <sz val="10"/>
        <rFont val="Courier New"/>
        <family val="3"/>
      </rPr>
      <t>83</t>
    </r>
    <r>
      <rPr>
        <vertAlign val="superscript"/>
        <sz val="9.5"/>
        <rFont val="Courier New"/>
        <family val="3"/>
      </rPr>
      <t xml:space="preserve">      63</t>
    </r>
  </si>
  <si>
    <r>
      <rPr>
        <sz val="11.5"/>
        <rFont val="Courier New"/>
        <family val="3"/>
      </rPr>
      <t xml:space="preserve">PRESIDENT/VICE </t>
    </r>
    <r>
      <rPr>
        <b/>
        <sz val="11"/>
        <rFont val="Courier New"/>
        <family val="3"/>
      </rPr>
      <t>PRESIDENT</t>
    </r>
  </si>
  <si>
    <r>
      <rPr>
        <sz val="11.5"/>
        <rFont val="Courier New"/>
        <family val="3"/>
      </rPr>
      <t>1USH/QUAVLE</t>
    </r>
  </si>
  <si>
    <r>
      <rPr>
        <sz val="11.5"/>
        <rFont val="Courier New"/>
        <family val="3"/>
      </rPr>
      <t>:LINTON/GORE FULANI/MUNOZ GRITZ/HINETT</t>
    </r>
  </si>
  <si>
    <r>
      <rPr>
        <b/>
        <vertAlign val="subscript"/>
        <sz val="11"/>
        <rFont val="Courier New"/>
        <family val="3"/>
      </rPr>
      <t xml:space="preserve">R    </t>
    </r>
    <r>
      <rPr>
        <b/>
        <vertAlign val="subscript"/>
        <sz val="10"/>
        <rFont val="Courier New"/>
        <family val="3"/>
      </rPr>
      <t xml:space="preserve">10     38      </t>
    </r>
    <r>
      <rPr>
        <vertAlign val="subscript"/>
        <sz val="9.5"/>
        <rFont val="Courier New"/>
        <family val="3"/>
      </rPr>
      <t xml:space="preserve">4      </t>
    </r>
    <r>
      <rPr>
        <b/>
        <vertAlign val="subscript"/>
        <sz val="10"/>
        <rFont val="Courier New"/>
        <family val="3"/>
      </rPr>
      <t xml:space="preserve">33     </t>
    </r>
    <r>
      <rPr>
        <vertAlign val="subscript"/>
        <sz val="9.5"/>
        <rFont val="Courier New"/>
        <family val="3"/>
      </rPr>
      <t xml:space="preserve">27      </t>
    </r>
    <r>
      <rPr>
        <b/>
        <vertAlign val="subscript"/>
        <sz val="10"/>
        <rFont val="Courier New"/>
        <family val="3"/>
      </rPr>
      <t xml:space="preserve">24     </t>
    </r>
    <r>
      <rPr>
        <vertAlign val="subscript"/>
        <sz val="10"/>
        <rFont val="Times New Roman"/>
        <family val="1"/>
      </rPr>
      <t xml:space="preserve">16              </t>
    </r>
    <r>
      <rPr>
        <b/>
        <vertAlign val="subscript"/>
        <sz val="10"/>
        <rFont val="Courier New"/>
        <family val="3"/>
      </rPr>
      <t xml:space="preserve">35     10     </t>
    </r>
    <r>
      <rPr>
        <b/>
        <sz val="10"/>
        <rFont val="Courier New"/>
        <family val="3"/>
      </rPr>
      <t xml:space="preserve">78     28      </t>
    </r>
    <r>
      <rPr>
        <b/>
        <vertAlign val="superscript"/>
        <sz val="10"/>
        <rFont val="Courier New"/>
        <family val="3"/>
      </rPr>
      <t>10</t>
    </r>
    <r>
      <rPr>
        <vertAlign val="superscript"/>
        <sz val="9.5"/>
        <rFont val="Courier New"/>
        <family val="3"/>
      </rPr>
      <t xml:space="preserve">      37</t>
    </r>
  </si>
  <si>
    <r>
      <rPr>
        <b/>
        <vertAlign val="subscript"/>
        <sz val="11"/>
        <rFont val="Courier New"/>
        <family val="3"/>
      </rPr>
      <t xml:space="preserve">D    </t>
    </r>
    <r>
      <rPr>
        <b/>
        <vertAlign val="subscript"/>
        <sz val="10"/>
        <rFont val="Courier New"/>
        <family val="3"/>
      </rPr>
      <t xml:space="preserve">14     36      </t>
    </r>
    <r>
      <rPr>
        <b/>
        <sz val="10"/>
        <rFont val="Courier New"/>
        <family val="3"/>
      </rPr>
      <t xml:space="preserve">10     </t>
    </r>
    <r>
      <rPr>
        <sz val="9.5"/>
        <rFont val="Courier New"/>
        <family val="3"/>
      </rPr>
      <t xml:space="preserve">37      </t>
    </r>
    <r>
      <rPr>
        <b/>
        <vertAlign val="superscript"/>
        <sz val="10"/>
        <rFont val="Courier New"/>
        <family val="3"/>
      </rPr>
      <t xml:space="preserve">18     </t>
    </r>
    <r>
      <rPr>
        <vertAlign val="superscript"/>
        <sz val="9.5"/>
        <rFont val="Courier New"/>
        <family val="3"/>
      </rPr>
      <t xml:space="preserve">37      </t>
    </r>
    <r>
      <rPr>
        <vertAlign val="superscript"/>
        <sz val="9.5"/>
        <rFont val="Times New Roman"/>
        <family val="1"/>
      </rPr>
      <t xml:space="preserve">17              </t>
    </r>
    <r>
      <rPr>
        <b/>
        <vertAlign val="superscript"/>
        <sz val="10"/>
        <rFont val="Courier New"/>
        <family val="3"/>
      </rPr>
      <t xml:space="preserve">36     10     </t>
    </r>
    <r>
      <rPr>
        <vertAlign val="superscript"/>
        <sz val="9.5"/>
        <rFont val="Courier New"/>
        <family val="3"/>
      </rPr>
      <t xml:space="preserve">37      57      </t>
    </r>
    <r>
      <rPr>
        <b/>
        <vertAlign val="superscript"/>
        <sz val="10"/>
        <rFont val="Courier New"/>
        <family val="3"/>
      </rPr>
      <t>15     59</t>
    </r>
  </si>
  <si>
    <r>
      <rPr>
        <b/>
        <sz val="11"/>
        <rFont val="Courier New"/>
        <family val="3"/>
      </rPr>
      <t xml:space="preserve">NAP     </t>
    </r>
    <r>
      <rPr>
        <b/>
        <vertAlign val="superscript"/>
        <sz val="10"/>
        <rFont val="Courier New"/>
        <family val="3"/>
      </rPr>
      <t xml:space="preserve">0      </t>
    </r>
    <r>
      <rPr>
        <vertAlign val="superscript"/>
        <sz val="8.5"/>
        <rFont val="Arial"/>
        <family val="2"/>
      </rPr>
      <t xml:space="preserve">0                 </t>
    </r>
    <r>
      <rPr>
        <vertAlign val="superscript"/>
        <sz val="9.5"/>
        <rFont val="Courier New"/>
        <family val="3"/>
      </rPr>
      <t xml:space="preserve">0       1       1       </t>
    </r>
    <r>
      <rPr>
        <vertAlign val="superscript"/>
        <sz val="8.5"/>
        <rFont val="Arial"/>
        <family val="2"/>
      </rPr>
      <t xml:space="preserve">0                 0               </t>
    </r>
    <r>
      <rPr>
        <vertAlign val="superscript"/>
        <sz val="9.5"/>
        <rFont val="Courier New"/>
        <family val="3"/>
      </rPr>
      <t xml:space="preserve">1       0       </t>
    </r>
    <r>
      <rPr>
        <vertAlign val="superscript"/>
        <sz val="8.5"/>
        <rFont val="Arial"/>
        <family val="2"/>
      </rPr>
      <t xml:space="preserve">0                </t>
    </r>
    <r>
      <rPr>
        <vertAlign val="superscript"/>
        <sz val="9.5"/>
        <rFont val="Courier New"/>
        <family val="3"/>
      </rPr>
      <t>0       0       0</t>
    </r>
  </si>
  <si>
    <r>
      <rPr>
        <b/>
        <sz val="11"/>
        <rFont val="Courier New"/>
        <family val="3"/>
      </rPr>
      <t xml:space="preserve">AFP      </t>
    </r>
    <r>
      <rPr>
        <vertAlign val="superscript"/>
        <sz val="8.5"/>
        <rFont val="Arial"/>
        <family val="2"/>
      </rPr>
      <t xml:space="preserve">0                 </t>
    </r>
    <r>
      <rPr>
        <vertAlign val="superscript"/>
        <sz val="9.5"/>
        <rFont val="Courier New"/>
        <family val="3"/>
      </rPr>
      <t>0       1       0       4       0       0       0     1       0       1       1       0</t>
    </r>
  </si>
  <si>
    <r>
      <rPr>
        <sz val="11.5"/>
        <rFont val="Courier New"/>
        <family val="3"/>
      </rPr>
      <t xml:space="preserve">NLP     </t>
    </r>
    <r>
      <rPr>
        <b/>
        <vertAlign val="superscript"/>
        <sz val="10"/>
        <rFont val="Courier New"/>
        <family val="3"/>
      </rPr>
      <t xml:space="preserve">0      </t>
    </r>
    <r>
      <rPr>
        <vertAlign val="superscript"/>
        <sz val="9.5"/>
        <rFont val="Courier New"/>
        <family val="3"/>
      </rPr>
      <t>1       0       0       0       0       0       0       0       0       0       0       0</t>
    </r>
  </si>
  <si>
    <r>
      <rPr>
        <sz val="11.5"/>
        <rFont val="Courier New"/>
        <family val="3"/>
      </rPr>
      <t xml:space="preserve">HAGELIN/TOMPKINS LAROUCHE/BEVEL </t>
    </r>
    <r>
      <rPr>
        <b/>
        <sz val="11"/>
        <rFont val="Courier New"/>
        <family val="3"/>
      </rPr>
      <t xml:space="preserve">HARROU/LORD PEROT/STOCKDALE </t>
    </r>
    <r>
      <rPr>
        <sz val="11.5"/>
        <rFont val="Courier New"/>
        <family val="3"/>
      </rPr>
      <t>PHILLIPS/KNIGHT WRITE-IN</t>
    </r>
  </si>
  <si>
    <r>
      <rPr>
        <sz val="11.5"/>
        <rFont val="Courier New"/>
        <family val="3"/>
      </rPr>
      <t>UNITED STATES SENATE JORDAN, HARV MURKOWSKI, FRANK SMITH, TONV</t>
    </r>
  </si>
  <si>
    <r>
      <rPr>
        <sz val="11.5"/>
        <rFont val="Courier New"/>
        <family val="3"/>
      </rPr>
      <t xml:space="preserve">UNITED STATES </t>
    </r>
    <r>
      <rPr>
        <b/>
        <sz val="11"/>
        <rFont val="Courier New"/>
        <family val="3"/>
      </rPr>
      <t xml:space="preserve">REP. </t>
    </r>
    <r>
      <rPr>
        <sz val="11.5"/>
        <rFont val="Courier New"/>
        <family val="3"/>
      </rPr>
      <t xml:space="preserve">DEVENS, JOHN MILLIGAN, </t>
    </r>
    <r>
      <rPr>
        <b/>
        <sz val="11"/>
        <rFont val="Courier New"/>
        <family val="3"/>
      </rPr>
      <t xml:space="preserve">MIKE </t>
    </r>
    <r>
      <rPr>
        <sz val="11.5"/>
        <rFont val="Courier New"/>
        <family val="3"/>
      </rPr>
      <t>STATES, MICHAEL YOUNG, DON WRITE-IN</t>
    </r>
  </si>
  <si>
    <r>
      <rPr>
        <sz val="11.5"/>
        <rFont val="Courier New"/>
        <family val="3"/>
      </rPr>
      <t>STATE SENATOR DIST.R HURLBERT, VERN LINCOLN, GEORGIANNA</t>
    </r>
  </si>
  <si>
    <r>
      <rPr>
        <sz val="11.5"/>
        <rFont val="Courier New"/>
        <family val="3"/>
      </rPr>
      <t xml:space="preserve">IFER      </t>
    </r>
    <r>
      <rPr>
        <sz val="9.5"/>
        <rFont val="Courier New"/>
        <family val="3"/>
      </rPr>
      <t xml:space="preserve">0       </t>
    </r>
    <r>
      <rPr>
        <vertAlign val="superscript"/>
        <sz val="9.5"/>
        <rFont val="Courier New"/>
        <family val="3"/>
      </rPr>
      <t>0       0       0       0       0       0       0     1       0       0       1       0</t>
    </r>
  </si>
  <si>
    <r>
      <rPr>
        <sz val="11.5"/>
        <rFont val="Courier New"/>
        <family val="3"/>
      </rPr>
      <t xml:space="preserve">LP      </t>
    </r>
    <r>
      <rPr>
        <vertAlign val="superscript"/>
        <sz val="9.5"/>
        <rFont val="Courier New"/>
        <family val="3"/>
      </rPr>
      <t>0       0       0       0       0       0       0       2       0     1       0       0       0</t>
    </r>
  </si>
  <si>
    <r>
      <rPr>
        <b/>
        <sz val="11"/>
        <rFont val="Courier New"/>
        <family val="3"/>
      </rPr>
      <t xml:space="preserve">NPP    </t>
    </r>
    <r>
      <rPr>
        <b/>
        <sz val="9.5"/>
        <rFont val="Courier New"/>
        <family val="3"/>
      </rPr>
      <t xml:space="preserve">22       </t>
    </r>
    <r>
      <rPr>
        <b/>
        <vertAlign val="superscript"/>
        <sz val="8.5"/>
        <rFont val="Arial"/>
        <family val="2"/>
      </rPr>
      <t xml:space="preserve">6                 </t>
    </r>
    <r>
      <rPr>
        <vertAlign val="superscript"/>
        <sz val="9.5"/>
        <rFont val="Courier New"/>
        <family val="3"/>
      </rPr>
      <t xml:space="preserve">5      </t>
    </r>
    <r>
      <rPr>
        <vertAlign val="superscript"/>
        <sz val="9.5"/>
        <rFont val="Arial"/>
        <family val="2"/>
      </rPr>
      <t xml:space="preserve">11               </t>
    </r>
    <r>
      <rPr>
        <b/>
        <vertAlign val="superscript"/>
        <sz val="10"/>
        <rFont val="Courier New"/>
        <family val="3"/>
      </rPr>
      <t xml:space="preserve">9     19      </t>
    </r>
    <r>
      <rPr>
        <vertAlign val="superscript"/>
        <sz val="9.5"/>
        <rFont val="Courier New"/>
        <family val="3"/>
      </rPr>
      <t xml:space="preserve">9      </t>
    </r>
    <r>
      <rPr>
        <vertAlign val="superscript"/>
        <sz val="10"/>
        <rFont val="Times New Roman"/>
        <family val="1"/>
      </rPr>
      <t xml:space="preserve">16              </t>
    </r>
    <r>
      <rPr>
        <b/>
        <vertAlign val="superscript"/>
        <sz val="10"/>
        <rFont val="Courier New"/>
        <family val="3"/>
      </rPr>
      <t xml:space="preserve">38     </t>
    </r>
    <r>
      <rPr>
        <vertAlign val="superscript"/>
        <sz val="9.5"/>
        <rFont val="Courier New"/>
        <family val="3"/>
      </rPr>
      <t>60       4       9      12</t>
    </r>
  </si>
  <si>
    <r>
      <rPr>
        <sz val="11.5"/>
        <rFont val="Courier New"/>
        <family val="3"/>
      </rPr>
      <t xml:space="preserve">ATP      </t>
    </r>
    <r>
      <rPr>
        <sz val="9.5"/>
        <rFont val="Courier New"/>
        <family val="3"/>
      </rPr>
      <t xml:space="preserve">1       </t>
    </r>
    <r>
      <rPr>
        <vertAlign val="superscript"/>
        <sz val="9.5"/>
        <rFont val="Courier New"/>
        <family val="3"/>
      </rPr>
      <t>0       0       0       0       0       1     1       0       1       1       0       0</t>
    </r>
  </si>
  <si>
    <r>
      <rPr>
        <vertAlign val="subscript"/>
        <sz val="9.5"/>
        <rFont val="Courier New"/>
        <family val="3"/>
      </rPr>
      <t xml:space="preserve">0       0       0       0       0       0       </t>
    </r>
    <r>
      <rPr>
        <sz val="9.5"/>
        <rFont val="Courier New"/>
        <family val="3"/>
      </rPr>
      <t xml:space="preserve">0       0       </t>
    </r>
    <r>
      <rPr>
        <vertAlign val="superscript"/>
        <sz val="9.5"/>
        <rFont val="Courier New"/>
        <family val="3"/>
      </rPr>
      <t>0       0       0       0       0</t>
    </r>
  </si>
  <si>
    <r>
      <rPr>
        <vertAlign val="subscript"/>
        <sz val="8"/>
        <rFont val="Arial"/>
        <family val="2"/>
      </rPr>
      <t xml:space="preserve">G                 </t>
    </r>
    <r>
      <rPr>
        <vertAlign val="subscript"/>
        <sz val="9.5"/>
        <rFont val="Courier New"/>
        <family val="3"/>
      </rPr>
      <t xml:space="preserve">5       2       1       3       5       </t>
    </r>
    <r>
      <rPr>
        <vertAlign val="subscript"/>
        <sz val="9"/>
        <rFont val="Times New Roman"/>
        <family val="1"/>
      </rPr>
      <t xml:space="preserve">6                 </t>
    </r>
    <r>
      <rPr>
        <vertAlign val="subscript"/>
        <sz val="9.5"/>
        <rFont val="Courier New"/>
        <family val="3"/>
      </rPr>
      <t xml:space="preserve">7       </t>
    </r>
    <r>
      <rPr>
        <sz val="8.5"/>
        <rFont val="Arial"/>
        <family val="2"/>
      </rPr>
      <t xml:space="preserve">5              </t>
    </r>
    <r>
      <rPr>
        <sz val="9.5"/>
        <rFont val="Courier New"/>
        <family val="3"/>
      </rPr>
      <t xml:space="preserve">13      </t>
    </r>
    <r>
      <rPr>
        <b/>
        <vertAlign val="superscript"/>
        <sz val="10"/>
        <rFont val="Courier New"/>
        <family val="3"/>
      </rPr>
      <t xml:space="preserve">19      </t>
    </r>
    <r>
      <rPr>
        <vertAlign val="superscript"/>
        <sz val="9.5"/>
        <rFont val="Courier New"/>
        <family val="3"/>
      </rPr>
      <t>3       0       1</t>
    </r>
  </si>
  <si>
    <r>
      <rPr>
        <b/>
        <vertAlign val="subscript"/>
        <sz val="11"/>
        <rFont val="Courier New"/>
        <family val="3"/>
      </rPr>
      <t xml:space="preserve">R    </t>
    </r>
    <r>
      <rPr>
        <vertAlign val="subscript"/>
        <sz val="9.5"/>
        <rFont val="Courier New"/>
        <family val="3"/>
      </rPr>
      <t xml:space="preserve">21      39     12      40      30      50     </t>
    </r>
    <r>
      <rPr>
        <sz val="9.5"/>
        <rFont val="Courier New"/>
        <family val="3"/>
      </rPr>
      <t xml:space="preserve">24     46      </t>
    </r>
    <r>
      <rPr>
        <vertAlign val="superscript"/>
        <sz val="9.5"/>
        <rFont val="Courier New"/>
        <family val="3"/>
      </rPr>
      <t xml:space="preserve">18      99      </t>
    </r>
    <r>
      <rPr>
        <b/>
        <vertAlign val="superscript"/>
        <sz val="10"/>
        <rFont val="Courier New"/>
        <family val="3"/>
      </rPr>
      <t xml:space="preserve">38     </t>
    </r>
    <r>
      <rPr>
        <vertAlign val="superscript"/>
        <sz val="9.5"/>
        <rFont val="Courier New"/>
        <family val="3"/>
      </rPr>
      <t>21      68</t>
    </r>
  </si>
  <si>
    <r>
      <rPr>
        <b/>
        <vertAlign val="subscript"/>
        <sz val="11"/>
        <rFont val="Courier New"/>
        <family val="3"/>
      </rPr>
      <t xml:space="preserve">D     </t>
    </r>
    <r>
      <rPr>
        <vertAlign val="subscript"/>
        <sz val="9.5"/>
        <rFont val="Times New Roman"/>
        <family val="1"/>
      </rPr>
      <t xml:space="preserve">17               </t>
    </r>
    <r>
      <rPr>
        <vertAlign val="subscript"/>
        <sz val="9.5"/>
        <rFont val="Courier New"/>
        <family val="3"/>
      </rPr>
      <t xml:space="preserve">32       9    37      22      26     </t>
    </r>
    <r>
      <rPr>
        <sz val="9.5"/>
        <rFont val="Courier New"/>
        <family val="3"/>
      </rPr>
      <t xml:space="preserve">14      43      </t>
    </r>
    <r>
      <rPr>
        <vertAlign val="superscript"/>
        <sz val="9.5"/>
        <rFont val="Courier New"/>
        <family val="3"/>
      </rPr>
      <t>29     57      50      15      44</t>
    </r>
  </si>
  <si>
    <r>
      <rPr>
        <vertAlign val="subscript"/>
        <sz val="9.5"/>
        <rFont val="Courier New"/>
        <family val="3"/>
      </rPr>
      <t xml:space="preserve">0       0       0       0       0       0       0       </t>
    </r>
    <r>
      <rPr>
        <sz val="9.5"/>
        <rFont val="Courier New"/>
        <family val="3"/>
      </rPr>
      <t xml:space="preserve">0     1       </t>
    </r>
    <r>
      <rPr>
        <vertAlign val="superscript"/>
        <sz val="9.5"/>
        <rFont val="Courier New"/>
        <family val="3"/>
      </rPr>
      <t>0       0       0       0</t>
    </r>
  </si>
  <si>
    <r>
      <rPr>
        <b/>
        <vertAlign val="subscript"/>
        <sz val="11"/>
        <rFont val="Courier New"/>
        <family val="3"/>
      </rPr>
      <t xml:space="preserve">D    </t>
    </r>
    <r>
      <rPr>
        <vertAlign val="subscript"/>
        <sz val="9.5"/>
        <rFont val="Courier New"/>
        <family val="3"/>
      </rPr>
      <t xml:space="preserve">12      21      </t>
    </r>
    <r>
      <rPr>
        <sz val="9.5"/>
        <rFont val="Courier New"/>
        <family val="3"/>
      </rPr>
      <t xml:space="preserve">10      24      </t>
    </r>
    <r>
      <rPr>
        <vertAlign val="superscript"/>
        <sz val="9.5"/>
        <rFont val="Times New Roman"/>
        <family val="1"/>
      </rPr>
      <t xml:space="preserve">17              </t>
    </r>
    <r>
      <rPr>
        <vertAlign val="superscript"/>
        <sz val="9.5"/>
        <rFont val="Courier New"/>
        <family val="3"/>
      </rPr>
      <t xml:space="preserve">13      </t>
    </r>
    <r>
      <rPr>
        <vertAlign val="superscript"/>
        <sz val="9.5"/>
        <rFont val="Arial"/>
        <family val="2"/>
      </rPr>
      <t xml:space="preserve">11            </t>
    </r>
    <r>
      <rPr>
        <vertAlign val="superscript"/>
        <sz val="9.5"/>
        <rFont val="Courier New"/>
        <family val="3"/>
      </rPr>
      <t>34      29     63      36      15      29</t>
    </r>
  </si>
  <si>
    <r>
      <rPr>
        <vertAlign val="subscript"/>
        <sz val="11.5"/>
        <rFont val="Courier New"/>
        <family val="3"/>
      </rPr>
      <t xml:space="preserve">G      </t>
    </r>
    <r>
      <rPr>
        <vertAlign val="subscript"/>
        <sz val="9.5"/>
        <rFont val="Courier New"/>
        <family val="3"/>
      </rPr>
      <t xml:space="preserve">0       0       0       1       0       3       1       4       </t>
    </r>
    <r>
      <rPr>
        <sz val="9"/>
        <rFont val="Times New Roman"/>
        <family val="1"/>
      </rPr>
      <t xml:space="preserve">6                  </t>
    </r>
    <r>
      <rPr>
        <sz val="9.5"/>
        <rFont val="Courier New"/>
        <family val="3"/>
      </rPr>
      <t xml:space="preserve">7       4       </t>
    </r>
    <r>
      <rPr>
        <vertAlign val="superscript"/>
        <sz val="8.5"/>
        <rFont val="Arial"/>
        <family val="2"/>
      </rPr>
      <t>0</t>
    </r>
    <r>
      <rPr>
        <vertAlign val="superscript"/>
        <sz val="9.5"/>
        <rFont val="Courier New"/>
        <family val="3"/>
      </rPr>
      <t xml:space="preserve">       1</t>
    </r>
  </si>
  <si>
    <r>
      <rPr>
        <vertAlign val="subscript"/>
        <sz val="11.5"/>
        <rFont val="Courier New"/>
        <family val="3"/>
      </rPr>
      <t xml:space="preserve">A      </t>
    </r>
    <r>
      <rPr>
        <vertAlign val="subscript"/>
        <sz val="9.5"/>
        <rFont val="Courier New"/>
        <family val="3"/>
      </rPr>
      <t xml:space="preserve">2       0       0       3       2       0       2       </t>
    </r>
    <r>
      <rPr>
        <sz val="9.5"/>
        <rFont val="Courier New"/>
        <family val="3"/>
      </rPr>
      <t xml:space="preserve">4     20     </t>
    </r>
    <r>
      <rPr>
        <vertAlign val="superscript"/>
        <sz val="9.5"/>
        <rFont val="Courier New"/>
        <family val="3"/>
      </rPr>
      <t>17       3       2       5</t>
    </r>
  </si>
  <si>
    <r>
      <rPr>
        <b/>
        <vertAlign val="subscript"/>
        <sz val="11"/>
        <rFont val="Courier New"/>
        <family val="3"/>
      </rPr>
      <t xml:space="preserve">R    </t>
    </r>
    <r>
      <rPr>
        <vertAlign val="subscript"/>
        <sz val="9.5"/>
        <rFont val="Courier New"/>
        <family val="3"/>
      </rPr>
      <t xml:space="preserve">29     53      </t>
    </r>
    <r>
      <rPr>
        <sz val="9.5"/>
        <rFont val="Courier New"/>
        <family val="3"/>
      </rPr>
      <t xml:space="preserve">12      53      </t>
    </r>
    <r>
      <rPr>
        <b/>
        <vertAlign val="superscript"/>
        <sz val="10"/>
        <rFont val="Courier New"/>
        <family val="3"/>
      </rPr>
      <t xml:space="preserve">38     </t>
    </r>
    <r>
      <rPr>
        <vertAlign val="superscript"/>
        <sz val="9.5"/>
        <rFont val="Courier New"/>
        <family val="3"/>
      </rPr>
      <t>65      31      52       9     89      46      20      75</t>
    </r>
  </si>
  <si>
    <r>
      <rPr>
        <vertAlign val="subscript"/>
        <sz val="9.5"/>
        <rFont val="Courier New"/>
        <family val="3"/>
      </rPr>
      <t xml:space="preserve">0       0       0       0       0       0       0       0       </t>
    </r>
    <r>
      <rPr>
        <sz val="9.5"/>
        <rFont val="Courier New"/>
        <family val="3"/>
      </rPr>
      <t xml:space="preserve">0       0       </t>
    </r>
    <r>
      <rPr>
        <vertAlign val="superscript"/>
        <sz val="9.5"/>
        <rFont val="Courier New"/>
        <family val="3"/>
      </rPr>
      <t>0       0       0</t>
    </r>
  </si>
  <si>
    <r>
      <rPr>
        <vertAlign val="subscript"/>
        <sz val="11.5"/>
        <rFont val="Courier New"/>
        <family val="3"/>
      </rPr>
      <t xml:space="preserve">A      </t>
    </r>
    <r>
      <rPr>
        <vertAlign val="subscript"/>
        <sz val="9.5"/>
        <rFont val="Courier New"/>
        <family val="3"/>
      </rPr>
      <t xml:space="preserve">5    18       3       </t>
    </r>
    <r>
      <rPr>
        <vertAlign val="subscript"/>
        <sz val="9"/>
        <rFont val="Times New Roman"/>
        <family val="1"/>
      </rPr>
      <t xml:space="preserve">6               </t>
    </r>
    <r>
      <rPr>
        <vertAlign val="subscript"/>
        <sz val="9.5"/>
        <rFont val="Courier New"/>
        <family val="3"/>
      </rPr>
      <t xml:space="preserve">23      23      </t>
    </r>
    <r>
      <rPr>
        <sz val="9.5"/>
        <rFont val="Courier New"/>
        <family val="3"/>
      </rPr>
      <t xml:space="preserve">15     28      </t>
    </r>
    <r>
      <rPr>
        <vertAlign val="superscript"/>
        <sz val="9.5"/>
        <rFont val="Courier New"/>
        <family val="3"/>
      </rPr>
      <t>23     49       8       7      50</t>
    </r>
  </si>
  <si>
    <r>
      <rPr>
        <vertAlign val="subscript"/>
        <sz val="11.5"/>
        <rFont val="Courier New"/>
        <family val="3"/>
      </rPr>
      <t xml:space="preserve">D    </t>
    </r>
    <r>
      <rPr>
        <vertAlign val="subscript"/>
        <sz val="9.5"/>
        <rFont val="Courier New"/>
        <family val="3"/>
      </rPr>
      <t xml:space="preserve">37      55      20      72      32      57      </t>
    </r>
    <r>
      <rPr>
        <sz val="9.5"/>
        <rFont val="Courier New"/>
        <family val="3"/>
      </rPr>
      <t xml:space="preserve">31      62      </t>
    </r>
    <r>
      <rPr>
        <vertAlign val="superscript"/>
        <sz val="9.5"/>
        <rFont val="Courier New"/>
        <family val="3"/>
      </rPr>
      <t xml:space="preserve">31     107      </t>
    </r>
    <r>
      <rPr>
        <i/>
        <vertAlign val="superscript"/>
        <sz val="9.5"/>
        <rFont val="Arial"/>
        <family val="2"/>
      </rPr>
      <t xml:space="preserve">71             </t>
    </r>
    <r>
      <rPr>
        <vertAlign val="superscript"/>
        <sz val="9.5"/>
        <rFont val="Courier New"/>
        <family val="3"/>
      </rPr>
      <t>30</t>
    </r>
    <r>
      <rPr>
        <vertAlign val="superscript"/>
        <sz val="10"/>
        <rFont val="Courier New"/>
        <family val="3"/>
      </rPr>
      <t xml:space="preserve">     57</t>
    </r>
  </si>
  <si>
    <r>
      <rPr>
        <vertAlign val="subscript"/>
        <sz val="9.5"/>
        <rFont val="Courier New"/>
        <family val="3"/>
      </rPr>
      <t xml:space="preserve">2       0       2       3       1       0       4       </t>
    </r>
    <r>
      <rPr>
        <sz val="9.5"/>
        <rFont val="Courier New"/>
        <family val="3"/>
      </rPr>
      <t xml:space="preserve">7     15       </t>
    </r>
    <r>
      <rPr>
        <vertAlign val="superscript"/>
        <sz val="9.5"/>
        <rFont val="Courier New"/>
        <family val="3"/>
      </rPr>
      <t>5       0       4</t>
    </r>
  </si>
  <si>
    <r>
      <rPr>
        <sz val="11.5"/>
        <rFont val="Courier New"/>
        <family val="3"/>
      </rPr>
      <t xml:space="preserve">HILLER, PAUL     </t>
    </r>
    <r>
      <rPr>
        <vertAlign val="superscript"/>
        <sz val="11.5"/>
        <rFont val="Courier New"/>
        <family val="3"/>
      </rPr>
      <t>INDREP</t>
    </r>
    <r>
      <rPr>
        <vertAlign val="superscript"/>
        <sz val="9.5"/>
        <rFont val="Courier New"/>
        <family val="3"/>
      </rPr>
      <t xml:space="preserve">       1</t>
    </r>
  </si>
  <si>
    <r>
      <rPr>
        <sz val="11.5"/>
        <rFont val="Courier New"/>
        <family val="3"/>
      </rPr>
      <t>WRITE-IN</t>
    </r>
    <r>
      <rPr>
        <vertAlign val="superscript"/>
        <sz val="9.5"/>
        <rFont val="Courier New"/>
        <family val="3"/>
      </rPr>
      <t xml:space="preserve">                       0</t>
    </r>
  </si>
  <si>
    <r>
      <rPr>
        <vertAlign val="subscript"/>
        <sz val="9.5"/>
        <rFont val="Courier New"/>
        <family val="3"/>
      </rPr>
      <t xml:space="preserve">0       0       0       0       0       0       0       </t>
    </r>
    <r>
      <rPr>
        <sz val="9.5"/>
        <rFont val="Courier New"/>
        <family val="3"/>
      </rPr>
      <t xml:space="preserve">0       0       </t>
    </r>
    <r>
      <rPr>
        <vertAlign val="superscript"/>
        <sz val="9.5"/>
        <rFont val="Courier New"/>
        <family val="3"/>
      </rPr>
      <t>0       0       0</t>
    </r>
  </si>
  <si>
    <r>
      <rPr>
        <sz val="11.5"/>
        <rFont val="Courier New"/>
        <family val="3"/>
      </rPr>
      <t xml:space="preserve">STATE REP. DIST. </t>
    </r>
    <r>
      <rPr>
        <sz val="9.5"/>
        <rFont val="Courier New"/>
        <family val="3"/>
      </rPr>
      <t xml:space="preserve">36 </t>
    </r>
    <r>
      <rPr>
        <sz val="11.5"/>
        <rFont val="Courier New"/>
        <family val="3"/>
      </rPr>
      <t>CARNAHAN, ROBERT NICHOLIA, IRENE WRITE-IN</t>
    </r>
  </si>
  <si>
    <r>
      <rPr>
        <sz val="11.5"/>
        <rFont val="Courier New"/>
        <family val="3"/>
      </rPr>
      <t xml:space="preserve">-APPEALS - A. </t>
    </r>
    <r>
      <rPr>
        <vertAlign val="superscript"/>
        <sz val="11.5"/>
        <rFont val="Courier New"/>
        <family val="3"/>
      </rPr>
      <t xml:space="preserve">BRYNER </t>
    </r>
    <r>
      <rPr>
        <sz val="11.5"/>
        <rFont val="Courier New"/>
        <family val="3"/>
      </rPr>
      <t>VES</t>
    </r>
  </si>
  <si>
    <r>
      <rPr>
        <sz val="11.5"/>
        <rFont val="Courier New"/>
        <family val="3"/>
      </rPr>
      <t xml:space="preserve">APPEALS </t>
    </r>
    <r>
      <rPr>
        <sz val="10.5"/>
        <rFont val="Courier New"/>
        <family val="3"/>
      </rPr>
      <t xml:space="preserve">- </t>
    </r>
    <r>
      <rPr>
        <b/>
        <sz val="10.5"/>
        <rFont val="Courier New"/>
        <family val="3"/>
      </rPr>
      <t xml:space="preserve">R. </t>
    </r>
    <r>
      <rPr>
        <vertAlign val="superscript"/>
        <sz val="11.5"/>
        <rFont val="Courier New"/>
        <family val="3"/>
      </rPr>
      <t xml:space="preserve">COATS </t>
    </r>
    <r>
      <rPr>
        <sz val="11.5"/>
        <rFont val="Courier New"/>
        <family val="3"/>
      </rPr>
      <t>VES</t>
    </r>
  </si>
  <si>
    <r>
      <rPr>
        <sz val="11.5"/>
        <rFont val="Courier New"/>
        <family val="3"/>
      </rPr>
      <t xml:space="preserve">-: JD3S - </t>
    </r>
    <r>
      <rPr>
        <b/>
        <vertAlign val="superscript"/>
        <sz val="10"/>
        <rFont val="Times New Roman"/>
        <family val="1"/>
      </rPr>
      <t xml:space="preserve">B.  </t>
    </r>
    <r>
      <rPr>
        <vertAlign val="superscript"/>
        <sz val="11.5"/>
        <rFont val="Courier New"/>
        <family val="3"/>
      </rPr>
      <t xml:space="preserve">CUTLER </t>
    </r>
    <r>
      <rPr>
        <sz val="11.5"/>
        <rFont val="Courier New"/>
        <family val="3"/>
      </rPr>
      <t>VES</t>
    </r>
  </si>
  <si>
    <r>
      <rPr>
        <b/>
        <vertAlign val="subscript"/>
        <sz val="9.5"/>
        <rFont val="Arial"/>
        <family val="2"/>
      </rPr>
      <t xml:space="preserve">R               </t>
    </r>
    <r>
      <rPr>
        <vertAlign val="subscript"/>
        <sz val="9.5"/>
        <rFont val="Courier New"/>
        <family val="3"/>
      </rPr>
      <t xml:space="preserve">7    24       3      14      13      15       1     </t>
    </r>
    <r>
      <rPr>
        <sz val="9.5"/>
        <rFont val="Courier New"/>
        <family val="3"/>
      </rPr>
      <t xml:space="preserve">14      </t>
    </r>
    <r>
      <rPr>
        <vertAlign val="superscript"/>
        <sz val="9.5"/>
        <rFont val="Courier New"/>
        <family val="3"/>
      </rPr>
      <t xml:space="preserve">27      </t>
    </r>
    <r>
      <rPr>
        <b/>
        <vertAlign val="superscript"/>
        <sz val="10"/>
        <rFont val="Courier New"/>
        <family val="3"/>
      </rPr>
      <t xml:space="preserve">86     </t>
    </r>
    <r>
      <rPr>
        <vertAlign val="superscript"/>
        <sz val="9.5"/>
        <rFont val="Courier New"/>
        <family val="3"/>
      </rPr>
      <t xml:space="preserve">15       </t>
    </r>
    <r>
      <rPr>
        <i/>
        <vertAlign val="superscript"/>
        <sz val="10.5"/>
        <rFont val="Courier New"/>
        <family val="3"/>
      </rPr>
      <t>6</t>
    </r>
    <r>
      <rPr>
        <vertAlign val="superscript"/>
        <sz val="9.5"/>
        <rFont val="Courier New"/>
        <family val="3"/>
      </rPr>
      <t xml:space="preserve">      18</t>
    </r>
  </si>
  <si>
    <r>
      <rPr>
        <vertAlign val="subscript"/>
        <sz val="9.5"/>
        <rFont val="Courier New"/>
        <family val="3"/>
      </rPr>
      <t xml:space="preserve">64     44     </t>
    </r>
    <r>
      <rPr>
        <i/>
        <vertAlign val="subscript"/>
        <sz val="10.5"/>
        <rFont val="Courier New"/>
        <family val="3"/>
      </rPr>
      <t xml:space="preserve">61     </t>
    </r>
    <r>
      <rPr>
        <vertAlign val="subscript"/>
        <sz val="9.5"/>
        <rFont val="Courier New"/>
        <family val="3"/>
      </rPr>
      <t xml:space="preserve">45     </t>
    </r>
    <r>
      <rPr>
        <sz val="9.5"/>
        <rFont val="Courier New"/>
        <family val="3"/>
      </rPr>
      <t xml:space="preserve">80      35      </t>
    </r>
    <r>
      <rPr>
        <vertAlign val="superscript"/>
        <sz val="9.5"/>
        <rFont val="Courier New"/>
        <family val="3"/>
      </rPr>
      <t xml:space="preserve">79      </t>
    </r>
    <r>
      <rPr>
        <i/>
        <vertAlign val="superscript"/>
        <sz val="10.5"/>
        <rFont val="Courier New"/>
        <family val="3"/>
      </rPr>
      <t xml:space="preserve">16    </t>
    </r>
    <r>
      <rPr>
        <vertAlign val="superscript"/>
        <sz val="9.5"/>
        <rFont val="Courier New"/>
        <family val="3"/>
      </rPr>
      <t>30     91</t>
    </r>
  </si>
  <si>
    <r>
      <rPr>
        <vertAlign val="subscript"/>
        <sz val="9.5"/>
        <rFont val="Courier New"/>
        <family val="3"/>
      </rPr>
      <t xml:space="preserve">0       0       0       0       0       </t>
    </r>
    <r>
      <rPr>
        <sz val="9.5"/>
        <rFont val="Courier New"/>
        <family val="3"/>
      </rPr>
      <t xml:space="preserve">0       0       </t>
    </r>
    <r>
      <rPr>
        <vertAlign val="superscript"/>
        <sz val="9.5"/>
        <rFont val="Courier New"/>
        <family val="3"/>
      </rPr>
      <t>0       0       0       0       0       0</t>
    </r>
  </si>
  <si>
    <r>
      <rPr>
        <vertAlign val="subscript"/>
        <sz val="9.5"/>
        <rFont val="Courier New"/>
        <family val="3"/>
      </rPr>
      <t xml:space="preserve">28     53      14     </t>
    </r>
    <r>
      <rPr>
        <i/>
        <vertAlign val="subscript"/>
        <sz val="10.5"/>
        <rFont val="Courier New"/>
        <family val="3"/>
      </rPr>
      <t xml:space="preserve">61     </t>
    </r>
    <r>
      <rPr>
        <vertAlign val="subscript"/>
        <sz val="9.5"/>
        <rFont val="Courier New"/>
        <family val="3"/>
      </rPr>
      <t xml:space="preserve">39     48      27      </t>
    </r>
    <r>
      <rPr>
        <sz val="9.5"/>
        <rFont val="Courier New"/>
        <family val="3"/>
      </rPr>
      <t xml:space="preserve">58      19      </t>
    </r>
    <r>
      <rPr>
        <b/>
        <vertAlign val="superscript"/>
        <sz val="10"/>
        <rFont val="Courier New"/>
        <family val="3"/>
      </rPr>
      <t xml:space="preserve">88     </t>
    </r>
    <r>
      <rPr>
        <vertAlign val="superscript"/>
        <sz val="9.5"/>
        <rFont val="Courier New"/>
        <family val="3"/>
      </rPr>
      <t>50      21     87</t>
    </r>
  </si>
  <si>
    <r>
      <rPr>
        <vertAlign val="subscript"/>
        <sz val="9"/>
        <rFont val="Arial"/>
        <family val="2"/>
      </rPr>
      <t xml:space="preserve">19          </t>
    </r>
    <r>
      <rPr>
        <vertAlign val="subscript"/>
        <sz val="9.5"/>
        <rFont val="Courier New"/>
        <family val="3"/>
      </rPr>
      <t xml:space="preserve">22       8       </t>
    </r>
    <r>
      <rPr>
        <vertAlign val="subscript"/>
        <sz val="10"/>
        <rFont val="Times New Roman"/>
        <family val="1"/>
      </rPr>
      <t xml:space="preserve">9             </t>
    </r>
    <r>
      <rPr>
        <vertAlign val="subscript"/>
        <sz val="9.5"/>
        <rFont val="Courier New"/>
        <family val="3"/>
      </rPr>
      <t xml:space="preserve">20      32      </t>
    </r>
    <r>
      <rPr>
        <vertAlign val="subscript"/>
        <sz val="9.5"/>
        <rFont val="Times New Roman"/>
        <family val="1"/>
      </rPr>
      <t xml:space="preserve">17              </t>
    </r>
    <r>
      <rPr>
        <sz val="9.5"/>
        <rFont val="Courier New"/>
        <family val="3"/>
      </rPr>
      <t xml:space="preserve">36     34      </t>
    </r>
    <r>
      <rPr>
        <vertAlign val="superscript"/>
        <sz val="9.5"/>
        <rFont val="Courier New"/>
        <family val="3"/>
      </rPr>
      <t>59      35      13      26</t>
    </r>
  </si>
  <si>
    <r>
      <rPr>
        <vertAlign val="subscript"/>
        <sz val="9.5"/>
        <rFont val="Courier New"/>
        <family val="3"/>
      </rPr>
      <t xml:space="preserve">24      50      </t>
    </r>
    <r>
      <rPr>
        <vertAlign val="subscript"/>
        <sz val="9.5"/>
        <rFont val="Arial"/>
        <family val="2"/>
      </rPr>
      <t xml:space="preserve">11            </t>
    </r>
    <r>
      <rPr>
        <vertAlign val="subscript"/>
        <sz val="9.5"/>
        <rFont val="Courier New"/>
        <family val="3"/>
      </rPr>
      <t xml:space="preserve">64      35     45      26     </t>
    </r>
    <r>
      <rPr>
        <sz val="9.5"/>
        <rFont val="Courier New"/>
        <family val="3"/>
      </rPr>
      <t xml:space="preserve">60      21     </t>
    </r>
    <r>
      <rPr>
        <vertAlign val="superscript"/>
        <sz val="9.5"/>
        <rFont val="Courier New"/>
        <family val="3"/>
      </rPr>
      <t>86      52      19     80</t>
    </r>
  </si>
  <si>
    <r>
      <rPr>
        <vertAlign val="subscript"/>
        <sz val="9.5"/>
        <rFont val="Courier New"/>
        <family val="3"/>
      </rPr>
      <t xml:space="preserve">23      20      10       </t>
    </r>
    <r>
      <rPr>
        <vertAlign val="subscript"/>
        <sz val="10"/>
        <rFont val="Times New Roman"/>
        <family val="1"/>
      </rPr>
      <t xml:space="preserve">9             </t>
    </r>
    <r>
      <rPr>
        <vertAlign val="subscript"/>
        <sz val="9.5"/>
        <rFont val="Courier New"/>
        <family val="3"/>
      </rPr>
      <t xml:space="preserve">Z3      33      16     </t>
    </r>
    <r>
      <rPr>
        <sz val="9.5"/>
        <rFont val="Courier New"/>
        <family val="3"/>
      </rPr>
      <t xml:space="preserve">33      32      </t>
    </r>
    <r>
      <rPr>
        <vertAlign val="superscript"/>
        <sz val="9.5"/>
        <rFont val="Courier New"/>
        <family val="3"/>
      </rPr>
      <t>56      31      10      30</t>
    </r>
  </si>
  <si>
    <r>
      <rPr>
        <vertAlign val="subscript"/>
        <sz val="9.5"/>
        <rFont val="Courier New"/>
        <family val="3"/>
      </rPr>
      <t xml:space="preserve">0       0       0       </t>
    </r>
    <r>
      <rPr>
        <sz val="9.5"/>
        <rFont val="Courier New"/>
        <family val="3"/>
      </rPr>
      <t xml:space="preserve">0       0       0       </t>
    </r>
    <r>
      <rPr>
        <vertAlign val="superscript"/>
        <sz val="9.5"/>
        <rFont val="Courier New"/>
        <family val="3"/>
      </rPr>
      <t>0       0       0       0       0       0       0</t>
    </r>
  </si>
  <si>
    <r>
      <rPr>
        <sz val="10.5"/>
        <rFont val="Times New Roman"/>
        <family val="1"/>
      </rPr>
      <t>- 101 -</t>
    </r>
  </si>
  <si>
    <r>
      <rPr>
        <sz val="7"/>
        <rFont val="Times New Roman"/>
        <family val="1"/>
      </rPr>
      <t>II</t>
    </r>
  </si>
  <si>
    <r>
      <rPr>
        <sz val="10.5"/>
        <rFont val="Courier New"/>
        <family val="3"/>
      </rPr>
      <t>PAGE 7 OF 10</t>
    </r>
  </si>
  <si>
    <r>
      <rPr>
        <vertAlign val="subscript"/>
        <sz val="10.5"/>
        <rFont val="Courier New"/>
        <family val="3"/>
      </rPr>
      <t xml:space="preserve">RAMPART    RUBY  SHAGE-  </t>
    </r>
    <r>
      <rPr>
        <sz val="10.5"/>
        <rFont val="Courier New"/>
        <family val="3"/>
      </rPr>
      <t xml:space="preserve">SLEET- STEVENS   </t>
    </r>
    <r>
      <rPr>
        <vertAlign val="superscript"/>
        <sz val="10.5"/>
        <rFont val="Courier New"/>
        <family val="3"/>
      </rPr>
      <t xml:space="preserve">STONY TAKOTNA  TANANA  TULUK- TVONEK  VENETIE ILIAMNA KOKHNOK </t>
    </r>
    <r>
      <rPr>
        <sz val="10.5"/>
        <rFont val="Courier New"/>
        <family val="3"/>
      </rPr>
      <t xml:space="preserve">LUK    MUTE VILLAGE   </t>
    </r>
    <r>
      <rPr>
        <b/>
        <vertAlign val="superscript"/>
        <sz val="11"/>
        <rFont val="Courier New"/>
        <family val="3"/>
      </rPr>
      <t>RIVER</t>
    </r>
  </si>
  <si>
    <r>
      <rPr>
        <vertAlign val="subscript"/>
        <sz val="10.5"/>
        <rFont val="Courier New"/>
        <family val="3"/>
      </rPr>
      <t xml:space="preserve">36-645  36-650  </t>
    </r>
    <r>
      <rPr>
        <sz val="10.5"/>
        <rFont val="Courier New"/>
        <family val="3"/>
      </rPr>
      <t xml:space="preserve">36-660  36-665  </t>
    </r>
    <r>
      <rPr>
        <vertAlign val="superscript"/>
        <sz val="10.5"/>
        <rFont val="Courier New"/>
        <family val="3"/>
      </rPr>
      <t>36-675  36-677  36-680  36-685  36-690  36-695  36-700</t>
    </r>
  </si>
  <si>
    <r>
      <rPr>
        <vertAlign val="subscript"/>
        <sz val="10.5"/>
        <rFont val="Courier New"/>
        <family val="3"/>
      </rPr>
      <t xml:space="preserve">VOTER TURNOUT </t>
    </r>
    <r>
      <rPr>
        <i/>
        <vertAlign val="subscript"/>
        <sz val="9.5"/>
        <rFont val="Times New Roman"/>
        <family val="1"/>
      </rPr>
      <t xml:space="preserve">Yo                 </t>
    </r>
    <r>
      <rPr>
        <vertAlign val="subscript"/>
        <sz val="10.5"/>
        <rFont val="Courier New"/>
        <family val="3"/>
      </rPr>
      <t xml:space="preserve">75.55   55.14   </t>
    </r>
    <r>
      <rPr>
        <sz val="10.5"/>
        <rFont val="Courier New"/>
        <family val="3"/>
      </rPr>
      <t xml:space="preserve">70.73   36.02   </t>
    </r>
    <r>
      <rPr>
        <vertAlign val="superscript"/>
        <sz val="10.5"/>
        <rFont val="Courier New"/>
        <family val="3"/>
      </rPr>
      <t>53.57   58.33   57.40  64.85   68.07   39.32  68.70   70.96   54.71</t>
    </r>
  </si>
  <si>
    <r>
      <rPr>
        <sz val="10.5"/>
        <rFont val="Courier New"/>
        <family val="3"/>
      </rPr>
      <t xml:space="preserve">REGISTERED VOTERS           </t>
    </r>
    <r>
      <rPr>
        <vertAlign val="superscript"/>
        <sz val="10.5"/>
        <rFont val="Courier New"/>
        <family val="3"/>
      </rPr>
      <t>45    107     82    136     56     36</t>
    </r>
  </si>
  <si>
    <r>
      <rPr>
        <sz val="10.5"/>
        <rFont val="Courier New"/>
        <family val="3"/>
      </rPr>
      <t xml:space="preserve">BALLOTS CAST               </t>
    </r>
    <r>
      <rPr>
        <vertAlign val="superscript"/>
        <sz val="10.5"/>
        <rFont val="Courier New"/>
        <family val="3"/>
      </rPr>
      <t xml:space="preserve">34     59     </t>
    </r>
    <r>
      <rPr>
        <b/>
        <vertAlign val="superscript"/>
        <sz val="9"/>
        <rFont val="Courier New"/>
        <family val="3"/>
      </rPr>
      <t xml:space="preserve">58      </t>
    </r>
    <r>
      <rPr>
        <vertAlign val="superscript"/>
        <sz val="10.5"/>
        <rFont val="Courier New"/>
        <family val="3"/>
      </rPr>
      <t>49     30     21</t>
    </r>
  </si>
  <si>
    <r>
      <rPr>
        <b/>
        <vertAlign val="subscript"/>
        <sz val="11"/>
        <rFont val="Courier New"/>
        <family val="3"/>
      </rPr>
      <t xml:space="preserve">R      </t>
    </r>
    <r>
      <rPr>
        <vertAlign val="subscript"/>
        <sz val="10.5"/>
        <rFont val="Courier New"/>
        <family val="3"/>
      </rPr>
      <t xml:space="preserve">8    22     27     24     2     11     17     26     41      </t>
    </r>
    <r>
      <rPr>
        <sz val="10.5"/>
        <rFont val="Courier New"/>
        <family val="3"/>
      </rPr>
      <t xml:space="preserve">9     48     </t>
    </r>
    <r>
      <rPr>
        <vertAlign val="superscript"/>
        <sz val="10.5"/>
        <rFont val="Courier New"/>
        <family val="3"/>
      </rPr>
      <t>42     23</t>
    </r>
  </si>
  <si>
    <r>
      <rPr>
        <vertAlign val="subscript"/>
        <sz val="10.5"/>
        <rFont val="Courier New"/>
        <family val="3"/>
      </rPr>
      <t xml:space="preserve">D     21     22     16     16     28     5      5     </t>
    </r>
    <r>
      <rPr>
        <sz val="10.5"/>
        <rFont val="Courier New"/>
        <family val="3"/>
      </rPr>
      <t xml:space="preserve">69     </t>
    </r>
    <r>
      <rPr>
        <vertAlign val="superscript"/>
        <sz val="10.5"/>
        <rFont val="Courier New"/>
        <family val="3"/>
      </rPr>
      <t>48     15     33     36     20</t>
    </r>
  </si>
  <si>
    <r>
      <rPr>
        <sz val="10.5"/>
        <rFont val="Courier New"/>
        <family val="3"/>
      </rPr>
      <t xml:space="preserve">NAP     0      </t>
    </r>
    <r>
      <rPr>
        <vertAlign val="superscript"/>
        <sz val="10.5"/>
        <rFont val="Courier New"/>
        <family val="3"/>
      </rPr>
      <t>0      0      0      0      0      0      0      1      0      0      0      0</t>
    </r>
  </si>
  <si>
    <r>
      <rPr>
        <sz val="10.5"/>
        <rFont val="Courier New"/>
        <family val="3"/>
      </rPr>
      <t xml:space="preserve">AFP     0      </t>
    </r>
    <r>
      <rPr>
        <vertAlign val="superscript"/>
        <sz val="10.5"/>
        <rFont val="Courier New"/>
        <family val="3"/>
      </rPr>
      <t>0      0      1     0      0      0      1      1      0      2      0      0</t>
    </r>
  </si>
  <si>
    <r>
      <rPr>
        <sz val="10.5"/>
        <rFont val="Courier New"/>
        <family val="3"/>
      </rPr>
      <t xml:space="preserve">NLP     0      </t>
    </r>
    <r>
      <rPr>
        <vertAlign val="superscript"/>
        <sz val="10.5"/>
        <rFont val="Courier New"/>
        <family val="3"/>
      </rPr>
      <t xml:space="preserve">0      0      0      0      </t>
    </r>
    <r>
      <rPr>
        <vertAlign val="superscript"/>
        <sz val="8"/>
        <rFont val="Arial"/>
        <family val="2"/>
      </rPr>
      <t xml:space="preserve">D               </t>
    </r>
    <r>
      <rPr>
        <vertAlign val="superscript"/>
        <sz val="10.5"/>
        <rFont val="Courier New"/>
        <family val="3"/>
      </rPr>
      <t>0      0      5      0      0      0      0</t>
    </r>
  </si>
  <si>
    <r>
      <rPr>
        <sz val="10.5"/>
        <rFont val="Courier New"/>
        <family val="3"/>
      </rPr>
      <t xml:space="preserve">IFER     0      </t>
    </r>
    <r>
      <rPr>
        <vertAlign val="superscript"/>
        <sz val="10.5"/>
        <rFont val="Courier New"/>
        <family val="3"/>
      </rPr>
      <t>0      0      0      0      0      0      0      3      0      0      0      0</t>
    </r>
  </si>
  <si>
    <r>
      <rPr>
        <sz val="10.5"/>
        <rFont val="Courier New"/>
        <family val="3"/>
      </rPr>
      <t xml:space="preserve">LP     0      </t>
    </r>
    <r>
      <rPr>
        <vertAlign val="superscript"/>
        <sz val="10.5"/>
        <rFont val="Courier New"/>
        <family val="3"/>
      </rPr>
      <t>0      0      0      0      0      0      0      0      0      0      0      0</t>
    </r>
  </si>
  <si>
    <r>
      <rPr>
        <sz val="10.5"/>
        <rFont val="Courier New"/>
        <family val="3"/>
      </rPr>
      <t xml:space="preserve">NPP      3     </t>
    </r>
    <r>
      <rPr>
        <vertAlign val="superscript"/>
        <sz val="10.5"/>
        <rFont val="Courier New"/>
        <family val="3"/>
      </rPr>
      <t xml:space="preserve">12     12      6      0      </t>
    </r>
    <r>
      <rPr>
        <vertAlign val="superscript"/>
        <sz val="10"/>
        <rFont val="Times New Roman"/>
        <family val="1"/>
      </rPr>
      <t xml:space="preserve">4               </t>
    </r>
    <r>
      <rPr>
        <vertAlign val="superscript"/>
        <sz val="10.5"/>
        <rFont val="Courier New"/>
        <family val="3"/>
      </rPr>
      <t>8     28     14      9     7     24      8</t>
    </r>
  </si>
  <si>
    <r>
      <rPr>
        <sz val="10.5"/>
        <rFont val="Courier New"/>
        <family val="3"/>
      </rPr>
      <t xml:space="preserve">ATP     0      0      </t>
    </r>
    <r>
      <rPr>
        <vertAlign val="superscript"/>
        <sz val="10.5"/>
        <rFont val="Courier New"/>
        <family val="3"/>
      </rPr>
      <t>0      0      0      1      0      0      0      0      0      1      1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</si>
  <si>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0      0      0      0      0      0      0      1     0      0      0</t>
    </r>
  </si>
  <si>
    <r>
      <rPr>
        <vertAlign val="subscript"/>
        <sz val="10.5"/>
        <rFont val="Courier New"/>
        <family val="3"/>
      </rPr>
      <t xml:space="preserve">3      1      7      5      </t>
    </r>
    <r>
      <rPr>
        <sz val="10.5"/>
        <rFont val="Courier New"/>
        <family val="3"/>
      </rPr>
      <t xml:space="preserve">4      1      </t>
    </r>
    <r>
      <rPr>
        <vertAlign val="superscript"/>
        <sz val="10.5"/>
        <rFont val="Courier New"/>
        <family val="3"/>
      </rPr>
      <t>5      0</t>
    </r>
  </si>
  <si>
    <r>
      <rPr>
        <sz val="10.5"/>
        <rFont val="Courier New"/>
        <family val="3"/>
      </rPr>
      <t xml:space="preserve">13     </t>
    </r>
    <r>
      <rPr>
        <vertAlign val="superscript"/>
        <sz val="10.5"/>
        <rFont val="Courier New"/>
        <family val="3"/>
      </rPr>
      <t>57     33     16     35     60     29</t>
    </r>
  </si>
  <si>
    <r>
      <rPr>
        <vertAlign val="subscript"/>
        <sz val="10.5"/>
        <rFont val="Courier New"/>
        <family val="3"/>
      </rPr>
      <t xml:space="preserve">D     13     </t>
    </r>
    <r>
      <rPr>
        <vertAlign val="subscript"/>
        <sz val="9"/>
        <rFont val="Arial"/>
        <family val="2"/>
      </rPr>
      <t xml:space="preserve">17              17             </t>
    </r>
    <r>
      <rPr>
        <vertAlign val="subscript"/>
        <sz val="10.5"/>
        <rFont val="Courier New"/>
        <family val="3"/>
      </rPr>
      <t xml:space="preserve">20     24     7     15     </t>
    </r>
    <r>
      <rPr>
        <sz val="10.5"/>
        <rFont val="Courier New"/>
        <family val="3"/>
      </rPr>
      <t xml:space="preserve">51     74     </t>
    </r>
    <r>
      <rPr>
        <vertAlign val="superscript"/>
        <sz val="10.5"/>
        <rFont val="Courier New"/>
        <family val="3"/>
      </rPr>
      <t>14     50     44     16</t>
    </r>
  </si>
  <si>
    <r>
      <rPr>
        <vertAlign val="subscript"/>
        <sz val="10.5"/>
        <rFont val="Courier New"/>
        <family val="3"/>
      </rPr>
      <t xml:space="preserve">0      1      0      0      0      0      0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 xml:space="preserve">0      0      0      </t>
    </r>
    <r>
      <rPr>
        <vertAlign val="superscript"/>
        <sz val="8"/>
        <rFont val="Arial"/>
        <family val="2"/>
      </rPr>
      <t>D</t>
    </r>
  </si>
  <si>
    <r>
      <rPr>
        <vertAlign val="subscript"/>
        <sz val="10.5"/>
        <rFont val="Courier New"/>
        <family val="3"/>
      </rPr>
      <t xml:space="preserve">D     13     20     11     15     25      2     12     </t>
    </r>
    <r>
      <rPr>
        <sz val="10.5"/>
        <rFont val="Courier New"/>
        <family val="3"/>
      </rPr>
      <t xml:space="preserve">52     43     </t>
    </r>
    <r>
      <rPr>
        <vertAlign val="superscript"/>
        <sz val="10.5"/>
        <rFont val="Courier New"/>
        <family val="3"/>
      </rPr>
      <t>15     42     40     14</t>
    </r>
  </si>
  <si>
    <r>
      <rPr>
        <vertAlign val="subscript"/>
        <sz val="9"/>
        <rFont val="Arial"/>
        <family val="2"/>
      </rPr>
      <t xml:space="preserve">G             </t>
    </r>
    <r>
      <rPr>
        <vertAlign val="subscript"/>
        <sz val="10.5"/>
        <rFont val="Courier New"/>
        <family val="3"/>
      </rPr>
      <t xml:space="preserve">0      0      1      1      1      1      0      5      </t>
    </r>
    <r>
      <rPr>
        <sz val="10.5"/>
        <rFont val="Courier New"/>
        <family val="3"/>
      </rPr>
      <t xml:space="preserve">6      0      4      </t>
    </r>
    <r>
      <rPr>
        <vertAlign val="superscript"/>
        <sz val="10.5"/>
        <rFont val="Courier New"/>
        <family val="3"/>
      </rPr>
      <t>1      2</t>
    </r>
  </si>
  <si>
    <r>
      <rPr>
        <vertAlign val="subscript"/>
        <sz val="10.5"/>
        <rFont val="Courier New"/>
        <family val="3"/>
      </rPr>
      <t xml:space="preserve">A     0      0      </t>
    </r>
    <r>
      <rPr>
        <vertAlign val="subscript"/>
        <sz val="8.5"/>
        <rFont val="Arial"/>
        <family val="2"/>
      </rPr>
      <t xml:space="preserve">2                </t>
    </r>
    <r>
      <rPr>
        <vertAlign val="subscript"/>
        <sz val="10.5"/>
        <rFont val="Courier New"/>
        <family val="3"/>
      </rPr>
      <t xml:space="preserve">1     0      0      0      6      3      </t>
    </r>
    <r>
      <rPr>
        <sz val="10.5"/>
        <rFont val="Courier New"/>
        <family val="3"/>
      </rPr>
      <t>3     10     10</t>
    </r>
    <r>
      <rPr>
        <vertAlign val="superscript"/>
        <sz val="10.5"/>
        <rFont val="Courier New"/>
        <family val="3"/>
      </rPr>
      <t xml:space="preserve">      0</t>
    </r>
  </si>
  <si>
    <r>
      <rPr>
        <b/>
        <vertAlign val="subscript"/>
        <sz val="11"/>
        <rFont val="Courier New"/>
        <family val="3"/>
      </rPr>
      <t xml:space="preserve">R    </t>
    </r>
    <r>
      <rPr>
        <vertAlign val="subscript"/>
        <sz val="10.5"/>
        <rFont val="Courier New"/>
        <family val="3"/>
      </rPr>
      <t xml:space="preserve">16     36     40     </t>
    </r>
    <r>
      <rPr>
        <b/>
        <vertAlign val="subscript"/>
        <sz val="9"/>
        <rFont val="Courier New"/>
        <family val="3"/>
      </rPr>
      <t xml:space="preserve">28       </t>
    </r>
    <r>
      <rPr>
        <vertAlign val="subscript"/>
        <sz val="10.5"/>
        <rFont val="Courier New"/>
        <family val="3"/>
      </rPr>
      <t xml:space="preserve">4     15     </t>
    </r>
    <r>
      <rPr>
        <sz val="10.5"/>
        <rFont val="Courier New"/>
        <family val="3"/>
      </rPr>
      <t xml:space="preserve">17     54     </t>
    </r>
    <r>
      <rPr>
        <vertAlign val="superscript"/>
        <sz val="10.5"/>
        <rFont val="Courier New"/>
        <family val="3"/>
      </rPr>
      <t>60     15     32     59     29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</si>
  <si>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0      0      0</t>
    </r>
  </si>
  <si>
    <r>
      <rPr>
        <b/>
        <vertAlign val="subscript"/>
        <sz val="9"/>
        <rFont val="Arial"/>
        <family val="2"/>
      </rPr>
      <t xml:space="preserve">A             </t>
    </r>
    <r>
      <rPr>
        <vertAlign val="subscript"/>
        <sz val="10.5"/>
        <rFont val="Courier New"/>
        <family val="3"/>
      </rPr>
      <t xml:space="preserve">1      </t>
    </r>
    <r>
      <rPr>
        <sz val="10.5"/>
        <rFont val="Courier New"/>
        <family val="3"/>
      </rPr>
      <t xml:space="preserve">7     10     37      </t>
    </r>
    <r>
      <rPr>
        <vertAlign val="superscript"/>
        <sz val="10.5"/>
        <rFont val="Courier New"/>
        <family val="3"/>
      </rPr>
      <t xml:space="preserve">2      4      9      9     </t>
    </r>
    <r>
      <rPr>
        <b/>
        <vertAlign val="superscript"/>
        <sz val="9"/>
        <rFont val="Courier New"/>
        <family val="3"/>
      </rPr>
      <t xml:space="preserve">58       </t>
    </r>
    <r>
      <rPr>
        <vertAlign val="superscript"/>
        <sz val="10.5"/>
        <rFont val="Courier New"/>
        <family val="3"/>
      </rPr>
      <t>8      9     40     16</t>
    </r>
  </si>
  <si>
    <r>
      <rPr>
        <b/>
        <vertAlign val="subscript"/>
        <sz val="9.5"/>
        <rFont val="Arial"/>
        <family val="2"/>
      </rPr>
      <t xml:space="preserve">D            </t>
    </r>
    <r>
      <rPr>
        <vertAlign val="subscript"/>
        <sz val="10.5"/>
        <rFont val="Courier New"/>
        <family val="3"/>
      </rPr>
      <t xml:space="preserve">26     </t>
    </r>
    <r>
      <rPr>
        <b/>
        <vertAlign val="subscript"/>
        <sz val="9"/>
        <rFont val="Courier New"/>
        <family val="3"/>
      </rPr>
      <t xml:space="preserve">38      </t>
    </r>
    <r>
      <rPr>
        <vertAlign val="subscript"/>
        <sz val="10.5"/>
        <rFont val="Courier New"/>
        <family val="3"/>
      </rPr>
      <t xml:space="preserve">43     10     </t>
    </r>
    <r>
      <rPr>
        <b/>
        <vertAlign val="subscript"/>
        <sz val="9"/>
        <rFont val="Courier New"/>
        <family val="3"/>
      </rPr>
      <t xml:space="preserve">28      </t>
    </r>
    <r>
      <rPr>
        <vertAlign val="subscript"/>
        <sz val="10.5"/>
        <rFont val="Courier New"/>
        <family val="3"/>
      </rPr>
      <t xml:space="preserve">14     </t>
    </r>
    <r>
      <rPr>
        <b/>
        <sz val="9"/>
        <rFont val="Courier New"/>
        <family val="3"/>
      </rPr>
      <t xml:space="preserve">18     </t>
    </r>
    <r>
      <rPr>
        <sz val="10.5"/>
        <rFont val="Courier New"/>
        <family val="3"/>
      </rPr>
      <t xml:space="preserve">106     </t>
    </r>
    <r>
      <rPr>
        <vertAlign val="superscript"/>
        <sz val="10.5"/>
        <rFont val="Courier New"/>
        <family val="3"/>
      </rPr>
      <t>47     22     63     50     19</t>
    </r>
  </si>
  <si>
    <r>
      <rPr>
        <vertAlign val="subscript"/>
        <sz val="10.5"/>
        <rFont val="Courier New"/>
        <family val="3"/>
      </rPr>
      <t xml:space="preserve">2      8      1      0     0      0      2      3      7      2     </t>
    </r>
    <r>
      <rPr>
        <sz val="10.5"/>
        <rFont val="Courier New"/>
        <family val="3"/>
      </rPr>
      <t xml:space="preserve">10     </t>
    </r>
    <r>
      <rPr>
        <sz val="9"/>
        <rFont val="Arial"/>
        <family val="2"/>
      </rPr>
      <t xml:space="preserve">17              </t>
    </r>
    <r>
      <rPr>
        <sz val="10.5"/>
        <rFont val="Courier New"/>
        <family val="3"/>
      </rPr>
      <t>7</t>
    </r>
  </si>
  <si>
    <r>
      <rPr>
        <vertAlign val="subscript"/>
        <sz val="10.5"/>
        <rFont val="Courier New"/>
        <family val="3"/>
      </rPr>
      <t xml:space="preserve">0      0      0      0      0      0      0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 xml:space="preserve">0      0      0      </t>
    </r>
    <r>
      <rPr>
        <vertAlign val="superscript"/>
        <sz val="8.5"/>
        <rFont val="Times New Roman"/>
        <family val="1"/>
      </rPr>
      <t>0</t>
    </r>
  </si>
  <si>
    <r>
      <rPr>
        <sz val="10.5"/>
        <rFont val="Courier New"/>
        <family val="3"/>
      </rPr>
      <t xml:space="preserve">- APPEALS - A. </t>
    </r>
    <r>
      <rPr>
        <vertAlign val="superscript"/>
        <sz val="10.5"/>
        <rFont val="Courier New"/>
        <family val="3"/>
      </rPr>
      <t xml:space="preserve">BRYNER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</si>
  <si>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APPEALS </t>
    </r>
    <r>
      <rPr>
        <vertAlign val="superscript"/>
        <sz val="13"/>
        <rFont val="Times New Roman"/>
        <family val="1"/>
      </rPr>
      <t xml:space="preserve">-  f,.  </t>
    </r>
    <r>
      <rPr>
        <vertAlign val="superscript"/>
        <sz val="10.5"/>
        <rFont val="Courier New"/>
        <family val="3"/>
      </rPr>
      <t xml:space="preserve">COATS </t>
    </r>
    <r>
      <rPr>
        <sz val="10.5"/>
        <rFont val="Courier New"/>
        <family val="3"/>
      </rPr>
      <t>YES</t>
    </r>
  </si>
  <si>
    <r>
      <rPr>
        <vertAlign val="subscript"/>
        <sz val="10.5"/>
        <rFont val="Courier New"/>
        <family val="3"/>
      </rPr>
      <t xml:space="preserve">-: JD3S - </t>
    </r>
    <r>
      <rPr>
        <sz val="10.5"/>
        <rFont val="Courier New"/>
        <family val="3"/>
      </rPr>
      <t>B. CUTLER YES</t>
    </r>
  </si>
  <si>
    <r>
      <rPr>
        <sz val="24"/>
        <rFont val="Arial"/>
        <family val="2"/>
      </rPr>
      <t>..</t>
    </r>
  </si>
  <si>
    <r>
      <rPr>
        <sz val="10.5"/>
        <rFont val="Courier New"/>
        <family val="3"/>
      </rPr>
      <t xml:space="preserve">5     13     </t>
    </r>
    <r>
      <rPr>
        <vertAlign val="superscript"/>
        <sz val="10.5"/>
        <rFont val="Courier New"/>
        <family val="3"/>
      </rPr>
      <t>18     18      5     44     40     19</t>
    </r>
  </si>
  <si>
    <r>
      <rPr>
        <vertAlign val="subscript"/>
        <sz val="10.5"/>
        <rFont val="Courier New"/>
        <family val="3"/>
      </rPr>
      <t xml:space="preserve">D     22     39     28     32     29     12     14    </t>
    </r>
    <r>
      <rPr>
        <sz val="10.5"/>
        <rFont val="Courier New"/>
        <family val="3"/>
      </rPr>
      <t xml:space="preserve">102     </t>
    </r>
    <r>
      <rPr>
        <vertAlign val="superscript"/>
        <sz val="10.5"/>
        <rFont val="Courier New"/>
        <family val="3"/>
      </rPr>
      <t>93     25     39     70     22</t>
    </r>
  </si>
  <si>
    <r>
      <rPr>
        <vertAlign val="subscript"/>
        <sz val="10.5"/>
        <rFont val="Courier New"/>
        <family val="3"/>
      </rPr>
      <t xml:space="preserve">0      0      </t>
    </r>
    <r>
      <rPr>
        <vertAlign val="subscript"/>
        <sz val="8"/>
        <rFont val="Arial"/>
        <family val="2"/>
      </rPr>
      <t xml:space="preserve">0                 </t>
    </r>
    <r>
      <rPr>
        <vertAlign val="subscript"/>
        <sz val="10.5"/>
        <rFont val="Courier New"/>
        <family val="3"/>
      </rPr>
      <t xml:space="preserve">0      0      0      0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0      0      0      0</t>
    </r>
  </si>
  <si>
    <r>
      <rPr>
        <vertAlign val="subscript"/>
        <sz val="10.5"/>
        <rFont val="Courier New"/>
        <family val="3"/>
      </rPr>
      <t xml:space="preserve">13     24     30     24     15      6     </t>
    </r>
    <r>
      <rPr>
        <sz val="10.5"/>
        <rFont val="Courier New"/>
        <family val="3"/>
      </rPr>
      <t xml:space="preserve">17     59     </t>
    </r>
    <r>
      <rPr>
        <vertAlign val="superscript"/>
        <sz val="10.5"/>
        <rFont val="Courier New"/>
        <family val="3"/>
      </rPr>
      <t xml:space="preserve">74     19     57     </t>
    </r>
    <r>
      <rPr>
        <b/>
        <vertAlign val="superscript"/>
        <sz val="9"/>
        <rFont val="Courier New"/>
        <family val="3"/>
      </rPr>
      <t xml:space="preserve">61      </t>
    </r>
    <r>
      <rPr>
        <vertAlign val="superscript"/>
        <sz val="10.5"/>
        <rFont val="Courier New"/>
        <family val="3"/>
      </rPr>
      <t>25</t>
    </r>
  </si>
  <si>
    <r>
      <rPr>
        <vertAlign val="subscript"/>
        <sz val="10.5"/>
        <rFont val="Courier New"/>
        <family val="3"/>
      </rPr>
      <t xml:space="preserve">8     24     23     22     12     13     </t>
    </r>
    <r>
      <rPr>
        <vertAlign val="subscript"/>
        <sz val="10"/>
        <rFont val="Times New Roman"/>
        <family val="1"/>
      </rPr>
      <t xml:space="preserve">11              </t>
    </r>
    <r>
      <rPr>
        <vertAlign val="subscript"/>
        <sz val="10.5"/>
        <rFont val="Courier New"/>
        <family val="3"/>
      </rPr>
      <t xml:space="preserve">47     </t>
    </r>
    <r>
      <rPr>
        <sz val="10.5"/>
        <rFont val="Courier New"/>
        <family val="3"/>
      </rPr>
      <t xml:space="preserve">39     13     </t>
    </r>
    <r>
      <rPr>
        <vertAlign val="superscript"/>
        <sz val="10.5"/>
        <rFont val="Courier New"/>
        <family val="3"/>
      </rPr>
      <t xml:space="preserve">28     </t>
    </r>
    <r>
      <rPr>
        <sz val="10.5"/>
        <rFont val="Courier New"/>
        <family val="3"/>
      </rPr>
      <t xml:space="preserve">35     </t>
    </r>
    <r>
      <rPr>
        <vertAlign val="superscript"/>
        <sz val="10.5"/>
        <rFont val="Courier New"/>
        <family val="3"/>
      </rPr>
      <t>19</t>
    </r>
  </si>
  <si>
    <r>
      <rPr>
        <vertAlign val="subscript"/>
        <sz val="10.5"/>
        <rFont val="Courier New"/>
        <family val="3"/>
      </rPr>
      <t xml:space="preserve">14     26     31     21!t  16      </t>
    </r>
    <r>
      <rPr>
        <b/>
        <vertAlign val="subscript"/>
        <sz val="9"/>
        <rFont val="Arial"/>
        <family val="2"/>
      </rPr>
      <t xml:space="preserve">8              </t>
    </r>
    <r>
      <rPr>
        <vertAlign val="subscript"/>
        <sz val="9"/>
        <rFont val="Arial"/>
        <family val="2"/>
      </rPr>
      <t xml:space="preserve">17              </t>
    </r>
    <r>
      <rPr>
        <sz val="10.5"/>
        <rFont val="Courier New"/>
        <family val="3"/>
      </rPr>
      <t xml:space="preserve">53     70     </t>
    </r>
    <r>
      <rPr>
        <vertAlign val="superscript"/>
        <sz val="10.5"/>
        <rFont val="Courier New"/>
        <family val="3"/>
      </rPr>
      <t>19     49     60     25</t>
    </r>
  </si>
  <si>
    <r>
      <rPr>
        <vertAlign val="subscript"/>
        <sz val="10.5"/>
        <rFont val="Courier New"/>
        <family val="3"/>
      </rPr>
      <t xml:space="preserve">8     32     21     23     13     10     </t>
    </r>
    <r>
      <rPr>
        <vertAlign val="subscript"/>
        <sz val="10"/>
        <rFont val="Times New Roman"/>
        <family val="1"/>
      </rPr>
      <t xml:space="preserve">11             </t>
    </r>
    <r>
      <rPr>
        <sz val="10.5"/>
        <rFont val="Courier New"/>
        <family val="3"/>
      </rPr>
      <t xml:space="preserve">52     40     </t>
    </r>
    <r>
      <rPr>
        <vertAlign val="superscript"/>
        <sz val="10.5"/>
        <rFont val="Courier New"/>
        <family val="3"/>
      </rPr>
      <t>12     35     31     19</t>
    </r>
  </si>
  <si>
    <r>
      <rPr>
        <vertAlign val="subscript"/>
        <sz val="10.5"/>
        <rFont val="Courier New"/>
        <family val="3"/>
      </rPr>
      <t xml:space="preserve">0      0      0      0      0      0      0      0      </t>
    </r>
    <r>
      <rPr>
        <sz val="10.5"/>
        <rFont val="Courier New"/>
        <family val="3"/>
      </rPr>
      <t xml:space="preserve">0     21     </t>
    </r>
    <r>
      <rPr>
        <vertAlign val="superscript"/>
        <sz val="10.5"/>
        <rFont val="Courier New"/>
        <family val="3"/>
      </rPr>
      <t xml:space="preserve">0     </t>
    </r>
    <r>
      <rPr>
        <b/>
        <sz val="9"/>
        <rFont val="Courier New"/>
        <family val="3"/>
      </rPr>
      <t xml:space="preserve">61      </t>
    </r>
    <r>
      <rPr>
        <vertAlign val="superscript"/>
        <sz val="10.5"/>
        <rFont val="Courier New"/>
        <family val="3"/>
      </rPr>
      <t>25</t>
    </r>
  </si>
  <si>
    <r>
      <rPr>
        <vertAlign val="subscript"/>
        <sz val="10.5"/>
        <rFont val="Courier New"/>
        <family val="3"/>
      </rPr>
      <t xml:space="preserve">0      0      0      0      0      0      0      0      </t>
    </r>
    <r>
      <rPr>
        <sz val="10.5"/>
        <rFont val="Courier New"/>
        <family val="3"/>
      </rPr>
      <t xml:space="preserve">0      9      </t>
    </r>
    <r>
      <rPr>
        <vertAlign val="superscript"/>
        <sz val="10.5"/>
        <rFont val="Courier New"/>
        <family val="3"/>
      </rPr>
      <t>0     30     18</t>
    </r>
  </si>
  <si>
    <r>
      <rPr>
        <sz val="10"/>
        <rFont val="Times New Roman"/>
        <family val="1"/>
      </rPr>
      <t>- 103 -</t>
    </r>
  </si>
  <si>
    <r>
      <rPr>
        <sz val="10.5"/>
        <rFont val="Courier New"/>
        <family val="3"/>
      </rPr>
      <t xml:space="preserve">DATE: 12/02/92                                      </t>
    </r>
    <r>
      <rPr>
        <vertAlign val="superscript"/>
        <sz val="10.5"/>
        <rFont val="Courier New"/>
        <family val="3"/>
      </rPr>
      <t xml:space="preserve">1992 GENERAL ELECTION                               </t>
    </r>
    <r>
      <rPr>
        <b/>
        <vertAlign val="superscript"/>
        <sz val="11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 xml:space="preserve">8 OF 10 </t>
    </r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>STATEMENT OF VOTE FOR DISTRICT 36</t>
    </r>
  </si>
  <si>
    <r>
      <rPr>
        <vertAlign val="subscript"/>
        <sz val="10.5"/>
        <rFont val="Courier New"/>
        <family val="3"/>
      </rPr>
      <t xml:space="preserve">RAMPART    </t>
    </r>
    <r>
      <rPr>
        <b/>
        <vertAlign val="subscript"/>
        <sz val="11"/>
        <rFont val="Courier New"/>
        <family val="3"/>
      </rPr>
      <t xml:space="preserve">RUBY  </t>
    </r>
    <r>
      <rPr>
        <vertAlign val="subscript"/>
        <sz val="10.5"/>
        <rFont val="Courier New"/>
        <family val="3"/>
      </rPr>
      <t xml:space="preserve">SHAGE-  SLEET- STEVENS   </t>
    </r>
    <r>
      <rPr>
        <sz val="10.5"/>
        <rFont val="Courier New"/>
        <family val="3"/>
      </rPr>
      <t xml:space="preserve">STONY TAKDTNA  </t>
    </r>
    <r>
      <rPr>
        <vertAlign val="superscript"/>
        <sz val="10.5"/>
        <rFont val="Courier New"/>
        <family val="3"/>
      </rPr>
      <t xml:space="preserve">TANANA  TULUK- TYONEK  VENETIE ILIAMNA KDKHNOK </t>
    </r>
    <r>
      <rPr>
        <sz val="10.5"/>
        <rFont val="Courier New"/>
        <family val="3"/>
      </rPr>
      <t xml:space="preserve">LUK    MUTE VILLAGE   </t>
    </r>
    <r>
      <rPr>
        <b/>
        <vertAlign val="superscript"/>
        <sz val="11"/>
        <rFont val="Courier New"/>
        <family val="3"/>
      </rPr>
      <t xml:space="preserve">RIVER                 </t>
    </r>
    <r>
      <rPr>
        <vertAlign val="superscript"/>
        <sz val="10.5"/>
        <rFont val="Courier New"/>
        <family val="3"/>
      </rPr>
      <t>SAK               NWHALEN IGIUGIG</t>
    </r>
  </si>
  <si>
    <r>
      <rPr>
        <b/>
        <sz val="10"/>
        <rFont val="Courier New"/>
        <family val="3"/>
      </rPr>
      <t xml:space="preserve">36-645  36-650  36-660  </t>
    </r>
    <r>
      <rPr>
        <b/>
        <vertAlign val="superscript"/>
        <sz val="10"/>
        <rFont val="Courier New"/>
        <family val="3"/>
      </rPr>
      <t xml:space="preserve">36-665  </t>
    </r>
    <r>
      <rPr>
        <vertAlign val="superscript"/>
        <sz val="10.5"/>
        <rFont val="Courier New"/>
        <family val="3"/>
      </rPr>
      <t xml:space="preserve">36-675  36-677  </t>
    </r>
    <r>
      <rPr>
        <b/>
        <vertAlign val="superscript"/>
        <sz val="10"/>
        <rFont val="Courier New"/>
        <family val="3"/>
      </rPr>
      <t xml:space="preserve">36-680  36-685  </t>
    </r>
    <r>
      <rPr>
        <vertAlign val="superscript"/>
        <sz val="10.5"/>
        <rFont val="Courier New"/>
        <family val="3"/>
      </rPr>
      <t xml:space="preserve">36-690  </t>
    </r>
    <r>
      <rPr>
        <b/>
        <vertAlign val="superscript"/>
        <sz val="10"/>
        <rFont val="Courier New"/>
        <family val="3"/>
      </rPr>
      <t xml:space="preserve">36-695  </t>
    </r>
    <r>
      <rPr>
        <vertAlign val="superscript"/>
        <sz val="10.5"/>
        <rFont val="Courier New"/>
        <family val="3"/>
      </rPr>
      <t xml:space="preserve">36-700  </t>
    </r>
    <r>
      <rPr>
        <b/>
        <vertAlign val="superscript"/>
        <sz val="10"/>
        <rFont val="Courier New"/>
        <family val="3"/>
      </rPr>
      <t>36-850  36-865</t>
    </r>
  </si>
  <si>
    <r>
      <rPr>
        <vertAlign val="subscript"/>
        <sz val="10.5"/>
        <rFont val="Courier New"/>
        <family val="3"/>
      </rPr>
      <t xml:space="preserve">0      0      0      0      0      0      </t>
    </r>
    <r>
      <rPr>
        <sz val="10.5"/>
        <rFont val="Courier New"/>
        <family val="3"/>
      </rPr>
      <t xml:space="preserve">0      0      0     </t>
    </r>
    <r>
      <rPr>
        <vertAlign val="superscript"/>
        <sz val="10.5"/>
        <rFont val="Courier New"/>
        <family val="3"/>
      </rPr>
      <t xml:space="preserve">20      0     </t>
    </r>
    <r>
      <rPr>
        <vertAlign val="superscript"/>
        <sz val="9.5"/>
        <rFont val="Times New Roman"/>
        <family val="1"/>
      </rPr>
      <t xml:space="preserve">61               </t>
    </r>
    <r>
      <rPr>
        <vertAlign val="superscript"/>
        <sz val="10.5"/>
        <rFont val="Courier New"/>
        <family val="3"/>
      </rPr>
      <t>21</t>
    </r>
  </si>
  <si>
    <r>
      <rPr>
        <sz val="10.5"/>
        <rFont val="Courier New"/>
        <family val="3"/>
      </rPr>
      <t>ND                         0</t>
    </r>
  </si>
  <si>
    <r>
      <rPr>
        <vertAlign val="subscript"/>
        <sz val="10.5"/>
        <rFont val="Courier New"/>
        <family val="3"/>
      </rPr>
      <t xml:space="preserve">0      </t>
    </r>
    <r>
      <rPr>
        <vertAlign val="subscript"/>
        <sz val="9.5"/>
        <rFont val="Times New Roman"/>
        <family val="1"/>
      </rPr>
      <t xml:space="preserve">0                 0                </t>
    </r>
    <r>
      <rPr>
        <vertAlign val="subscript"/>
        <sz val="10.5"/>
        <rFont val="Courier New"/>
        <family val="3"/>
      </rPr>
      <t xml:space="preserve">0      </t>
    </r>
    <r>
      <rPr>
        <vertAlign val="subscript"/>
        <sz val="9.5"/>
        <rFont val="Times New Roman"/>
        <family val="1"/>
      </rPr>
      <t xml:space="preserve">0              </t>
    </r>
    <r>
      <rPr>
        <sz val="10.5"/>
        <rFont val="Courier New"/>
        <family val="3"/>
      </rPr>
      <t xml:space="preserve">10     </t>
    </r>
    <r>
      <rPr>
        <sz val="9.5"/>
        <rFont val="Times New Roman"/>
        <family val="1"/>
      </rPr>
      <t xml:space="preserve">0              </t>
    </r>
    <r>
      <rPr>
        <b/>
        <sz val="10"/>
        <rFont val="Courier New"/>
        <family val="3"/>
      </rPr>
      <t xml:space="preserve">29      </t>
    </r>
    <r>
      <rPr>
        <vertAlign val="superscript"/>
        <sz val="10.5"/>
        <rFont val="Courier New"/>
        <family val="3"/>
      </rPr>
      <t>21</t>
    </r>
  </si>
  <si>
    <r>
      <rPr>
        <vertAlign val="subscript"/>
        <sz val="10.5"/>
        <rFont val="Courier New"/>
        <family val="3"/>
      </rPr>
      <t xml:space="preserve">YES                    </t>
    </r>
    <r>
      <rPr>
        <vertAlign val="subscript"/>
        <sz val="9.5"/>
        <rFont val="Times New Roman"/>
        <family val="1"/>
      </rPr>
      <t xml:space="preserve">0                </t>
    </r>
    <r>
      <rPr>
        <vertAlign val="subscript"/>
        <sz val="10.5"/>
        <rFont val="Courier New"/>
        <family val="3"/>
      </rPr>
      <t xml:space="preserve">0      0      0      0      </t>
    </r>
    <r>
      <rPr>
        <vertAlign val="subscript"/>
        <sz val="9.5"/>
        <rFont val="Times New Roman"/>
        <family val="1"/>
      </rPr>
      <t xml:space="preserve">0                </t>
    </r>
    <r>
      <rPr>
        <vertAlign val="subscript"/>
        <sz val="10.5"/>
        <rFont val="Courier New"/>
        <family val="3"/>
      </rPr>
      <t xml:space="preserve">0      0      </t>
    </r>
    <r>
      <rPr>
        <vertAlign val="subscript"/>
        <sz val="9.5"/>
        <rFont val="Times New Roman"/>
        <family val="1"/>
      </rPr>
      <t xml:space="preserve">0              </t>
    </r>
    <r>
      <rPr>
        <b/>
        <sz val="10"/>
        <rFont val="Courier New"/>
        <family val="3"/>
      </rPr>
      <t xml:space="preserve">19     </t>
    </r>
    <r>
      <rPr>
        <sz val="9.5"/>
        <rFont val="Times New Roman"/>
        <family val="1"/>
      </rPr>
      <t xml:space="preserve">0              </t>
    </r>
    <r>
      <rPr>
        <vertAlign val="superscript"/>
        <sz val="9"/>
        <rFont val="Arial"/>
        <family val="2"/>
      </rPr>
      <t>61</t>
    </r>
    <r>
      <rPr>
        <vertAlign val="superscript"/>
        <sz val="10.5"/>
        <rFont val="Courier New"/>
        <family val="3"/>
      </rPr>
      <t xml:space="preserve">     22</t>
    </r>
  </si>
  <si>
    <r>
      <rPr>
        <sz val="10.5"/>
        <rFont val="Courier New"/>
        <family val="3"/>
      </rPr>
      <t xml:space="preserve">ND                    </t>
    </r>
    <r>
      <rPr>
        <sz val="9.5"/>
        <rFont val="Times New Roman"/>
        <family val="1"/>
      </rPr>
      <t xml:space="preserve">0                </t>
    </r>
    <r>
      <rPr>
        <vertAlign val="superscript"/>
        <sz val="10.5"/>
        <rFont val="Courier New"/>
        <family val="3"/>
      </rPr>
      <t xml:space="preserve">0      0      0      </t>
    </r>
    <r>
      <rPr>
        <vertAlign val="superscript"/>
        <sz val="8.5"/>
        <rFont val="Arial"/>
        <family val="2"/>
      </rPr>
      <t xml:space="preserve">0                </t>
    </r>
    <r>
      <rPr>
        <vertAlign val="superscript"/>
        <sz val="10.5"/>
        <rFont val="Courier New"/>
        <family val="3"/>
      </rPr>
      <t xml:space="preserve">0      0      0      0     </t>
    </r>
    <r>
      <rPr>
        <vertAlign val="superscript"/>
        <sz val="9.5"/>
        <rFont val="Arial"/>
        <family val="2"/>
      </rPr>
      <t xml:space="preserve">11              </t>
    </r>
    <r>
      <rPr>
        <vertAlign val="superscript"/>
        <sz val="9.5"/>
        <rFont val="Times New Roman"/>
        <family val="1"/>
      </rPr>
      <t xml:space="preserve">0              </t>
    </r>
    <r>
      <rPr>
        <vertAlign val="superscript"/>
        <sz val="10.5"/>
        <rFont val="Courier New"/>
        <family val="3"/>
      </rPr>
      <t>27     21</t>
    </r>
  </si>
  <si>
    <r>
      <rPr>
        <sz val="10.5"/>
        <rFont val="Courier New"/>
        <family val="3"/>
      </rPr>
      <t xml:space="preserve">JD3S - M. </t>
    </r>
    <r>
      <rPr>
        <b/>
        <sz val="11"/>
        <rFont val="Courier New"/>
        <family val="3"/>
      </rPr>
      <t xml:space="preserve">ROWLAND           </t>
    </r>
    <r>
      <rPr>
        <vertAlign val="subscript"/>
        <sz val="10.5"/>
        <rFont val="Courier New"/>
        <family val="3"/>
      </rPr>
      <t>0      0      0      0      0      0      0      0      0     21     0     57     22</t>
    </r>
  </si>
  <si>
    <r>
      <rPr>
        <sz val="10.5"/>
        <rFont val="Courier New"/>
        <family val="3"/>
      </rPr>
      <t xml:space="preserve">JD3D - </t>
    </r>
    <r>
      <rPr>
        <b/>
        <sz val="11"/>
        <rFont val="Courier New"/>
        <family val="3"/>
      </rPr>
      <t xml:space="preserve">P. </t>
    </r>
    <r>
      <rPr>
        <sz val="10.5"/>
        <rFont val="Courier New"/>
        <family val="3"/>
      </rPr>
      <t>ASHMAN YES</t>
    </r>
  </si>
  <si>
    <r>
      <rPr>
        <vertAlign val="subscript"/>
        <sz val="10.5"/>
        <rFont val="Courier New"/>
        <family val="3"/>
      </rPr>
      <t xml:space="preserve">0      0      0      0      0      0      </t>
    </r>
    <r>
      <rPr>
        <sz val="10.5"/>
        <rFont val="Courier New"/>
        <family val="3"/>
      </rPr>
      <t xml:space="preserve">0      0      0     </t>
    </r>
    <r>
      <rPr>
        <vertAlign val="superscript"/>
        <sz val="10.5"/>
        <rFont val="Courier New"/>
        <family val="3"/>
      </rPr>
      <t xml:space="preserve">21     0     </t>
    </r>
    <r>
      <rPr>
        <b/>
        <vertAlign val="superscript"/>
        <sz val="10"/>
        <rFont val="Courier New"/>
        <family val="3"/>
      </rPr>
      <t xml:space="preserve">58     </t>
    </r>
    <r>
      <rPr>
        <vertAlign val="superscript"/>
        <sz val="10.5"/>
        <rFont val="Courier New"/>
        <family val="3"/>
      </rPr>
      <t>23</t>
    </r>
  </si>
  <si>
    <r>
      <rPr>
        <sz val="10.5"/>
        <rFont val="Courier New"/>
        <family val="3"/>
      </rPr>
      <t xml:space="preserve">0      0      0     </t>
    </r>
    <r>
      <rPr>
        <vertAlign val="superscript"/>
        <sz val="10.5"/>
        <rFont val="Courier New"/>
        <family val="3"/>
      </rPr>
      <t>10     0     34     20</t>
    </r>
  </si>
  <si>
    <r>
      <rPr>
        <sz val="10.5"/>
        <rFont val="Courier New"/>
        <family val="3"/>
      </rPr>
      <t xml:space="preserve">NO                    </t>
    </r>
    <r>
      <rPr>
        <vertAlign val="superscript"/>
        <sz val="10.5"/>
        <rFont val="Courier New"/>
        <family val="3"/>
      </rPr>
      <t>0      0      0      0      0      0</t>
    </r>
  </si>
  <si>
    <r>
      <rPr>
        <sz val="10.5"/>
        <rFont val="Courier New"/>
        <family val="3"/>
      </rPr>
      <t xml:space="preserve">JD3D - N. FINN              </t>
    </r>
    <r>
      <rPr>
        <vertAlign val="subscript"/>
        <sz val="10.5"/>
        <rFont val="Courier New"/>
        <family val="3"/>
      </rPr>
      <t xml:space="preserve">0      0      0      0      0      0      0      0      0     21     </t>
    </r>
    <r>
      <rPr>
        <vertAlign val="subscript"/>
        <sz val="9.5"/>
        <rFont val="Times New Roman"/>
        <family val="1"/>
      </rPr>
      <t xml:space="preserve">0              </t>
    </r>
    <r>
      <rPr>
        <vertAlign val="subscript"/>
        <sz val="10.5"/>
        <rFont val="Courier New"/>
        <family val="3"/>
      </rPr>
      <t>59</t>
    </r>
    <r>
      <rPr>
        <b/>
        <vertAlign val="subscript"/>
        <sz val="10"/>
        <rFont val="Courier New"/>
        <family val="3"/>
      </rPr>
      <t xml:space="preserve">      28</t>
    </r>
  </si>
  <si>
    <r>
      <rPr>
        <sz val="10.5"/>
        <rFont val="Courier New"/>
        <family val="3"/>
      </rPr>
      <t xml:space="preserve">JD3D - </t>
    </r>
    <r>
      <rPr>
        <b/>
        <sz val="11"/>
        <rFont val="Courier New"/>
        <family val="3"/>
      </rPr>
      <t xml:space="preserve">W. </t>
    </r>
    <r>
      <rPr>
        <sz val="10.5"/>
        <rFont val="Courier New"/>
        <family val="3"/>
      </rPr>
      <t>FULD</t>
    </r>
  </si>
  <si>
    <r>
      <rPr>
        <vertAlign val="subscript"/>
        <sz val="10.5"/>
        <rFont val="Courier New"/>
        <family val="3"/>
      </rPr>
      <t xml:space="preserve">0      0      0      0      0      0      0      0      0     </t>
    </r>
    <r>
      <rPr>
        <sz val="10.5"/>
        <rFont val="Courier New"/>
        <family val="3"/>
      </rPr>
      <t xml:space="preserve">20      0     </t>
    </r>
    <r>
      <rPr>
        <sz val="9"/>
        <rFont val="Arial"/>
        <family val="2"/>
      </rPr>
      <t xml:space="preserve">61              </t>
    </r>
    <r>
      <rPr>
        <vertAlign val="superscript"/>
        <sz val="10.5"/>
        <rFont val="Courier New"/>
        <family val="3"/>
      </rPr>
      <t>25</t>
    </r>
  </si>
  <si>
    <r>
      <rPr>
        <vertAlign val="superscript"/>
        <sz val="10.5"/>
        <rFont val="Courier New"/>
        <family val="3"/>
      </rPr>
      <t xml:space="preserve">YES                    </t>
    </r>
    <r>
      <rPr>
        <sz val="10.5"/>
        <rFont val="Courier New"/>
        <family val="3"/>
      </rPr>
      <t xml:space="preserve">0      0      0      </t>
    </r>
    <r>
      <rPr>
        <vertAlign val="superscript"/>
        <sz val="10.5"/>
        <rFont val="Courier New"/>
        <family val="3"/>
      </rPr>
      <t>0      0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</si>
  <si>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 xml:space="preserve">0      0      0     </t>
    </r>
    <r>
      <rPr>
        <vertAlign val="superscript"/>
        <sz val="9.5"/>
        <rFont val="Arial"/>
        <family val="2"/>
      </rPr>
      <t xml:space="preserve">11              </t>
    </r>
    <r>
      <rPr>
        <vertAlign val="superscript"/>
        <sz val="10.5"/>
        <rFont val="Courier New"/>
        <family val="3"/>
      </rPr>
      <t xml:space="preserve">0     31     </t>
    </r>
    <r>
      <rPr>
        <vertAlign val="superscript"/>
        <sz val="9"/>
        <rFont val="Arial"/>
        <family val="2"/>
      </rPr>
      <t>18</t>
    </r>
  </si>
  <si>
    <r>
      <rPr>
        <vertAlign val="subscript"/>
        <sz val="10.5"/>
        <rFont val="Courier New"/>
        <family val="3"/>
      </rPr>
      <t xml:space="preserve">0      0      0      0      </t>
    </r>
    <r>
      <rPr>
        <sz val="10.5"/>
        <rFont val="Courier New"/>
        <family val="3"/>
      </rPr>
      <t xml:space="preserve">0      0      0      </t>
    </r>
    <r>
      <rPr>
        <vertAlign val="superscript"/>
        <sz val="10.5"/>
        <rFont val="Courier New"/>
        <family val="3"/>
      </rPr>
      <t>0      0     20      0     63     24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</si>
  <si>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 xml:space="preserve">0      0     </t>
    </r>
    <r>
      <rPr>
        <vertAlign val="superscript"/>
        <sz val="9.5"/>
        <rFont val="Arial"/>
        <family val="2"/>
      </rPr>
      <t xml:space="preserve">11               </t>
    </r>
    <r>
      <rPr>
        <vertAlign val="superscript"/>
        <sz val="10.5"/>
        <rFont val="Courier New"/>
        <family val="3"/>
      </rPr>
      <t xml:space="preserve">0     </t>
    </r>
    <r>
      <rPr>
        <b/>
        <vertAlign val="superscript"/>
        <sz val="10"/>
        <rFont val="Courier New"/>
        <family val="3"/>
      </rPr>
      <t xml:space="preserve">29     </t>
    </r>
    <r>
      <rPr>
        <vertAlign val="superscript"/>
        <sz val="9"/>
        <rFont val="Arial"/>
        <family val="2"/>
      </rPr>
      <t>19</t>
    </r>
  </si>
  <si>
    <r>
      <rPr>
        <sz val="10.5"/>
        <rFont val="Courier New"/>
        <family val="3"/>
      </rPr>
      <t xml:space="preserve">NO                     0      </t>
    </r>
    <r>
      <rPr>
        <vertAlign val="superscript"/>
        <sz val="10.5"/>
        <rFont val="Courier New"/>
        <family val="3"/>
      </rPr>
      <t xml:space="preserve">0      </t>
    </r>
    <r>
      <rPr>
        <vertAlign val="superscript"/>
        <sz val="9.5"/>
        <rFont val="Times New Roman"/>
        <family val="1"/>
      </rPr>
      <t xml:space="preserve">0                </t>
    </r>
    <r>
      <rPr>
        <vertAlign val="superscript"/>
        <sz val="10.5"/>
        <rFont val="Courier New"/>
        <family val="3"/>
      </rPr>
      <t>0      0</t>
    </r>
  </si>
  <si>
    <r>
      <rPr>
        <sz val="10.5"/>
        <rFont val="Courier New"/>
        <family val="3"/>
      </rPr>
      <t xml:space="preserve">JD4S - J. HODGES               </t>
    </r>
    <r>
      <rPr>
        <vertAlign val="subscript"/>
        <sz val="10.5"/>
        <rFont val="Courier New"/>
        <family val="3"/>
      </rPr>
      <t xml:space="preserve">17     </t>
    </r>
    <r>
      <rPr>
        <b/>
        <vertAlign val="subscript"/>
        <sz val="10"/>
        <rFont val="Courier New"/>
        <family val="3"/>
      </rPr>
      <t xml:space="preserve">28      </t>
    </r>
    <r>
      <rPr>
        <vertAlign val="subscript"/>
        <sz val="10.5"/>
        <rFont val="Courier New"/>
        <family val="3"/>
      </rPr>
      <t xml:space="preserve">30     25     18     10     </t>
    </r>
    <r>
      <rPr>
        <vertAlign val="subscript"/>
        <sz val="10"/>
        <rFont val="Times New Roman"/>
        <family val="1"/>
      </rPr>
      <t xml:space="preserve">16              </t>
    </r>
    <r>
      <rPr>
        <vertAlign val="subscript"/>
        <sz val="10.5"/>
        <rFont val="Courier New"/>
        <family val="3"/>
      </rPr>
      <t xml:space="preserve">61     76     0     62      </t>
    </r>
    <r>
      <rPr>
        <vertAlign val="subscript"/>
        <sz val="9.5"/>
        <rFont val="Times New Roman"/>
        <family val="1"/>
      </rPr>
      <t>0</t>
    </r>
    <r>
      <rPr>
        <vertAlign val="subscript"/>
        <sz val="10.5"/>
        <rFont val="Courier New"/>
        <family val="3"/>
      </rPr>
      <t xml:space="preserve">      0</t>
    </r>
  </si>
  <si>
    <r>
      <rPr>
        <sz val="10.5"/>
        <rFont val="Courier New"/>
        <family val="3"/>
      </rPr>
      <t xml:space="preserve">JD4S - N. STEINKRUGER          </t>
    </r>
    <r>
      <rPr>
        <vertAlign val="subscript"/>
        <sz val="10.5"/>
        <rFont val="Courier New"/>
        <family val="3"/>
      </rPr>
      <t xml:space="preserve">15     26     32     19     </t>
    </r>
    <r>
      <rPr>
        <vertAlign val="subscript"/>
        <sz val="10"/>
        <rFont val="Times New Roman"/>
        <family val="1"/>
      </rPr>
      <t xml:space="preserve">16              </t>
    </r>
    <r>
      <rPr>
        <vertAlign val="subscript"/>
        <sz val="10.5"/>
        <rFont val="Courier New"/>
        <family val="3"/>
      </rPr>
      <t xml:space="preserve">6     </t>
    </r>
    <r>
      <rPr>
        <vertAlign val="subscript"/>
        <sz val="10"/>
        <rFont val="Times New Roman"/>
        <family val="1"/>
      </rPr>
      <t xml:space="preserve">16              </t>
    </r>
    <r>
      <rPr>
        <vertAlign val="subscript"/>
        <sz val="10.5"/>
        <rFont val="Courier New"/>
        <family val="3"/>
      </rPr>
      <t>53     67      0     50      0      0</t>
    </r>
  </si>
  <si>
    <r>
      <rPr>
        <sz val="10.5"/>
        <rFont val="Courier New"/>
        <family val="3"/>
      </rPr>
      <t>JD4D - C. PENGILLY YES</t>
    </r>
  </si>
  <si>
    <r>
      <rPr>
        <sz val="10.5"/>
        <rFont val="Courier New"/>
        <family val="3"/>
      </rPr>
      <t xml:space="preserve">26     32     </t>
    </r>
    <r>
      <rPr>
        <vertAlign val="superscript"/>
        <sz val="10.5"/>
        <rFont val="Courier New"/>
        <family val="3"/>
      </rPr>
      <t xml:space="preserve">24     </t>
    </r>
    <r>
      <rPr>
        <b/>
        <sz val="10"/>
        <rFont val="Courier New"/>
        <family val="3"/>
      </rPr>
      <t xml:space="preserve">18      </t>
    </r>
    <r>
      <rPr>
        <vertAlign val="superscript"/>
        <sz val="9"/>
        <rFont val="Arial"/>
        <family val="2"/>
      </rPr>
      <t xml:space="preserve">8             </t>
    </r>
    <r>
      <rPr>
        <vertAlign val="superscript"/>
        <sz val="10.5"/>
        <rFont val="Courier New"/>
        <family val="3"/>
      </rPr>
      <t>19     57     76     0     63      0      0</t>
    </r>
  </si>
  <si>
    <r>
      <rPr>
        <vertAlign val="subscript"/>
        <sz val="10.5"/>
        <rFont val="Courier New"/>
        <family val="3"/>
      </rPr>
      <t xml:space="preserve">NO                          7     22     21     23     </t>
    </r>
    <r>
      <rPr>
        <vertAlign val="subscript"/>
        <sz val="10.5"/>
        <rFont val="Times New Roman"/>
        <family val="1"/>
      </rPr>
      <t xml:space="preserve">11             </t>
    </r>
    <r>
      <rPr>
        <vertAlign val="subscript"/>
        <sz val="10.5"/>
        <rFont val="Courier New"/>
        <family val="3"/>
      </rPr>
      <t xml:space="preserve">10      9     </t>
    </r>
    <r>
      <rPr>
        <sz val="10.5"/>
        <rFont val="Courier New"/>
        <family val="3"/>
      </rPr>
      <t xml:space="preserve">47     37      0     </t>
    </r>
    <r>
      <rPr>
        <vertAlign val="superscript"/>
        <sz val="10.5"/>
        <rFont val="Courier New"/>
        <family val="3"/>
      </rPr>
      <t>22      0      0</t>
    </r>
  </si>
  <si>
    <r>
      <rPr>
        <sz val="10.5"/>
        <rFont val="Courier New"/>
        <family val="3"/>
      </rPr>
      <t xml:space="preserve">-CONSTITUTIONAL </t>
    </r>
    <r>
      <rPr>
        <vertAlign val="superscript"/>
        <sz val="10.5"/>
        <rFont val="Courier New"/>
        <family val="3"/>
      </rPr>
      <t xml:space="preserve">CONV. </t>
    </r>
    <r>
      <rPr>
        <sz val="10.5"/>
        <rFont val="Courier New"/>
        <family val="3"/>
      </rPr>
      <t>YES</t>
    </r>
  </si>
  <si>
    <r>
      <rPr>
        <vertAlign val="subscript"/>
        <sz val="10.5"/>
        <rFont val="Times New Roman"/>
        <family val="1"/>
      </rPr>
      <t xml:space="preserve">11             </t>
    </r>
    <r>
      <rPr>
        <vertAlign val="subscript"/>
        <sz val="10.5"/>
        <rFont val="Courier New"/>
        <family val="3"/>
      </rPr>
      <t xml:space="preserve">31     32     </t>
    </r>
    <r>
      <rPr>
        <sz val="10.5"/>
        <rFont val="Courier New"/>
        <family val="3"/>
      </rPr>
      <t xml:space="preserve">34     19     14     14     </t>
    </r>
    <r>
      <rPr>
        <vertAlign val="superscript"/>
        <sz val="10.5"/>
        <rFont val="Courier New"/>
        <family val="3"/>
      </rPr>
      <t xml:space="preserve">55     </t>
    </r>
    <r>
      <rPr>
        <b/>
        <vertAlign val="superscript"/>
        <sz val="10"/>
        <rFont val="Courier New"/>
        <family val="3"/>
      </rPr>
      <t xml:space="preserve">83      </t>
    </r>
    <r>
      <rPr>
        <vertAlign val="superscript"/>
        <sz val="9.5"/>
        <rFont val="Arial"/>
        <family val="2"/>
      </rPr>
      <t xml:space="preserve">11            </t>
    </r>
    <r>
      <rPr>
        <vertAlign val="superscript"/>
        <sz val="9"/>
        <rFont val="Arial"/>
        <family val="2"/>
      </rPr>
      <t xml:space="preserve">66              </t>
    </r>
    <r>
      <rPr>
        <vertAlign val="superscript"/>
        <sz val="10.5"/>
        <rFont val="Courier New"/>
        <family val="3"/>
      </rPr>
      <t>54     19</t>
    </r>
  </si>
  <si>
    <r>
      <rPr>
        <sz val="10.5"/>
        <rFont val="Courier New"/>
        <family val="3"/>
      </rPr>
      <t xml:space="preserve">12     19     </t>
    </r>
    <r>
      <rPr>
        <vertAlign val="superscript"/>
        <sz val="10.5"/>
        <rFont val="Courier New"/>
        <family val="3"/>
      </rPr>
      <t xml:space="preserve">17     </t>
    </r>
    <r>
      <rPr>
        <vertAlign val="superscript"/>
        <sz val="9.5"/>
        <rFont val="Arial"/>
        <family val="2"/>
      </rPr>
      <t xml:space="preserve">13            11              </t>
    </r>
    <r>
      <rPr>
        <vertAlign val="superscript"/>
        <sz val="10.5"/>
        <rFont val="Courier New"/>
        <family val="3"/>
      </rPr>
      <t xml:space="preserve">6     </t>
    </r>
    <r>
      <rPr>
        <vertAlign val="superscript"/>
        <sz val="10"/>
        <rFont val="Times New Roman"/>
        <family val="1"/>
      </rPr>
      <t xml:space="preserve">16             </t>
    </r>
    <r>
      <rPr>
        <vertAlign val="superscript"/>
        <sz val="10.5"/>
        <rFont val="Courier New"/>
        <family val="3"/>
      </rPr>
      <t xml:space="preserve">51     </t>
    </r>
    <r>
      <rPr>
        <b/>
        <vertAlign val="superscript"/>
        <sz val="10"/>
        <rFont val="Courier New"/>
        <family val="3"/>
      </rPr>
      <t xml:space="preserve">28     </t>
    </r>
    <r>
      <rPr>
        <vertAlign val="superscript"/>
        <sz val="10.5"/>
        <rFont val="Courier New"/>
        <family val="3"/>
      </rPr>
      <t>22     21     52     23</t>
    </r>
  </si>
  <si>
    <r>
      <rPr>
        <sz val="10"/>
        <rFont val="Arial"/>
        <family val="2"/>
      </rPr>
      <t>- UK  -</t>
    </r>
  </si>
  <si>
    <r>
      <rPr>
        <vertAlign val="subscript"/>
        <sz val="11"/>
        <rFont val="Courier New"/>
        <family val="3"/>
      </rPr>
      <t xml:space="preserve">DATE: 12/02/92                                     </t>
    </r>
    <r>
      <rPr>
        <sz val="11"/>
        <rFont val="Courier New"/>
        <family val="3"/>
      </rPr>
      <t xml:space="preserve">1992·GENERAL ELECTION                            </t>
    </r>
    <r>
      <rPr>
        <vertAlign val="superscript"/>
        <sz val="11"/>
        <rFont val="Courier New"/>
        <family val="3"/>
      </rPr>
      <t>PAGE 9 OF 10</t>
    </r>
  </si>
  <si>
    <r>
      <rPr>
        <vertAlign val="subscript"/>
        <sz val="11"/>
        <rFont val="Courier New"/>
        <family val="3"/>
      </rPr>
      <t xml:space="preserve">. TIME: 13:17                                    </t>
    </r>
    <r>
      <rPr>
        <sz val="11"/>
        <rFont val="Courier New"/>
        <family val="3"/>
      </rPr>
      <t xml:space="preserve">STATEMENT OF VOTE FOR DISTRICT </t>
    </r>
    <r>
      <rPr>
        <b/>
        <vertAlign val="superscript"/>
        <sz val="9"/>
        <rFont val="Courier New"/>
        <family val="3"/>
      </rPr>
      <t>36</t>
    </r>
  </si>
  <si>
    <r>
      <rPr>
        <sz val="11"/>
        <rFont val="Courier New"/>
        <family val="3"/>
      </rPr>
      <t>NONDAL- ABSENTE QUESTON TON</t>
    </r>
  </si>
  <si>
    <r>
      <rPr>
        <sz val="11"/>
        <rFont val="Courier New"/>
        <family val="3"/>
      </rPr>
      <t xml:space="preserve">36-900 </t>
    </r>
    <r>
      <rPr>
        <b/>
        <sz val="9"/>
        <rFont val="Courier New"/>
        <family val="3"/>
      </rPr>
      <t xml:space="preserve">36-991  </t>
    </r>
    <r>
      <rPr>
        <b/>
        <vertAlign val="superscript"/>
        <sz val="9"/>
        <rFont val="Courier New"/>
        <family val="3"/>
      </rPr>
      <t>36-995</t>
    </r>
  </si>
  <si>
    <r>
      <rPr>
        <sz val="11"/>
        <rFont val="Courier New"/>
        <family val="3"/>
      </rPr>
      <t xml:space="preserve">VOTER TURNOUT </t>
    </r>
    <r>
      <rPr>
        <i/>
        <sz val="12.5"/>
        <rFont val="Arial"/>
        <family val="2"/>
      </rPr>
      <t xml:space="preserve">r.                  </t>
    </r>
    <r>
      <rPr>
        <vertAlign val="superscript"/>
        <sz val="11"/>
        <rFont val="Courier New"/>
        <family val="3"/>
      </rPr>
      <t>47.34                74.89</t>
    </r>
  </si>
  <si>
    <r>
      <rPr>
        <sz val="11"/>
        <rFont val="Courier New"/>
        <family val="3"/>
      </rPr>
      <t xml:space="preserve">REGISTERED VOTERS        </t>
    </r>
    <r>
      <rPr>
        <b/>
        <vertAlign val="superscript"/>
        <sz val="9"/>
        <rFont val="Courier New"/>
        <family val="3"/>
      </rPr>
      <t xml:space="preserve">188       </t>
    </r>
    <r>
      <rPr>
        <vertAlign val="superscript"/>
        <sz val="11"/>
        <rFont val="Courier New"/>
        <family val="3"/>
      </rPr>
      <t>0      0   7280</t>
    </r>
  </si>
  <si>
    <r>
      <rPr>
        <sz val="11"/>
        <rFont val="Courier New"/>
        <family val="3"/>
      </rPr>
      <t xml:space="preserve">BAUOTS CAST             </t>
    </r>
    <r>
      <rPr>
        <b/>
        <vertAlign val="superscript"/>
        <sz val="9"/>
        <rFont val="Courier New"/>
        <family val="3"/>
      </rPr>
      <t xml:space="preserve">89     849     </t>
    </r>
    <r>
      <rPr>
        <vertAlign val="superscript"/>
        <sz val="11"/>
        <rFont val="Courier New"/>
        <family val="3"/>
      </rPr>
      <t>419   5452</t>
    </r>
  </si>
  <si>
    <r>
      <rPr>
        <b/>
        <vertAlign val="subscript"/>
        <sz val="11"/>
        <rFont val="Courier New"/>
        <family val="3"/>
      </rPr>
      <t xml:space="preserve">R   </t>
    </r>
    <r>
      <rPr>
        <b/>
        <vertAlign val="subscript"/>
        <sz val="9"/>
        <rFont val="Courier New"/>
        <family val="3"/>
      </rPr>
      <t xml:space="preserve">35     </t>
    </r>
    <r>
      <rPr>
        <vertAlign val="subscript"/>
        <sz val="11"/>
        <rFont val="Courier New"/>
        <family val="3"/>
      </rPr>
      <t xml:space="preserve">313    </t>
    </r>
    <r>
      <rPr>
        <sz val="11"/>
        <rFont val="Courier New"/>
        <family val="3"/>
      </rPr>
      <t xml:space="preserve">144   </t>
    </r>
    <r>
      <rPr>
        <b/>
        <sz val="9"/>
        <rFont val="Courier New"/>
        <family val="3"/>
      </rPr>
      <t>2081</t>
    </r>
  </si>
  <si>
    <r>
      <rPr>
        <b/>
        <sz val="9"/>
        <rFont val="Arial"/>
        <family val="2"/>
      </rPr>
      <t xml:space="preserve">D             </t>
    </r>
    <r>
      <rPr>
        <vertAlign val="superscript"/>
        <sz val="11"/>
        <rFont val="Courier New"/>
        <family val="3"/>
      </rPr>
      <t>21    257    129   1748</t>
    </r>
  </si>
  <si>
    <r>
      <rPr>
        <b/>
        <sz val="11"/>
        <rFont val="Courier New"/>
        <family val="3"/>
      </rPr>
      <t xml:space="preserve">NAP     </t>
    </r>
    <r>
      <rPr>
        <sz val="11"/>
        <rFont val="Courier New"/>
        <family val="3"/>
      </rPr>
      <t xml:space="preserve">0      </t>
    </r>
    <r>
      <rPr>
        <vertAlign val="superscript"/>
        <sz val="11"/>
        <rFont val="Courier New"/>
        <family val="3"/>
      </rPr>
      <t>1      0      7</t>
    </r>
  </si>
  <si>
    <r>
      <rPr>
        <b/>
        <sz val="11"/>
        <rFont val="Courier New"/>
        <family val="3"/>
      </rPr>
      <t xml:space="preserve">AFP     </t>
    </r>
    <r>
      <rPr>
        <sz val="11"/>
        <rFont val="Courier New"/>
        <family val="3"/>
      </rPr>
      <t xml:space="preserve">0     </t>
    </r>
    <r>
      <rPr>
        <vertAlign val="superscript"/>
        <sz val="11"/>
        <rFont val="Courier New"/>
        <family val="3"/>
      </rPr>
      <t>3      5     40</t>
    </r>
  </si>
  <si>
    <r>
      <rPr>
        <sz val="11"/>
        <rFont val="Courier New"/>
        <family val="3"/>
      </rPr>
      <t xml:space="preserve">NLP    0      </t>
    </r>
    <r>
      <rPr>
        <vertAlign val="superscript"/>
        <sz val="11"/>
        <rFont val="Courier New"/>
        <family val="3"/>
      </rPr>
      <t>1      1     12</t>
    </r>
  </si>
  <si>
    <r>
      <rPr>
        <sz val="11"/>
        <rFont val="Courier New"/>
        <family val="3"/>
      </rPr>
      <t>HAGELIN/TOMPKINS LAROUCHE/BEVEL HARROU/LORD PEROT/STOCKDALE</t>
    </r>
  </si>
  <si>
    <r>
      <rPr>
        <b/>
        <sz val="11"/>
        <rFont val="Courier New"/>
        <family val="3"/>
      </rPr>
      <t xml:space="preserve">IFER     </t>
    </r>
    <r>
      <rPr>
        <sz val="11"/>
        <rFont val="Courier New"/>
        <family val="3"/>
      </rPr>
      <t xml:space="preserve">0     </t>
    </r>
    <r>
      <rPr>
        <vertAlign val="superscript"/>
        <sz val="11"/>
        <rFont val="Courier New"/>
        <family val="3"/>
      </rPr>
      <t>0      0     10</t>
    </r>
  </si>
  <si>
    <r>
      <rPr>
        <sz val="11"/>
        <rFont val="Courier New"/>
        <family val="3"/>
      </rPr>
      <t xml:space="preserve">LP     1     </t>
    </r>
    <r>
      <rPr>
        <vertAlign val="superscript"/>
        <sz val="11"/>
        <rFont val="Courier New"/>
        <family val="3"/>
      </rPr>
      <t>10      4     34</t>
    </r>
  </si>
  <si>
    <r>
      <rPr>
        <b/>
        <sz val="11"/>
        <rFont val="Courier New"/>
        <family val="3"/>
      </rPr>
      <t xml:space="preserve">NPP    </t>
    </r>
    <r>
      <rPr>
        <sz val="11"/>
        <rFont val="Courier New"/>
        <family val="3"/>
      </rPr>
      <t xml:space="preserve">24    </t>
    </r>
    <r>
      <rPr>
        <vertAlign val="superscript"/>
        <sz val="11"/>
        <rFont val="Courier New"/>
        <family val="3"/>
      </rPr>
      <t>252    117   1322</t>
    </r>
  </si>
  <si>
    <r>
      <rPr>
        <sz val="11"/>
        <rFont val="Courier New"/>
        <family val="3"/>
      </rPr>
      <t xml:space="preserve">PHILLIPS/KNIGHT     </t>
    </r>
    <r>
      <rPr>
        <vertAlign val="superscript"/>
        <sz val="11"/>
        <rFont val="Courier New"/>
        <family val="3"/>
      </rPr>
      <t>ATP    0      2      2</t>
    </r>
    <r>
      <rPr>
        <b/>
        <vertAlign val="superscript"/>
        <sz val="9"/>
        <rFont val="Courier New"/>
        <family val="3"/>
      </rPr>
      <t xml:space="preserve">      25</t>
    </r>
  </si>
  <si>
    <r>
      <rPr>
        <b/>
        <sz val="11"/>
        <rFont val="Courier New"/>
        <family val="3"/>
      </rPr>
      <t xml:space="preserve">WRITE-IN               </t>
    </r>
    <r>
      <rPr>
        <vertAlign val="superscript"/>
        <sz val="11"/>
        <rFont val="Courier New"/>
        <family val="3"/>
      </rPr>
      <t>0      0      1      5</t>
    </r>
  </si>
  <si>
    <r>
      <rPr>
        <sz val="11"/>
        <rFont val="Courier New"/>
        <family val="3"/>
      </rPr>
      <t xml:space="preserve">UNITED STATES SENATE JORDAN, MARV MURKOWSKI, </t>
    </r>
    <r>
      <rPr>
        <b/>
        <sz val="11"/>
        <rFont val="Courier New"/>
        <family val="3"/>
      </rPr>
      <t xml:space="preserve">FRANK </t>
    </r>
    <r>
      <rPr>
        <sz val="11"/>
        <rFont val="Courier New"/>
        <family val="3"/>
      </rPr>
      <t>SMITH, TONY</t>
    </r>
  </si>
  <si>
    <r>
      <rPr>
        <vertAlign val="subscript"/>
        <sz val="9"/>
        <rFont val="Arial"/>
        <family val="2"/>
      </rPr>
      <t xml:space="preserve">G               </t>
    </r>
    <r>
      <rPr>
        <b/>
        <vertAlign val="subscript"/>
        <sz val="9"/>
        <rFont val="Courier New"/>
        <family val="3"/>
      </rPr>
      <t xml:space="preserve">8     </t>
    </r>
    <r>
      <rPr>
        <b/>
        <sz val="9"/>
        <rFont val="Courier New"/>
        <family val="3"/>
      </rPr>
      <t xml:space="preserve">65      </t>
    </r>
    <r>
      <rPr>
        <sz val="11"/>
        <rFont val="Courier New"/>
        <family val="3"/>
      </rPr>
      <t>29    330</t>
    </r>
  </si>
  <si>
    <r>
      <rPr>
        <b/>
        <vertAlign val="subscript"/>
        <sz val="11"/>
        <rFont val="Courier New"/>
        <family val="3"/>
      </rPr>
      <t xml:space="preserve">R   </t>
    </r>
    <r>
      <rPr>
        <b/>
        <vertAlign val="subscript"/>
        <sz val="9"/>
        <rFont val="Courier New"/>
        <family val="3"/>
      </rPr>
      <t xml:space="preserve">45     401     </t>
    </r>
    <r>
      <rPr>
        <sz val="11"/>
        <rFont val="Courier New"/>
        <family val="3"/>
      </rPr>
      <t>102   2628</t>
    </r>
  </si>
  <si>
    <r>
      <rPr>
        <b/>
        <sz val="11"/>
        <rFont val="Courier New"/>
        <family val="3"/>
      </rPr>
      <t xml:space="preserve">D    </t>
    </r>
    <r>
      <rPr>
        <sz val="11"/>
        <rFont val="Courier New"/>
        <family val="3"/>
      </rPr>
      <t xml:space="preserve">32    </t>
    </r>
    <r>
      <rPr>
        <b/>
        <vertAlign val="superscript"/>
        <sz val="9"/>
        <rFont val="Courier New"/>
        <family val="3"/>
      </rPr>
      <t xml:space="preserve">341      </t>
    </r>
    <r>
      <rPr>
        <vertAlign val="superscript"/>
        <sz val="11"/>
        <rFont val="Courier New"/>
        <family val="3"/>
      </rPr>
      <t>99   2056</t>
    </r>
  </si>
  <si>
    <r>
      <rPr>
        <sz val="11"/>
        <rFont val="Courier New"/>
        <family val="3"/>
      </rPr>
      <t xml:space="preserve">WRITE-IN                </t>
    </r>
    <r>
      <rPr>
        <vertAlign val="superscript"/>
        <sz val="11"/>
        <rFont val="Courier New"/>
        <family val="3"/>
      </rPr>
      <t>0     3      0</t>
    </r>
    <r>
      <rPr>
        <i/>
        <vertAlign val="superscript"/>
        <sz val="9"/>
        <rFont val="Times New Roman"/>
        <family val="1"/>
      </rPr>
      <t xml:space="preserve">                 6</t>
    </r>
  </si>
  <si>
    <r>
      <rPr>
        <sz val="11"/>
        <rFont val="Courier New"/>
        <family val="3"/>
      </rPr>
      <t>UNITED STATES REP. DEVENS, JOHN MILLIGAN, MIKE STATES, MICHAEL</t>
    </r>
  </si>
  <si>
    <r>
      <rPr>
        <b/>
        <sz val="9"/>
        <rFont val="Arial"/>
        <family val="2"/>
      </rPr>
      <t xml:space="preserve">D             </t>
    </r>
    <r>
      <rPr>
        <sz val="11"/>
        <rFont val="Courier New"/>
        <family val="3"/>
      </rPr>
      <t xml:space="preserve">25    </t>
    </r>
    <r>
      <rPr>
        <b/>
        <vertAlign val="superscript"/>
        <sz val="9"/>
        <rFont val="Courier New"/>
        <family val="3"/>
      </rPr>
      <t xml:space="preserve">341      </t>
    </r>
    <r>
      <rPr>
        <vertAlign val="superscript"/>
        <sz val="11"/>
        <rFont val="Courier New"/>
        <family val="3"/>
      </rPr>
      <t xml:space="preserve">97   </t>
    </r>
    <r>
      <rPr>
        <b/>
        <vertAlign val="superscript"/>
        <sz val="9"/>
        <rFont val="Courier New"/>
        <family val="3"/>
      </rPr>
      <t>1898</t>
    </r>
  </si>
  <si>
    <r>
      <rPr>
        <sz val="11"/>
        <rFont val="Courier New"/>
        <family val="3"/>
      </rPr>
      <t xml:space="preserve">G     0     </t>
    </r>
    <r>
      <rPr>
        <b/>
        <vertAlign val="superscript"/>
        <sz val="9"/>
        <rFont val="Courier New"/>
        <family val="3"/>
      </rPr>
      <t xml:space="preserve">40      </t>
    </r>
    <r>
      <rPr>
        <vertAlign val="superscript"/>
        <sz val="11"/>
        <rFont val="Courier New"/>
        <family val="3"/>
      </rPr>
      <t>13    164</t>
    </r>
  </si>
  <si>
    <r>
      <rPr>
        <b/>
        <sz val="11"/>
        <rFont val="Courier New"/>
        <family val="3"/>
      </rPr>
      <t xml:space="preserve">A    </t>
    </r>
    <r>
      <rPr>
        <vertAlign val="superscript"/>
        <sz val="11"/>
        <rFont val="Courier New"/>
        <family val="3"/>
      </rPr>
      <t xml:space="preserve">7     </t>
    </r>
    <r>
      <rPr>
        <b/>
        <vertAlign val="superscript"/>
        <sz val="9"/>
        <rFont val="Courier New"/>
        <family val="3"/>
      </rPr>
      <t xml:space="preserve">80      </t>
    </r>
    <r>
      <rPr>
        <vertAlign val="superscript"/>
        <sz val="11"/>
        <rFont val="Courier New"/>
        <family val="3"/>
      </rPr>
      <t>23    367</t>
    </r>
  </si>
  <si>
    <r>
      <rPr>
        <sz val="11"/>
        <rFont val="Courier New"/>
        <family val="3"/>
      </rPr>
      <t xml:space="preserve">VOUNG, DON           </t>
    </r>
    <r>
      <rPr>
        <b/>
        <vertAlign val="superscript"/>
        <sz val="11"/>
        <rFont val="Courier New"/>
        <family val="3"/>
      </rPr>
      <t xml:space="preserve">R    </t>
    </r>
    <r>
      <rPr>
        <b/>
        <vertAlign val="superscript"/>
        <sz val="9"/>
        <rFont val="Courier New"/>
        <family val="3"/>
      </rPr>
      <t xml:space="preserve">55     </t>
    </r>
    <r>
      <rPr>
        <vertAlign val="superscript"/>
        <sz val="11"/>
        <rFont val="Courier New"/>
        <family val="3"/>
      </rPr>
      <t xml:space="preserve">342    </t>
    </r>
    <r>
      <rPr>
        <b/>
        <vertAlign val="superscript"/>
        <sz val="9"/>
        <rFont val="Courier New"/>
        <family val="3"/>
      </rPr>
      <t xml:space="preserve">96    </t>
    </r>
    <r>
      <rPr>
        <vertAlign val="superscript"/>
        <sz val="11"/>
        <rFont val="Courier New"/>
        <family val="3"/>
      </rPr>
      <t>2598</t>
    </r>
  </si>
  <si>
    <r>
      <rPr>
        <sz val="11"/>
        <rFont val="Courier New"/>
        <family val="3"/>
      </rPr>
      <t xml:space="preserve">WRITE-IN                </t>
    </r>
    <r>
      <rPr>
        <vertAlign val="superscript"/>
        <sz val="11"/>
        <rFont val="Courier New"/>
        <family val="3"/>
      </rPr>
      <t>0      1      0      1</t>
    </r>
  </si>
  <si>
    <r>
      <rPr>
        <sz val="11"/>
        <rFont val="Courier New"/>
        <family val="3"/>
      </rPr>
      <t>STATE SENATOR DIST.R HURLBERT, VERN LINCOLN, GEORGIANNA</t>
    </r>
  </si>
  <si>
    <r>
      <rPr>
        <b/>
        <sz val="11"/>
        <rFont val="Courier New"/>
        <family val="3"/>
      </rPr>
      <t xml:space="preserve">A    </t>
    </r>
    <r>
      <rPr>
        <sz val="11"/>
        <rFont val="Courier New"/>
        <family val="3"/>
      </rPr>
      <t xml:space="preserve">31    </t>
    </r>
    <r>
      <rPr>
        <vertAlign val="superscript"/>
        <sz val="11"/>
        <rFont val="Courier New"/>
        <family val="3"/>
      </rPr>
      <t>157     31   1278</t>
    </r>
  </si>
  <si>
    <r>
      <rPr>
        <b/>
        <sz val="11"/>
        <rFont val="Courier New"/>
        <family val="3"/>
      </rPr>
      <t xml:space="preserve">D    </t>
    </r>
    <r>
      <rPr>
        <sz val="11"/>
        <rFont val="Courier New"/>
        <family val="3"/>
      </rPr>
      <t xml:space="preserve">42    </t>
    </r>
    <r>
      <rPr>
        <vertAlign val="superscript"/>
        <sz val="11"/>
        <rFont val="Courier New"/>
        <family val="3"/>
      </rPr>
      <t xml:space="preserve">394    </t>
    </r>
    <r>
      <rPr>
        <b/>
        <vertAlign val="superscript"/>
        <sz val="9"/>
        <rFont val="Courier New"/>
        <family val="3"/>
      </rPr>
      <t xml:space="preserve">88    </t>
    </r>
    <r>
      <rPr>
        <vertAlign val="superscript"/>
        <sz val="11"/>
        <rFont val="Courier New"/>
        <family val="3"/>
      </rPr>
      <t>2849</t>
    </r>
  </si>
  <si>
    <r>
      <rPr>
        <sz val="11"/>
        <rFont val="Courier New"/>
        <family val="3"/>
      </rPr>
      <t xml:space="preserve">HILLER, PAUL     </t>
    </r>
    <r>
      <rPr>
        <b/>
        <vertAlign val="superscript"/>
        <sz val="11"/>
        <rFont val="Courier New"/>
        <family val="3"/>
      </rPr>
      <t xml:space="preserve">INDREP     </t>
    </r>
    <r>
      <rPr>
        <vertAlign val="superscript"/>
        <sz val="11"/>
        <rFont val="Courier New"/>
        <family val="3"/>
      </rPr>
      <t>13    190     21</t>
    </r>
    <r>
      <rPr>
        <b/>
        <vertAlign val="superscript"/>
        <sz val="9"/>
        <rFont val="Courier New"/>
        <family val="3"/>
      </rPr>
      <t xml:space="preserve">     695</t>
    </r>
  </si>
  <si>
    <r>
      <rPr>
        <b/>
        <sz val="11"/>
        <rFont val="Courier New"/>
        <family val="3"/>
      </rPr>
      <t xml:space="preserve">WRITE-IN                </t>
    </r>
    <r>
      <rPr>
        <vertAlign val="superscript"/>
        <sz val="11"/>
        <rFont val="Courier New"/>
        <family val="3"/>
      </rPr>
      <t>0      1      0      2</t>
    </r>
  </si>
  <si>
    <r>
      <rPr>
        <sz val="11"/>
        <rFont val="Courier New"/>
        <family val="3"/>
      </rPr>
      <t>STATE REP. DIST. 36 CARNAHAN, ROBERT NICHO!..IA, IRENE</t>
    </r>
  </si>
  <si>
    <r>
      <rPr>
        <b/>
        <vertAlign val="subscript"/>
        <sz val="11"/>
        <rFont val="Courier New"/>
        <family val="3"/>
      </rPr>
      <t xml:space="preserve">R    </t>
    </r>
    <r>
      <rPr>
        <vertAlign val="subscript"/>
        <sz val="11"/>
        <rFont val="Courier New"/>
        <family val="3"/>
      </rPr>
      <t xml:space="preserve">26    401     </t>
    </r>
    <r>
      <rPr>
        <sz val="11"/>
        <rFont val="Courier New"/>
        <family val="3"/>
      </rPr>
      <t>53   2012</t>
    </r>
  </si>
  <si>
    <r>
      <rPr>
        <vertAlign val="subscript"/>
        <sz val="11"/>
        <rFont val="Courier New"/>
        <family val="3"/>
      </rPr>
      <t xml:space="preserve">D     </t>
    </r>
    <r>
      <rPr>
        <b/>
        <vertAlign val="subscript"/>
        <sz val="9"/>
        <rFont val="Courier New"/>
        <family val="3"/>
      </rPr>
      <t xml:space="preserve">58     </t>
    </r>
    <r>
      <rPr>
        <vertAlign val="subscript"/>
        <sz val="11"/>
        <rFont val="Courier New"/>
        <family val="3"/>
      </rPr>
      <t xml:space="preserve">326     </t>
    </r>
    <r>
      <rPr>
        <sz val="11"/>
        <rFont val="Courier New"/>
        <family val="3"/>
      </rPr>
      <t>86   2756</t>
    </r>
  </si>
  <si>
    <r>
      <rPr>
        <sz val="11"/>
        <rFont val="Courier New"/>
        <family val="3"/>
      </rPr>
      <t xml:space="preserve">WRITE-IN                 </t>
    </r>
    <r>
      <rPr>
        <vertAlign val="superscript"/>
        <sz val="11"/>
        <rFont val="Courier New"/>
        <family val="3"/>
      </rPr>
      <t xml:space="preserve">1     7      </t>
    </r>
    <r>
      <rPr>
        <vertAlign val="superscript"/>
        <sz val="8"/>
        <rFont val="Arial"/>
        <family val="2"/>
      </rPr>
      <t>0</t>
    </r>
    <r>
      <rPr>
        <vertAlign val="superscript"/>
        <sz val="11"/>
        <rFont val="Courier New"/>
        <family val="3"/>
      </rPr>
      <t xml:space="preserve">      8</t>
    </r>
  </si>
  <si>
    <r>
      <rPr>
        <sz val="11"/>
        <rFont val="Courier New"/>
        <family val="3"/>
      </rPr>
      <t xml:space="preserve">-APPEALS - A. </t>
    </r>
    <r>
      <rPr>
        <vertAlign val="superscript"/>
        <sz val="11"/>
        <rFont val="Courier New"/>
        <family val="3"/>
      </rPr>
      <t xml:space="preserve">BRYNER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</si>
  <si>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 xml:space="preserve">- JD3S - </t>
    </r>
    <r>
      <rPr>
        <b/>
        <vertAlign val="superscript"/>
        <sz val="11"/>
        <rFont val="Courier New"/>
        <family val="3"/>
      </rPr>
      <t xml:space="preserve">B. </t>
    </r>
    <r>
      <rPr>
        <vertAlign val="superscript"/>
        <sz val="11"/>
        <rFont val="Courier New"/>
        <family val="3"/>
      </rPr>
      <t xml:space="preserve">CUTLER </t>
    </r>
    <r>
      <rPr>
        <sz val="11"/>
        <rFont val="Courier New"/>
        <family val="3"/>
      </rPr>
      <t>VES</t>
    </r>
  </si>
  <si>
    <r>
      <rPr>
        <b/>
        <sz val="9"/>
        <rFont val="Courier New"/>
        <family val="3"/>
      </rPr>
      <t xml:space="preserve">48     </t>
    </r>
    <r>
      <rPr>
        <sz val="11"/>
        <rFont val="Courier New"/>
        <family val="3"/>
      </rPr>
      <t xml:space="preserve">374    </t>
    </r>
    <r>
      <rPr>
        <vertAlign val="superscript"/>
        <sz val="11"/>
        <rFont val="Courier New"/>
        <family val="3"/>
      </rPr>
      <t>116   2656</t>
    </r>
  </si>
  <si>
    <r>
      <rPr>
        <sz val="11"/>
        <rFont val="Courier New"/>
        <family val="3"/>
      </rPr>
      <t xml:space="preserve">34    318     </t>
    </r>
    <r>
      <rPr>
        <b/>
        <vertAlign val="superscript"/>
        <sz val="9"/>
        <rFont val="Courier New"/>
        <family val="3"/>
      </rPr>
      <t xml:space="preserve">88    </t>
    </r>
    <r>
      <rPr>
        <vertAlign val="superscript"/>
        <sz val="11"/>
        <rFont val="Courier New"/>
        <family val="3"/>
      </rPr>
      <t>1903</t>
    </r>
  </si>
  <si>
    <r>
      <rPr>
        <b/>
        <sz val="9"/>
        <rFont val="Courier New"/>
        <family val="3"/>
      </rPr>
      <t xml:space="preserve">39     </t>
    </r>
    <r>
      <rPr>
        <vertAlign val="superscript"/>
        <sz val="11"/>
        <rFont val="Courier New"/>
        <family val="3"/>
      </rPr>
      <t>361    111   2535</t>
    </r>
  </si>
  <si>
    <r>
      <rPr>
        <sz val="11"/>
        <rFont val="Courier New"/>
        <family val="3"/>
      </rPr>
      <t xml:space="preserve">40    333     </t>
    </r>
    <r>
      <rPr>
        <vertAlign val="superscript"/>
        <sz val="11"/>
        <rFont val="Courier New"/>
        <family val="3"/>
      </rPr>
      <t>92   1983</t>
    </r>
  </si>
  <si>
    <r>
      <rPr>
        <b/>
        <sz val="9"/>
        <rFont val="Courier New"/>
        <family val="3"/>
      </rPr>
      <t xml:space="preserve">56     </t>
    </r>
    <r>
      <rPr>
        <sz val="11"/>
        <rFont val="Courier New"/>
        <family val="3"/>
      </rPr>
      <t xml:space="preserve">110     </t>
    </r>
    <r>
      <rPr>
        <vertAlign val="superscript"/>
        <sz val="11"/>
        <rFont val="Courier New"/>
        <family val="3"/>
      </rPr>
      <t xml:space="preserve">36    </t>
    </r>
    <r>
      <rPr>
        <b/>
        <vertAlign val="superscript"/>
        <sz val="9"/>
        <rFont val="Courier New"/>
        <family val="3"/>
      </rPr>
      <t>586</t>
    </r>
  </si>
  <si>
    <r>
      <rPr>
        <sz val="11"/>
        <rFont val="Courier New"/>
        <family val="3"/>
      </rPr>
      <t xml:space="preserve">28    </t>
    </r>
    <r>
      <rPr>
        <vertAlign val="superscript"/>
        <sz val="11"/>
        <rFont val="Courier New"/>
        <family val="3"/>
      </rPr>
      <t>105     21    471</t>
    </r>
  </si>
  <si>
    <r>
      <rPr>
        <sz val="10.5"/>
        <rFont val="Times New Roman"/>
        <family val="1"/>
      </rPr>
      <t>- 109 -</t>
    </r>
  </si>
  <si>
    <r>
      <rPr>
        <sz val="8"/>
        <rFont val="Times New Roman"/>
        <family val="1"/>
      </rPr>
      <t>II  .</t>
    </r>
  </si>
  <si>
    <r>
      <rPr>
        <sz val="11"/>
        <rFont val="Courier New"/>
        <family val="3"/>
      </rPr>
      <t xml:space="preserve">DATE: 12/02/92                                    </t>
    </r>
    <r>
      <rPr>
        <vertAlign val="superscript"/>
        <sz val="11"/>
        <rFont val="Courier New"/>
        <family val="3"/>
      </rPr>
      <t>1992 GENERAL ELECTION</t>
    </r>
  </si>
  <si>
    <r>
      <rPr>
        <sz val="11"/>
        <rFont val="Courier New"/>
        <family val="3"/>
      </rPr>
      <t xml:space="preserve">TIME: 13:17                                    </t>
    </r>
    <r>
      <rPr>
        <vertAlign val="superscript"/>
        <sz val="11"/>
        <rFont val="Courier New"/>
        <family val="3"/>
      </rPr>
      <t>STATEMENT OF VOTE FOR DISTRICT 36</t>
    </r>
  </si>
  <si>
    <r>
      <rPr>
        <sz val="11"/>
        <rFont val="Courier New"/>
        <family val="3"/>
      </rPr>
      <t>PAGE 10 OF 10</t>
    </r>
  </si>
  <si>
    <r>
      <rPr>
        <sz val="11"/>
        <rFont val="Courier New"/>
        <family val="3"/>
      </rPr>
      <t xml:space="preserve">NONDAL- ABSENTE </t>
    </r>
    <r>
      <rPr>
        <vertAlign val="superscript"/>
        <sz val="11"/>
        <rFont val="Courier New"/>
        <family val="3"/>
      </rPr>
      <t>QUESTON</t>
    </r>
  </si>
  <si>
    <r>
      <rPr>
        <sz val="11"/>
        <rFont val="Courier New"/>
        <family val="3"/>
      </rPr>
      <t>TON 36-900</t>
    </r>
  </si>
  <si>
    <r>
      <rPr>
        <sz val="11"/>
        <rFont val="Courier New"/>
        <family val="3"/>
      </rPr>
      <t xml:space="preserve">36-991  </t>
    </r>
    <r>
      <rPr>
        <b/>
        <sz val="10"/>
        <rFont val="Courier New"/>
        <family val="3"/>
      </rPr>
      <t>36-995</t>
    </r>
  </si>
  <si>
    <r>
      <rPr>
        <sz val="11"/>
        <rFont val="Courier New"/>
        <family val="3"/>
      </rPr>
      <t xml:space="preserve">JD3S - </t>
    </r>
    <r>
      <rPr>
        <vertAlign val="superscript"/>
        <sz val="11"/>
        <rFont val="Courier New"/>
        <family val="3"/>
      </rPr>
      <t xml:space="preserve">D. FABE </t>
    </r>
    <r>
      <rPr>
        <sz val="11"/>
        <rFont val="Courier New"/>
        <family val="3"/>
      </rPr>
      <t>YES</t>
    </r>
  </si>
  <si>
    <r>
      <rPr>
        <sz val="11"/>
        <rFont val="Courier New"/>
        <family val="3"/>
      </rPr>
      <t>JD3S - H. ROWLAND</t>
    </r>
  </si>
  <si>
    <r>
      <rPr>
        <sz val="11"/>
        <rFont val="Courier New"/>
        <family val="3"/>
      </rPr>
      <t>48    103     34    541</t>
    </r>
  </si>
  <si>
    <r>
      <rPr>
        <sz val="11"/>
        <rFont val="Courier New"/>
        <family val="3"/>
      </rPr>
      <t>30    106     23    491</t>
    </r>
  </si>
  <si>
    <r>
      <rPr>
        <sz val="11"/>
        <rFont val="Courier New"/>
        <family val="3"/>
      </rPr>
      <t xml:space="preserve">44    102     </t>
    </r>
    <r>
      <rPr>
        <vertAlign val="superscript"/>
        <sz val="11"/>
        <rFont val="Courier New"/>
        <family val="3"/>
      </rPr>
      <t>37    543</t>
    </r>
  </si>
  <si>
    <r>
      <rPr>
        <sz val="11"/>
        <rFont val="Courier New"/>
        <family val="3"/>
      </rPr>
      <t>37    110     20    487</t>
    </r>
  </si>
  <si>
    <r>
      <rPr>
        <sz val="11"/>
        <rFont val="Courier New"/>
        <family val="3"/>
      </rPr>
      <t xml:space="preserve">YES                     45    116     </t>
    </r>
    <r>
      <rPr>
        <vertAlign val="superscript"/>
        <sz val="11"/>
        <rFont val="Courier New"/>
        <family val="3"/>
      </rPr>
      <t>32</t>
    </r>
    <r>
      <rPr>
        <b/>
        <vertAlign val="superscript"/>
        <sz val="10"/>
        <rFont val="Courier New"/>
        <family val="3"/>
      </rPr>
      <t xml:space="preserve">     558</t>
    </r>
  </si>
  <si>
    <r>
      <rPr>
        <sz val="11"/>
        <rFont val="Courier New"/>
        <family val="3"/>
      </rPr>
      <t xml:space="preserve">NO                     36    </t>
    </r>
    <r>
      <rPr>
        <b/>
        <sz val="10"/>
        <rFont val="Courier New"/>
        <family val="3"/>
      </rPr>
      <t xml:space="preserve">96     </t>
    </r>
    <r>
      <rPr>
        <vertAlign val="superscript"/>
        <sz val="11"/>
        <rFont val="Courier New"/>
        <family val="3"/>
      </rPr>
      <t>25</t>
    </r>
    <r>
      <rPr>
        <b/>
        <vertAlign val="superscript"/>
        <sz val="10"/>
        <rFont val="Courier New"/>
        <family val="3"/>
      </rPr>
      <t xml:space="preserve">     485</t>
    </r>
  </si>
  <si>
    <r>
      <rPr>
        <sz val="11"/>
        <rFont val="Courier New"/>
        <family val="3"/>
      </rPr>
      <t xml:space="preserve">JD3D - </t>
    </r>
    <r>
      <rPr>
        <b/>
        <sz val="11.5"/>
        <rFont val="Courier New"/>
        <family val="3"/>
      </rPr>
      <t xml:space="preserve">W. </t>
    </r>
    <r>
      <rPr>
        <sz val="11"/>
        <rFont val="Courier New"/>
        <family val="3"/>
      </rPr>
      <t>FULD YES</t>
    </r>
  </si>
  <si>
    <r>
      <rPr>
        <sz val="11"/>
        <rFont val="Courier New"/>
        <family val="3"/>
      </rPr>
      <t>JD4S - N. STEINKRUGER YES</t>
    </r>
  </si>
  <si>
    <r>
      <rPr>
        <sz val="11"/>
        <rFont val="Courier New"/>
        <family val="3"/>
      </rPr>
      <t>JD4D - C. PENGILLY YES</t>
    </r>
  </si>
  <si>
    <r>
      <rPr>
        <sz val="11"/>
        <rFont val="Courier New"/>
        <family val="3"/>
      </rPr>
      <t>- CONSTITUTIONAL CONV. YES</t>
    </r>
  </si>
  <si>
    <r>
      <rPr>
        <sz val="11"/>
        <rFont val="Courier New"/>
        <family val="3"/>
      </rPr>
      <t xml:space="preserve">47    107     </t>
    </r>
    <r>
      <rPr>
        <vertAlign val="superscript"/>
        <sz val="11"/>
        <rFont val="Courier New"/>
        <family val="3"/>
      </rPr>
      <t xml:space="preserve">34    </t>
    </r>
    <r>
      <rPr>
        <b/>
        <vertAlign val="superscript"/>
        <sz val="10"/>
        <rFont val="Courier New"/>
        <family val="3"/>
      </rPr>
      <t>568</t>
    </r>
  </si>
  <si>
    <r>
      <rPr>
        <sz val="11"/>
        <rFont val="Courier New"/>
        <family val="3"/>
      </rPr>
      <t xml:space="preserve">34    103     </t>
    </r>
    <r>
      <rPr>
        <vertAlign val="superscript"/>
        <sz val="11"/>
        <rFont val="Courier New"/>
        <family val="3"/>
      </rPr>
      <t xml:space="preserve">23    </t>
    </r>
    <r>
      <rPr>
        <sz val="11"/>
        <rFont val="Courier New"/>
        <family val="3"/>
      </rPr>
      <t>4 7</t>
    </r>
  </si>
  <si>
    <r>
      <rPr>
        <sz val="11"/>
        <rFont val="Courier New"/>
        <family val="3"/>
      </rPr>
      <t xml:space="preserve">51    115     </t>
    </r>
    <r>
      <rPr>
        <b/>
        <vertAlign val="superscript"/>
        <sz val="10"/>
        <rFont val="Courier New"/>
        <family val="3"/>
      </rPr>
      <t>38     586</t>
    </r>
  </si>
  <si>
    <r>
      <rPr>
        <sz val="11"/>
        <rFont val="Courier New"/>
        <family val="3"/>
      </rPr>
      <t xml:space="preserve">30     </t>
    </r>
    <r>
      <rPr>
        <b/>
        <sz val="10"/>
        <rFont val="Courier New"/>
        <family val="3"/>
      </rPr>
      <t xml:space="preserve">91      </t>
    </r>
    <r>
      <rPr>
        <sz val="11"/>
        <rFont val="Courier New"/>
        <family val="3"/>
      </rPr>
      <t xml:space="preserve">18    </t>
    </r>
    <r>
      <rPr>
        <vertAlign val="superscript"/>
        <sz val="11"/>
        <rFont val="Courier New"/>
        <family val="3"/>
      </rPr>
      <t>453</t>
    </r>
  </si>
  <si>
    <r>
      <rPr>
        <sz val="11"/>
        <rFont val="Courier New"/>
        <family val="3"/>
      </rPr>
      <t xml:space="preserve">44    112     </t>
    </r>
    <r>
      <rPr>
        <vertAlign val="superscript"/>
        <sz val="11"/>
        <rFont val="Courier New"/>
        <family val="3"/>
      </rPr>
      <t>34    544</t>
    </r>
  </si>
  <si>
    <r>
      <rPr>
        <sz val="11"/>
        <rFont val="Courier New"/>
        <family val="3"/>
      </rPr>
      <t xml:space="preserve">36    101     24    </t>
    </r>
    <r>
      <rPr>
        <b/>
        <vertAlign val="superscript"/>
        <sz val="10"/>
        <rFont val="Courier New"/>
        <family val="3"/>
      </rPr>
      <t>496</t>
    </r>
  </si>
  <si>
    <r>
      <rPr>
        <sz val="11"/>
        <rFont val="Courier New"/>
        <family val="3"/>
      </rPr>
      <t>49    106     35    542</t>
    </r>
  </si>
  <si>
    <r>
      <rPr>
        <sz val="11"/>
        <rFont val="Courier New"/>
        <family val="3"/>
      </rPr>
      <t xml:space="preserve">32    105     22    </t>
    </r>
    <r>
      <rPr>
        <b/>
        <vertAlign val="superscript"/>
        <sz val="10"/>
        <rFont val="Courier New"/>
        <family val="3"/>
      </rPr>
      <t>500</t>
    </r>
  </si>
  <si>
    <r>
      <rPr>
        <sz val="11"/>
        <rFont val="Courier New"/>
        <family val="3"/>
      </rPr>
      <t xml:space="preserve">0    265     66   </t>
    </r>
    <r>
      <rPr>
        <vertAlign val="superscript"/>
        <sz val="11"/>
        <rFont val="Courier New"/>
        <family val="3"/>
      </rPr>
      <t>2205</t>
    </r>
  </si>
  <si>
    <r>
      <rPr>
        <sz val="11"/>
        <rFont val="Courier New"/>
        <family val="3"/>
      </rPr>
      <t xml:space="preserve">0    194     45   </t>
    </r>
    <r>
      <rPr>
        <vertAlign val="superscript"/>
        <sz val="11"/>
        <rFont val="Courier New"/>
        <family val="3"/>
      </rPr>
      <t>1275</t>
    </r>
  </si>
  <si>
    <r>
      <rPr>
        <sz val="11"/>
        <rFont val="Courier New"/>
        <family val="3"/>
      </rPr>
      <t xml:space="preserve">0    251     </t>
    </r>
    <r>
      <rPr>
        <vertAlign val="superscript"/>
        <sz val="11"/>
        <rFont val="Courier New"/>
        <family val="3"/>
      </rPr>
      <t>57   1967</t>
    </r>
  </si>
  <si>
    <r>
      <rPr>
        <sz val="9"/>
        <rFont val="Arial"/>
        <family val="2"/>
      </rPr>
      <t xml:space="preserve">0           </t>
    </r>
    <r>
      <rPr>
        <sz val="11"/>
        <rFont val="Courier New"/>
        <family val="3"/>
      </rPr>
      <t xml:space="preserve">205     </t>
    </r>
    <r>
      <rPr>
        <b/>
        <sz val="10"/>
        <rFont val="Courier New"/>
        <family val="3"/>
      </rPr>
      <t xml:space="preserve">49    </t>
    </r>
    <r>
      <rPr>
        <vertAlign val="superscript"/>
        <sz val="11"/>
        <rFont val="Courier New"/>
        <family val="3"/>
      </rPr>
      <t>1424</t>
    </r>
  </si>
  <si>
    <r>
      <rPr>
        <sz val="11"/>
        <rFont val="Courier New"/>
        <family val="3"/>
      </rPr>
      <t xml:space="preserve">0    </t>
    </r>
    <r>
      <rPr>
        <vertAlign val="superscript"/>
        <sz val="11"/>
        <rFont val="Courier New"/>
        <family val="3"/>
      </rPr>
      <t>257    64   2159</t>
    </r>
  </si>
  <si>
    <r>
      <rPr>
        <sz val="11"/>
        <rFont val="Courier New"/>
        <family val="3"/>
      </rPr>
      <t xml:space="preserve">0    </t>
    </r>
    <r>
      <rPr>
        <b/>
        <sz val="10"/>
        <rFont val="Courier New"/>
        <family val="3"/>
      </rPr>
      <t xml:space="preserve">198     </t>
    </r>
    <r>
      <rPr>
        <sz val="11"/>
        <rFont val="Courier New"/>
        <family val="3"/>
      </rPr>
      <t xml:space="preserve">43   </t>
    </r>
    <r>
      <rPr>
        <vertAlign val="superscript"/>
        <sz val="11"/>
        <rFont val="Courier New"/>
        <family val="3"/>
      </rPr>
      <t>1270</t>
    </r>
  </si>
  <si>
    <r>
      <rPr>
        <sz val="11"/>
        <rFont val="Courier New"/>
        <family val="3"/>
      </rPr>
      <t xml:space="preserve">56    292    </t>
    </r>
    <r>
      <rPr>
        <vertAlign val="superscript"/>
        <sz val="11"/>
        <rFont val="Courier New"/>
        <family val="3"/>
      </rPr>
      <t>134   2592</t>
    </r>
  </si>
  <si>
    <r>
      <rPr>
        <sz val="11"/>
        <rFont val="Courier New"/>
        <family val="3"/>
      </rPr>
      <t xml:space="preserve">26    375    </t>
    </r>
    <r>
      <rPr>
        <b/>
        <vertAlign val="superscript"/>
        <sz val="10"/>
        <rFont val="Courier New"/>
        <family val="3"/>
      </rPr>
      <t xml:space="preserve">88    </t>
    </r>
    <r>
      <rPr>
        <vertAlign val="superscript"/>
        <sz val="11"/>
        <rFont val="Courier New"/>
        <family val="3"/>
      </rPr>
      <t>2108</t>
    </r>
  </si>
  <si>
    <r>
      <rPr>
        <sz val="10.5"/>
        <rFont val="Times New Roman"/>
        <family val="1"/>
      </rPr>
      <t>- 108 -</t>
    </r>
  </si>
  <si>
    <r>
      <rPr>
        <sz val="25.5"/>
        <rFont val="Times New Roman"/>
        <family val="1"/>
      </rPr>
      <t>..</t>
    </r>
  </si>
  <si>
    <r>
      <rPr>
        <vertAlign val="sub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37</t>
    </r>
  </si>
  <si>
    <r>
      <rPr>
        <sz val="10.5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>1 OF 6</t>
    </r>
  </si>
  <si>
    <r>
      <rPr>
        <vertAlign val="subscript"/>
        <sz val="10.5"/>
        <rFont val="Courier New"/>
        <family val="3"/>
      </rPr>
      <t xml:space="preserve">AMBLER  ANKTVK ATQASUK  </t>
    </r>
    <r>
      <rPr>
        <sz val="10.5"/>
        <rFont val="Courier New"/>
        <family val="3"/>
      </rPr>
      <t xml:space="preserve">BARR'OW </t>
    </r>
    <r>
      <rPr>
        <b/>
        <sz val="9.5"/>
        <rFont val="Arial"/>
        <family val="2"/>
      </rPr>
      <t xml:space="preserve">BROWER-      </t>
    </r>
    <r>
      <rPr>
        <sz val="10.5"/>
        <rFont val="Courier New"/>
        <family val="3"/>
      </rPr>
      <t xml:space="preserve">BUCK• DEERING  </t>
    </r>
    <r>
      <rPr>
        <vertAlign val="superscript"/>
        <sz val="10.5"/>
        <rFont val="Courier New"/>
        <family val="3"/>
      </rPr>
      <t>KAKTO-   KIANA   KIVA-   KOBUK  KOTZE-  NOATAK</t>
    </r>
  </si>
  <si>
    <r>
      <rPr>
        <b/>
        <sz val="9"/>
        <rFont val="Arial"/>
        <family val="2"/>
      </rPr>
      <t xml:space="preserve">PASS                                           </t>
    </r>
    <r>
      <rPr>
        <vertAlign val="superscript"/>
        <sz val="10.5"/>
        <rFont val="Courier New"/>
        <family val="3"/>
      </rPr>
      <t xml:space="preserve">VILLE    LAND           VIK          LINA            BUE </t>
    </r>
    <r>
      <rPr>
        <vertAlign val="subscript"/>
        <sz val="10.5"/>
        <rFont val="Courier New"/>
        <family val="3"/>
      </rPr>
      <t xml:space="preserve">37-005  37-010  37-015  37-020  37-025  37-030  37-035  </t>
    </r>
    <r>
      <rPr>
        <sz val="10.5"/>
        <rFont val="Courier New"/>
        <family val="3"/>
      </rPr>
      <t xml:space="preserve">37-040  37-045  </t>
    </r>
    <r>
      <rPr>
        <vertAlign val="superscript"/>
        <sz val="10.5"/>
        <rFont val="Courier New"/>
        <family val="3"/>
      </rPr>
      <t>37-050  37-055  37-060</t>
    </r>
  </si>
  <si>
    <r>
      <rPr>
        <sz val="10.5"/>
        <rFont val="Courier New"/>
        <family val="3"/>
      </rPr>
      <t>37-065</t>
    </r>
  </si>
  <si>
    <r>
      <rPr>
        <vertAlign val="subscript"/>
        <sz val="10.5"/>
        <rFont val="Courier New"/>
        <family val="3"/>
      </rPr>
      <t xml:space="preserve">VOTER TURNOUT¾           </t>
    </r>
    <r>
      <rPr>
        <b/>
        <vertAlign val="subscript"/>
        <sz val="10"/>
        <rFont val="Courier New"/>
        <family val="3"/>
      </rPr>
      <t xml:space="preserve">63.25   36.16   </t>
    </r>
    <r>
      <rPr>
        <vertAlign val="subscript"/>
        <sz val="10.5"/>
        <rFont val="Courier New"/>
        <family val="3"/>
      </rPr>
      <t xml:space="preserve">56.07   </t>
    </r>
    <r>
      <rPr>
        <b/>
        <vertAlign val="subscript"/>
        <sz val="10"/>
        <rFont val="Courier New"/>
        <family val="3"/>
      </rPr>
      <t xml:space="preserve">56.49   </t>
    </r>
    <r>
      <rPr>
        <vertAlign val="subscript"/>
        <sz val="10.5"/>
        <rFont val="Courier New"/>
        <family val="3"/>
      </rPr>
      <t xml:space="preserve">71.22  </t>
    </r>
    <r>
      <rPr>
        <b/>
        <vertAlign val="subscript"/>
        <sz val="10"/>
        <rFont val="Courier New"/>
        <family val="3"/>
      </rPr>
      <t xml:space="preserve">66.66   </t>
    </r>
    <r>
      <rPr>
        <vertAlign val="subscript"/>
        <sz val="10.5"/>
        <rFont val="Courier New"/>
        <family val="3"/>
      </rPr>
      <t xml:space="preserve">64.78   </t>
    </r>
    <r>
      <rPr>
        <sz val="10.5"/>
        <rFont val="Courier New"/>
        <family val="3"/>
      </rPr>
      <t xml:space="preserve">54.67   </t>
    </r>
    <r>
      <rPr>
        <b/>
        <sz val="10"/>
        <rFont val="Courier New"/>
        <family val="3"/>
      </rPr>
      <t xml:space="preserve">66.16   </t>
    </r>
    <r>
      <rPr>
        <vertAlign val="superscript"/>
        <sz val="10.5"/>
        <rFont val="Courier New"/>
        <family val="3"/>
      </rPr>
      <t xml:space="preserve">75.14   </t>
    </r>
    <r>
      <rPr>
        <b/>
        <vertAlign val="superscript"/>
        <sz val="10"/>
        <rFont val="Courier New"/>
        <family val="3"/>
      </rPr>
      <t xml:space="preserve">58.18   53.16   </t>
    </r>
    <r>
      <rPr>
        <vertAlign val="superscript"/>
        <sz val="10.5"/>
        <rFont val="Courier New"/>
        <family val="3"/>
      </rPr>
      <t>62.23</t>
    </r>
  </si>
  <si>
    <r>
      <rPr>
        <sz val="10.5"/>
        <rFont val="Courier New"/>
        <family val="3"/>
      </rPr>
      <t xml:space="preserve">REGISTERED VOTERS          </t>
    </r>
    <r>
      <rPr>
        <b/>
        <vertAlign val="superscript"/>
        <sz val="10"/>
        <rFont val="Courier New"/>
        <family val="3"/>
      </rPr>
      <t xml:space="preserve">166     </t>
    </r>
    <r>
      <rPr>
        <vertAlign val="superscript"/>
        <sz val="10.5"/>
        <rFont val="Courier New"/>
        <family val="3"/>
      </rPr>
      <t xml:space="preserve">224    107   1554    212    150     </t>
    </r>
    <r>
      <rPr>
        <vertAlign val="superscript"/>
        <sz val="9.5"/>
        <rFont val="Times New Roman"/>
        <family val="1"/>
      </rPr>
      <t xml:space="preserve">71             </t>
    </r>
    <r>
      <rPr>
        <b/>
        <vertAlign val="superscript"/>
        <sz val="10"/>
        <rFont val="Courier New"/>
        <family val="3"/>
      </rPr>
      <t>139     198     169      55    1358     188</t>
    </r>
  </si>
  <si>
    <r>
      <rPr>
        <sz val="10.5"/>
        <rFont val="Courier New"/>
        <family val="3"/>
      </rPr>
      <t xml:space="preserve">BALLOTS CAST               </t>
    </r>
    <r>
      <rPr>
        <vertAlign val="superscript"/>
        <sz val="10.5"/>
        <rFont val="Courier New"/>
        <family val="3"/>
      </rPr>
      <t xml:space="preserve">105     </t>
    </r>
    <r>
      <rPr>
        <b/>
        <vertAlign val="superscript"/>
        <sz val="10"/>
        <rFont val="Courier New"/>
        <family val="3"/>
      </rPr>
      <t xml:space="preserve">81      60     878     </t>
    </r>
    <r>
      <rPr>
        <vertAlign val="superscript"/>
        <sz val="10.5"/>
        <rFont val="Courier New"/>
        <family val="3"/>
      </rPr>
      <t>151    100</t>
    </r>
  </si>
  <si>
    <r>
      <rPr>
        <b/>
        <vertAlign val="subscript"/>
        <sz val="9.5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42     </t>
    </r>
    <r>
      <rPr>
        <b/>
        <vertAlign val="subscript"/>
        <sz val="10"/>
        <rFont val="Courier New"/>
        <family val="3"/>
      </rPr>
      <t xml:space="preserve">28     </t>
    </r>
    <r>
      <rPr>
        <vertAlign val="subscript"/>
        <sz val="10.5"/>
        <rFont val="Courier New"/>
        <family val="3"/>
      </rPr>
      <t xml:space="preserve">21    302     57     31     11     27     47     </t>
    </r>
    <r>
      <rPr>
        <sz val="10.5"/>
        <rFont val="Courier New"/>
        <family val="3"/>
      </rPr>
      <t xml:space="preserve">72     10    </t>
    </r>
    <r>
      <rPr>
        <vertAlign val="superscript"/>
        <sz val="10.5"/>
        <rFont val="Courier New"/>
        <family val="3"/>
      </rPr>
      <t>250     52</t>
    </r>
  </si>
  <si>
    <r>
      <rPr>
        <sz val="10.5"/>
        <rFont val="Courier New"/>
        <family val="3"/>
      </rPr>
      <t>BUSH/QUAYLE CLINTON/GORE FULANI/MUNOZ GRITZ/HINETT HAGELIN/TOHPKINS</t>
    </r>
  </si>
  <si>
    <r>
      <rPr>
        <sz val="9.5"/>
        <rFont val="Arial"/>
        <family val="2"/>
      </rPr>
      <t>D</t>
    </r>
    <r>
      <rPr>
        <vertAlign val="superscript"/>
        <sz val="10.5"/>
        <rFont val="Courier New"/>
        <family val="3"/>
      </rPr>
      <t xml:space="preserve">     40</t>
    </r>
  </si>
  <si>
    <r>
      <rPr>
        <sz val="10.5"/>
        <rFont val="Courier New"/>
        <family val="3"/>
      </rPr>
      <t>NAP      1</t>
    </r>
  </si>
  <si>
    <r>
      <rPr>
        <sz val="10.5"/>
        <rFont val="Courier New"/>
        <family val="3"/>
      </rPr>
      <t>AFP      1</t>
    </r>
  </si>
  <si>
    <r>
      <rPr>
        <sz val="10.5"/>
        <rFont val="Courier New"/>
        <family val="3"/>
      </rPr>
      <t>NLP      0</t>
    </r>
  </si>
  <si>
    <r>
      <rPr>
        <sz val="10.5"/>
        <rFont val="Courier New"/>
        <family val="3"/>
      </rPr>
      <t>IFER      0</t>
    </r>
  </si>
  <si>
    <r>
      <rPr>
        <vertAlign val="subscript"/>
        <sz val="10.5"/>
        <rFont val="Courier New"/>
        <family val="3"/>
      </rPr>
      <t xml:space="preserve">34     23    </t>
    </r>
    <r>
      <rPr>
        <b/>
        <vertAlign val="subscript"/>
        <sz val="10"/>
        <rFont val="Courier New"/>
        <family val="3"/>
      </rPr>
      <t xml:space="preserve">340     </t>
    </r>
    <r>
      <rPr>
        <b/>
        <sz val="10"/>
        <rFont val="Courier New"/>
        <family val="3"/>
      </rPr>
      <t xml:space="preserve">65     </t>
    </r>
    <r>
      <rPr>
        <sz val="10.5"/>
        <rFont val="Courier New"/>
        <family val="3"/>
      </rPr>
      <t xml:space="preserve">46     </t>
    </r>
    <r>
      <rPr>
        <b/>
        <vertAlign val="superscript"/>
        <sz val="10"/>
        <rFont val="Courier New"/>
        <family val="3"/>
      </rPr>
      <t xml:space="preserve">28     </t>
    </r>
    <r>
      <rPr>
        <vertAlign val="superscript"/>
        <sz val="10.5"/>
        <rFont val="Courier New"/>
        <family val="3"/>
      </rPr>
      <t xml:space="preserve">24     63     </t>
    </r>
    <r>
      <rPr>
        <b/>
        <vertAlign val="superscript"/>
        <sz val="10"/>
        <rFont val="Courier New"/>
        <family val="3"/>
      </rPr>
      <t xml:space="preserve">36     </t>
    </r>
    <r>
      <rPr>
        <vertAlign val="superscript"/>
        <sz val="10.5"/>
        <rFont val="Courier New"/>
        <family val="3"/>
      </rPr>
      <t>13    254     41</t>
    </r>
  </si>
  <si>
    <r>
      <rPr>
        <vertAlign val="subscript"/>
        <sz val="10.5"/>
        <rFont val="Courier New"/>
        <family val="3"/>
      </rPr>
      <t xml:space="preserve">0      0      2      1      0      0      </t>
    </r>
    <r>
      <rPr>
        <sz val="10.5"/>
        <rFont val="Courier New"/>
        <family val="3"/>
      </rPr>
      <t xml:space="preserve">0      1      </t>
    </r>
    <r>
      <rPr>
        <vertAlign val="superscript"/>
        <sz val="10.5"/>
        <rFont val="Courier New"/>
        <family val="3"/>
      </rPr>
      <t>1      0      1      1</t>
    </r>
  </si>
  <si>
    <r>
      <rPr>
        <vertAlign val="subscript"/>
        <sz val="10.5"/>
        <rFont val="Courier New"/>
        <family val="3"/>
      </rPr>
      <t xml:space="preserve">0      0      0      </t>
    </r>
    <r>
      <rPr>
        <sz val="10.5"/>
        <rFont val="Courier New"/>
        <family val="3"/>
      </rPr>
      <t xml:space="preserve">0      1      </t>
    </r>
    <r>
      <rPr>
        <vertAlign val="superscript"/>
        <sz val="10.5"/>
        <rFont val="Courier New"/>
        <family val="3"/>
      </rPr>
      <t>0      2      0      0      0      6      1</t>
    </r>
  </si>
  <si>
    <r>
      <rPr>
        <vertAlign val="subscript"/>
        <sz val="10.5"/>
        <rFont val="Courier New"/>
        <family val="3"/>
      </rPr>
      <t xml:space="preserve">0      0      1      1      0      0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0      0      2      0</t>
    </r>
  </si>
  <si>
    <r>
      <rPr>
        <sz val="10.5"/>
        <rFont val="Courier New"/>
        <family val="3"/>
      </rPr>
      <t>LAROUCHE/BEVEL HARROU/LORD PEROT/STOCKDALE PHILLIPS/KNIGHT WRITE-IN</t>
    </r>
  </si>
  <si>
    <r>
      <rPr>
        <sz val="10.5"/>
        <rFont val="Courier New"/>
        <family val="3"/>
      </rPr>
      <t xml:space="preserve">STATE SENATOR </t>
    </r>
    <r>
      <rPr>
        <vertAlign val="superscript"/>
        <sz val="10.5"/>
        <rFont val="Courier New"/>
        <family val="3"/>
      </rPr>
      <t xml:space="preserve">DIST.S </t>
    </r>
    <r>
      <rPr>
        <sz val="10.5"/>
        <rFont val="Courier New"/>
        <family val="3"/>
      </rPr>
      <t>ADAMS, AL</t>
    </r>
  </si>
  <si>
    <r>
      <rPr>
        <sz val="10.5"/>
        <rFont val="Courier New"/>
        <family val="3"/>
      </rPr>
      <t>STATE REP. DIST. 37 MACLEAN, EILEEN WRITE-IN</t>
    </r>
  </si>
  <si>
    <r>
      <rPr>
        <sz val="10.5"/>
        <rFont val="Courier New"/>
        <family val="3"/>
      </rPr>
      <t xml:space="preserve">JD2S - H. </t>
    </r>
    <r>
      <rPr>
        <vertAlign val="superscript"/>
        <sz val="10.5"/>
        <rFont val="Courier New"/>
        <family val="3"/>
      </rPr>
      <t xml:space="preserve">JEFFERY </t>
    </r>
    <r>
      <rPr>
        <sz val="10.5"/>
        <rFont val="Courier New"/>
        <family val="3"/>
      </rPr>
      <t>YES</t>
    </r>
  </si>
  <si>
    <r>
      <rPr>
        <vertAlign val="subscript"/>
        <sz val="10.5"/>
        <rFont val="Courier New"/>
        <family val="3"/>
      </rPr>
      <t xml:space="preserve">0      0      </t>
    </r>
    <r>
      <rPr>
        <sz val="10.5"/>
        <rFont val="Courier New"/>
        <family val="3"/>
      </rPr>
      <t xml:space="preserve">0      0      1      </t>
    </r>
    <r>
      <rPr>
        <vertAlign val="superscript"/>
        <sz val="10.5"/>
        <rFont val="Courier New"/>
        <family val="3"/>
      </rPr>
      <t xml:space="preserve">0      0      2      0      0      </t>
    </r>
    <r>
      <rPr>
        <vertAlign val="subscript"/>
        <sz val="10.5"/>
        <rFont val="Courier New"/>
        <family val="3"/>
      </rPr>
      <t>3      0</t>
    </r>
  </si>
  <si>
    <r>
      <rPr>
        <vertAlign val="subscript"/>
        <sz val="10.5"/>
        <rFont val="Courier New"/>
        <family val="3"/>
      </rPr>
      <t xml:space="preserve">NPP     17     </t>
    </r>
    <r>
      <rPr>
        <b/>
        <vertAlign val="subscript"/>
        <sz val="10"/>
        <rFont val="Courier New"/>
        <family val="3"/>
      </rPr>
      <t xml:space="preserve">18     </t>
    </r>
    <r>
      <rPr>
        <sz val="10.5"/>
        <rFont val="Courier New"/>
        <family val="3"/>
      </rPr>
      <t xml:space="preserve">13    </t>
    </r>
    <r>
      <rPr>
        <b/>
        <sz val="10"/>
        <rFont val="Courier New"/>
        <family val="3"/>
      </rPr>
      <t xml:space="preserve">199     </t>
    </r>
    <r>
      <rPr>
        <vertAlign val="superscript"/>
        <sz val="10.5"/>
        <rFont val="Courier New"/>
        <family val="3"/>
      </rPr>
      <t xml:space="preserve">24     12     5     21     13     15      4     </t>
    </r>
    <r>
      <rPr>
        <vertAlign val="subscript"/>
        <sz val="10.5"/>
        <rFont val="Courier New"/>
        <family val="3"/>
      </rPr>
      <t>4      0</t>
    </r>
  </si>
  <si>
    <r>
      <rPr>
        <vertAlign val="subscript"/>
        <sz val="10.5"/>
        <rFont val="Courier New"/>
        <family val="3"/>
      </rPr>
      <t xml:space="preserve">0      0      0      1      0      0      0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</t>
    </r>
  </si>
  <si>
    <r>
      <rPr>
        <vertAlign val="subscript"/>
        <sz val="10.5"/>
        <rFont val="Courier New"/>
        <family val="3"/>
      </rPr>
      <t xml:space="preserve">3      2     10      </t>
    </r>
    <r>
      <rPr>
        <sz val="10.5"/>
        <rFont val="Courier New"/>
        <family val="3"/>
      </rPr>
      <t xml:space="preserve">3      3      1     </t>
    </r>
    <r>
      <rPr>
        <vertAlign val="superscript"/>
        <sz val="10.5"/>
        <rFont val="Courier New"/>
        <family val="3"/>
      </rPr>
      <t>24     2</t>
    </r>
  </si>
  <si>
    <r>
      <rPr>
        <b/>
        <vertAlign val="subscript"/>
        <sz val="9.5"/>
        <rFont val="Arial"/>
        <family val="2"/>
      </rPr>
      <t xml:space="preserve">R          </t>
    </r>
    <r>
      <rPr>
        <vertAlign val="subscript"/>
        <sz val="10.5"/>
        <rFont val="Courier New"/>
        <family val="3"/>
      </rPr>
      <t xml:space="preserve">44     24     20    377     </t>
    </r>
    <r>
      <rPr>
        <b/>
        <vertAlign val="subscript"/>
        <sz val="10"/>
        <rFont val="Courier New"/>
        <family val="3"/>
      </rPr>
      <t xml:space="preserve">58     </t>
    </r>
    <r>
      <rPr>
        <vertAlign val="subscript"/>
        <sz val="10.5"/>
        <rFont val="Courier New"/>
        <family val="3"/>
      </rPr>
      <t xml:space="preserve">24     14     24     </t>
    </r>
    <r>
      <rPr>
        <sz val="10.5"/>
        <rFont val="Courier New"/>
        <family val="3"/>
      </rPr>
      <t xml:space="preserve">63     60     12    </t>
    </r>
    <r>
      <rPr>
        <vertAlign val="superscript"/>
        <sz val="10.5"/>
        <rFont val="Courier New"/>
        <family val="3"/>
      </rPr>
      <t>319     51</t>
    </r>
  </si>
  <si>
    <r>
      <rPr>
        <b/>
        <vertAlign val="subscript"/>
        <sz val="9"/>
        <rFont val="Arial"/>
        <family val="2"/>
      </rPr>
      <t xml:space="preserve">D            </t>
    </r>
    <r>
      <rPr>
        <vertAlign val="subscript"/>
        <sz val="10.5"/>
        <rFont val="Courier New"/>
        <family val="3"/>
      </rPr>
      <t xml:space="preserve">54     45     35    432     </t>
    </r>
    <r>
      <rPr>
        <b/>
        <vertAlign val="subscript"/>
        <sz val="10"/>
        <rFont val="Courier New"/>
        <family val="3"/>
      </rPr>
      <t xml:space="preserve">80     </t>
    </r>
    <r>
      <rPr>
        <vertAlign val="subscript"/>
        <sz val="10.5"/>
        <rFont val="Courier New"/>
        <family val="3"/>
      </rPr>
      <t xml:space="preserve">60     </t>
    </r>
    <r>
      <rPr>
        <sz val="10.5"/>
        <rFont val="Courier New"/>
        <family val="3"/>
      </rPr>
      <t xml:space="preserve">29     40     </t>
    </r>
    <r>
      <rPr>
        <vertAlign val="superscript"/>
        <sz val="10.5"/>
        <rFont val="Courier New"/>
        <family val="3"/>
      </rPr>
      <t xml:space="preserve">64     57     </t>
    </r>
    <r>
      <rPr>
        <vertAlign val="superscript"/>
        <sz val="9"/>
        <rFont val="Arial"/>
        <family val="2"/>
      </rPr>
      <t xml:space="preserve">17            </t>
    </r>
    <r>
      <rPr>
        <b/>
        <vertAlign val="superscript"/>
        <sz val="10"/>
        <rFont val="Courier New"/>
        <family val="3"/>
      </rPr>
      <t>358</t>
    </r>
    <r>
      <rPr>
        <vertAlign val="superscript"/>
        <sz val="10.5"/>
        <rFont val="Courier New"/>
        <family val="3"/>
      </rPr>
      <t xml:space="preserve">     58</t>
    </r>
  </si>
  <si>
    <r>
      <rPr>
        <vertAlign val="subscript"/>
        <sz val="10.5"/>
        <rFont val="Courier New"/>
        <family val="3"/>
      </rPr>
      <t xml:space="preserve">0      0     0      2      2      0      </t>
    </r>
    <r>
      <rPr>
        <sz val="10.5"/>
        <rFont val="Courier New"/>
        <family val="3"/>
      </rPr>
      <t xml:space="preserve">0      0      0      </t>
    </r>
    <r>
      <rPr>
        <vertAlign val="superscript"/>
        <sz val="10.5"/>
        <rFont val="Courier New"/>
        <family val="3"/>
      </rPr>
      <t>0      0      1      0</t>
    </r>
  </si>
  <si>
    <r>
      <rPr>
        <vertAlign val="subscript"/>
        <sz val="10.5"/>
        <rFont val="Courier New"/>
        <family val="3"/>
      </rPr>
      <t xml:space="preserve">D     </t>
    </r>
    <r>
      <rPr>
        <b/>
        <vertAlign val="subscript"/>
        <sz val="10"/>
        <rFont val="Courier New"/>
        <family val="3"/>
      </rPr>
      <t xml:space="preserve">38     </t>
    </r>
    <r>
      <rPr>
        <vertAlign val="subscript"/>
        <sz val="10.5"/>
        <rFont val="Courier New"/>
        <family val="3"/>
      </rPr>
      <t xml:space="preserve">32     18    351     56     42     27     32     55     </t>
    </r>
    <r>
      <rPr>
        <sz val="10.5"/>
        <rFont val="Courier New"/>
        <family val="3"/>
      </rPr>
      <t xml:space="preserve">35     11    </t>
    </r>
    <r>
      <rPr>
        <vertAlign val="superscript"/>
        <sz val="10.5"/>
        <rFont val="Courier New"/>
        <family val="3"/>
      </rPr>
      <t>325     35</t>
    </r>
  </si>
  <si>
    <r>
      <rPr>
        <vertAlign val="subscript"/>
        <sz val="10.5"/>
        <rFont val="Courier New"/>
        <family val="3"/>
      </rPr>
      <t xml:space="preserve">0      0      6      2      </t>
    </r>
    <r>
      <rPr>
        <sz val="10.5"/>
        <rFont val="Courier New"/>
        <family val="3"/>
      </rPr>
      <t xml:space="preserve">6      2     </t>
    </r>
    <r>
      <rPr>
        <vertAlign val="superscript"/>
        <sz val="10.5"/>
        <rFont val="Courier New"/>
        <family val="3"/>
      </rPr>
      <t>23      3</t>
    </r>
  </si>
  <si>
    <r>
      <rPr>
        <b/>
        <vertAlign val="subscript"/>
        <sz val="9"/>
        <rFont val="Arial"/>
        <family val="2"/>
      </rPr>
      <t xml:space="preserve">R           </t>
    </r>
    <r>
      <rPr>
        <b/>
        <vertAlign val="subscript"/>
        <sz val="10"/>
        <rFont val="Courier New"/>
        <family val="3"/>
      </rPr>
      <t xml:space="preserve">60     </t>
    </r>
    <r>
      <rPr>
        <vertAlign val="subscript"/>
        <sz val="10.5"/>
        <rFont val="Courier New"/>
        <family val="3"/>
      </rPr>
      <t xml:space="preserve">37     32    436     </t>
    </r>
    <r>
      <rPr>
        <b/>
        <vertAlign val="subscript"/>
        <sz val="10"/>
        <rFont val="Courier New"/>
        <family val="3"/>
      </rPr>
      <t xml:space="preserve">84     </t>
    </r>
    <r>
      <rPr>
        <sz val="10.5"/>
        <rFont val="Courier New"/>
        <family val="3"/>
      </rPr>
      <t xml:space="preserve">45     17     </t>
    </r>
    <r>
      <rPr>
        <vertAlign val="superscript"/>
        <sz val="10.5"/>
        <rFont val="Courier New"/>
        <family val="3"/>
      </rPr>
      <t xml:space="preserve">32     </t>
    </r>
    <r>
      <rPr>
        <vertAlign val="superscript"/>
        <sz val="9.5"/>
        <rFont val="Times New Roman"/>
        <family val="1"/>
      </rPr>
      <t xml:space="preserve">71              </t>
    </r>
    <r>
      <rPr>
        <vertAlign val="superscript"/>
        <sz val="10.5"/>
        <rFont val="Courier New"/>
        <family val="3"/>
      </rPr>
      <t xml:space="preserve">78     </t>
    </r>
    <r>
      <rPr>
        <vertAlign val="superscript"/>
        <sz val="9"/>
        <rFont val="Arial"/>
        <family val="2"/>
      </rPr>
      <t xml:space="preserve">16           </t>
    </r>
    <r>
      <rPr>
        <vertAlign val="superscript"/>
        <sz val="10.5"/>
        <rFont val="Courier New"/>
        <family val="3"/>
      </rPr>
      <t>334     74</t>
    </r>
  </si>
  <si>
    <r>
      <rPr>
        <vertAlign val="subscript"/>
        <sz val="10.5"/>
        <rFont val="Courier New"/>
        <family val="3"/>
      </rPr>
      <t xml:space="preserve">0      0      0      2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0      0      0      0      0      0      0</t>
    </r>
  </si>
  <si>
    <r>
      <rPr>
        <vertAlign val="subscript"/>
        <sz val="10.5"/>
        <rFont val="Courier New"/>
        <family val="3"/>
      </rPr>
      <t xml:space="preserve">D     </t>
    </r>
    <r>
      <rPr>
        <b/>
        <vertAlign val="subscript"/>
        <sz val="10"/>
        <rFont val="Courier New"/>
        <family val="3"/>
      </rPr>
      <t xml:space="preserve">95     </t>
    </r>
    <r>
      <rPr>
        <vertAlign val="subscript"/>
        <sz val="10.5"/>
        <rFont val="Courier New"/>
        <family val="3"/>
      </rPr>
      <t xml:space="preserve">63     53    720    127     </t>
    </r>
    <r>
      <rPr>
        <b/>
        <vertAlign val="subscript"/>
        <sz val="10"/>
        <rFont val="Courier New"/>
        <family val="3"/>
      </rPr>
      <t xml:space="preserve">83     </t>
    </r>
    <r>
      <rPr>
        <vertAlign val="subscript"/>
        <sz val="10.5"/>
        <rFont val="Courier New"/>
        <family val="3"/>
      </rPr>
      <t xml:space="preserve">41     64    121    </t>
    </r>
    <r>
      <rPr>
        <sz val="10.5"/>
        <rFont val="Courier New"/>
        <family val="3"/>
      </rPr>
      <t xml:space="preserve">114     28    </t>
    </r>
    <r>
      <rPr>
        <vertAlign val="superscript"/>
        <sz val="10.5"/>
        <rFont val="Courier New"/>
        <family val="3"/>
      </rPr>
      <t>615    110</t>
    </r>
  </si>
  <si>
    <r>
      <rPr>
        <sz val="10.5"/>
        <rFont val="Courier New"/>
        <family val="3"/>
      </rPr>
      <t xml:space="preserve">1      </t>
    </r>
    <r>
      <rPr>
        <vertAlign val="superscript"/>
        <sz val="10.5"/>
        <rFont val="Courier New"/>
        <family val="3"/>
      </rPr>
      <t xml:space="preserve">0      1      </t>
    </r>
    <r>
      <rPr>
        <b/>
        <vertAlign val="superscript"/>
        <sz val="10"/>
        <rFont val="Courier New"/>
        <family val="3"/>
      </rPr>
      <t xml:space="preserve">8      </t>
    </r>
    <r>
      <rPr>
        <vertAlign val="superscript"/>
        <sz val="10.5"/>
        <rFont val="Courier New"/>
        <family val="3"/>
      </rPr>
      <t>1</t>
    </r>
  </si>
  <si>
    <r>
      <rPr>
        <vertAlign val="subscript"/>
        <sz val="10.5"/>
        <rFont val="Courier New"/>
        <family val="3"/>
      </rPr>
      <t xml:space="preserve">D     93     72     56    </t>
    </r>
    <r>
      <rPr>
        <b/>
        <vertAlign val="subscript"/>
        <sz val="10"/>
        <rFont val="Courier New"/>
        <family val="3"/>
      </rPr>
      <t xml:space="preserve">768     </t>
    </r>
    <r>
      <rPr>
        <vertAlign val="subscript"/>
        <sz val="10.5"/>
        <rFont val="Courier New"/>
        <family val="3"/>
      </rPr>
      <t xml:space="preserve">132     </t>
    </r>
    <r>
      <rPr>
        <b/>
        <vertAlign val="subscript"/>
        <sz val="10"/>
        <rFont val="Courier New"/>
        <family val="3"/>
      </rPr>
      <t xml:space="preserve">83     </t>
    </r>
    <r>
      <rPr>
        <vertAlign val="subscript"/>
        <sz val="10.5"/>
        <rFont val="Courier New"/>
        <family val="3"/>
      </rPr>
      <t xml:space="preserve">40     </t>
    </r>
    <r>
      <rPr>
        <sz val="10.5"/>
        <rFont val="Courier New"/>
        <family val="3"/>
      </rPr>
      <t xml:space="preserve">66    </t>
    </r>
    <r>
      <rPr>
        <vertAlign val="superscript"/>
        <sz val="10.5"/>
        <rFont val="Courier New"/>
        <family val="3"/>
      </rPr>
      <t>109    117     28    600    100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</si>
  <si>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0      0     13      2     0</t>
    </r>
  </si>
  <si>
    <r>
      <rPr>
        <vertAlign val="subscript"/>
        <sz val="10.5"/>
        <rFont val="Courier New"/>
        <family val="3"/>
      </rPr>
      <t xml:space="preserve">61     44     </t>
    </r>
    <r>
      <rPr>
        <b/>
        <vertAlign val="subscript"/>
        <sz val="10"/>
        <rFont val="Courier New"/>
        <family val="3"/>
      </rPr>
      <t xml:space="preserve">35     </t>
    </r>
    <r>
      <rPr>
        <sz val="10.5"/>
        <rFont val="Courier New"/>
        <family val="3"/>
      </rPr>
      <t xml:space="preserve">500    102     </t>
    </r>
    <r>
      <rPr>
        <vertAlign val="superscript"/>
        <sz val="10.5"/>
        <rFont val="Courier New"/>
        <family val="3"/>
      </rPr>
      <t xml:space="preserve">58     32     42     81     90     20    413     </t>
    </r>
    <r>
      <rPr>
        <vertAlign val="superscript"/>
        <sz val="10"/>
        <rFont val="Times New Roman"/>
        <family val="1"/>
      </rPr>
      <t>77</t>
    </r>
  </si>
  <si>
    <r>
      <rPr>
        <vertAlign val="subscript"/>
        <sz val="10.5"/>
        <rFont val="Courier New"/>
        <family val="3"/>
      </rPr>
      <t xml:space="preserve">31     29     </t>
    </r>
    <r>
      <rPr>
        <sz val="10.5"/>
        <rFont val="Courier New"/>
        <family val="3"/>
      </rPr>
      <t xml:space="preserve">23    278     37     </t>
    </r>
    <r>
      <rPr>
        <vertAlign val="superscript"/>
        <sz val="10.5"/>
        <rFont val="Courier New"/>
        <family val="3"/>
      </rPr>
      <t>29     10</t>
    </r>
  </si>
  <si>
    <r>
      <rPr>
        <b/>
        <vertAlign val="subscript"/>
        <sz val="10"/>
        <rFont val="Courier New"/>
        <family val="3"/>
      </rPr>
      <t xml:space="preserve">56     </t>
    </r>
    <r>
      <rPr>
        <vertAlign val="subscript"/>
        <sz val="10.5"/>
        <rFont val="Courier New"/>
        <family val="3"/>
      </rPr>
      <t xml:space="preserve">45     37    </t>
    </r>
    <r>
      <rPr>
        <sz val="10.5"/>
        <rFont val="Courier New"/>
        <family val="3"/>
      </rPr>
      <t xml:space="preserve">496     97     </t>
    </r>
    <r>
      <rPr>
        <vertAlign val="superscript"/>
        <sz val="10.5"/>
        <rFont val="Courier New"/>
        <family val="3"/>
      </rPr>
      <t>55     28     42     75     87     23    391     69</t>
    </r>
  </si>
  <si>
    <r>
      <rPr>
        <vertAlign val="subscript"/>
        <sz val="10.5"/>
        <rFont val="Courier New"/>
        <family val="3"/>
      </rPr>
      <t xml:space="preserve">35     24     19    275     </t>
    </r>
    <r>
      <rPr>
        <b/>
        <vertAlign val="subscript"/>
        <sz val="10"/>
        <rFont val="Courier New"/>
        <family val="3"/>
      </rPr>
      <t xml:space="preserve">38     </t>
    </r>
    <r>
      <rPr>
        <vertAlign val="subscript"/>
        <sz val="10.5"/>
        <rFont val="Courier New"/>
        <family val="3"/>
      </rPr>
      <t xml:space="preserve">31     </t>
    </r>
    <r>
      <rPr>
        <sz val="10.5"/>
        <rFont val="Courier New"/>
        <family val="3"/>
      </rPr>
      <t xml:space="preserve">13     24     41     </t>
    </r>
    <r>
      <rPr>
        <vertAlign val="superscript"/>
        <sz val="10.5"/>
        <rFont val="Courier New"/>
        <family val="3"/>
      </rPr>
      <t>32      6    230     33</t>
    </r>
  </si>
  <si>
    <r>
      <rPr>
        <vertAlign val="subscript"/>
        <sz val="10.5"/>
        <rFont val="Courier New"/>
        <family val="3"/>
      </rPr>
      <t xml:space="preserve">61     51     29    </t>
    </r>
    <r>
      <rPr>
        <sz val="10.5"/>
        <rFont val="Courier New"/>
        <family val="3"/>
      </rPr>
      <t xml:space="preserve">561    102     </t>
    </r>
    <r>
      <rPr>
        <vertAlign val="superscript"/>
        <sz val="10.5"/>
        <rFont val="Courier New"/>
        <family val="3"/>
      </rPr>
      <t xml:space="preserve">67     31     57     84     97     21    475     </t>
    </r>
    <r>
      <rPr>
        <vertAlign val="superscript"/>
        <sz val="14"/>
        <rFont val="Times New Roman"/>
        <family val="1"/>
      </rPr>
      <t>es</t>
    </r>
  </si>
  <si>
    <r>
      <rPr>
        <vertAlign val="subscript"/>
        <sz val="10.5"/>
        <rFont val="Courier New"/>
        <family val="3"/>
      </rPr>
      <t xml:space="preserve">29     27     29    </t>
    </r>
    <r>
      <rPr>
        <sz val="10.5"/>
        <rFont val="Courier New"/>
        <family val="3"/>
      </rPr>
      <t xml:space="preserve">289     42     </t>
    </r>
    <r>
      <rPr>
        <vertAlign val="superscript"/>
        <sz val="10.5"/>
        <rFont val="Courier New"/>
        <family val="3"/>
      </rPr>
      <t>20     11     15     33     25     7    165     20</t>
    </r>
  </si>
  <si>
    <r>
      <rPr>
        <sz val="10"/>
        <rFont val="Times New Roman"/>
        <family val="1"/>
      </rPr>
      <t>• 107 -</t>
    </r>
  </si>
  <si>
    <r>
      <rPr>
        <vertAlign val="superscript"/>
        <sz val="11"/>
        <rFont val="Courier New"/>
        <family val="3"/>
      </rPr>
      <t xml:space="preserve">DATE: 12/02/92                                   </t>
    </r>
    <r>
      <rPr>
        <sz val="11"/>
        <rFont val="Courier New"/>
        <family val="3"/>
      </rPr>
      <t xml:space="preserve">1992 GENERAL ELECTION                            PAGE  </t>
    </r>
    <r>
      <rPr>
        <vertAlign val="superscript"/>
        <sz val="11"/>
        <rFont val="Courier New"/>
        <family val="3"/>
      </rPr>
      <t xml:space="preserve">2 OF </t>
    </r>
    <r>
      <rPr>
        <i/>
        <sz val="8.5"/>
        <rFont val="Arial"/>
        <family val="2"/>
      </rPr>
      <t>6</t>
    </r>
  </si>
  <si>
    <r>
      <rPr>
        <vertAlign val="superscript"/>
        <sz val="11"/>
        <rFont val="Courier New"/>
        <family val="3"/>
      </rPr>
      <t xml:space="preserve">TIME: 13:17                                    </t>
    </r>
    <r>
      <rPr>
        <sz val="11"/>
        <rFont val="Courier New"/>
        <family val="3"/>
      </rPr>
      <t>STATEMENT OF VOTE FOR DISTRICT 37</t>
    </r>
  </si>
  <si>
    <r>
      <rPr>
        <sz val="11"/>
        <rFont val="Courier New"/>
        <family val="3"/>
      </rPr>
      <t xml:space="preserve">ANKTVK ATQASUK  </t>
    </r>
    <r>
      <rPr>
        <b/>
        <sz val="11"/>
        <rFont val="Courier New"/>
        <family val="3"/>
      </rPr>
      <t xml:space="preserve">BARROW BROWER-   </t>
    </r>
    <r>
      <rPr>
        <sz val="11"/>
        <rFont val="Courier New"/>
        <family val="3"/>
      </rPr>
      <t xml:space="preserve">BUCK- DEERING  KAKTO-   KIANA   </t>
    </r>
    <r>
      <rPr>
        <vertAlign val="superscript"/>
        <sz val="11"/>
        <rFont val="Courier New"/>
        <family val="3"/>
      </rPr>
      <t xml:space="preserve">KIVA-   </t>
    </r>
    <r>
      <rPr>
        <sz val="11"/>
        <rFont val="Courier New"/>
        <family val="3"/>
      </rPr>
      <t xml:space="preserve">KOBUK  </t>
    </r>
    <r>
      <rPr>
        <vertAlign val="superscript"/>
        <sz val="11"/>
        <rFont val="Courier New"/>
        <family val="3"/>
      </rPr>
      <t>KOTZE-  NOATAK</t>
    </r>
  </si>
  <si>
    <r>
      <rPr>
        <sz val="11"/>
        <rFont val="Courier New"/>
        <family val="3"/>
      </rPr>
      <t>AMBLER</t>
    </r>
  </si>
  <si>
    <r>
      <rPr>
        <sz val="11"/>
        <rFont val="Courier New"/>
        <family val="3"/>
      </rPr>
      <t xml:space="preserve">PASS                VILLE   LAND           VIK          </t>
    </r>
    <r>
      <rPr>
        <vertAlign val="superscript"/>
        <sz val="11"/>
        <rFont val="Courier New"/>
        <family val="3"/>
      </rPr>
      <t>LINA           BUE</t>
    </r>
  </si>
  <si>
    <r>
      <rPr>
        <sz val="11"/>
        <rFont val="Courier New"/>
        <family val="3"/>
      </rPr>
      <t xml:space="preserve">37-005  37-010  </t>
    </r>
    <r>
      <rPr>
        <vertAlign val="superscript"/>
        <sz val="11"/>
        <rFont val="Courier New"/>
        <family val="3"/>
      </rPr>
      <t xml:space="preserve">37-015  </t>
    </r>
    <r>
      <rPr>
        <sz val="11"/>
        <rFont val="Courier New"/>
        <family val="3"/>
      </rPr>
      <t xml:space="preserve">37-020  37-025  37-030  37-035  37-040  37-045  </t>
    </r>
    <r>
      <rPr>
        <vertAlign val="superscript"/>
        <sz val="11"/>
        <rFont val="Courier New"/>
        <family val="3"/>
      </rPr>
      <t>37-050  37-055  37-060  37-065</t>
    </r>
  </si>
  <si>
    <r>
      <rPr>
        <vertAlign val="superscript"/>
        <sz val="11"/>
        <rFont val="Courier New"/>
        <family val="3"/>
      </rPr>
      <t xml:space="preserve">YES                     </t>
    </r>
    <r>
      <rPr>
        <sz val="11"/>
        <rFont val="Courier New"/>
        <family val="3"/>
      </rPr>
      <t xml:space="preserve">40     54     40    513    </t>
    </r>
    <r>
      <rPr>
        <b/>
        <vertAlign val="superscript"/>
        <sz val="9"/>
        <rFont val="Courier New"/>
        <family val="3"/>
      </rPr>
      <t xml:space="preserve">85      </t>
    </r>
    <r>
      <rPr>
        <b/>
        <sz val="9"/>
        <rFont val="Courier New"/>
        <family val="3"/>
      </rPr>
      <t xml:space="preserve">56      </t>
    </r>
    <r>
      <rPr>
        <sz val="10"/>
        <rFont val="Times New Roman"/>
        <family val="1"/>
      </rPr>
      <t xml:space="preserve">16             </t>
    </r>
    <r>
      <rPr>
        <b/>
        <vertAlign val="superscript"/>
        <sz val="9"/>
        <rFont val="Courier New"/>
        <family val="3"/>
      </rPr>
      <t xml:space="preserve">48      </t>
    </r>
    <r>
      <rPr>
        <sz val="11"/>
        <rFont val="Courier New"/>
        <family val="3"/>
      </rPr>
      <t xml:space="preserve">62     </t>
    </r>
    <r>
      <rPr>
        <vertAlign val="superscript"/>
        <sz val="11"/>
        <rFont val="Courier New"/>
        <family val="3"/>
      </rPr>
      <t xml:space="preserve">74     </t>
    </r>
    <r>
      <rPr>
        <sz val="10"/>
        <rFont val="Times New Roman"/>
        <family val="1"/>
      </rPr>
      <t xml:space="preserve">16            </t>
    </r>
    <r>
      <rPr>
        <vertAlign val="superscript"/>
        <sz val="11"/>
        <rFont val="Courier New"/>
        <family val="3"/>
      </rPr>
      <t>299     75</t>
    </r>
  </si>
  <si>
    <r>
      <rPr>
        <vertAlign val="superscript"/>
        <sz val="11"/>
        <rFont val="Courier New"/>
        <family val="3"/>
      </rPr>
      <t xml:space="preserve">NO                 </t>
    </r>
    <r>
      <rPr>
        <b/>
        <sz val="9"/>
        <rFont val="Courier New"/>
        <family val="3"/>
      </rPr>
      <t xml:space="preserve">58      </t>
    </r>
    <r>
      <rPr>
        <sz val="11"/>
        <rFont val="Courier New"/>
        <family val="3"/>
      </rPr>
      <t xml:space="preserve">21     15    297    </t>
    </r>
    <r>
      <rPr>
        <b/>
        <vertAlign val="superscript"/>
        <sz val="9"/>
        <rFont val="Courier New"/>
        <family val="3"/>
      </rPr>
      <t xml:space="preserve">58      </t>
    </r>
    <r>
      <rPr>
        <sz val="11"/>
        <rFont val="Courier New"/>
        <family val="3"/>
      </rPr>
      <t xml:space="preserve">25     27     23    63     </t>
    </r>
    <r>
      <rPr>
        <vertAlign val="superscript"/>
        <sz val="11"/>
        <rFont val="Courier New"/>
        <family val="3"/>
      </rPr>
      <t xml:space="preserve">44     </t>
    </r>
    <r>
      <rPr>
        <sz val="10"/>
        <rFont val="Times New Roman"/>
        <family val="1"/>
      </rPr>
      <t xml:space="preserve">16           </t>
    </r>
    <r>
      <rPr>
        <b/>
        <vertAlign val="superscript"/>
        <sz val="9"/>
        <rFont val="Courier New"/>
        <family val="3"/>
      </rPr>
      <t>381</t>
    </r>
    <r>
      <rPr>
        <vertAlign val="superscript"/>
        <sz val="11"/>
        <rFont val="Courier New"/>
        <family val="3"/>
      </rPr>
      <t xml:space="preserve">     39</t>
    </r>
  </si>
  <si>
    <r>
      <rPr>
        <sz val="10"/>
        <rFont val="Arial"/>
        <family val="2"/>
      </rPr>
      <t xml:space="preserve">- </t>
    </r>
    <r>
      <rPr>
        <b/>
        <sz val="10"/>
        <rFont val="Arial"/>
        <family val="2"/>
      </rPr>
      <t xml:space="preserve">108 </t>
    </r>
    <r>
      <rPr>
        <sz val="10"/>
        <rFont val="Arial"/>
        <family val="2"/>
      </rPr>
      <t>-</t>
    </r>
  </si>
  <si>
    <r>
      <rPr>
        <vertAlign val="superscript"/>
        <sz val="11.5"/>
        <rFont val="Courier New"/>
        <family val="3"/>
      </rPr>
      <t xml:space="preserve">DATE: </t>
    </r>
    <r>
      <rPr>
        <vertAlign val="superscript"/>
        <sz val="10.5"/>
        <rFont val="Courier New"/>
        <family val="3"/>
      </rPr>
      <t xml:space="preserve">12/02/92                                     </t>
    </r>
    <r>
      <rPr>
        <sz val="10.5"/>
        <rFont val="Courier New"/>
        <family val="3"/>
      </rPr>
      <t xml:space="preserve">1992 </t>
    </r>
    <r>
      <rPr>
        <sz val="11.5"/>
        <rFont val="Courier New"/>
        <family val="3"/>
      </rPr>
      <t xml:space="preserve">GENERAL ELECTION                           PAGE  </t>
    </r>
    <r>
      <rPr>
        <vertAlign val="superscript"/>
        <sz val="10.5"/>
        <rFont val="Courier New"/>
        <family val="3"/>
      </rPr>
      <t xml:space="preserve">4 </t>
    </r>
    <r>
      <rPr>
        <vertAlign val="superscript"/>
        <sz val="11.5"/>
        <rFont val="Courier New"/>
        <family val="3"/>
      </rPr>
      <t xml:space="preserve">OF </t>
    </r>
    <r>
      <rPr>
        <i/>
        <vertAlign val="superscript"/>
        <sz val="9"/>
        <rFont val="Times New Roman"/>
        <family val="1"/>
      </rPr>
      <t>6</t>
    </r>
  </si>
  <si>
    <r>
      <rPr>
        <vertAlign val="superscript"/>
        <sz val="11.5"/>
        <rFont val="Courier New"/>
        <family val="3"/>
      </rPr>
      <t xml:space="preserve">TIME1 </t>
    </r>
    <r>
      <rPr>
        <vertAlign val="superscript"/>
        <sz val="10.5"/>
        <rFont val="Courier New"/>
        <family val="3"/>
      </rPr>
      <t xml:space="preserve">13:17                                      </t>
    </r>
    <r>
      <rPr>
        <sz val="11.5"/>
        <rFont val="Courier New"/>
        <family val="3"/>
      </rPr>
      <t xml:space="preserve">STATEMENT OF VOTE FOR DISTRICT </t>
    </r>
    <r>
      <rPr>
        <sz val="10.5"/>
        <rFont val="Courier New"/>
        <family val="3"/>
      </rPr>
      <t>37</t>
    </r>
  </si>
  <si>
    <r>
      <rPr>
        <sz val="11.5"/>
        <rFont val="Courier New"/>
        <family val="3"/>
      </rPr>
      <t>NOORVIK NUIQSUT  POINT</t>
    </r>
  </si>
  <si>
    <r>
      <rPr>
        <sz val="11.5"/>
        <rFont val="Courier New"/>
        <family val="3"/>
      </rPr>
      <t>HOPE</t>
    </r>
  </si>
  <si>
    <r>
      <rPr>
        <vertAlign val="superscript"/>
        <sz val="11.5"/>
        <rFont val="Courier New"/>
        <family val="3"/>
      </rPr>
      <t xml:space="preserve">POINT SELAWIK  </t>
    </r>
    <r>
      <rPr>
        <sz val="11.5"/>
        <rFont val="Courier New"/>
        <family val="3"/>
      </rPr>
      <t xml:space="preserve">SHUNG-   WAIN-  BREVIG DIOMEDE  </t>
    </r>
    <r>
      <rPr>
        <vertAlign val="superscript"/>
        <sz val="11.5"/>
        <rFont val="Courier New"/>
        <family val="3"/>
      </rPr>
      <t xml:space="preserve">SHISH-  </t>
    </r>
    <r>
      <rPr>
        <sz val="11.5"/>
        <rFont val="Courier New"/>
        <family val="3"/>
      </rPr>
      <t xml:space="preserve">TELLER   </t>
    </r>
    <r>
      <rPr>
        <vertAlign val="superscript"/>
        <sz val="11.5"/>
        <rFont val="Courier New"/>
        <family val="3"/>
      </rPr>
      <t xml:space="preserve">WALES ABSENTE </t>
    </r>
    <r>
      <rPr>
        <sz val="11.5"/>
        <rFont val="Courier New"/>
        <family val="3"/>
      </rPr>
      <t xml:space="preserve">LAV           NAK  WRIGHT MISSION         </t>
    </r>
    <r>
      <rPr>
        <vertAlign val="superscript"/>
        <sz val="11.5"/>
        <rFont val="Courier New"/>
        <family val="3"/>
      </rPr>
      <t>MAREF</t>
    </r>
  </si>
  <si>
    <r>
      <rPr>
        <vertAlign val="superscript"/>
        <sz val="10.5"/>
        <rFont val="Courier New"/>
        <family val="3"/>
      </rPr>
      <t xml:space="preserve">37-070  37-075  </t>
    </r>
    <r>
      <rPr>
        <sz val="10.5"/>
        <rFont val="Courier New"/>
        <family val="3"/>
      </rPr>
      <t xml:space="preserve">37-080  37-085  </t>
    </r>
    <r>
      <rPr>
        <vertAlign val="superscript"/>
        <sz val="10.5"/>
        <rFont val="Courier New"/>
        <family val="3"/>
      </rPr>
      <t xml:space="preserve">37-090  </t>
    </r>
    <r>
      <rPr>
        <sz val="10.5"/>
        <rFont val="Courier New"/>
        <family val="3"/>
      </rPr>
      <t xml:space="preserve">37-095  37-100  37-110  37-120  37-190  37-205  </t>
    </r>
    <r>
      <rPr>
        <vertAlign val="superscript"/>
        <sz val="10.5"/>
        <rFont val="Courier New"/>
        <family val="3"/>
      </rPr>
      <t>37-215  37-991</t>
    </r>
  </si>
  <si>
    <r>
      <rPr>
        <vertAlign val="superscript"/>
        <sz val="11.5"/>
        <rFont val="Courier New"/>
        <family val="3"/>
      </rPr>
      <t xml:space="preserve">YES                  </t>
    </r>
    <r>
      <rPr>
        <vertAlign val="superscript"/>
        <sz val="10.5"/>
        <rFont val="Courier New"/>
        <family val="3"/>
      </rPr>
      <t xml:space="preserve">74     </t>
    </r>
    <r>
      <rPr>
        <b/>
        <vertAlign val="superscript"/>
        <sz val="10"/>
        <rFont val="Courier New"/>
        <family val="3"/>
      </rPr>
      <t xml:space="preserve">83    </t>
    </r>
    <r>
      <rPr>
        <sz val="10.5"/>
        <rFont val="Courier New"/>
        <family val="3"/>
      </rPr>
      <t xml:space="preserve">123     26     </t>
    </r>
    <r>
      <rPr>
        <sz val="9.5"/>
        <rFont val="Arial"/>
        <family val="2"/>
      </rPr>
      <t xml:space="preserve">71            </t>
    </r>
    <r>
      <rPr>
        <sz val="10.5"/>
        <rFont val="Courier New"/>
        <family val="3"/>
      </rPr>
      <t xml:space="preserve">47     95     30     32     72     51     </t>
    </r>
    <r>
      <rPr>
        <b/>
        <vertAlign val="superscript"/>
        <sz val="10"/>
        <rFont val="Courier New"/>
        <family val="3"/>
      </rPr>
      <t>45</t>
    </r>
    <r>
      <rPr>
        <sz val="10.5"/>
        <rFont val="Courier New"/>
        <family val="3"/>
      </rPr>
      <t xml:space="preserve">    154</t>
    </r>
  </si>
  <si>
    <r>
      <rPr>
        <vertAlign val="superscript"/>
        <sz val="11.5"/>
        <rFont val="Courier New"/>
        <family val="3"/>
      </rPr>
      <t xml:space="preserve">NO                   </t>
    </r>
    <r>
      <rPr>
        <vertAlign val="superscript"/>
        <sz val="10.5"/>
        <rFont val="Courier New"/>
        <family val="3"/>
      </rPr>
      <t xml:space="preserve">56     30     </t>
    </r>
    <r>
      <rPr>
        <b/>
        <vertAlign val="superscript"/>
        <sz val="10"/>
        <rFont val="Courier New"/>
        <family val="3"/>
      </rPr>
      <t xml:space="preserve">39     </t>
    </r>
    <r>
      <rPr>
        <sz val="10.5"/>
        <rFont val="Courier New"/>
        <family val="3"/>
      </rPr>
      <t xml:space="preserve">17     </t>
    </r>
    <r>
      <rPr>
        <b/>
        <sz val="10"/>
        <rFont val="Courier New"/>
        <family val="3"/>
      </rPr>
      <t xml:space="preserve">53     </t>
    </r>
    <r>
      <rPr>
        <sz val="10.5"/>
        <rFont val="Courier New"/>
        <family val="3"/>
      </rPr>
      <t xml:space="preserve">19     </t>
    </r>
    <r>
      <rPr>
        <b/>
        <sz val="10"/>
        <rFont val="Courier New"/>
        <family val="3"/>
      </rPr>
      <t xml:space="preserve">38     </t>
    </r>
    <r>
      <rPr>
        <sz val="10.5"/>
        <rFont val="Courier New"/>
        <family val="3"/>
      </rPr>
      <t xml:space="preserve">30     </t>
    </r>
    <r>
      <rPr>
        <b/>
        <sz val="10"/>
        <rFont val="Courier New"/>
        <family val="3"/>
      </rPr>
      <t xml:space="preserve">8     64     </t>
    </r>
    <r>
      <rPr>
        <sz val="10.5"/>
        <rFont val="Courier New"/>
        <family val="3"/>
      </rPr>
      <t xml:space="preserve">22     </t>
    </r>
    <r>
      <rPr>
        <sz val="9.5"/>
        <rFont val="Arial"/>
        <family val="2"/>
      </rPr>
      <t>19</t>
    </r>
    <r>
      <rPr>
        <b/>
        <sz val="10"/>
        <rFont val="Courier New"/>
        <family val="3"/>
      </rPr>
      <t xml:space="preserve">     168</t>
    </r>
  </si>
  <si>
    <r>
      <rPr>
        <sz val="10"/>
        <rFont val="Times New Roman"/>
        <family val="1"/>
      </rPr>
      <t>- 110 -</t>
    </r>
  </si>
  <si>
    <r>
      <rPr>
        <vertAlign val="subscript"/>
        <sz val="11.5"/>
        <rFont val="Courier New"/>
        <family val="3"/>
      </rPr>
      <t xml:space="preserve">DATE: 12/02/92                                </t>
    </r>
    <r>
      <rPr>
        <b/>
        <sz val="10.5"/>
        <rFont val="Courier New"/>
        <family val="3"/>
      </rPr>
      <t xml:space="preserve">1992 BENERAL </t>
    </r>
    <r>
      <rPr>
        <sz val="11.5"/>
        <rFont val="Courier New"/>
        <family val="3"/>
      </rPr>
      <t xml:space="preserve">ELECTION                          </t>
    </r>
    <r>
      <rPr>
        <vertAlign val="superscript"/>
        <sz val="11.5"/>
        <rFont val="Courier New"/>
        <family val="3"/>
      </rPr>
      <t>PAGE 5 OF 6</t>
    </r>
  </si>
  <si>
    <r>
      <rPr>
        <vertAlign val="subscript"/>
        <sz val="11.5"/>
        <rFont val="Courier New"/>
        <family val="3"/>
      </rPr>
      <t xml:space="preserve">·nHE: 13:17                                   </t>
    </r>
    <r>
      <rPr>
        <sz val="11.5"/>
        <rFont val="Courier New"/>
        <family val="3"/>
      </rPr>
      <t>STATEMENT OF VOTE FOR DISTRICT 37</t>
    </r>
  </si>
  <si>
    <r>
      <rPr>
        <sz val="11.5"/>
        <rFont val="Courier New"/>
        <family val="3"/>
      </rPr>
      <t xml:space="preserve">QUESTON  </t>
    </r>
    <r>
      <rPr>
        <vertAlign val="subscript"/>
        <sz val="11.5"/>
        <rFont val="Courier New"/>
        <family val="3"/>
      </rPr>
      <t>TOTAL</t>
    </r>
  </si>
  <si>
    <r>
      <rPr>
        <b/>
        <sz val="10.5"/>
        <rFont val="Courier New"/>
        <family val="3"/>
      </rPr>
      <t>37-995</t>
    </r>
  </si>
  <si>
    <r>
      <rPr>
        <sz val="11.5"/>
        <rFont val="Courier New"/>
        <family val="3"/>
      </rPr>
      <t>VOTER TURNOUT X</t>
    </r>
    <r>
      <rPr>
        <vertAlign val="superscript"/>
        <sz val="11.5"/>
        <rFont val="Courier New"/>
        <family val="3"/>
      </rPr>
      <t xml:space="preserve">                71.37</t>
    </r>
  </si>
  <si>
    <r>
      <rPr>
        <sz val="11.5"/>
        <rFont val="Courier New"/>
        <family val="3"/>
      </rPr>
      <t xml:space="preserve">REGISTERED VOTERS         </t>
    </r>
    <r>
      <rPr>
        <vertAlign val="superscript"/>
        <sz val="11.5"/>
        <rFont val="Courier New"/>
        <family val="3"/>
      </rPr>
      <t xml:space="preserve">0   </t>
    </r>
    <r>
      <rPr>
        <b/>
        <vertAlign val="superscript"/>
        <sz val="10.5"/>
        <rFont val="Courier New"/>
        <family val="3"/>
      </rPr>
      <t>6564</t>
    </r>
  </si>
  <si>
    <r>
      <rPr>
        <sz val="11.5"/>
        <rFont val="Courier New"/>
        <family val="3"/>
      </rPr>
      <t xml:space="preserve">BALLOTS CAST             </t>
    </r>
    <r>
      <rPr>
        <vertAlign val="superscript"/>
        <sz val="11.5"/>
        <rFont val="Courier New"/>
        <family val="3"/>
      </rPr>
      <t xml:space="preserve">452   </t>
    </r>
    <r>
      <rPr>
        <b/>
        <vertAlign val="superscript"/>
        <sz val="10.5"/>
        <rFont val="Courier New"/>
        <family val="3"/>
      </rPr>
      <t>4685</t>
    </r>
  </si>
  <si>
    <r>
      <rPr>
        <sz val="11.5"/>
        <rFont val="Courier New"/>
        <family val="3"/>
      </rPr>
      <t>PRESIDENT/VICE PRESIDENT BUSH/QUAVLE CLINTON/GORE FULANI/MUNOZ  GRITZ/HI NETT</t>
    </r>
  </si>
  <si>
    <r>
      <rPr>
        <b/>
        <sz val="10.5"/>
        <rFont val="Courier New"/>
        <family val="3"/>
      </rPr>
      <t xml:space="preserve">R    </t>
    </r>
    <r>
      <rPr>
        <vertAlign val="superscript"/>
        <sz val="11.5"/>
        <rFont val="Courier New"/>
        <family val="3"/>
      </rPr>
      <t xml:space="preserve">151   </t>
    </r>
    <r>
      <rPr>
        <b/>
        <vertAlign val="superscript"/>
        <sz val="10.5"/>
        <rFont val="Courier New"/>
        <family val="3"/>
      </rPr>
      <t>1689</t>
    </r>
  </si>
  <si>
    <r>
      <rPr>
        <b/>
        <sz val="9"/>
        <rFont val="Arial"/>
        <family val="2"/>
      </rPr>
      <t xml:space="preserve">D           </t>
    </r>
    <r>
      <rPr>
        <vertAlign val="superscript"/>
        <sz val="11.5"/>
        <rFont val="Courier New"/>
        <family val="3"/>
      </rPr>
      <t>136   1822</t>
    </r>
  </si>
  <si>
    <r>
      <rPr>
        <sz val="11.5"/>
        <rFont val="Courier New"/>
        <family val="3"/>
      </rPr>
      <t>NAP     1</t>
    </r>
    <r>
      <rPr>
        <vertAlign val="superscript"/>
        <sz val="11.5"/>
        <rFont val="Courier New"/>
        <family val="3"/>
      </rPr>
      <t xml:space="preserve">     15</t>
    </r>
  </si>
  <si>
    <r>
      <rPr>
        <sz val="11.5"/>
        <rFont val="Courier New"/>
        <family val="3"/>
      </rPr>
      <t>AFP    2</t>
    </r>
    <r>
      <rPr>
        <b/>
        <vertAlign val="superscript"/>
        <sz val="10.5"/>
        <rFont val="Courier New"/>
        <family val="3"/>
      </rPr>
      <t xml:space="preserve">     18</t>
    </r>
  </si>
  <si>
    <r>
      <rPr>
        <sz val="11.5"/>
        <rFont val="Courier New"/>
        <family val="3"/>
      </rPr>
      <t>NLP     1</t>
    </r>
    <r>
      <rPr>
        <vertAlign val="superscript"/>
        <sz val="11.5"/>
        <rFont val="Courier New"/>
        <family val="3"/>
      </rPr>
      <t xml:space="preserve">     11</t>
    </r>
  </si>
  <si>
    <r>
      <rPr>
        <sz val="11.5"/>
        <rFont val="Courier New"/>
        <family val="3"/>
      </rPr>
      <t>HAGELIN/TOHPKINS LAROUCHE/BEVEL HARROU/LORD PEROT/STOCKDALE PHILLIPS/KNIGHT WRITE-IN</t>
    </r>
  </si>
  <si>
    <r>
      <rPr>
        <sz val="11.5"/>
        <rFont val="Courier New"/>
        <family val="3"/>
      </rPr>
      <t>UNITED STATES SENATE JORDAN, HARV HURKOWSKI, FRANK SMITH, TONV</t>
    </r>
  </si>
  <si>
    <r>
      <rPr>
        <sz val="11.5"/>
        <rFont val="Courier New"/>
        <family val="3"/>
      </rPr>
      <t xml:space="preserve">UNITED STATES REP. DEVENS, JOHN MILLIGAN, HIKE STATES, MICHAEL VOllNG, DON </t>
    </r>
    <r>
      <rPr>
        <b/>
        <sz val="10.5"/>
        <rFont val="Courier New"/>
        <family val="3"/>
      </rPr>
      <t>WRITE-IN</t>
    </r>
  </si>
  <si>
    <r>
      <rPr>
        <sz val="11.5"/>
        <rFont val="Courier New"/>
        <family val="3"/>
      </rPr>
      <t>STATE SENATOR DISt.S ADAMS, AL</t>
    </r>
  </si>
  <si>
    <r>
      <rPr>
        <b/>
        <sz val="10.5"/>
        <rFont val="Courier New"/>
        <family val="3"/>
      </rPr>
      <t xml:space="preserve">IFER     </t>
    </r>
    <r>
      <rPr>
        <sz val="11.5"/>
        <rFont val="Courier New"/>
        <family val="3"/>
      </rPr>
      <t>4</t>
    </r>
    <r>
      <rPr>
        <vertAlign val="superscript"/>
        <sz val="11.5"/>
        <rFont val="Courier New"/>
        <family val="3"/>
      </rPr>
      <t xml:space="preserve">     13</t>
    </r>
  </si>
  <si>
    <r>
      <rPr>
        <sz val="11.5"/>
        <rFont val="Courier New"/>
        <family val="3"/>
      </rPr>
      <t>LP    4</t>
    </r>
    <r>
      <rPr>
        <vertAlign val="superscript"/>
        <sz val="11.5"/>
        <rFont val="Courier New"/>
        <family val="3"/>
      </rPr>
      <t xml:space="preserve">     24</t>
    </r>
  </si>
  <si>
    <r>
      <rPr>
        <sz val="11.5"/>
        <rFont val="Courier New"/>
        <family val="3"/>
      </rPr>
      <t xml:space="preserve">NPP    </t>
    </r>
    <r>
      <rPr>
        <vertAlign val="superscript"/>
        <sz val="11.5"/>
        <rFont val="Courier New"/>
        <family val="3"/>
      </rPr>
      <t>133</t>
    </r>
    <r>
      <rPr>
        <b/>
        <vertAlign val="superscript"/>
        <sz val="10.5"/>
        <rFont val="Courier New"/>
        <family val="3"/>
      </rPr>
      <t xml:space="preserve">    925</t>
    </r>
  </si>
  <si>
    <r>
      <rPr>
        <sz val="11.5"/>
        <rFont val="Courier New"/>
        <family val="3"/>
      </rPr>
      <t>ATP     1</t>
    </r>
    <r>
      <rPr>
        <vertAlign val="superscript"/>
        <sz val="11.5"/>
        <rFont val="Courier New"/>
        <family val="3"/>
      </rPr>
      <t xml:space="preserve">     23</t>
    </r>
  </si>
  <si>
    <r>
      <rPr>
        <sz val="11.5"/>
        <rFont val="Courier New"/>
        <family val="3"/>
      </rPr>
      <t xml:space="preserve">0     </t>
    </r>
    <r>
      <rPr>
        <vertAlign val="superscript"/>
        <sz val="11.5"/>
        <rFont val="Courier New"/>
        <family val="3"/>
      </rPr>
      <t>3</t>
    </r>
  </si>
  <si>
    <r>
      <rPr>
        <sz val="9"/>
        <rFont val="Arial"/>
        <family val="2"/>
      </rPr>
      <t xml:space="preserve">8             </t>
    </r>
    <r>
      <rPr>
        <vertAlign val="superscript"/>
        <sz val="11.5"/>
        <rFont val="Courier New"/>
        <family val="3"/>
      </rPr>
      <t>22    199</t>
    </r>
  </si>
  <si>
    <r>
      <rPr>
        <b/>
        <sz val="10.5"/>
        <rFont val="Courier New"/>
        <family val="3"/>
      </rPr>
      <t xml:space="preserve">R    </t>
    </r>
    <r>
      <rPr>
        <vertAlign val="superscript"/>
        <sz val="11.5"/>
        <rFont val="Courier New"/>
        <family val="3"/>
      </rPr>
      <t xml:space="preserve">134   </t>
    </r>
    <r>
      <rPr>
        <b/>
        <vertAlign val="superscript"/>
        <sz val="10.5"/>
        <rFont val="Courier New"/>
        <family val="3"/>
      </rPr>
      <t>1918</t>
    </r>
  </si>
  <si>
    <r>
      <rPr>
        <b/>
        <sz val="9"/>
        <rFont val="Arial"/>
        <family val="2"/>
      </rPr>
      <t xml:space="preserve">D           </t>
    </r>
    <r>
      <rPr>
        <vertAlign val="superscript"/>
        <sz val="11.5"/>
        <rFont val="Courier New"/>
        <family val="3"/>
      </rPr>
      <t>134   2214</t>
    </r>
  </si>
  <si>
    <r>
      <rPr>
        <sz val="11.5"/>
        <rFont val="Courier New"/>
        <family val="3"/>
      </rPr>
      <t xml:space="preserve">0     </t>
    </r>
    <r>
      <rPr>
        <vertAlign val="superscript"/>
        <sz val="11.5"/>
        <rFont val="Courier New"/>
        <family val="3"/>
      </rPr>
      <t>5</t>
    </r>
  </si>
  <si>
    <r>
      <rPr>
        <b/>
        <sz val="9"/>
        <rFont val="Arial"/>
        <family val="2"/>
      </rPr>
      <t xml:space="preserve">D           </t>
    </r>
    <r>
      <rPr>
        <vertAlign val="superscript"/>
        <sz val="11.5"/>
        <rFont val="Courier New"/>
        <family val="3"/>
      </rPr>
      <t>103   1672</t>
    </r>
  </si>
  <si>
    <r>
      <rPr>
        <sz val="8.5"/>
        <rFont val="Arial"/>
        <family val="2"/>
      </rPr>
      <t xml:space="preserve">8               </t>
    </r>
    <r>
      <rPr>
        <sz val="11.5"/>
        <rFont val="Courier New"/>
        <family val="3"/>
      </rPr>
      <t xml:space="preserve">11    </t>
    </r>
    <r>
      <rPr>
        <vertAlign val="superscript"/>
        <sz val="11.5"/>
        <rFont val="Courier New"/>
        <family val="3"/>
      </rPr>
      <t>94</t>
    </r>
  </si>
  <si>
    <r>
      <rPr>
        <b/>
        <sz val="9.5"/>
        <rFont val="Arial"/>
        <family val="2"/>
      </rPr>
      <t xml:space="preserve">A            </t>
    </r>
    <r>
      <rPr>
        <b/>
        <vertAlign val="superscript"/>
        <sz val="10.5"/>
        <rFont val="Courier New"/>
        <family val="3"/>
      </rPr>
      <t>18</t>
    </r>
    <r>
      <rPr>
        <vertAlign val="superscript"/>
        <sz val="11.5"/>
        <rFont val="Courier New"/>
        <family val="3"/>
      </rPr>
      <t xml:space="preserve">    194</t>
    </r>
  </si>
  <si>
    <r>
      <rPr>
        <b/>
        <sz val="10.5"/>
        <rFont val="Courier New"/>
        <family val="3"/>
      </rPr>
      <t xml:space="preserve">R    </t>
    </r>
    <r>
      <rPr>
        <sz val="11.5"/>
        <rFont val="Courier New"/>
        <family val="3"/>
      </rPr>
      <t xml:space="preserve">158   </t>
    </r>
    <r>
      <rPr>
        <vertAlign val="superscript"/>
        <sz val="11.5"/>
        <rFont val="Courier New"/>
        <family val="3"/>
      </rPr>
      <t>2351</t>
    </r>
  </si>
  <si>
    <r>
      <rPr>
        <sz val="8.5"/>
        <rFont val="Arial"/>
        <family val="2"/>
      </rPr>
      <t xml:space="preserve">0              </t>
    </r>
    <r>
      <rPr>
        <vertAlign val="superscript"/>
        <sz val="11.5"/>
        <rFont val="Courier New"/>
        <family val="3"/>
      </rPr>
      <t>3</t>
    </r>
  </si>
  <si>
    <r>
      <rPr>
        <b/>
        <sz val="9.5"/>
        <rFont val="Arial"/>
        <family val="2"/>
      </rPr>
      <t xml:space="preserve">D          </t>
    </r>
    <r>
      <rPr>
        <vertAlign val="superscript"/>
        <sz val="11.5"/>
        <rFont val="Courier New"/>
        <family val="3"/>
      </rPr>
      <t>177   3738</t>
    </r>
  </si>
  <si>
    <r>
      <rPr>
        <sz val="11.5"/>
        <rFont val="Courier New"/>
        <family val="3"/>
      </rPr>
      <t xml:space="preserve">1     </t>
    </r>
    <r>
      <rPr>
        <vertAlign val="superscript"/>
        <sz val="11.5"/>
        <rFont val="Courier New"/>
        <family val="3"/>
      </rPr>
      <t>25</t>
    </r>
  </si>
  <si>
    <r>
      <rPr>
        <sz val="11.5"/>
        <rFont val="Courier New"/>
        <family val="3"/>
      </rPr>
      <t xml:space="preserve">STATE REP. DIST. 37                                  </t>
    </r>
    <r>
      <rPr>
        <vertAlign val="superscript"/>
        <sz val="5"/>
        <rFont val="Arial"/>
        <family val="2"/>
      </rPr>
      <t>I'</t>
    </r>
  </si>
  <si>
    <r>
      <rPr>
        <sz val="11.5"/>
        <rFont val="Courier New"/>
        <family val="3"/>
      </rPr>
      <t xml:space="preserve">MACLEAN, EILEEN      </t>
    </r>
    <r>
      <rPr>
        <b/>
        <sz val="9.5"/>
        <rFont val="Arial"/>
        <family val="2"/>
      </rPr>
      <t xml:space="preserve">D          </t>
    </r>
    <r>
      <rPr>
        <vertAlign val="superscript"/>
        <sz val="11.5"/>
        <rFont val="Courier New"/>
        <family val="3"/>
      </rPr>
      <t>178   3738</t>
    </r>
  </si>
  <si>
    <r>
      <rPr>
        <sz val="11.5"/>
        <rFont val="Courier New"/>
        <family val="3"/>
      </rPr>
      <t xml:space="preserve">WRITE-IN               </t>
    </r>
    <r>
      <rPr>
        <vertAlign val="superscript"/>
        <sz val="11.5"/>
        <rFont val="Courier New"/>
        <family val="3"/>
      </rPr>
      <t>0     31</t>
    </r>
  </si>
  <si>
    <r>
      <rPr>
        <sz val="11.5"/>
        <rFont val="Courier New"/>
        <family val="3"/>
      </rPr>
      <t xml:space="preserve">APPEALS </t>
    </r>
    <r>
      <rPr>
        <vertAlign val="superscript"/>
        <sz val="11.5"/>
        <rFont val="Courier New"/>
        <family val="3"/>
      </rPr>
      <t xml:space="preserve">- A. IRVNER </t>
    </r>
    <r>
      <rPr>
        <sz val="11.5"/>
        <rFont val="Courier New"/>
        <family val="3"/>
      </rPr>
      <t>VES</t>
    </r>
  </si>
  <si>
    <r>
      <rPr>
        <sz val="11.5"/>
        <rFont val="Courier New"/>
        <family val="3"/>
      </rPr>
      <t xml:space="preserve">APPEALS - </t>
    </r>
    <r>
      <rPr>
        <vertAlign val="superscript"/>
        <sz val="11.5"/>
        <rFont val="Courier New"/>
        <family val="3"/>
      </rPr>
      <t xml:space="preserve">R. COATS </t>
    </r>
    <r>
      <rPr>
        <sz val="11.5"/>
        <rFont val="Courier New"/>
        <family val="3"/>
      </rPr>
      <t>VES</t>
    </r>
  </si>
  <si>
    <r>
      <rPr>
        <sz val="11.5"/>
        <rFont val="Courier New"/>
        <family val="3"/>
      </rPr>
      <t xml:space="preserve">JD2S - H. </t>
    </r>
    <r>
      <rPr>
        <vertAlign val="superscript"/>
        <sz val="11.5"/>
        <rFont val="Courier New"/>
        <family val="3"/>
      </rPr>
      <t xml:space="preserve">JEFFERY </t>
    </r>
    <r>
      <rPr>
        <sz val="11.5"/>
        <rFont val="Courier New"/>
        <family val="3"/>
      </rPr>
      <t>VES</t>
    </r>
  </si>
  <si>
    <r>
      <rPr>
        <vertAlign val="subscript"/>
        <sz val="26"/>
        <rFont val="Arial"/>
        <family val="2"/>
      </rPr>
      <t xml:space="preserve">-  </t>
    </r>
    <r>
      <rPr>
        <sz val="11.5"/>
        <rFont val="Courier New"/>
        <family val="3"/>
      </rPr>
      <t>NO</t>
    </r>
  </si>
  <si>
    <r>
      <rPr>
        <sz val="11.5"/>
        <rFont val="Courier New"/>
        <family val="3"/>
      </rPr>
      <t xml:space="preserve">175   </t>
    </r>
    <r>
      <rPr>
        <vertAlign val="superscript"/>
        <sz val="11.5"/>
        <rFont val="Courier New"/>
        <family val="3"/>
      </rPr>
      <t>27111</t>
    </r>
  </si>
  <si>
    <r>
      <rPr>
        <b/>
        <sz val="10.5"/>
        <rFont val="Courier New"/>
        <family val="3"/>
      </rPr>
      <t xml:space="preserve">98   </t>
    </r>
    <r>
      <rPr>
        <sz val="11.5"/>
        <rFont val="Courier New"/>
        <family val="3"/>
      </rPr>
      <t>1329</t>
    </r>
  </si>
  <si>
    <r>
      <rPr>
        <sz val="11.5"/>
        <rFont val="Courier New"/>
        <family val="3"/>
      </rPr>
      <t>181   2642</t>
    </r>
  </si>
  <si>
    <r>
      <rPr>
        <sz val="11.5"/>
        <rFont val="Courier New"/>
        <family val="3"/>
      </rPr>
      <t xml:space="preserve">91   </t>
    </r>
    <r>
      <rPr>
        <vertAlign val="superscript"/>
        <sz val="11.5"/>
        <rFont val="Courier New"/>
        <family val="3"/>
      </rPr>
      <t>1347</t>
    </r>
  </si>
  <si>
    <r>
      <rPr>
        <sz val="11.5"/>
        <rFont val="Courier New"/>
        <family val="3"/>
      </rPr>
      <t xml:space="preserve">147   </t>
    </r>
    <r>
      <rPr>
        <b/>
        <vertAlign val="superscript"/>
        <sz val="10.5"/>
        <rFont val="Courier New"/>
        <family val="3"/>
      </rPr>
      <t>2899</t>
    </r>
  </si>
  <si>
    <r>
      <rPr>
        <sz val="11.5"/>
        <rFont val="Courier New"/>
        <family val="3"/>
      </rPr>
      <t xml:space="preserve">60   </t>
    </r>
    <r>
      <rPr>
        <vertAlign val="superscript"/>
        <sz val="11.5"/>
        <rFont val="Courier New"/>
        <family val="3"/>
      </rPr>
      <t>1132</t>
    </r>
  </si>
  <si>
    <r>
      <rPr>
        <sz val="10"/>
        <rFont val="Times New Roman"/>
        <family val="1"/>
      </rPr>
      <t>- 111 -</t>
    </r>
  </si>
  <si>
    <r>
      <rPr>
        <sz val="10.5"/>
        <rFont val="Courier New"/>
        <family val="3"/>
      </rPr>
      <t>DATE: 12/02/92</t>
    </r>
  </si>
  <si>
    <r>
      <rPr>
        <sz val="9.5"/>
        <rFont val="Times New Roman"/>
        <family val="1"/>
      </rPr>
      <t>TIME:  13:17</t>
    </r>
  </si>
  <si>
    <r>
      <rPr>
        <sz val="11.5"/>
        <rFont val="Courier New"/>
        <family val="3"/>
      </rPr>
      <t>CONSTITUTIONAL CONV. YES</t>
    </r>
  </si>
  <si>
    <r>
      <rPr>
        <sz val="11.5"/>
        <rFont val="Courier New"/>
        <family val="3"/>
      </rPr>
      <t>QUESTON</t>
    </r>
  </si>
  <si>
    <r>
      <rPr>
        <sz val="10.5"/>
        <rFont val="Courier New"/>
        <family val="3"/>
      </rPr>
      <t>37-995</t>
    </r>
  </si>
  <si>
    <r>
      <rPr>
        <sz val="10.5"/>
        <rFont val="Courier New"/>
        <family val="3"/>
      </rPr>
      <t xml:space="preserve">1992 </t>
    </r>
    <r>
      <rPr>
        <sz val="11.5"/>
        <rFont val="Courier New"/>
        <family val="3"/>
      </rPr>
      <t xml:space="preserve">GENERAL ELECTION STATEMENT OF VOTE FOR DISTRICT </t>
    </r>
    <r>
      <rPr>
        <sz val="9.5"/>
        <rFont val="Times New Roman"/>
        <family val="1"/>
      </rPr>
      <t>37</t>
    </r>
  </si>
  <si>
    <r>
      <rPr>
        <sz val="11.5"/>
        <rFont val="Courier New"/>
        <family val="3"/>
      </rPr>
      <t>PAGE 6 OF 6</t>
    </r>
  </si>
  <si>
    <r>
      <rPr>
        <sz val="16.5"/>
        <rFont val="Times New Roman"/>
        <family val="1"/>
      </rPr>
      <t xml:space="preserve">,.                                                                                       </t>
    </r>
    <r>
      <rPr>
        <vertAlign val="superscript"/>
        <sz val="10"/>
        <rFont val="Arial"/>
        <family val="2"/>
      </rPr>
      <t>- 113 -</t>
    </r>
  </si>
  <si>
    <r>
      <rPr>
        <vertAlign val="subscript"/>
        <sz val="10.5"/>
        <rFont val="Courier New"/>
        <family val="3"/>
      </rPr>
      <t xml:space="preserve">DATE: 12/02/92                                      </t>
    </r>
    <r>
      <rPr>
        <sz val="10.5"/>
        <rFont val="Courier New"/>
        <family val="3"/>
      </rPr>
      <t xml:space="preserve">1992 GENERAL ELECTION                             </t>
    </r>
    <r>
      <rPr>
        <vertAlign val="superscript"/>
        <sz val="10.5"/>
        <rFont val="Courier New"/>
        <family val="3"/>
      </rPr>
      <t>PAGE  1 OF  6</t>
    </r>
  </si>
  <si>
    <r>
      <rPr>
        <vertAlign val="subscript"/>
        <sz val="10.5"/>
        <rFont val="Courier New"/>
        <family val="3"/>
      </rPr>
      <t xml:space="preserve">,TIME: 13:17                                      </t>
    </r>
    <r>
      <rPr>
        <sz val="10.5"/>
        <rFont val="Courier New"/>
        <family val="3"/>
      </rPr>
      <t>STATEMENT OF VOTE FOR DISTRICT 38</t>
    </r>
  </si>
  <si>
    <r>
      <rPr>
        <vertAlign val="subscript"/>
        <sz val="10.5"/>
        <rFont val="Courier New"/>
        <family val="3"/>
      </rPr>
      <t xml:space="preserve">ALAK-  CHEVAK    </t>
    </r>
    <r>
      <rPr>
        <sz val="10.5"/>
        <rFont val="Courier New"/>
        <family val="3"/>
      </rPr>
      <t xml:space="preserve">ELIM EMMONAK GAMBELL GOLOVIN  </t>
    </r>
    <r>
      <rPr>
        <vertAlign val="superscript"/>
        <sz val="10.5"/>
        <rFont val="Courier New"/>
        <family val="3"/>
      </rPr>
      <t xml:space="preserve">HOOPER  KOTLIK   KOYUK    NOHE   NOME SAVOON- SCAMMON </t>
    </r>
    <r>
      <rPr>
        <vertAlign val="subscript"/>
        <sz val="10.5"/>
        <rFont val="Courier New"/>
        <family val="3"/>
      </rPr>
      <t xml:space="preserve">ANUK                                       BAY                  </t>
    </r>
    <r>
      <rPr>
        <sz val="10.5"/>
        <rFont val="Courier New"/>
        <family val="3"/>
      </rPr>
      <t xml:space="preserve">I 1    I 2     </t>
    </r>
    <r>
      <rPr>
        <vertAlign val="superscript"/>
        <sz val="10.5"/>
        <rFont val="Courier New"/>
        <family val="3"/>
      </rPr>
      <t xml:space="preserve">GA    BAY </t>
    </r>
    <r>
      <rPr>
        <vertAlign val="subscript"/>
        <sz val="10.5"/>
        <rFont val="Courier New"/>
        <family val="3"/>
      </rPr>
      <t xml:space="preserve">38-105  38-115  38-125  38-130  </t>
    </r>
    <r>
      <rPr>
        <sz val="10.5"/>
        <rFont val="Courier New"/>
        <family val="3"/>
      </rPr>
      <t xml:space="preserve">38-135  38-140  38-145  </t>
    </r>
    <r>
      <rPr>
        <vertAlign val="superscript"/>
        <sz val="10.5"/>
        <rFont val="Courier New"/>
        <family val="3"/>
      </rPr>
      <t>38-150  38-155  38-160  38-165  38-170  38-175</t>
    </r>
  </si>
  <si>
    <r>
      <rPr>
        <vertAlign val="subscript"/>
        <sz val="10.5"/>
        <rFont val="Courier New"/>
        <family val="3"/>
      </rPr>
      <t xml:space="preserve">VOTER TURNOUT"          </t>
    </r>
    <r>
      <rPr>
        <b/>
        <vertAlign val="subscript"/>
        <sz val="9"/>
        <rFont val="Courier New"/>
        <family val="3"/>
      </rPr>
      <t xml:space="preserve">66.48   </t>
    </r>
    <r>
      <rPr>
        <sz val="10.5"/>
        <rFont val="Courier New"/>
        <family val="3"/>
      </rPr>
      <t xml:space="preserve">62.64   73,64  65.67   </t>
    </r>
    <r>
      <rPr>
        <vertAlign val="superscript"/>
        <sz val="10.5"/>
        <rFont val="Courier New"/>
        <family val="3"/>
      </rPr>
      <t xml:space="preserve">72,89  </t>
    </r>
    <r>
      <rPr>
        <i/>
        <vertAlign val="superscript"/>
        <sz val="9.5"/>
        <rFont val="Arial"/>
        <family val="2"/>
      </rPr>
      <t xml:space="preserve">11.11      </t>
    </r>
    <r>
      <rPr>
        <vertAlign val="superscript"/>
        <sz val="10.5"/>
        <rFont val="Courier New"/>
        <family val="3"/>
      </rPr>
      <t>58.33   74.52   78.90  61.26   62.83  81.25  67.66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</si>
  <si>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 xml:space="preserve">182    265    148    </t>
    </r>
    <r>
      <rPr>
        <b/>
        <vertAlign val="superscript"/>
        <sz val="9"/>
        <rFont val="Courier New"/>
        <family val="3"/>
      </rPr>
      <t xml:space="preserve">268     </t>
    </r>
    <r>
      <rPr>
        <vertAlign val="superscript"/>
        <sz val="10.5"/>
        <rFont val="Courier New"/>
        <family val="3"/>
      </rPr>
      <t xml:space="preserve">166     72    336    157    128    914    </t>
    </r>
    <r>
      <rPr>
        <b/>
        <vertAlign val="superscript"/>
        <sz val="9"/>
        <rFont val="Courier New"/>
        <family val="3"/>
      </rPr>
      <t xml:space="preserve">888     </t>
    </r>
    <r>
      <rPr>
        <vertAlign val="superscript"/>
        <sz val="10.5"/>
        <rFont val="Courier New"/>
        <family val="3"/>
      </rPr>
      <t>272    167</t>
    </r>
  </si>
  <si>
    <r>
      <rPr>
        <vertAlign val="subscript"/>
        <sz val="10.5"/>
        <rFont val="Courier New"/>
        <family val="3"/>
      </rPr>
      <t xml:space="preserve">BALLOTS CAST               121    </t>
    </r>
    <r>
      <rPr>
        <sz val="10.5"/>
        <rFont val="Courier New"/>
        <family val="3"/>
      </rPr>
      <t xml:space="preserve">166    109    </t>
    </r>
    <r>
      <rPr>
        <vertAlign val="superscript"/>
        <sz val="10.5"/>
        <rFont val="Courier New"/>
        <family val="3"/>
      </rPr>
      <t>176    121     56</t>
    </r>
  </si>
  <si>
    <r>
      <rPr>
        <vertAlign val="subscript"/>
        <sz val="10.5"/>
        <rFont val="Courier New"/>
        <family val="3"/>
      </rPr>
      <t xml:space="preserve">R    53     59     20     76     62     32     </t>
    </r>
    <r>
      <rPr>
        <sz val="10.5"/>
        <rFont val="Courier New"/>
        <family val="3"/>
      </rPr>
      <t xml:space="preserve">92     53     39    </t>
    </r>
    <r>
      <rPr>
        <vertAlign val="superscript"/>
        <sz val="10.5"/>
        <rFont val="Courier New"/>
        <family val="3"/>
      </rPr>
      <t>188    206     95     67</t>
    </r>
  </si>
  <si>
    <r>
      <rPr>
        <b/>
        <vertAlign val="subscript"/>
        <sz val="10"/>
        <rFont val="Times New Roman"/>
        <family val="1"/>
      </rPr>
      <t xml:space="preserve">D          </t>
    </r>
    <r>
      <rPr>
        <vertAlign val="subscript"/>
        <sz val="10.5"/>
        <rFont val="Courier New"/>
        <family val="3"/>
      </rPr>
      <t xml:space="preserve">44     93     </t>
    </r>
    <r>
      <rPr>
        <b/>
        <vertAlign val="subscript"/>
        <sz val="9"/>
        <rFont val="Courier New"/>
        <family val="3"/>
      </rPr>
      <t xml:space="preserve">68      58      </t>
    </r>
    <r>
      <rPr>
        <vertAlign val="subscript"/>
        <sz val="10.5"/>
        <rFont val="Courier New"/>
        <family val="3"/>
      </rPr>
      <t xml:space="preserve">29     20     </t>
    </r>
    <r>
      <rPr>
        <sz val="10.5"/>
        <rFont val="Courier New"/>
        <family val="3"/>
      </rPr>
      <t xml:space="preserve">70     44     </t>
    </r>
    <r>
      <rPr>
        <vertAlign val="superscript"/>
        <sz val="10.5"/>
        <rFont val="Courier New"/>
        <family val="3"/>
      </rPr>
      <t xml:space="preserve">40    199    </t>
    </r>
    <r>
      <rPr>
        <b/>
        <vertAlign val="superscript"/>
        <sz val="9"/>
        <rFont val="Courier New"/>
        <family val="3"/>
      </rPr>
      <t>189      99</t>
    </r>
    <r>
      <rPr>
        <vertAlign val="superscript"/>
        <sz val="10.5"/>
        <rFont val="Courier New"/>
        <family val="3"/>
      </rPr>
      <t xml:space="preserve">     29</t>
    </r>
  </si>
  <si>
    <r>
      <rPr>
        <b/>
        <sz val="11"/>
        <rFont val="Courier New"/>
        <family val="3"/>
      </rPr>
      <t xml:space="preserve">NAP    </t>
    </r>
    <r>
      <rPr>
        <vertAlign val="superscript"/>
        <sz val="10.5"/>
        <rFont val="Courier New"/>
        <family val="3"/>
      </rPr>
      <t>0      0      0      1      1      0      0      0      2      2      2      1      0</t>
    </r>
  </si>
  <si>
    <r>
      <rPr>
        <sz val="10.5"/>
        <rFont val="Courier New"/>
        <family val="3"/>
      </rPr>
      <t xml:space="preserve">AFP     0      </t>
    </r>
    <r>
      <rPr>
        <vertAlign val="superscript"/>
        <sz val="10.5"/>
        <rFont val="Courier New"/>
        <family val="3"/>
      </rPr>
      <t xml:space="preserve">1      1      0      0      0      0      </t>
    </r>
    <r>
      <rPr>
        <vertAlign val="superscript"/>
        <sz val="8.5"/>
        <rFont val="Arial"/>
        <family val="2"/>
      </rPr>
      <t xml:space="preserve">0                </t>
    </r>
    <r>
      <rPr>
        <vertAlign val="superscript"/>
        <sz val="10.5"/>
        <rFont val="Courier New"/>
        <family val="3"/>
      </rPr>
      <t>0      1     0      0      0</t>
    </r>
  </si>
  <si>
    <r>
      <rPr>
        <sz val="10.5"/>
        <rFont val="Courier New"/>
        <family val="3"/>
      </rPr>
      <t xml:space="preserve">NLP     </t>
    </r>
    <r>
      <rPr>
        <vertAlign val="superscript"/>
        <sz val="10.5"/>
        <rFont val="Courier New"/>
        <family val="3"/>
      </rPr>
      <t>0      0      0      0      0      0      1      0      1      0      0      3      0</t>
    </r>
  </si>
  <si>
    <r>
      <rPr>
        <sz val="10.5"/>
        <rFont val="Courier New"/>
        <family val="3"/>
      </rPr>
      <t>HAGELIN/TOHPKINS</t>
    </r>
  </si>
  <si>
    <r>
      <rPr>
        <sz val="10.5"/>
        <rFont val="Courier New"/>
        <family val="3"/>
      </rPr>
      <t xml:space="preserve">IFER     </t>
    </r>
    <r>
      <rPr>
        <vertAlign val="superscript"/>
        <sz val="10.5"/>
        <rFont val="Courier New"/>
        <family val="3"/>
      </rPr>
      <t>1      0      0      1      0      0      0      0      0      1      1      1      0</t>
    </r>
  </si>
  <si>
    <r>
      <rPr>
        <sz val="10.5"/>
        <rFont val="Courier New"/>
        <family val="3"/>
      </rPr>
      <t>LAROUCHE/BEVEL HARROU/LORD PEROT/STOCKDALE</t>
    </r>
  </si>
  <si>
    <r>
      <rPr>
        <sz val="10.5"/>
        <rFont val="Courier New"/>
        <family val="3"/>
      </rPr>
      <t>LP      0</t>
    </r>
  </si>
  <si>
    <r>
      <rPr>
        <sz val="10.5"/>
        <rFont val="Courier New"/>
        <family val="3"/>
      </rPr>
      <t>NPP     17</t>
    </r>
  </si>
  <si>
    <r>
      <rPr>
        <sz val="10.5"/>
        <rFont val="Courier New"/>
        <family val="3"/>
      </rPr>
      <t>ATP      0</t>
    </r>
  </si>
  <si>
    <r>
      <rPr>
        <sz val="10.5"/>
        <rFont val="Courier New"/>
        <family val="3"/>
      </rPr>
      <t>1      1</t>
    </r>
  </si>
  <si>
    <r>
      <rPr>
        <sz val="10.5"/>
        <rFont val="Courier New"/>
        <family val="3"/>
      </rPr>
      <t xml:space="preserve">9     </t>
    </r>
    <r>
      <rPr>
        <vertAlign val="superscript"/>
        <sz val="10.5"/>
        <rFont val="Courier New"/>
        <family val="3"/>
      </rPr>
      <t>16</t>
    </r>
  </si>
  <si>
    <r>
      <rPr>
        <vertAlign val="subscript"/>
        <sz val="10.5"/>
        <rFont val="Courier New"/>
        <family val="3"/>
      </rPr>
      <t xml:space="preserve">0      0      0      2      </t>
    </r>
    <r>
      <rPr>
        <sz val="10.5"/>
        <rFont val="Courier New"/>
        <family val="3"/>
      </rPr>
      <t xml:space="preserve">0      0      </t>
    </r>
    <r>
      <rPr>
        <vertAlign val="superscript"/>
        <sz val="9"/>
        <rFont val="Arial"/>
        <family val="2"/>
      </rPr>
      <t xml:space="preserve">l                </t>
    </r>
    <r>
      <rPr>
        <vertAlign val="superscript"/>
        <sz val="10.5"/>
        <rFont val="Courier New"/>
        <family val="3"/>
      </rPr>
      <t>3      0      0</t>
    </r>
  </si>
  <si>
    <r>
      <rPr>
        <vertAlign val="subscript"/>
        <sz val="10.5"/>
        <rFont val="Courier New"/>
        <family val="3"/>
      </rPr>
      <t xml:space="preserve">30     21      </t>
    </r>
    <r>
      <rPr>
        <sz val="10.5"/>
        <rFont val="Courier New"/>
        <family val="3"/>
      </rPr>
      <t xml:space="preserve">4     23     13     </t>
    </r>
    <r>
      <rPr>
        <vertAlign val="superscript"/>
        <sz val="10.5"/>
        <rFont val="Courier New"/>
        <family val="3"/>
      </rPr>
      <t xml:space="preserve">15    157    147     18     </t>
    </r>
    <r>
      <rPr>
        <vertAlign val="superscript"/>
        <sz val="10"/>
        <rFont val="Times New Roman"/>
        <family val="1"/>
      </rPr>
      <t>11</t>
    </r>
  </si>
  <si>
    <r>
      <rPr>
        <vertAlign val="subscript"/>
        <sz val="10.5"/>
        <rFont val="Courier New"/>
        <family val="3"/>
      </rPr>
      <t xml:space="preserve">0      0      1      </t>
    </r>
    <r>
      <rPr>
        <sz val="10.5"/>
        <rFont val="Courier New"/>
        <family val="3"/>
      </rPr>
      <t xml:space="preserve">0      2      1      </t>
    </r>
    <r>
      <rPr>
        <vertAlign val="superscript"/>
        <sz val="10.5"/>
        <rFont val="Courier New"/>
        <family val="3"/>
      </rPr>
      <t>1      1</t>
    </r>
  </si>
  <si>
    <r>
      <rPr>
        <sz val="10.5"/>
        <rFont val="Courier New"/>
        <family val="3"/>
      </rPr>
      <t>PHILLIPS/KNIGHT</t>
    </r>
  </si>
  <si>
    <r>
      <rPr>
        <vertAlign val="subscript"/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 xml:space="preserve">1      2     0      1      </t>
    </r>
    <r>
      <rPr>
        <vertAlign val="subscript"/>
        <sz val="10.5"/>
        <rFont val="Courier New"/>
        <family val="3"/>
      </rPr>
      <t xml:space="preserve">0      0      </t>
    </r>
    <r>
      <rPr>
        <sz val="10.5"/>
        <rFont val="Courier New"/>
        <family val="3"/>
      </rPr>
      <t xml:space="preserve">0      0      0      </t>
    </r>
    <r>
      <rPr>
        <vertAlign val="superscript"/>
        <sz val="10.5"/>
        <rFont val="Courier New"/>
        <family val="3"/>
      </rPr>
      <t>0      0      0</t>
    </r>
  </si>
  <si>
    <r>
      <rPr>
        <sz val="10.5"/>
        <rFont val="Courier New"/>
        <family val="3"/>
      </rPr>
      <t xml:space="preserve">UNITED STATES SENATE JORDAN, MARV HURKOWSKI, </t>
    </r>
    <r>
      <rPr>
        <b/>
        <sz val="11"/>
        <rFont val="Courier New"/>
        <family val="3"/>
      </rPr>
      <t xml:space="preserve">FRANK </t>
    </r>
    <r>
      <rPr>
        <sz val="10.5"/>
        <rFont val="Courier New"/>
        <family val="3"/>
      </rPr>
      <t>SMITH, TONY</t>
    </r>
  </si>
  <si>
    <r>
      <rPr>
        <vertAlign val="subscript"/>
        <sz val="10.5"/>
        <rFont val="Courier New"/>
        <family val="3"/>
      </rPr>
      <t xml:space="preserve">3      9      5      2     </t>
    </r>
    <r>
      <rPr>
        <sz val="10.5"/>
        <rFont val="Courier New"/>
        <family val="3"/>
      </rPr>
      <t xml:space="preserve">34     30      6     </t>
    </r>
    <r>
      <rPr>
        <vertAlign val="superscript"/>
        <sz val="10.5"/>
        <rFont val="Courier New"/>
        <family val="3"/>
      </rPr>
      <t>6</t>
    </r>
  </si>
  <si>
    <r>
      <rPr>
        <b/>
        <vertAlign val="subscript"/>
        <sz val="10"/>
        <rFont val="Times New Roman"/>
        <family val="1"/>
      </rPr>
      <t xml:space="preserve">R        </t>
    </r>
    <r>
      <rPr>
        <b/>
        <vertAlign val="subscript"/>
        <sz val="9"/>
        <rFont val="Courier New"/>
        <family val="3"/>
      </rPr>
      <t xml:space="preserve">58      </t>
    </r>
    <r>
      <rPr>
        <vertAlign val="subscript"/>
        <sz val="10.5"/>
        <rFont val="Courier New"/>
        <family val="3"/>
      </rPr>
      <t xml:space="preserve">76     41     79     67     33     </t>
    </r>
    <r>
      <rPr>
        <b/>
        <sz val="9.5"/>
        <rFont val="Times New Roman"/>
        <family val="1"/>
      </rPr>
      <t xml:space="preserve">84              </t>
    </r>
    <r>
      <rPr>
        <sz val="10.5"/>
        <rFont val="Courier New"/>
        <family val="3"/>
      </rPr>
      <t xml:space="preserve">49    </t>
    </r>
    <r>
      <rPr>
        <b/>
        <sz val="9"/>
        <rFont val="Courier New"/>
        <family val="3"/>
      </rPr>
      <t xml:space="preserve">48     </t>
    </r>
    <r>
      <rPr>
        <vertAlign val="superscript"/>
        <sz val="10.5"/>
        <rFont val="Courier New"/>
        <family val="3"/>
      </rPr>
      <t>255    245     92     59</t>
    </r>
  </si>
  <si>
    <r>
      <rPr>
        <b/>
        <vertAlign val="subscript"/>
        <sz val="10"/>
        <rFont val="Times New Roman"/>
        <family val="1"/>
      </rPr>
      <t xml:space="preserve">D         </t>
    </r>
    <r>
      <rPr>
        <b/>
        <vertAlign val="subscript"/>
        <sz val="9"/>
        <rFont val="Courier New"/>
        <family val="3"/>
      </rPr>
      <t xml:space="preserve">50      </t>
    </r>
    <r>
      <rPr>
        <vertAlign val="subscript"/>
        <sz val="9.5"/>
        <rFont val="Arial"/>
        <family val="2"/>
      </rPr>
      <t xml:space="preserve">77            </t>
    </r>
    <r>
      <rPr>
        <vertAlign val="subscript"/>
        <sz val="10.5"/>
        <rFont val="Courier New"/>
        <family val="3"/>
      </rPr>
      <t xml:space="preserve">61     78     44     </t>
    </r>
    <r>
      <rPr>
        <vertAlign val="subscript"/>
        <sz val="9"/>
        <rFont val="Arial"/>
        <family val="2"/>
      </rPr>
      <t xml:space="preserve">19              </t>
    </r>
    <r>
      <rPr>
        <sz val="10.5"/>
        <rFont val="Courier New"/>
        <family val="3"/>
      </rPr>
      <t xml:space="preserve">93     </t>
    </r>
    <r>
      <rPr>
        <b/>
        <sz val="9"/>
        <rFont val="Courier New"/>
        <family val="3"/>
      </rPr>
      <t xml:space="preserve">56      </t>
    </r>
    <r>
      <rPr>
        <sz val="10.5"/>
        <rFont val="Courier New"/>
        <family val="3"/>
      </rPr>
      <t xml:space="preserve">44    </t>
    </r>
    <r>
      <rPr>
        <b/>
        <vertAlign val="superscript"/>
        <sz val="9"/>
        <rFont val="Courier New"/>
        <family val="3"/>
      </rPr>
      <t xml:space="preserve">260     </t>
    </r>
    <r>
      <rPr>
        <vertAlign val="superscript"/>
        <sz val="10.5"/>
        <rFont val="Courier New"/>
        <family val="3"/>
      </rPr>
      <t>269    116     44</t>
    </r>
  </si>
  <si>
    <r>
      <rPr>
        <b/>
        <vertAlign val="subscript"/>
        <sz val="10"/>
        <rFont val="Times New Roman"/>
        <family val="1"/>
      </rPr>
      <t xml:space="preserve">D         </t>
    </r>
    <r>
      <rPr>
        <vertAlign val="subscript"/>
        <sz val="10.5"/>
        <rFont val="Courier New"/>
        <family val="3"/>
      </rPr>
      <t xml:space="preserve">34     </t>
    </r>
    <r>
      <rPr>
        <b/>
        <vertAlign val="subscript"/>
        <sz val="9"/>
        <rFont val="Courier New"/>
        <family val="3"/>
      </rPr>
      <t xml:space="preserve">81      </t>
    </r>
    <r>
      <rPr>
        <vertAlign val="subscript"/>
        <sz val="10.5"/>
        <rFont val="Courier New"/>
        <family val="3"/>
      </rPr>
      <t xml:space="preserve">45     52     33     13    </t>
    </r>
    <r>
      <rPr>
        <b/>
        <sz val="9"/>
        <rFont val="Courier New"/>
        <family val="3"/>
      </rPr>
      <t xml:space="preserve">63      </t>
    </r>
    <r>
      <rPr>
        <sz val="10.5"/>
        <rFont val="Courier New"/>
        <family val="3"/>
      </rPr>
      <t xml:space="preserve">43     </t>
    </r>
    <r>
      <rPr>
        <vertAlign val="superscript"/>
        <sz val="10.5"/>
        <rFont val="Courier New"/>
        <family val="3"/>
      </rPr>
      <t>30    267    259     75     34</t>
    </r>
  </si>
  <si>
    <r>
      <rPr>
        <sz val="10.5"/>
        <rFont val="Courier New"/>
        <family val="3"/>
      </rPr>
      <t xml:space="preserve">0             </t>
    </r>
    <r>
      <rPr>
        <vertAlign val="superscript"/>
        <sz val="10.5"/>
        <rFont val="Courier New"/>
        <family val="3"/>
      </rPr>
      <t>0</t>
    </r>
  </si>
  <si>
    <r>
      <rPr>
        <vertAlign val="subscript"/>
        <sz val="9"/>
        <rFont val="Arial"/>
        <family val="2"/>
      </rPr>
      <t xml:space="preserve">l                </t>
    </r>
    <r>
      <rPr>
        <vertAlign val="subscript"/>
        <sz val="10.5"/>
        <rFont val="Courier New"/>
        <family val="3"/>
      </rPr>
      <t xml:space="preserve">6      5      2    21     </t>
    </r>
    <r>
      <rPr>
        <sz val="10.5"/>
        <rFont val="Courier New"/>
        <family val="3"/>
      </rPr>
      <t>31     14</t>
    </r>
    <r>
      <rPr>
        <vertAlign val="superscript"/>
        <sz val="10.5"/>
        <rFont val="Courier New"/>
        <family val="3"/>
      </rPr>
      <t xml:space="preserve">      7</t>
    </r>
  </si>
  <si>
    <r>
      <rPr>
        <b/>
        <vertAlign val="subscript"/>
        <sz val="10"/>
        <rFont val="Times New Roman"/>
        <family val="1"/>
      </rPr>
      <t xml:space="preserve">R         </t>
    </r>
    <r>
      <rPr>
        <vertAlign val="subscript"/>
        <sz val="10.5"/>
        <rFont val="Courier New"/>
        <family val="3"/>
      </rPr>
      <t xml:space="preserve">72     74     55    </t>
    </r>
    <r>
      <rPr>
        <sz val="10.5"/>
        <rFont val="Courier New"/>
        <family val="3"/>
      </rPr>
      <t xml:space="preserve">100     73     </t>
    </r>
    <r>
      <rPr>
        <vertAlign val="superscript"/>
        <sz val="10.5"/>
        <rFont val="Courier New"/>
        <family val="3"/>
      </rPr>
      <t>41    116    62     63    243    227    118     66</t>
    </r>
  </si>
  <si>
    <r>
      <rPr>
        <sz val="10.5"/>
        <rFont val="Courier New"/>
        <family val="3"/>
      </rPr>
      <t>STATE SENATOR DIST.S ADAMS, AL</t>
    </r>
  </si>
  <si>
    <r>
      <rPr>
        <sz val="10.5"/>
        <rFont val="Courier New"/>
        <family val="3"/>
      </rPr>
      <t>STATE REP. DIST. 38 FOSTER, RICHARD WRITE-IN</t>
    </r>
  </si>
  <si>
    <r>
      <rPr>
        <sz val="10.5"/>
        <rFont val="Courier New"/>
        <family val="3"/>
      </rPr>
      <t xml:space="preserve">JD2S - M. </t>
    </r>
    <r>
      <rPr>
        <vertAlign val="superscript"/>
        <sz val="10.5"/>
        <rFont val="Courier New"/>
        <family val="3"/>
      </rPr>
      <t xml:space="preserve">JEFFERY </t>
    </r>
    <r>
      <rPr>
        <sz val="10.5"/>
        <rFont val="Courier New"/>
        <family val="3"/>
      </rPr>
      <t>YES</t>
    </r>
  </si>
  <si>
    <r>
      <rPr>
        <vertAlign val="subscript"/>
        <sz val="9"/>
        <rFont val="Arial"/>
        <family val="2"/>
      </rPr>
      <t xml:space="preserve">D           </t>
    </r>
    <r>
      <rPr>
        <vertAlign val="subscript"/>
        <sz val="10.5"/>
        <rFont val="Courier New"/>
        <family val="3"/>
      </rPr>
      <t xml:space="preserve">102    151    </t>
    </r>
    <r>
      <rPr>
        <b/>
        <vertAlign val="subscript"/>
        <sz val="9"/>
        <rFont val="Courier New"/>
        <family val="3"/>
      </rPr>
      <t xml:space="preserve">99     </t>
    </r>
    <r>
      <rPr>
        <vertAlign val="subscript"/>
        <sz val="10.5"/>
        <rFont val="Courier New"/>
        <family val="3"/>
      </rPr>
      <t xml:space="preserve">140    108     52    </t>
    </r>
    <r>
      <rPr>
        <sz val="10.5"/>
        <rFont val="Courier New"/>
        <family val="3"/>
      </rPr>
      <t xml:space="preserve">174    103     91    </t>
    </r>
    <r>
      <rPr>
        <vertAlign val="superscript"/>
        <sz val="10.5"/>
        <rFont val="Courier New"/>
        <family val="3"/>
      </rPr>
      <t>424    406    199     98</t>
    </r>
  </si>
  <si>
    <r>
      <rPr>
        <vertAlign val="subscript"/>
        <sz val="10.5"/>
        <rFont val="Courier New"/>
        <family val="3"/>
      </rPr>
      <t xml:space="preserve">0      0      0      1      0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 xml:space="preserve">0      2     </t>
    </r>
    <r>
      <rPr>
        <vertAlign val="superscript"/>
        <sz val="10"/>
        <rFont val="Times New Roman"/>
        <family val="1"/>
      </rPr>
      <t xml:space="preserve">11             </t>
    </r>
    <r>
      <rPr>
        <vertAlign val="superscript"/>
        <sz val="10.5"/>
        <rFont val="Courier New"/>
        <family val="3"/>
      </rPr>
      <t>13      0      0</t>
    </r>
  </si>
  <si>
    <r>
      <rPr>
        <b/>
        <vertAlign val="subscript"/>
        <sz val="10"/>
        <rFont val="Times New Roman"/>
        <family val="1"/>
      </rPr>
      <t xml:space="preserve">D         </t>
    </r>
    <r>
      <rPr>
        <vertAlign val="subscript"/>
        <sz val="10.5"/>
        <rFont val="Courier New"/>
        <family val="3"/>
      </rPr>
      <t xml:space="preserve">101    146    102    140    102     53    153     </t>
    </r>
    <r>
      <rPr>
        <sz val="10.5"/>
        <rFont val="Courier New"/>
        <family val="3"/>
      </rPr>
      <t xml:space="preserve">95     92    </t>
    </r>
    <r>
      <rPr>
        <vertAlign val="superscript"/>
        <sz val="10.5"/>
        <rFont val="Courier New"/>
        <family val="3"/>
      </rPr>
      <t>504    501    184     91</t>
    </r>
  </si>
  <si>
    <r>
      <rPr>
        <vertAlign val="subscript"/>
        <sz val="10.5"/>
        <rFont val="Courier New"/>
        <family val="3"/>
      </rPr>
      <t xml:space="preserve">0      4      0      0      0      0      1      0      </t>
    </r>
    <r>
      <rPr>
        <sz val="10.5"/>
        <rFont val="Courier New"/>
        <family val="3"/>
      </rPr>
      <t xml:space="preserve">0      4      1      0      </t>
    </r>
    <r>
      <rPr>
        <vertAlign val="superscript"/>
        <sz val="10.5"/>
        <rFont val="Courier New"/>
        <family val="3"/>
      </rPr>
      <t>0</t>
    </r>
  </si>
  <si>
    <r>
      <rPr>
        <vertAlign val="subscript"/>
        <sz val="10.5"/>
        <rFont val="Courier New"/>
        <family val="3"/>
      </rPr>
      <t xml:space="preserve">74    </t>
    </r>
    <r>
      <rPr>
        <b/>
        <vertAlign val="subscript"/>
        <sz val="9"/>
        <rFont val="Courier New"/>
        <family val="3"/>
      </rPr>
      <t xml:space="preserve">83      </t>
    </r>
    <r>
      <rPr>
        <vertAlign val="subscript"/>
        <sz val="10.5"/>
        <rFont val="Courier New"/>
        <family val="3"/>
      </rPr>
      <t xml:space="preserve">72    111     67     33    124     </t>
    </r>
    <r>
      <rPr>
        <vertAlign val="subscript"/>
        <sz val="9.5"/>
        <rFont val="Arial"/>
        <family val="2"/>
      </rPr>
      <t xml:space="preserve">71           </t>
    </r>
    <r>
      <rPr>
        <vertAlign val="subscript"/>
        <sz val="10.5"/>
        <rFont val="Courier New"/>
        <family val="3"/>
      </rPr>
      <t xml:space="preserve">68    </t>
    </r>
    <r>
      <rPr>
        <sz val="10.5"/>
        <rFont val="Courier New"/>
        <family val="3"/>
      </rPr>
      <t xml:space="preserve">359    359    </t>
    </r>
    <r>
      <rPr>
        <vertAlign val="superscript"/>
        <sz val="10.5"/>
        <rFont val="Courier New"/>
        <family val="3"/>
      </rPr>
      <t>149     61</t>
    </r>
  </si>
  <si>
    <r>
      <rPr>
        <vertAlign val="subscript"/>
        <sz val="10.5"/>
        <rFont val="Courier New"/>
        <family val="3"/>
      </rPr>
      <t xml:space="preserve">34     66     25     55     30     21     54     37     </t>
    </r>
    <r>
      <rPr>
        <sz val="10.5"/>
        <rFont val="Courier New"/>
        <family val="3"/>
      </rPr>
      <t xml:space="preserve">27    146    </t>
    </r>
    <r>
      <rPr>
        <vertAlign val="superscript"/>
        <sz val="10.5"/>
        <rFont val="Courier New"/>
        <family val="3"/>
      </rPr>
      <t>140     65     42</t>
    </r>
  </si>
  <si>
    <r>
      <rPr>
        <b/>
        <vertAlign val="subscript"/>
        <sz val="9"/>
        <rFont val="Courier New"/>
        <family val="3"/>
      </rPr>
      <t xml:space="preserve">69      86      </t>
    </r>
    <r>
      <rPr>
        <vertAlign val="subscript"/>
        <sz val="10.5"/>
        <rFont val="Courier New"/>
        <family val="3"/>
      </rPr>
      <t xml:space="preserve">74    106     67     31    106     </t>
    </r>
    <r>
      <rPr>
        <sz val="10.5"/>
        <rFont val="Courier New"/>
        <family val="3"/>
      </rPr>
      <t xml:space="preserve">72     67    359    </t>
    </r>
    <r>
      <rPr>
        <vertAlign val="superscript"/>
        <sz val="10.5"/>
        <rFont val="Courier New"/>
        <family val="3"/>
      </rPr>
      <t xml:space="preserve">348    137    </t>
    </r>
    <r>
      <rPr>
        <b/>
        <vertAlign val="superscript"/>
        <sz val="9"/>
        <rFont val="Courier New"/>
        <family val="3"/>
      </rPr>
      <t>58</t>
    </r>
  </si>
  <si>
    <r>
      <rPr>
        <vertAlign val="subscript"/>
        <sz val="10.5"/>
        <rFont val="Courier New"/>
        <family val="3"/>
      </rPr>
      <t xml:space="preserve">39     61     23     53     29     24     65     35     27    </t>
    </r>
    <r>
      <rPr>
        <sz val="10.5"/>
        <rFont val="Courier New"/>
        <family val="3"/>
      </rPr>
      <t>142    149     64     44</t>
    </r>
  </si>
  <si>
    <r>
      <rPr>
        <b/>
        <vertAlign val="subscript"/>
        <sz val="9"/>
        <rFont val="Courier New"/>
        <family val="3"/>
      </rPr>
      <t xml:space="preserve">84     </t>
    </r>
    <r>
      <rPr>
        <vertAlign val="subscript"/>
        <sz val="10.5"/>
        <rFont val="Courier New"/>
        <family val="3"/>
      </rPr>
      <t xml:space="preserve">105    </t>
    </r>
    <r>
      <rPr>
        <b/>
        <vertAlign val="subscript"/>
        <sz val="9"/>
        <rFont val="Courier New"/>
        <family val="3"/>
      </rPr>
      <t xml:space="preserve">80     </t>
    </r>
    <r>
      <rPr>
        <vertAlign val="subscript"/>
        <sz val="10.5"/>
        <rFont val="Courier New"/>
        <family val="3"/>
      </rPr>
      <t xml:space="preserve">122     78     </t>
    </r>
    <r>
      <rPr>
        <sz val="10.5"/>
        <rFont val="Courier New"/>
        <family val="3"/>
      </rPr>
      <t xml:space="preserve">36    133     79     </t>
    </r>
    <r>
      <rPr>
        <vertAlign val="superscript"/>
        <sz val="10.5"/>
        <rFont val="Courier New"/>
        <family val="3"/>
      </rPr>
      <t>72    381    380    160     58</t>
    </r>
  </si>
  <si>
    <r>
      <rPr>
        <vertAlign val="subscript"/>
        <sz val="10.5"/>
        <rFont val="Courier New"/>
        <family val="3"/>
      </rPr>
      <t xml:space="preserve">27     46     19     42     20     18     43     31     24    </t>
    </r>
    <r>
      <rPr>
        <sz val="10.5"/>
        <rFont val="Courier New"/>
        <family val="3"/>
      </rPr>
      <t>131    122     42     41</t>
    </r>
  </si>
  <si>
    <r>
      <rPr>
        <sz val="10"/>
        <rFont val="Arial"/>
        <family val="2"/>
      </rPr>
      <t>- 113 -</t>
    </r>
  </si>
  <si>
    <r>
      <rPr>
        <vertAlign val="superscript"/>
        <sz val="10.5"/>
        <rFont val="Courier New"/>
        <family val="3"/>
      </rPr>
      <t xml:space="preserve">DATE: 12/02/92                                     </t>
    </r>
    <r>
      <rPr>
        <sz val="10.5"/>
        <rFont val="Courier New"/>
        <family val="3"/>
      </rPr>
      <t xml:space="preserve">1992 GENERAL ELECTION                               </t>
    </r>
    <r>
      <rPr>
        <b/>
        <sz val="10.5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 xml:space="preserve">2 OF  </t>
    </r>
    <r>
      <rPr>
        <sz val="10.5"/>
        <rFont val="Courier New"/>
        <family val="3"/>
      </rPr>
      <t xml:space="preserve">6 </t>
    </r>
    <r>
      <rPr>
        <vertAlign val="superscript"/>
        <sz val="10.5"/>
        <rFont val="Courier New"/>
        <family val="3"/>
      </rPr>
      <t xml:space="preserve">TIME: 13:17                                      </t>
    </r>
    <r>
      <rPr>
        <sz val="10.5"/>
        <rFont val="Courier New"/>
        <family val="3"/>
      </rPr>
      <t xml:space="preserve">STATEMENT OF VOTE FDR DISTRICT </t>
    </r>
    <r>
      <rPr>
        <b/>
        <sz val="10"/>
        <rFont val="Courier New"/>
        <family val="3"/>
      </rPr>
      <t>38</t>
    </r>
  </si>
  <si>
    <r>
      <rPr>
        <sz val="10.5"/>
        <rFont val="Courier New"/>
        <family val="3"/>
      </rPr>
      <t xml:space="preserve">ALAK-  </t>
    </r>
    <r>
      <rPr>
        <vertAlign val="superscript"/>
        <sz val="10.5"/>
        <rFont val="Courier New"/>
        <family val="3"/>
      </rPr>
      <t xml:space="preserve">CHEVAK    </t>
    </r>
    <r>
      <rPr>
        <sz val="10.5"/>
        <rFont val="Courier New"/>
        <family val="3"/>
      </rPr>
      <t xml:space="preserve">ELIM EHHONAK GAMBELL GOLOVIN  HOOPER  KOTLIK   KOYUK    NOHE    NOHE </t>
    </r>
    <r>
      <rPr>
        <vertAlign val="superscript"/>
        <sz val="10.5"/>
        <rFont val="Courier New"/>
        <family val="3"/>
      </rPr>
      <t xml:space="preserve">SAVDON- SCAHHON </t>
    </r>
    <r>
      <rPr>
        <sz val="10.5"/>
        <rFont val="Courier New"/>
        <family val="3"/>
      </rPr>
      <t xml:space="preserve">ANUK                                        </t>
    </r>
    <r>
      <rPr>
        <b/>
        <sz val="10.5"/>
        <rFont val="Courier New"/>
        <family val="3"/>
      </rPr>
      <t xml:space="preserve">BAY                   </t>
    </r>
    <r>
      <rPr>
        <sz val="11.5"/>
        <rFont val="Courier New"/>
        <family val="3"/>
      </rPr>
      <t xml:space="preserve">I </t>
    </r>
    <r>
      <rPr>
        <sz val="10.5"/>
        <rFont val="Courier New"/>
        <family val="3"/>
      </rPr>
      <t xml:space="preserve">1    I 2     </t>
    </r>
    <r>
      <rPr>
        <vertAlign val="superscript"/>
        <sz val="10.5"/>
        <rFont val="Courier New"/>
        <family val="3"/>
      </rPr>
      <t xml:space="preserve">GA     </t>
    </r>
    <r>
      <rPr>
        <b/>
        <sz val="10.5"/>
        <rFont val="Courier New"/>
        <family val="3"/>
      </rPr>
      <t xml:space="preserve">BAY </t>
    </r>
    <r>
      <rPr>
        <vertAlign val="superscript"/>
        <sz val="10.5"/>
        <rFont val="Courier New"/>
        <family val="3"/>
      </rPr>
      <t xml:space="preserve">38-105  </t>
    </r>
    <r>
      <rPr>
        <b/>
        <vertAlign val="superscript"/>
        <sz val="10"/>
        <rFont val="Courier New"/>
        <family val="3"/>
      </rPr>
      <t xml:space="preserve">38-115  </t>
    </r>
    <r>
      <rPr>
        <vertAlign val="superscript"/>
        <sz val="10.5"/>
        <rFont val="Courier New"/>
        <family val="3"/>
      </rPr>
      <t xml:space="preserve">38-125  </t>
    </r>
    <r>
      <rPr>
        <sz val="10.5"/>
        <rFont val="Courier New"/>
        <family val="3"/>
      </rPr>
      <t xml:space="preserve">38-130  </t>
    </r>
    <r>
      <rPr>
        <vertAlign val="superscript"/>
        <sz val="10.5"/>
        <rFont val="Courier New"/>
        <family val="3"/>
      </rPr>
      <t xml:space="preserve">38-135  </t>
    </r>
    <r>
      <rPr>
        <sz val="10.5"/>
        <rFont val="Courier New"/>
        <family val="3"/>
      </rPr>
      <t xml:space="preserve">38-140  38-14,5  38-150  38-155  </t>
    </r>
    <r>
      <rPr>
        <b/>
        <vertAlign val="superscript"/>
        <sz val="10"/>
        <rFont val="Courier New"/>
        <family val="3"/>
      </rPr>
      <t xml:space="preserve">38-160  38-165  </t>
    </r>
    <r>
      <rPr>
        <vertAlign val="superscript"/>
        <sz val="10.5"/>
        <rFont val="Courier New"/>
        <family val="3"/>
      </rPr>
      <t>38-170  38-175</t>
    </r>
  </si>
  <si>
    <r>
      <rPr>
        <sz val="10.5"/>
        <rFont val="Courier New"/>
        <family val="3"/>
      </rPr>
      <t>JD4S - J. HODGES</t>
    </r>
  </si>
  <si>
    <r>
      <rPr>
        <vertAlign val="superscript"/>
        <sz val="10.5"/>
        <rFont val="Courier New"/>
        <family val="3"/>
      </rPr>
      <t xml:space="preserve">YES                     0      </t>
    </r>
    <r>
      <rPr>
        <sz val="10.5"/>
        <rFont val="Courier New"/>
        <family val="3"/>
      </rPr>
      <t xml:space="preserve">0      </t>
    </r>
    <r>
      <rPr>
        <vertAlign val="superscript"/>
        <sz val="9"/>
        <rFont val="Times New Roman"/>
        <family val="1"/>
      </rPr>
      <t xml:space="preserve">0                 </t>
    </r>
    <r>
      <rPr>
        <sz val="10.5"/>
        <rFont val="Courier New"/>
        <family val="3"/>
      </rPr>
      <t xml:space="preserve">0      0      0      0      0      0      </t>
    </r>
    <r>
      <rPr>
        <vertAlign val="superscript"/>
        <sz val="10.5"/>
        <rFont val="Courier New"/>
        <family val="3"/>
      </rPr>
      <t xml:space="preserve">0  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</t>
    </r>
  </si>
  <si>
    <r>
      <rPr>
        <vertAlign val="superscript"/>
        <sz val="10.5"/>
        <rFont val="Courier New"/>
        <family val="3"/>
      </rPr>
      <t xml:space="preserve">ND              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 xml:space="preserve">0      </t>
    </r>
    <r>
      <rPr>
        <sz val="10.5"/>
        <rFont val="Courier New"/>
        <family val="3"/>
      </rPr>
      <t xml:space="preserve">0      0      0      0      0      0      0      0      </t>
    </r>
    <r>
      <rPr>
        <vertAlign val="superscript"/>
        <sz val="10.5"/>
        <rFont val="Courier New"/>
        <family val="3"/>
      </rPr>
      <t>0      0</t>
    </r>
  </si>
  <si>
    <r>
      <rPr>
        <sz val="10.5"/>
        <rFont val="Courier New"/>
        <family val="3"/>
      </rPr>
      <t>JD4S - N. STEINKRUGER</t>
    </r>
  </si>
  <si>
    <r>
      <rPr>
        <vertAlign val="superscript"/>
        <sz val="10.5"/>
        <rFont val="Courier New"/>
        <family val="3"/>
      </rPr>
      <t xml:space="preserve">YES                     </t>
    </r>
    <r>
      <rPr>
        <sz val="10.5"/>
        <rFont val="Courier New"/>
        <family val="3"/>
      </rPr>
      <t xml:space="preserve">0      0      </t>
    </r>
    <r>
      <rPr>
        <sz val="9"/>
        <rFont val="Times New Roman"/>
        <family val="1"/>
      </rPr>
      <t xml:space="preserve">0                  0                 </t>
    </r>
    <r>
      <rPr>
        <vertAlign val="superscript"/>
        <sz val="10.5"/>
        <rFont val="Courier New"/>
        <family val="3"/>
      </rPr>
      <t xml:space="preserve">0      </t>
    </r>
    <r>
      <rPr>
        <sz val="10.5"/>
        <rFont val="Courier New"/>
        <family val="3"/>
      </rPr>
      <t>0      0      0      0      0      0      0      0</t>
    </r>
  </si>
  <si>
    <r>
      <rPr>
        <vertAlign val="superscript"/>
        <sz val="10.5"/>
        <rFont val="Courier New"/>
        <family val="3"/>
      </rPr>
      <t xml:space="preserve">NO                    </t>
    </r>
    <r>
      <rPr>
        <sz val="10.5"/>
        <rFont val="Courier New"/>
        <family val="3"/>
      </rPr>
      <t xml:space="preserve">0      0      </t>
    </r>
    <r>
      <rPr>
        <sz val="9"/>
        <rFont val="Times New Roman"/>
        <family val="1"/>
      </rPr>
      <t xml:space="preserve">0                 </t>
    </r>
    <r>
      <rPr>
        <sz val="10.5"/>
        <rFont val="Courier New"/>
        <family val="3"/>
      </rPr>
      <t xml:space="preserve">0      0      0      0      </t>
    </r>
    <r>
      <rPr>
        <b/>
        <sz val="9"/>
        <rFont val="Arial"/>
        <family val="2"/>
      </rPr>
      <t xml:space="preserve">D               </t>
    </r>
    <r>
      <rPr>
        <sz val="10.5"/>
        <rFont val="Courier New"/>
        <family val="3"/>
      </rPr>
      <t xml:space="preserve">0     0      0      </t>
    </r>
    <r>
      <rPr>
        <vertAlign val="superscript"/>
        <sz val="10.5"/>
        <rFont val="Courier New"/>
        <family val="3"/>
      </rPr>
      <t>0</t>
    </r>
    <r>
      <rPr>
        <sz val="10.5"/>
        <rFont val="Courier New"/>
        <family val="3"/>
      </rPr>
      <t xml:space="preserve">      0</t>
    </r>
  </si>
  <si>
    <r>
      <rPr>
        <sz val="10.5"/>
        <rFont val="Courier New"/>
        <family val="3"/>
      </rPr>
      <t>JD4D - C. PENGILLY</t>
    </r>
  </si>
  <si>
    <r>
      <rPr>
        <vertAlign val="superscript"/>
        <sz val="10.5"/>
        <rFont val="Courier New"/>
        <family val="3"/>
      </rPr>
      <t xml:space="preserve">YES                         0      </t>
    </r>
    <r>
      <rPr>
        <sz val="10.5"/>
        <rFont val="Courier New"/>
        <family val="3"/>
      </rPr>
      <t xml:space="preserve">0      </t>
    </r>
    <r>
      <rPr>
        <sz val="9"/>
        <rFont val="Times New Roman"/>
        <family val="1"/>
      </rPr>
      <t xml:space="preserve">0                 </t>
    </r>
    <r>
      <rPr>
        <sz val="10.5"/>
        <rFont val="Courier New"/>
        <family val="3"/>
      </rPr>
      <t xml:space="preserve">0     0      0      0      0      0      </t>
    </r>
    <r>
      <rPr>
        <b/>
        <sz val="9"/>
        <rFont val="Arial"/>
        <family val="2"/>
      </rPr>
      <t xml:space="preserve">D               </t>
    </r>
    <r>
      <rPr>
        <sz val="10.5"/>
        <rFont val="Courier New"/>
        <family val="3"/>
      </rPr>
      <t xml:space="preserve">0      </t>
    </r>
    <r>
      <rPr>
        <b/>
        <sz val="9"/>
        <rFont val="Arial"/>
        <family val="2"/>
      </rPr>
      <t>D</t>
    </r>
    <r>
      <rPr>
        <sz val="10.5"/>
        <rFont val="Courier New"/>
        <family val="3"/>
      </rPr>
      <t xml:space="preserve">      0</t>
    </r>
  </si>
  <si>
    <r>
      <rPr>
        <vertAlign val="superscript"/>
        <sz val="10.5"/>
        <rFont val="Courier New"/>
        <family val="3"/>
      </rPr>
      <t xml:space="preserve">NO                    0      </t>
    </r>
    <r>
      <rPr>
        <sz val="10.5"/>
        <rFont val="Courier New"/>
        <family val="3"/>
      </rPr>
      <t xml:space="preserve">0      </t>
    </r>
    <r>
      <rPr>
        <vertAlign val="superscript"/>
        <sz val="9"/>
        <rFont val="Times New Roman"/>
        <family val="1"/>
      </rPr>
      <t xml:space="preserve">0             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 xml:space="preserve">0      </t>
    </r>
    <r>
      <rPr>
        <sz val="10.5"/>
        <rFont val="Courier New"/>
        <family val="3"/>
      </rPr>
      <t xml:space="preserve">0      </t>
    </r>
    <r>
      <rPr>
        <sz val="9"/>
        <rFont val="Times New Roman"/>
        <family val="1"/>
      </rPr>
      <t xml:space="preserve">0           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0      0      0</t>
    </r>
    <r>
      <rPr>
        <sz val="10.5"/>
        <rFont val="Courier New"/>
        <family val="3"/>
      </rPr>
      <t xml:space="preserve">      0</t>
    </r>
  </si>
  <si>
    <r>
      <rPr>
        <vertAlign val="superscript"/>
        <sz val="10.5"/>
        <rFont val="Courier New"/>
        <family val="3"/>
      </rPr>
      <t xml:space="preserve">YES                       </t>
    </r>
    <r>
      <rPr>
        <sz val="10.5"/>
        <rFont val="Courier New"/>
        <family val="3"/>
      </rPr>
      <t>79    103     59</t>
    </r>
    <r>
      <rPr>
        <b/>
        <sz val="10"/>
        <rFont val="Courier New"/>
        <family val="3"/>
      </rPr>
      <t xml:space="preserve">     84</t>
    </r>
  </si>
  <si>
    <r>
      <rPr>
        <sz val="10.5"/>
        <rFont val="Courier New"/>
        <family val="3"/>
      </rPr>
      <t>74'</t>
    </r>
  </si>
  <si>
    <r>
      <rPr>
        <b/>
        <sz val="10"/>
        <rFont val="Courier New"/>
        <family val="3"/>
      </rPr>
      <t xml:space="preserve">29     </t>
    </r>
    <r>
      <rPr>
        <sz val="10.5"/>
        <rFont val="Courier New"/>
        <family val="3"/>
      </rPr>
      <t xml:space="preserve">123     </t>
    </r>
    <r>
      <rPr>
        <sz val="9.5"/>
        <rFont val="Arial"/>
        <family val="2"/>
      </rPr>
      <t xml:space="preserve">71            </t>
    </r>
    <r>
      <rPr>
        <b/>
        <sz val="10"/>
        <rFont val="Courier New"/>
        <family val="3"/>
      </rPr>
      <t xml:space="preserve">60     </t>
    </r>
    <r>
      <rPr>
        <vertAlign val="superscript"/>
        <sz val="10.5"/>
        <rFont val="Courier New"/>
        <family val="3"/>
      </rPr>
      <t xml:space="preserve">221    </t>
    </r>
    <r>
      <rPr>
        <b/>
        <sz val="10"/>
        <rFont val="Courier New"/>
        <family val="3"/>
      </rPr>
      <t xml:space="preserve">208     </t>
    </r>
    <r>
      <rPr>
        <sz val="10.5"/>
        <rFont val="Courier New"/>
        <family val="3"/>
      </rPr>
      <t>154     62</t>
    </r>
  </si>
  <si>
    <r>
      <rPr>
        <vertAlign val="superscript"/>
        <sz val="10.5"/>
        <rFont val="Courier New"/>
        <family val="3"/>
      </rPr>
      <t xml:space="preserve">NO                      33     </t>
    </r>
    <r>
      <rPr>
        <b/>
        <vertAlign val="superscript"/>
        <sz val="10"/>
        <rFont val="Courier New"/>
        <family val="3"/>
      </rPr>
      <t xml:space="preserve">56     </t>
    </r>
    <r>
      <rPr>
        <sz val="10.5"/>
        <rFont val="Courier New"/>
        <family val="3"/>
      </rPr>
      <t xml:space="preserve">41     </t>
    </r>
    <r>
      <rPr>
        <b/>
        <sz val="10"/>
        <rFont val="Courier New"/>
        <family val="3"/>
      </rPr>
      <t xml:space="preserve">63     40 </t>
    </r>
    <r>
      <rPr>
        <b/>
        <vertAlign val="superscript"/>
        <sz val="4"/>
        <rFont val="Arial"/>
        <family val="2"/>
      </rPr>
      <t xml:space="preserve">1                       </t>
    </r>
    <r>
      <rPr>
        <b/>
        <sz val="11"/>
        <rFont val="Courier New"/>
        <family val="3"/>
      </rPr>
      <t xml:space="preserve">ZS     </t>
    </r>
    <r>
      <rPr>
        <sz val="10.5"/>
        <rFont val="Courier New"/>
        <family val="3"/>
      </rPr>
      <t>51     42     32    317    314     57</t>
    </r>
    <r>
      <rPr>
        <b/>
        <sz val="10"/>
        <rFont val="Courier New"/>
        <family val="3"/>
      </rPr>
      <t xml:space="preserve">     46</t>
    </r>
  </si>
  <si>
    <r>
      <rPr>
        <sz val="10"/>
        <rFont val="Arial"/>
        <family val="2"/>
      </rPr>
      <t>- 114 -</t>
    </r>
  </si>
  <si>
    <r>
      <rPr>
        <vertAlign val="subscript"/>
        <sz val="10.5"/>
        <rFont val="Courier New"/>
        <family val="3"/>
      </rPr>
      <t xml:space="preserve">.TIME: 13:17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38</t>
    </r>
  </si>
  <si>
    <r>
      <rPr>
        <sz val="10.5"/>
        <rFont val="Courier New"/>
        <family val="3"/>
      </rPr>
      <t xml:space="preserve">PAGE  </t>
    </r>
    <r>
      <rPr>
        <vertAlign val="superscript"/>
        <sz val="10.5"/>
        <rFont val="Courier New"/>
        <family val="3"/>
      </rPr>
      <t xml:space="preserve">5 OF  </t>
    </r>
    <r>
      <rPr>
        <sz val="10.5"/>
        <rFont val="Courier New"/>
        <family val="3"/>
      </rPr>
      <t>6</t>
    </r>
  </si>
  <si>
    <r>
      <rPr>
        <sz val="10.5"/>
        <rFont val="Courier New"/>
        <family val="3"/>
      </rPr>
      <t xml:space="preserve">PILOT  </t>
    </r>
    <r>
      <rPr>
        <vertAlign val="superscript"/>
        <sz val="10.5"/>
        <rFont val="Courier New"/>
        <family val="3"/>
      </rPr>
      <t xml:space="preserve">PITKAS RUSSIAN    ST. ABSENTE QUESTON </t>
    </r>
    <r>
      <rPr>
        <sz val="10.5"/>
        <rFont val="Courier New"/>
        <family val="3"/>
      </rPr>
      <t xml:space="preserve">STATION   </t>
    </r>
    <r>
      <rPr>
        <vertAlign val="superscript"/>
        <sz val="10.5"/>
        <rFont val="Courier New"/>
        <family val="3"/>
      </rPr>
      <t>POINT MISSION   MARYS</t>
    </r>
  </si>
  <si>
    <r>
      <rPr>
        <sz val="10.5"/>
        <rFont val="Courier New"/>
        <family val="3"/>
      </rPr>
      <t xml:space="preserve">38-635  38-640  </t>
    </r>
    <r>
      <rPr>
        <b/>
        <vertAlign val="superscript"/>
        <sz val="9"/>
        <rFont val="Courier New"/>
        <family val="3"/>
      </rPr>
      <t xml:space="preserve">38-655  </t>
    </r>
    <r>
      <rPr>
        <vertAlign val="superscript"/>
        <sz val="10.5"/>
        <rFont val="Courier New"/>
        <family val="3"/>
      </rPr>
      <t xml:space="preserve">38-670  </t>
    </r>
    <r>
      <rPr>
        <b/>
        <vertAlign val="superscript"/>
        <sz val="9"/>
        <rFont val="Courier New"/>
        <family val="3"/>
      </rPr>
      <t>38-991  38-995</t>
    </r>
  </si>
  <si>
    <r>
      <rPr>
        <sz val="10.5"/>
        <rFont val="Courier New"/>
        <family val="3"/>
      </rPr>
      <t xml:space="preserve">VOTER TURNOUT"          </t>
    </r>
    <r>
      <rPr>
        <vertAlign val="superscript"/>
        <sz val="10.5"/>
        <rFont val="Courier New"/>
        <family val="3"/>
      </rPr>
      <t>75.38   71.92  76.10  63.81                 74.61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</si>
  <si>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>195     57    113    257     0      0   6705</t>
    </r>
  </si>
  <si>
    <r>
      <rPr>
        <sz val="10.5"/>
        <rFont val="Courier New"/>
        <family val="3"/>
      </rPr>
      <t xml:space="preserve">BALLOTS CAST               </t>
    </r>
    <r>
      <rPr>
        <vertAlign val="superscript"/>
        <sz val="10.5"/>
        <rFont val="Courier New"/>
        <family val="3"/>
      </rPr>
      <t xml:space="preserve">147     41     </t>
    </r>
    <r>
      <rPr>
        <b/>
        <vertAlign val="superscript"/>
        <sz val="9"/>
        <rFont val="Courier New"/>
        <family val="3"/>
      </rPr>
      <t xml:space="preserve">86     </t>
    </r>
    <r>
      <rPr>
        <vertAlign val="superscript"/>
        <sz val="10.5"/>
        <rFont val="Courier New"/>
        <family val="3"/>
      </rPr>
      <t>164    260    301   5003</t>
    </r>
  </si>
  <si>
    <r>
      <rPr>
        <b/>
        <vertAlign val="subscript"/>
        <sz val="9"/>
        <rFont val="Arial"/>
        <family val="2"/>
      </rPr>
      <t xml:space="preserve">R           </t>
    </r>
    <r>
      <rPr>
        <vertAlign val="subscript"/>
        <sz val="10.5"/>
        <rFont val="Courier New"/>
        <family val="3"/>
      </rPr>
      <t xml:space="preserve">74     13     </t>
    </r>
    <r>
      <rPr>
        <sz val="10.5"/>
        <rFont val="Courier New"/>
        <family val="3"/>
      </rPr>
      <t xml:space="preserve">32     </t>
    </r>
    <r>
      <rPr>
        <b/>
        <sz val="9"/>
        <rFont val="Courier New"/>
        <family val="3"/>
      </rPr>
      <t xml:space="preserve">50      </t>
    </r>
    <r>
      <rPr>
        <vertAlign val="superscript"/>
        <sz val="10.5"/>
        <rFont val="Courier New"/>
        <family val="3"/>
      </rPr>
      <t>79    124   2011</t>
    </r>
  </si>
  <si>
    <r>
      <rPr>
        <b/>
        <vertAlign val="subscript"/>
        <sz val="9"/>
        <rFont val="Arial"/>
        <family val="2"/>
      </rPr>
      <t xml:space="preserve">D            </t>
    </r>
    <r>
      <rPr>
        <vertAlign val="subscript"/>
        <sz val="10.5"/>
        <rFont val="Courier New"/>
        <family val="3"/>
      </rPr>
      <t xml:space="preserve">42     18     36     </t>
    </r>
    <r>
      <rPr>
        <sz val="10.5"/>
        <rFont val="Courier New"/>
        <family val="3"/>
      </rPr>
      <t xml:space="preserve">63    118    </t>
    </r>
    <r>
      <rPr>
        <vertAlign val="superscript"/>
        <sz val="10.5"/>
        <rFont val="Courier New"/>
        <family val="3"/>
      </rPr>
      <t>102   1897</t>
    </r>
  </si>
  <si>
    <r>
      <rPr>
        <sz val="10.5"/>
        <rFont val="Courier New"/>
        <family val="3"/>
      </rPr>
      <t xml:space="preserve">NAP      1      </t>
    </r>
    <r>
      <rPr>
        <vertAlign val="superscript"/>
        <sz val="10.5"/>
        <rFont val="Courier New"/>
        <family val="3"/>
      </rPr>
      <t>0      0      1     0      1     18</t>
    </r>
  </si>
  <si>
    <r>
      <rPr>
        <sz val="10.5"/>
        <rFont val="Courier New"/>
        <family val="3"/>
      </rPr>
      <t xml:space="preserve">AFP     0      </t>
    </r>
    <r>
      <rPr>
        <vertAlign val="superscript"/>
        <sz val="10.5"/>
        <rFont val="Courier New"/>
        <family val="3"/>
      </rPr>
      <t>0      0      0      1      2     10</t>
    </r>
  </si>
  <si>
    <r>
      <rPr>
        <sz val="10.5"/>
        <rFont val="Courier New"/>
        <family val="3"/>
      </rPr>
      <t xml:space="preserve">NLP      2     </t>
    </r>
    <r>
      <rPr>
        <vertAlign val="superscript"/>
        <sz val="10.5"/>
        <rFont val="Courier New"/>
        <family val="3"/>
      </rPr>
      <t>0      0      1      1      1     16</t>
    </r>
  </si>
  <si>
    <r>
      <rPr>
        <sz val="10.5"/>
        <rFont val="Courier New"/>
        <family val="3"/>
      </rPr>
      <t>HAGELIN/TOMPKINS LAROUCHE/BEVEL MARR OU/LORD PEROT/STOCKDALE PHILLIPS/KNIGHT WRITE-IN</t>
    </r>
  </si>
  <si>
    <r>
      <rPr>
        <sz val="10.5"/>
        <rFont val="Courier New"/>
        <family val="3"/>
      </rPr>
      <t>STATE REP. DIST. 38</t>
    </r>
  </si>
  <si>
    <r>
      <rPr>
        <sz val="10.5"/>
        <rFont val="Courier New"/>
        <family val="3"/>
      </rPr>
      <t xml:space="preserve">IFER      1     </t>
    </r>
    <r>
      <rPr>
        <vertAlign val="superscript"/>
        <sz val="10.5"/>
        <rFont val="Courier New"/>
        <family val="3"/>
      </rPr>
      <t>0      0      0      1      2     13</t>
    </r>
  </si>
  <si>
    <r>
      <rPr>
        <sz val="10.5"/>
        <rFont val="Courier New"/>
        <family val="3"/>
      </rPr>
      <t xml:space="preserve">LP      3     </t>
    </r>
    <r>
      <rPr>
        <vertAlign val="superscript"/>
        <sz val="10.5"/>
        <rFont val="Courier New"/>
        <family val="3"/>
      </rPr>
      <t>0      0      0      2      1     17</t>
    </r>
  </si>
  <si>
    <r>
      <rPr>
        <sz val="10.5"/>
        <rFont val="Courier New"/>
        <family val="3"/>
      </rPr>
      <t xml:space="preserve">NPP     13     </t>
    </r>
    <r>
      <rPr>
        <vertAlign val="superscript"/>
        <sz val="10.5"/>
        <rFont val="Courier New"/>
        <family val="3"/>
      </rPr>
      <t>10     15     43     54     53</t>
    </r>
    <r>
      <rPr>
        <b/>
        <vertAlign val="superscript"/>
        <sz val="9"/>
        <rFont val="Courier New"/>
        <family val="3"/>
      </rPr>
      <t xml:space="preserve">     850</t>
    </r>
  </si>
  <si>
    <r>
      <rPr>
        <sz val="10.5"/>
        <rFont val="Courier New"/>
        <family val="3"/>
      </rPr>
      <t xml:space="preserve">ATP      3     </t>
    </r>
    <r>
      <rPr>
        <vertAlign val="superscript"/>
        <sz val="10.5"/>
        <rFont val="Courier New"/>
        <family val="3"/>
      </rPr>
      <t>0      0      1      0      0     28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</si>
  <si>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0      0      0      2      0      4</t>
    </r>
  </si>
  <si>
    <r>
      <rPr>
        <vertAlign val="subscript"/>
        <sz val="10.5"/>
        <rFont val="Courier New"/>
        <family val="3"/>
      </rPr>
      <t xml:space="preserve">G     11     2      </t>
    </r>
    <r>
      <rPr>
        <sz val="10.5"/>
        <rFont val="Courier New"/>
        <family val="3"/>
      </rPr>
      <t xml:space="preserve">3     10     19      </t>
    </r>
    <r>
      <rPr>
        <vertAlign val="superscript"/>
        <sz val="10.5"/>
        <rFont val="Courier New"/>
        <family val="3"/>
      </rPr>
      <t>6    234</t>
    </r>
  </si>
  <si>
    <r>
      <rPr>
        <b/>
        <vertAlign val="subscript"/>
        <sz val="9"/>
        <rFont val="Arial"/>
        <family val="2"/>
      </rPr>
      <t xml:space="preserve">R            </t>
    </r>
    <r>
      <rPr>
        <vertAlign val="subscript"/>
        <sz val="10.5"/>
        <rFont val="Courier New"/>
        <family val="3"/>
      </rPr>
      <t xml:space="preserve">49     21     34     </t>
    </r>
    <r>
      <rPr>
        <sz val="10.5"/>
        <rFont val="Courier New"/>
        <family val="3"/>
      </rPr>
      <t xml:space="preserve">60    102     </t>
    </r>
    <r>
      <rPr>
        <vertAlign val="superscript"/>
        <sz val="10.5"/>
        <rFont val="Courier New"/>
        <family val="3"/>
      </rPr>
      <t>87   2137</t>
    </r>
  </si>
  <si>
    <r>
      <rPr>
        <vertAlign val="subscript"/>
        <sz val="10.5"/>
        <rFont val="Courier New"/>
        <family val="3"/>
      </rPr>
      <t xml:space="preserve">D     73     17     42     </t>
    </r>
    <r>
      <rPr>
        <b/>
        <sz val="9"/>
        <rFont val="Courier New"/>
        <family val="3"/>
      </rPr>
      <t xml:space="preserve">88     </t>
    </r>
    <r>
      <rPr>
        <vertAlign val="superscript"/>
        <sz val="10.5"/>
        <rFont val="Courier New"/>
        <family val="3"/>
      </rPr>
      <t>128     70   2272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</si>
  <si>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0      0      0      0      0      1</t>
    </r>
  </si>
  <si>
    <r>
      <rPr>
        <vertAlign val="subscript"/>
        <sz val="10.5"/>
        <rFont val="Courier New"/>
        <family val="3"/>
      </rPr>
      <t xml:space="preserve">D     36     13     </t>
    </r>
    <r>
      <rPr>
        <sz val="10.5"/>
        <rFont val="Courier New"/>
        <family val="3"/>
      </rPr>
      <t xml:space="preserve">33     67    </t>
    </r>
    <r>
      <rPr>
        <vertAlign val="superscript"/>
        <sz val="10.5"/>
        <rFont val="Courier New"/>
        <family val="3"/>
      </rPr>
      <t>129     54   1878</t>
    </r>
  </si>
  <si>
    <r>
      <rPr>
        <vertAlign val="subscript"/>
        <sz val="10.5"/>
        <rFont val="Courier New"/>
        <family val="3"/>
      </rPr>
      <t>G      4      1      1      4      7      4</t>
    </r>
    <r>
      <rPr>
        <b/>
        <sz val="9"/>
        <rFont val="Courier New"/>
        <family val="3"/>
      </rPr>
      <t xml:space="preserve">     108</t>
    </r>
  </si>
  <si>
    <r>
      <rPr>
        <vertAlign val="subscript"/>
        <sz val="10.5"/>
        <rFont val="Courier New"/>
        <family val="3"/>
      </rPr>
      <t xml:space="preserve">A      7     1      1      </t>
    </r>
    <r>
      <rPr>
        <sz val="10.5"/>
        <rFont val="Courier New"/>
        <family val="3"/>
      </rPr>
      <t xml:space="preserve">9     11      </t>
    </r>
    <r>
      <rPr>
        <vertAlign val="superscript"/>
        <sz val="10.5"/>
        <rFont val="Courier New"/>
        <family val="3"/>
      </rPr>
      <t>7    203</t>
    </r>
  </si>
  <si>
    <r>
      <rPr>
        <b/>
        <vertAlign val="subscript"/>
        <sz val="9"/>
        <rFont val="Arial"/>
        <family val="2"/>
      </rPr>
      <t xml:space="preserve">R            </t>
    </r>
    <r>
      <rPr>
        <vertAlign val="subscript"/>
        <sz val="10.5"/>
        <rFont val="Courier New"/>
        <family val="3"/>
      </rPr>
      <t xml:space="preserve">87     23     45     </t>
    </r>
    <r>
      <rPr>
        <sz val="10.5"/>
        <rFont val="Courier New"/>
        <family val="3"/>
      </rPr>
      <t xml:space="preserve">78    </t>
    </r>
    <r>
      <rPr>
        <vertAlign val="superscript"/>
        <sz val="10.5"/>
        <rFont val="Courier New"/>
        <family val="3"/>
      </rPr>
      <t>102     97   2446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</si>
  <si>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0      0      0      0      0</t>
    </r>
  </si>
  <si>
    <r>
      <rPr>
        <vertAlign val="subscript"/>
        <sz val="10.5"/>
        <rFont val="Courier New"/>
        <family val="3"/>
      </rPr>
      <t xml:space="preserve">D    </t>
    </r>
    <r>
      <rPr>
        <b/>
        <vertAlign val="subscript"/>
        <sz val="9"/>
        <rFont val="Courier New"/>
        <family val="3"/>
      </rPr>
      <t xml:space="preserve">109      </t>
    </r>
    <r>
      <rPr>
        <vertAlign val="subscript"/>
        <sz val="10.5"/>
        <rFont val="Courier New"/>
        <family val="3"/>
      </rPr>
      <t xml:space="preserve">32     </t>
    </r>
    <r>
      <rPr>
        <b/>
        <vertAlign val="subscript"/>
        <sz val="9"/>
        <rFont val="Courier New"/>
        <family val="3"/>
      </rPr>
      <t xml:space="preserve">69     </t>
    </r>
    <r>
      <rPr>
        <sz val="10.5"/>
        <rFont val="Courier New"/>
        <family val="3"/>
      </rPr>
      <t xml:space="preserve">147    170    </t>
    </r>
    <r>
      <rPr>
        <b/>
        <vertAlign val="superscript"/>
        <sz val="9"/>
        <rFont val="Courier New"/>
        <family val="3"/>
      </rPr>
      <t>89    3936</t>
    </r>
  </si>
  <si>
    <r>
      <rPr>
        <sz val="8.5"/>
        <rFont val="Times New Roman"/>
        <family val="1"/>
      </rPr>
      <t xml:space="preserve">0                   0                  </t>
    </r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0     12      2     46</t>
    </r>
  </si>
  <si>
    <r>
      <rPr>
        <sz val="10.5"/>
        <rFont val="Courier New"/>
        <family val="3"/>
      </rPr>
      <t xml:space="preserve">111     35    </t>
    </r>
    <r>
      <rPr>
        <b/>
        <vertAlign val="superscript"/>
        <sz val="9"/>
        <rFont val="Courier New"/>
        <family val="3"/>
      </rPr>
      <t xml:space="preserve">65     </t>
    </r>
    <r>
      <rPr>
        <vertAlign val="superscript"/>
        <sz val="10.5"/>
        <rFont val="Courier New"/>
        <family val="3"/>
      </rPr>
      <t xml:space="preserve">148    207     </t>
    </r>
    <r>
      <rPr>
        <b/>
        <vertAlign val="superscript"/>
        <sz val="9"/>
        <rFont val="Courier New"/>
        <family val="3"/>
      </rPr>
      <t xml:space="preserve">90    </t>
    </r>
    <r>
      <rPr>
        <vertAlign val="superscript"/>
        <sz val="10.5"/>
        <rFont val="Courier New"/>
        <family val="3"/>
      </rPr>
      <t>4045</t>
    </r>
  </si>
  <si>
    <r>
      <rPr>
        <sz val="10.5"/>
        <rFont val="Courier New"/>
        <family val="3"/>
      </rPr>
      <t xml:space="preserve">FOSTER, RICHARD      </t>
    </r>
    <r>
      <rPr>
        <b/>
        <sz val="9"/>
        <rFont val="Arial"/>
        <family val="2"/>
      </rPr>
      <t>D.</t>
    </r>
  </si>
  <si>
    <r>
      <rPr>
        <sz val="10.5"/>
        <rFont val="Courier New"/>
        <family val="3"/>
      </rPr>
      <t xml:space="preserve">APPEALS - </t>
    </r>
    <r>
      <rPr>
        <vertAlign val="superscript"/>
        <sz val="10.5"/>
        <rFont val="Courier New"/>
        <family val="3"/>
      </rPr>
      <t xml:space="preserve">A. BRYNER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</si>
  <si>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JD2S - </t>
    </r>
    <r>
      <rPr>
        <b/>
        <sz val="11.5"/>
        <rFont val="Courier New"/>
        <family val="3"/>
      </rPr>
      <t xml:space="preserve">M. </t>
    </r>
    <r>
      <rPr>
        <vertAlign val="superscript"/>
        <sz val="10.5"/>
        <rFont val="Courier New"/>
        <family val="3"/>
      </rPr>
      <t xml:space="preserve">JEFFERY </t>
    </r>
    <r>
      <rPr>
        <sz val="10.5"/>
        <rFont val="Courier New"/>
        <family val="3"/>
      </rPr>
      <t>YES</t>
    </r>
  </si>
  <si>
    <r>
      <rPr>
        <vertAlign val="subscript"/>
        <sz val="10.5"/>
        <rFont val="Courier New"/>
        <family val="3"/>
      </rPr>
      <t xml:space="preserve">2     0      1     </t>
    </r>
    <r>
      <rPr>
        <sz val="10.5"/>
        <rFont val="Courier New"/>
        <family val="3"/>
      </rPr>
      <t xml:space="preserve">0      5      </t>
    </r>
    <r>
      <rPr>
        <vertAlign val="superscript"/>
        <sz val="10.5"/>
        <rFont val="Courier New"/>
        <family val="3"/>
      </rPr>
      <t>0     32</t>
    </r>
  </si>
  <si>
    <r>
      <rPr>
        <b/>
        <sz val="9"/>
        <rFont val="Courier New"/>
        <family val="3"/>
      </rPr>
      <t xml:space="preserve">83      </t>
    </r>
    <r>
      <rPr>
        <sz val="10.5"/>
        <rFont val="Courier New"/>
        <family val="3"/>
      </rPr>
      <t xml:space="preserve">23     </t>
    </r>
    <r>
      <rPr>
        <b/>
        <vertAlign val="superscript"/>
        <sz val="9"/>
        <rFont val="Courier New"/>
        <family val="3"/>
      </rPr>
      <t xml:space="preserve">60     </t>
    </r>
    <r>
      <rPr>
        <vertAlign val="superscript"/>
        <sz val="10.5"/>
        <rFont val="Courier New"/>
        <family val="3"/>
      </rPr>
      <t xml:space="preserve">111    154    </t>
    </r>
    <r>
      <rPr>
        <b/>
        <vertAlign val="superscript"/>
        <sz val="9"/>
        <rFont val="Courier New"/>
        <family val="3"/>
      </rPr>
      <t xml:space="preserve">93    </t>
    </r>
    <r>
      <rPr>
        <vertAlign val="superscript"/>
        <sz val="10.5"/>
        <rFont val="Courier New"/>
        <family val="3"/>
      </rPr>
      <t>3013</t>
    </r>
  </si>
  <si>
    <r>
      <rPr>
        <vertAlign val="subscript"/>
        <sz val="10.5"/>
        <rFont val="Courier New"/>
        <family val="3"/>
      </rPr>
      <t xml:space="preserve">54     15     21     </t>
    </r>
    <r>
      <rPr>
        <sz val="10.5"/>
        <rFont val="Courier New"/>
        <family val="3"/>
      </rPr>
      <t xml:space="preserve">41     70     51   </t>
    </r>
    <r>
      <rPr>
        <vertAlign val="superscript"/>
        <sz val="10.5"/>
        <rFont val="Courier New"/>
        <family val="3"/>
      </rPr>
      <t>1440</t>
    </r>
  </si>
  <si>
    <r>
      <rPr>
        <vertAlign val="subscript"/>
        <sz val="10.5"/>
        <rFont val="Courier New"/>
        <family val="3"/>
      </rPr>
      <t xml:space="preserve">76     </t>
    </r>
    <r>
      <rPr>
        <b/>
        <vertAlign val="subscript"/>
        <sz val="9"/>
        <rFont val="Courier New"/>
        <family val="3"/>
      </rPr>
      <t xml:space="preserve">18      </t>
    </r>
    <r>
      <rPr>
        <sz val="10.5"/>
        <rFont val="Courier New"/>
        <family val="3"/>
      </rPr>
      <t xml:space="preserve">51     97    144     </t>
    </r>
    <r>
      <rPr>
        <b/>
        <vertAlign val="superscript"/>
        <sz val="9"/>
        <rFont val="Courier New"/>
        <family val="3"/>
      </rPr>
      <t xml:space="preserve">94    </t>
    </r>
    <r>
      <rPr>
        <vertAlign val="superscript"/>
        <sz val="10.5"/>
        <rFont val="Courier New"/>
        <family val="3"/>
      </rPr>
      <t>2851</t>
    </r>
  </si>
  <si>
    <r>
      <rPr>
        <vertAlign val="subscript"/>
        <sz val="10.5"/>
        <rFont val="Courier New"/>
        <family val="3"/>
      </rPr>
      <t xml:space="preserve">57     </t>
    </r>
    <r>
      <rPr>
        <b/>
        <vertAlign val="subscript"/>
        <sz val="9"/>
        <rFont val="Courier New"/>
        <family val="3"/>
      </rPr>
      <t xml:space="preserve">18      26      </t>
    </r>
    <r>
      <rPr>
        <sz val="10.5"/>
        <rFont val="Courier New"/>
        <family val="3"/>
      </rPr>
      <t xml:space="preserve">52     78     </t>
    </r>
    <r>
      <rPr>
        <vertAlign val="superscript"/>
        <sz val="10.5"/>
        <rFont val="Courier New"/>
        <family val="3"/>
      </rPr>
      <t>46   1507</t>
    </r>
  </si>
  <si>
    <r>
      <rPr>
        <b/>
        <sz val="9"/>
        <rFont val="Courier New"/>
        <family val="3"/>
      </rPr>
      <t xml:space="preserve">90      </t>
    </r>
    <r>
      <rPr>
        <sz val="10.5"/>
        <rFont val="Courier New"/>
        <family val="3"/>
      </rPr>
      <t xml:space="preserve">23     </t>
    </r>
    <r>
      <rPr>
        <vertAlign val="superscript"/>
        <sz val="10.5"/>
        <rFont val="Courier New"/>
        <family val="3"/>
      </rPr>
      <t xml:space="preserve">63    112    146     </t>
    </r>
    <r>
      <rPr>
        <b/>
        <vertAlign val="superscript"/>
        <sz val="9"/>
        <rFont val="Courier New"/>
        <family val="3"/>
      </rPr>
      <t xml:space="preserve">68    </t>
    </r>
    <r>
      <rPr>
        <vertAlign val="superscript"/>
        <sz val="10.5"/>
        <rFont val="Courier New"/>
        <family val="3"/>
      </rPr>
      <t>2900</t>
    </r>
  </si>
  <si>
    <r>
      <rPr>
        <sz val="10.5"/>
        <rFont val="Courier New"/>
        <family val="3"/>
      </rPr>
      <t xml:space="preserve">46     </t>
    </r>
    <r>
      <rPr>
        <vertAlign val="superscript"/>
        <sz val="10.5"/>
        <rFont val="Courier New"/>
        <family val="3"/>
      </rPr>
      <t>14     14     38     51     25    994</t>
    </r>
  </si>
  <si>
    <r>
      <rPr>
        <sz val="10"/>
        <rFont val="Arial"/>
        <family val="2"/>
      </rPr>
      <t>- 117 -</t>
    </r>
  </si>
  <si>
    <r>
      <rPr>
        <sz val="10.5"/>
        <rFont val="Courier New"/>
        <family val="3"/>
      </rPr>
      <t xml:space="preserve">DATE: 12/02/92                                     </t>
    </r>
    <r>
      <rPr>
        <vertAlign val="superscript"/>
        <sz val="10.5"/>
        <rFont val="Courier New"/>
        <family val="3"/>
      </rPr>
      <t xml:space="preserve">1992 GENERAL ELECTION                             PAGE  4 OF  6 </t>
    </r>
    <r>
      <rPr>
        <sz val="10.5"/>
        <rFont val="Courier New"/>
        <family val="3"/>
      </rPr>
      <t xml:space="preserve">TIME: 13:17                                      </t>
    </r>
    <r>
      <rPr>
        <vertAlign val="superscript"/>
        <sz val="10.5"/>
        <rFont val="Courier New"/>
        <family val="3"/>
      </rPr>
      <t xml:space="preserve">STATEMENT OF VOTE FOR DISTRICT </t>
    </r>
    <r>
      <rPr>
        <b/>
        <vertAlign val="superscript"/>
        <sz val="10"/>
        <rFont val="Courier New"/>
        <family val="3"/>
      </rPr>
      <t>39</t>
    </r>
  </si>
  <si>
    <r>
      <rPr>
        <b/>
        <sz val="11"/>
        <rFont val="Courier New"/>
        <family val="3"/>
      </rPr>
      <t xml:space="preserve">KWIGIL-  NAPAK- </t>
    </r>
    <r>
      <rPr>
        <b/>
        <vertAlign val="superscript"/>
        <sz val="11"/>
        <rFont val="Courier New"/>
        <family val="3"/>
      </rPr>
      <t xml:space="preserve">NAPASK-  </t>
    </r>
    <r>
      <rPr>
        <vertAlign val="superscript"/>
        <sz val="10.5"/>
        <rFont val="Courier New"/>
        <family val="3"/>
      </rPr>
      <t>NUNAP-   QUIN- TUNTUT- ALEKNA-  CLARKS DILLNG- HANOKO-  TOGIAK ABSENTE QUESTON</t>
    </r>
  </si>
  <si>
    <r>
      <rPr>
        <sz val="10.5"/>
        <rFont val="Courier New"/>
        <family val="3"/>
      </rPr>
      <t xml:space="preserve">LINGOK     </t>
    </r>
    <r>
      <rPr>
        <b/>
        <vertAlign val="superscript"/>
        <sz val="11"/>
        <rFont val="Courier New"/>
        <family val="3"/>
      </rPr>
      <t xml:space="preserve">IAK    IAK  </t>
    </r>
    <r>
      <rPr>
        <vertAlign val="superscript"/>
        <sz val="10.5"/>
        <rFont val="Courier New"/>
        <family val="3"/>
      </rPr>
      <t xml:space="preserve">ITCHUK   </t>
    </r>
    <r>
      <rPr>
        <b/>
        <vertAlign val="superscript"/>
        <sz val="11"/>
        <rFont val="Courier New"/>
        <family val="3"/>
      </rPr>
      <t xml:space="preserve">HAGAK  </t>
    </r>
    <r>
      <rPr>
        <vertAlign val="superscript"/>
        <sz val="10.5"/>
        <rFont val="Courier New"/>
        <family val="3"/>
      </rPr>
      <t xml:space="preserve">ULIAK    GIK   POINT    </t>
    </r>
    <r>
      <rPr>
        <b/>
        <vertAlign val="superscript"/>
        <sz val="11"/>
        <rFont val="Courier New"/>
        <family val="3"/>
      </rPr>
      <t xml:space="preserve">HAM    </t>
    </r>
    <r>
      <rPr>
        <vertAlign val="superscript"/>
        <sz val="10.5"/>
        <rFont val="Courier New"/>
        <family val="3"/>
      </rPr>
      <t>TAK</t>
    </r>
  </si>
  <si>
    <r>
      <rPr>
        <b/>
        <sz val="10"/>
        <rFont val="Courier New"/>
        <family val="3"/>
      </rPr>
      <t xml:space="preserve">39-290  39-300  </t>
    </r>
    <r>
      <rPr>
        <b/>
        <vertAlign val="superscript"/>
        <sz val="10"/>
        <rFont val="Courier New"/>
        <family val="3"/>
      </rPr>
      <t>39-305  39-320  39-325  39-335  39-815  39-825  39-835  39-880  39-935</t>
    </r>
  </si>
  <si>
    <r>
      <rPr>
        <b/>
        <sz val="10"/>
        <rFont val="Courier New"/>
        <family val="3"/>
      </rPr>
      <t>39-991  39-995</t>
    </r>
  </si>
  <si>
    <r>
      <rPr>
        <sz val="10.5"/>
        <rFont val="Courier New"/>
        <family val="3"/>
      </rPr>
      <t xml:space="preserve">JD3S - </t>
    </r>
    <r>
      <rPr>
        <b/>
        <sz val="11"/>
        <rFont val="Courier New"/>
        <family val="3"/>
      </rPr>
      <t>D. FABE</t>
    </r>
  </si>
  <si>
    <r>
      <rPr>
        <sz val="10.5"/>
        <rFont val="Courier New"/>
        <family val="3"/>
      </rPr>
      <t xml:space="preserve">JD3S - H. </t>
    </r>
    <r>
      <rPr>
        <b/>
        <sz val="11"/>
        <rFont val="Courier New"/>
        <family val="3"/>
      </rPr>
      <t>ROWLAND</t>
    </r>
  </si>
  <si>
    <r>
      <rPr>
        <vertAlign val="subscript"/>
        <sz val="10.5"/>
        <rFont val="Courier New"/>
        <family val="3"/>
      </rPr>
      <t xml:space="preserve">0      0      0      0      0      0     23     </t>
    </r>
    <r>
      <rPr>
        <sz val="10.5"/>
        <rFont val="Courier New"/>
        <family val="3"/>
      </rPr>
      <t xml:space="preserve">16    </t>
    </r>
    <r>
      <rPr>
        <b/>
        <sz val="10"/>
        <rFont val="Courier New"/>
        <family val="3"/>
      </rPr>
      <t xml:space="preserve">361      56     </t>
    </r>
    <r>
      <rPr>
        <b/>
        <vertAlign val="superscript"/>
        <sz val="10"/>
        <rFont val="Courier New"/>
        <family val="3"/>
      </rPr>
      <t xml:space="preserve">105     53     </t>
    </r>
    <r>
      <rPr>
        <vertAlign val="superscript"/>
        <sz val="10.5"/>
        <rFont val="Courier New"/>
        <family val="3"/>
      </rPr>
      <t>17</t>
    </r>
  </si>
  <si>
    <r>
      <rPr>
        <vertAlign val="subscript"/>
        <sz val="10.5"/>
        <rFont val="Courier New"/>
        <family val="3"/>
      </rPr>
      <t xml:space="preserve">0      0      0      0      0      0     </t>
    </r>
    <r>
      <rPr>
        <sz val="10.5"/>
        <rFont val="Courier New"/>
        <family val="3"/>
      </rPr>
      <t xml:space="preserve">17      5    </t>
    </r>
    <r>
      <rPr>
        <b/>
        <sz val="10"/>
        <rFont val="Courier New"/>
        <family val="3"/>
      </rPr>
      <t xml:space="preserve">164      </t>
    </r>
    <r>
      <rPr>
        <b/>
        <vertAlign val="superscript"/>
        <sz val="10"/>
        <rFont val="Courier New"/>
        <family val="3"/>
      </rPr>
      <t>36     58      29      10</t>
    </r>
  </si>
  <si>
    <r>
      <rPr>
        <vertAlign val="subscript"/>
        <sz val="10.5"/>
        <rFont val="Courier New"/>
        <family val="3"/>
      </rPr>
      <t xml:space="preserve">0      0      0      0      0      0     </t>
    </r>
    <r>
      <rPr>
        <b/>
        <vertAlign val="subscript"/>
        <sz val="10"/>
        <rFont val="Courier New"/>
        <family val="3"/>
      </rPr>
      <t xml:space="preserve">26     </t>
    </r>
    <r>
      <rPr>
        <b/>
        <sz val="10"/>
        <rFont val="Courier New"/>
        <family val="3"/>
      </rPr>
      <t xml:space="preserve">14     </t>
    </r>
    <r>
      <rPr>
        <sz val="10.5"/>
        <rFont val="Courier New"/>
        <family val="3"/>
      </rPr>
      <t xml:space="preserve">357     </t>
    </r>
    <r>
      <rPr>
        <b/>
        <sz val="10"/>
        <rFont val="Courier New"/>
        <family val="3"/>
      </rPr>
      <t xml:space="preserve">69     </t>
    </r>
    <r>
      <rPr>
        <vertAlign val="superscript"/>
        <sz val="10.5"/>
        <rFont val="Courier New"/>
        <family val="3"/>
      </rPr>
      <t xml:space="preserve">111     </t>
    </r>
    <r>
      <rPr>
        <b/>
        <vertAlign val="superscript"/>
        <sz val="10"/>
        <rFont val="Courier New"/>
        <family val="3"/>
      </rPr>
      <t xml:space="preserve">52     </t>
    </r>
    <r>
      <rPr>
        <vertAlign val="superscript"/>
        <sz val="10.5"/>
        <rFont val="Courier New"/>
        <family val="3"/>
      </rPr>
      <t>20</t>
    </r>
  </si>
  <si>
    <r>
      <rPr>
        <sz val="10.5"/>
        <rFont val="Courier New"/>
        <family val="3"/>
      </rPr>
      <t xml:space="preserve">0      0      0      </t>
    </r>
    <r>
      <rPr>
        <vertAlign val="superscript"/>
        <sz val="10.5"/>
        <rFont val="Courier New"/>
        <family val="3"/>
      </rPr>
      <t xml:space="preserve">0      0      0     16     </t>
    </r>
    <r>
      <rPr>
        <b/>
        <vertAlign val="superscript"/>
        <sz val="10"/>
        <rFont val="Courier New"/>
        <family val="3"/>
      </rPr>
      <t xml:space="preserve">6     169     </t>
    </r>
    <r>
      <rPr>
        <vertAlign val="superscript"/>
        <sz val="10.5"/>
        <rFont val="Courier New"/>
        <family val="3"/>
      </rPr>
      <t xml:space="preserve">27     </t>
    </r>
    <r>
      <rPr>
        <b/>
        <vertAlign val="superscript"/>
        <sz val="10"/>
        <rFont val="Courier New"/>
        <family val="3"/>
      </rPr>
      <t xml:space="preserve">51      29      </t>
    </r>
    <r>
      <rPr>
        <vertAlign val="superscript"/>
        <sz val="10.5"/>
        <rFont val="Courier New"/>
        <family val="3"/>
      </rPr>
      <t>8</t>
    </r>
  </si>
  <si>
    <r>
      <rPr>
        <vertAlign val="subscript"/>
        <sz val="10.5"/>
        <rFont val="Courier New"/>
        <family val="3"/>
      </rPr>
      <t xml:space="preserve">0      0      0      0      0     </t>
    </r>
    <r>
      <rPr>
        <b/>
        <vertAlign val="subscript"/>
        <sz val="10"/>
        <rFont val="Courier New"/>
        <family val="3"/>
      </rPr>
      <t xml:space="preserve">29     </t>
    </r>
    <r>
      <rPr>
        <sz val="10.5"/>
        <rFont val="Courier New"/>
        <family val="3"/>
      </rPr>
      <t xml:space="preserve">14    </t>
    </r>
    <r>
      <rPr>
        <b/>
        <sz val="10"/>
        <rFont val="Courier New"/>
        <family val="3"/>
      </rPr>
      <t xml:space="preserve">356     </t>
    </r>
    <r>
      <rPr>
        <vertAlign val="superscript"/>
        <sz val="10.5"/>
        <rFont val="Courier New"/>
        <family val="3"/>
      </rPr>
      <t xml:space="preserve">54    100     </t>
    </r>
    <r>
      <rPr>
        <b/>
        <vertAlign val="superscript"/>
        <sz val="10"/>
        <rFont val="Courier New"/>
        <family val="3"/>
      </rPr>
      <t xml:space="preserve">51      </t>
    </r>
    <r>
      <rPr>
        <vertAlign val="superscript"/>
        <sz val="10.5"/>
        <rFont val="Courier New"/>
        <family val="3"/>
      </rPr>
      <t>16</t>
    </r>
  </si>
  <si>
    <r>
      <rPr>
        <vertAlign val="subscript"/>
        <sz val="10.5"/>
        <rFont val="Courier New"/>
        <family val="3"/>
      </rPr>
      <t xml:space="preserve">0      0      0      0      0     14     </t>
    </r>
    <r>
      <rPr>
        <sz val="10.5"/>
        <rFont val="Courier New"/>
        <family val="3"/>
      </rPr>
      <t xml:space="preserve">7    </t>
    </r>
    <r>
      <rPr>
        <b/>
        <sz val="10"/>
        <rFont val="Courier New"/>
        <family val="3"/>
      </rPr>
      <t xml:space="preserve">168      </t>
    </r>
    <r>
      <rPr>
        <b/>
        <vertAlign val="superscript"/>
        <sz val="10"/>
        <rFont val="Courier New"/>
        <family val="3"/>
      </rPr>
      <t xml:space="preserve">38     </t>
    </r>
    <r>
      <rPr>
        <b/>
        <sz val="10"/>
        <rFont val="Courier New"/>
        <family val="3"/>
      </rPr>
      <t xml:space="preserve">62      </t>
    </r>
    <r>
      <rPr>
        <b/>
        <vertAlign val="superscript"/>
        <sz val="10"/>
        <rFont val="Courier New"/>
        <family val="3"/>
      </rPr>
      <t xml:space="preserve">29     </t>
    </r>
    <r>
      <rPr>
        <vertAlign val="superscript"/>
        <sz val="10.5"/>
        <rFont val="Courier New"/>
        <family val="3"/>
      </rPr>
      <t>12</t>
    </r>
  </si>
  <si>
    <r>
      <rPr>
        <sz val="10.5"/>
        <rFont val="Courier New"/>
        <family val="3"/>
      </rPr>
      <t xml:space="preserve">JP3D - P. </t>
    </r>
    <r>
      <rPr>
        <vertAlign val="superscript"/>
        <sz val="10.5"/>
        <rFont val="Courier New"/>
        <family val="3"/>
      </rPr>
      <t xml:space="preserve">ASHMAN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</si>
  <si>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>JD4S - J. HODGES YES</t>
    </r>
  </si>
  <si>
    <r>
      <rPr>
        <sz val="10.5"/>
        <rFont val="Courier New"/>
        <family val="3"/>
      </rPr>
      <t>JD4S - N. STEINKRUGER YES</t>
    </r>
  </si>
  <si>
    <r>
      <rPr>
        <sz val="10.5"/>
        <rFont val="Courier New"/>
        <family val="3"/>
      </rPr>
      <t>- CONSTITUTIONAL CONV. YES</t>
    </r>
  </si>
  <si>
    <r>
      <rPr>
        <vertAlign val="subscript"/>
        <sz val="10.5"/>
        <rFont val="Courier New"/>
        <family val="3"/>
      </rPr>
      <t xml:space="preserve">0      0      0      0      0      0     </t>
    </r>
    <r>
      <rPr>
        <b/>
        <vertAlign val="subscript"/>
        <sz val="10"/>
        <rFont val="Courier New"/>
        <family val="3"/>
      </rPr>
      <t xml:space="preserve">25     </t>
    </r>
    <r>
      <rPr>
        <b/>
        <sz val="10"/>
        <rFont val="Courier New"/>
        <family val="3"/>
      </rPr>
      <t xml:space="preserve">15     </t>
    </r>
    <r>
      <rPr>
        <sz val="10.5"/>
        <rFont val="Courier New"/>
        <family val="3"/>
      </rPr>
      <t xml:space="preserve">370     </t>
    </r>
    <r>
      <rPr>
        <b/>
        <sz val="10"/>
        <rFont val="Courier New"/>
        <family val="3"/>
      </rPr>
      <t xml:space="preserve">62    </t>
    </r>
    <r>
      <rPr>
        <vertAlign val="superscript"/>
        <sz val="10.5"/>
        <rFont val="Courier New"/>
        <family val="3"/>
      </rPr>
      <t xml:space="preserve">109     </t>
    </r>
    <r>
      <rPr>
        <b/>
        <vertAlign val="superscript"/>
        <sz val="10"/>
        <rFont val="Courier New"/>
        <family val="3"/>
      </rPr>
      <t>56      19</t>
    </r>
  </si>
  <si>
    <r>
      <rPr>
        <vertAlign val="subscript"/>
        <sz val="10.5"/>
        <rFont val="Courier New"/>
        <family val="3"/>
      </rPr>
      <t xml:space="preserve">0      0      0      0      0      0     16      </t>
    </r>
    <r>
      <rPr>
        <b/>
        <sz val="10"/>
        <rFont val="Courier New"/>
        <family val="3"/>
      </rPr>
      <t xml:space="preserve">6     162      </t>
    </r>
    <r>
      <rPr>
        <sz val="10.5"/>
        <rFont val="Courier New"/>
        <family val="3"/>
      </rPr>
      <t xml:space="preserve">29     </t>
    </r>
    <r>
      <rPr>
        <b/>
        <vertAlign val="superscript"/>
        <sz val="10"/>
        <rFont val="Courier New"/>
        <family val="3"/>
      </rPr>
      <t xml:space="preserve">53     </t>
    </r>
    <r>
      <rPr>
        <vertAlign val="superscript"/>
        <sz val="10.5"/>
        <rFont val="Courier New"/>
        <family val="3"/>
      </rPr>
      <t xml:space="preserve">23      </t>
    </r>
    <r>
      <rPr>
        <b/>
        <vertAlign val="superscript"/>
        <sz val="10"/>
        <rFont val="Courier New"/>
        <family val="3"/>
      </rPr>
      <t>8</t>
    </r>
  </si>
  <si>
    <r>
      <rPr>
        <vertAlign val="subscript"/>
        <sz val="10.5"/>
        <rFont val="Courier New"/>
        <family val="3"/>
      </rPr>
      <t xml:space="preserve">0     0      0      0      0      0     </t>
    </r>
    <r>
      <rPr>
        <sz val="10.5"/>
        <rFont val="Courier New"/>
        <family val="3"/>
      </rPr>
      <t xml:space="preserve">24     </t>
    </r>
    <r>
      <rPr>
        <b/>
        <sz val="10"/>
        <rFont val="Courier New"/>
        <family val="3"/>
      </rPr>
      <t xml:space="preserve">15     </t>
    </r>
    <r>
      <rPr>
        <sz val="10.5"/>
        <rFont val="Courier New"/>
        <family val="3"/>
      </rPr>
      <t xml:space="preserve">378     </t>
    </r>
    <r>
      <rPr>
        <b/>
        <vertAlign val="superscript"/>
        <sz val="10"/>
        <rFont val="Courier New"/>
        <family val="3"/>
      </rPr>
      <t xml:space="preserve">61     109     58     </t>
    </r>
    <r>
      <rPr>
        <vertAlign val="superscript"/>
        <sz val="10.5"/>
        <rFont val="Courier New"/>
        <family val="3"/>
      </rPr>
      <t>18</t>
    </r>
  </si>
  <si>
    <r>
      <rPr>
        <vertAlign val="subscript"/>
        <sz val="10.5"/>
        <rFont val="Courier New"/>
        <family val="3"/>
      </rPr>
      <t xml:space="preserve">0      0      0      0      0      0     </t>
    </r>
    <r>
      <rPr>
        <sz val="10.5"/>
        <rFont val="Courier New"/>
        <family val="3"/>
      </rPr>
      <t xml:space="preserve">18      6    148     </t>
    </r>
    <r>
      <rPr>
        <vertAlign val="superscript"/>
        <sz val="10.5"/>
        <rFont val="Courier New"/>
        <family val="3"/>
      </rPr>
      <t>31     53     25      9</t>
    </r>
  </si>
  <si>
    <r>
      <rPr>
        <vertAlign val="subscript"/>
        <sz val="10.5"/>
        <rFont val="Courier New"/>
        <family val="3"/>
      </rPr>
      <t xml:space="preserve">0      0      0      0      0      0     </t>
    </r>
    <r>
      <rPr>
        <sz val="10.5"/>
        <rFont val="Courier New"/>
        <family val="3"/>
      </rPr>
      <t xml:space="preserve">24     15    347     </t>
    </r>
    <r>
      <rPr>
        <vertAlign val="superscript"/>
        <sz val="10.5"/>
        <rFont val="Courier New"/>
        <family val="3"/>
      </rPr>
      <t>52    102     49     20</t>
    </r>
  </si>
  <si>
    <r>
      <rPr>
        <vertAlign val="subscript"/>
        <sz val="10.5"/>
        <rFont val="Courier New"/>
        <family val="3"/>
      </rPr>
      <t xml:space="preserve">0      0      0      0      0      0     </t>
    </r>
    <r>
      <rPr>
        <sz val="10.5"/>
        <rFont val="Courier New"/>
        <family val="3"/>
      </rPr>
      <t xml:space="preserve">17      6    172     41     </t>
    </r>
    <r>
      <rPr>
        <b/>
        <vertAlign val="superscript"/>
        <sz val="10"/>
        <rFont val="Courier New"/>
        <family val="3"/>
      </rPr>
      <t xml:space="preserve">58     </t>
    </r>
    <r>
      <rPr>
        <vertAlign val="superscript"/>
        <sz val="10.5"/>
        <rFont val="Courier New"/>
        <family val="3"/>
      </rPr>
      <t>32      7</t>
    </r>
  </si>
  <si>
    <r>
      <rPr>
        <vertAlign val="subscript"/>
        <sz val="10.5"/>
        <rFont val="Courier New"/>
        <family val="3"/>
      </rPr>
      <t xml:space="preserve">0      0      0      0      0      </t>
    </r>
    <r>
      <rPr>
        <sz val="10.5"/>
        <rFont val="Courier New"/>
        <family val="3"/>
      </rPr>
      <t xml:space="preserve">0     30     15    </t>
    </r>
    <r>
      <rPr>
        <vertAlign val="superscript"/>
        <sz val="10.5"/>
        <rFont val="Courier New"/>
        <family val="3"/>
      </rPr>
      <t>366     60    112     52     18</t>
    </r>
  </si>
  <si>
    <r>
      <rPr>
        <vertAlign val="subscript"/>
        <sz val="10.5"/>
        <rFont val="Courier New"/>
        <family val="3"/>
      </rPr>
      <t xml:space="preserve">0     0      0      0      0      </t>
    </r>
    <r>
      <rPr>
        <sz val="10.5"/>
        <rFont val="Courier New"/>
        <family val="3"/>
      </rPr>
      <t xml:space="preserve">0     11      6    161     </t>
    </r>
    <r>
      <rPr>
        <vertAlign val="superscript"/>
        <sz val="10.5"/>
        <rFont val="Courier New"/>
        <family val="3"/>
      </rPr>
      <t xml:space="preserve">30     </t>
    </r>
    <r>
      <rPr>
        <b/>
        <vertAlign val="superscript"/>
        <sz val="10"/>
        <rFont val="Courier New"/>
        <family val="3"/>
      </rPr>
      <t xml:space="preserve">48     </t>
    </r>
    <r>
      <rPr>
        <vertAlign val="superscript"/>
        <sz val="10.5"/>
        <rFont val="Courier New"/>
        <family val="3"/>
      </rPr>
      <t>28      9</t>
    </r>
  </si>
  <si>
    <r>
      <rPr>
        <b/>
        <sz val="10"/>
        <rFont val="Courier New"/>
        <family val="3"/>
      </rPr>
      <t xml:space="preserve">58     </t>
    </r>
    <r>
      <rPr>
        <sz val="10.5"/>
        <rFont val="Courier New"/>
        <family val="3"/>
      </rPr>
      <t xml:space="preserve">54     </t>
    </r>
    <r>
      <rPr>
        <b/>
        <sz val="10"/>
        <rFont val="Courier New"/>
        <family val="3"/>
      </rPr>
      <t xml:space="preserve">56     </t>
    </r>
    <r>
      <rPr>
        <vertAlign val="superscript"/>
        <sz val="10.5"/>
        <rFont val="Courier New"/>
        <family val="3"/>
      </rPr>
      <t xml:space="preserve">46    105     </t>
    </r>
    <r>
      <rPr>
        <b/>
        <vertAlign val="superscript"/>
        <sz val="10"/>
        <rFont val="Courier New"/>
        <family val="3"/>
      </rPr>
      <t xml:space="preserve">58      </t>
    </r>
    <r>
      <rPr>
        <vertAlign val="superscript"/>
        <sz val="10.5"/>
        <rFont val="Courier New"/>
        <family val="3"/>
      </rPr>
      <t>0      0      0      0      0     87    102</t>
    </r>
  </si>
  <si>
    <r>
      <rPr>
        <sz val="10.5"/>
        <rFont val="Courier New"/>
        <family val="3"/>
      </rPr>
      <t xml:space="preserve">31     20     32     </t>
    </r>
    <r>
      <rPr>
        <vertAlign val="superscript"/>
        <sz val="10.5"/>
        <rFont val="Courier New"/>
        <family val="3"/>
      </rPr>
      <t xml:space="preserve">17     42     20     0      0      0      0      0     </t>
    </r>
    <r>
      <rPr>
        <b/>
        <vertAlign val="superscript"/>
        <sz val="10"/>
        <rFont val="Courier New"/>
        <family val="3"/>
      </rPr>
      <t xml:space="preserve">33     </t>
    </r>
    <r>
      <rPr>
        <vertAlign val="superscript"/>
        <sz val="10.5"/>
        <rFont val="Courier New"/>
        <family val="3"/>
      </rPr>
      <t>34</t>
    </r>
  </si>
  <si>
    <r>
      <rPr>
        <b/>
        <sz val="10"/>
        <rFont val="Courier New"/>
        <family val="3"/>
      </rPr>
      <t xml:space="preserve">58     48     56      </t>
    </r>
    <r>
      <rPr>
        <vertAlign val="superscript"/>
        <sz val="10.5"/>
        <rFont val="Courier New"/>
        <family val="3"/>
      </rPr>
      <t xml:space="preserve">36    92     </t>
    </r>
    <r>
      <rPr>
        <b/>
        <vertAlign val="superscript"/>
        <sz val="10"/>
        <rFont val="Courier New"/>
        <family val="3"/>
      </rPr>
      <t xml:space="preserve">56      </t>
    </r>
    <r>
      <rPr>
        <vertAlign val="superscript"/>
        <sz val="10.5"/>
        <rFont val="Courier New"/>
        <family val="3"/>
      </rPr>
      <t xml:space="preserve">0      0      0      0      0     </t>
    </r>
    <r>
      <rPr>
        <b/>
        <vertAlign val="superscript"/>
        <sz val="10"/>
        <rFont val="Courier New"/>
        <family val="3"/>
      </rPr>
      <t>84     89</t>
    </r>
  </si>
  <si>
    <r>
      <rPr>
        <sz val="10.5"/>
        <rFont val="Courier New"/>
        <family val="3"/>
      </rPr>
      <t xml:space="preserve">31     24     31     </t>
    </r>
    <r>
      <rPr>
        <sz val="9"/>
        <rFont val="Arial"/>
        <family val="2"/>
      </rPr>
      <t xml:space="preserve">16              </t>
    </r>
    <r>
      <rPr>
        <b/>
        <sz val="10"/>
        <rFont val="Courier New"/>
        <family val="3"/>
      </rPr>
      <t xml:space="preserve">55     </t>
    </r>
    <r>
      <rPr>
        <vertAlign val="superscript"/>
        <sz val="10.5"/>
        <rFont val="Courier New"/>
        <family val="3"/>
      </rPr>
      <t xml:space="preserve">24      0      0      0      0      0     </t>
    </r>
    <r>
      <rPr>
        <b/>
        <vertAlign val="superscript"/>
        <sz val="10"/>
        <rFont val="Courier New"/>
        <family val="3"/>
      </rPr>
      <t xml:space="preserve">35     </t>
    </r>
    <r>
      <rPr>
        <vertAlign val="superscript"/>
        <sz val="10.5"/>
        <rFont val="Courier New"/>
        <family val="3"/>
      </rPr>
      <t>47</t>
    </r>
  </si>
  <si>
    <r>
      <rPr>
        <sz val="10.5"/>
        <rFont val="Courier New"/>
        <family val="3"/>
      </rPr>
      <t xml:space="preserve">65     56     </t>
    </r>
    <r>
      <rPr>
        <b/>
        <vertAlign val="superscript"/>
        <sz val="10"/>
        <rFont val="Courier New"/>
        <family val="3"/>
      </rPr>
      <t xml:space="preserve">58     </t>
    </r>
    <r>
      <rPr>
        <vertAlign val="superscript"/>
        <sz val="10.5"/>
        <rFont val="Courier New"/>
        <family val="3"/>
      </rPr>
      <t xml:space="preserve">49    102     62      0      0      0      0      0     </t>
    </r>
    <r>
      <rPr>
        <b/>
        <vertAlign val="superscript"/>
        <sz val="10"/>
        <rFont val="Courier New"/>
        <family val="3"/>
      </rPr>
      <t xml:space="preserve">89     </t>
    </r>
    <r>
      <rPr>
        <vertAlign val="superscript"/>
        <sz val="10.5"/>
        <rFont val="Courier New"/>
        <family val="3"/>
      </rPr>
      <t>97</t>
    </r>
  </si>
  <si>
    <r>
      <rPr>
        <vertAlign val="subscript"/>
        <sz val="10.5"/>
        <rFont val="Courier New"/>
        <family val="3"/>
      </rPr>
      <t xml:space="preserve">25     19     30      9     45     </t>
    </r>
    <r>
      <rPr>
        <sz val="10.5"/>
        <rFont val="Courier New"/>
        <family val="3"/>
      </rPr>
      <t xml:space="preserve">20      0      0      0      </t>
    </r>
    <r>
      <rPr>
        <vertAlign val="superscript"/>
        <sz val="10.5"/>
        <rFont val="Courier New"/>
        <family val="3"/>
      </rPr>
      <t>0      0     30     40</t>
    </r>
  </si>
  <si>
    <r>
      <rPr>
        <b/>
        <vertAlign val="subscript"/>
        <sz val="10"/>
        <rFont val="Courier New"/>
        <family val="3"/>
      </rPr>
      <t xml:space="preserve">56      </t>
    </r>
    <r>
      <rPr>
        <vertAlign val="subscript"/>
        <sz val="10.5"/>
        <rFont val="Courier New"/>
        <family val="3"/>
      </rPr>
      <t xml:space="preserve">51     </t>
    </r>
    <r>
      <rPr>
        <b/>
        <vertAlign val="subscript"/>
        <sz val="10"/>
        <rFont val="Courier New"/>
        <family val="3"/>
      </rPr>
      <t xml:space="preserve">58     </t>
    </r>
    <r>
      <rPr>
        <vertAlign val="subscript"/>
        <sz val="10.5"/>
        <rFont val="Courier New"/>
        <family val="3"/>
      </rPr>
      <t xml:space="preserve">51     </t>
    </r>
    <r>
      <rPr>
        <b/>
        <vertAlign val="subscript"/>
        <sz val="10"/>
        <rFont val="Courier New"/>
        <family val="3"/>
      </rPr>
      <t xml:space="preserve">89     </t>
    </r>
    <r>
      <rPr>
        <sz val="10.5"/>
        <rFont val="Courier New"/>
        <family val="3"/>
      </rPr>
      <t xml:space="preserve">62     19     18    262     74     </t>
    </r>
    <r>
      <rPr>
        <b/>
        <vertAlign val="superscript"/>
        <sz val="10"/>
        <rFont val="Courier New"/>
        <family val="3"/>
      </rPr>
      <t xml:space="preserve">88     </t>
    </r>
    <r>
      <rPr>
        <vertAlign val="superscript"/>
        <sz val="10.5"/>
        <rFont val="Courier New"/>
        <family val="3"/>
      </rPr>
      <t>122    171</t>
    </r>
  </si>
  <si>
    <r>
      <rPr>
        <vertAlign val="subscript"/>
        <sz val="10.5"/>
        <rFont val="Courier New"/>
        <family val="3"/>
      </rPr>
      <t xml:space="preserve">27     18     27     34     </t>
    </r>
    <r>
      <rPr>
        <sz val="10.5"/>
        <rFont val="Courier New"/>
        <family val="3"/>
      </rPr>
      <t xml:space="preserve">58     19     24      6    329     24     </t>
    </r>
    <r>
      <rPr>
        <vertAlign val="superscript"/>
        <sz val="10.5"/>
        <rFont val="Courier New"/>
        <family val="3"/>
      </rPr>
      <t>60    125    103</t>
    </r>
  </si>
  <si>
    <r>
      <rPr>
        <sz val="13.5"/>
        <rFont val="Arial"/>
        <family val="2"/>
      </rPr>
      <t>- 1aa -</t>
    </r>
  </si>
  <si>
    <r>
      <rPr>
        <vertAlign val="subscript"/>
        <sz val="10.5"/>
        <rFont val="Courier New"/>
        <family val="3"/>
      </rPr>
      <t xml:space="preserve">DATE: 12/02/92                                      </t>
    </r>
    <r>
      <rPr>
        <sz val="10.5"/>
        <rFont val="Courier New"/>
        <family val="3"/>
      </rPr>
      <t xml:space="preserve">1992 GENERAL ELECTION                             </t>
    </r>
    <r>
      <rPr>
        <vertAlign val="superscript"/>
        <sz val="10.5"/>
        <rFont val="Courier New"/>
        <family val="3"/>
      </rPr>
      <t xml:space="preserve">PAGE  1 OF  4 </t>
    </r>
    <r>
      <rPr>
        <vertAlign val="subscript"/>
        <sz val="10.5"/>
        <rFont val="Courier New"/>
        <family val="3"/>
      </rPr>
      <t xml:space="preserve">'TIME: 13:17                                      </t>
    </r>
    <r>
      <rPr>
        <sz val="10.5"/>
        <rFont val="Courier New"/>
        <family val="3"/>
      </rPr>
      <t>STATEMENT OF VOTE FOR DISTRICT</t>
    </r>
  </si>
  <si>
    <r>
      <rPr>
        <vertAlign val="subscript"/>
        <sz val="10.5"/>
        <rFont val="Courier New"/>
        <family val="3"/>
      </rPr>
      <t xml:space="preserve">CHIG-    </t>
    </r>
    <r>
      <rPr>
        <b/>
        <vertAlign val="subscript"/>
        <sz val="9.5"/>
        <rFont val="Times New Roman"/>
        <family val="1"/>
      </rPr>
      <t xml:space="preserve">ADAK     </t>
    </r>
    <r>
      <rPr>
        <vertAlign val="subscript"/>
        <sz val="10.5"/>
        <rFont val="Courier New"/>
        <family val="3"/>
      </rPr>
      <t xml:space="preserve">AKUTAN    ATKA   </t>
    </r>
    <r>
      <rPr>
        <sz val="10.5"/>
        <rFont val="Courier New"/>
        <family val="3"/>
      </rPr>
      <t xml:space="preserve">COLD  EGEGIK   </t>
    </r>
    <r>
      <rPr>
        <vertAlign val="superscript"/>
        <sz val="10.5"/>
        <rFont val="Courier New"/>
        <family val="3"/>
      </rPr>
      <t xml:space="preserve">EKWOK   KING   KING   KOLi-  LEVEL-  NAKNEK     NEW </t>
    </r>
    <r>
      <rPr>
        <vertAlign val="subscript"/>
        <sz val="10.5"/>
        <rFont val="Courier New"/>
        <family val="3"/>
      </rPr>
      <t xml:space="preserve">NIKS                          </t>
    </r>
    <r>
      <rPr>
        <b/>
        <vertAlign val="subscript"/>
        <sz val="9.5"/>
        <rFont val="Times New Roman"/>
        <family val="1"/>
      </rPr>
      <t xml:space="preserve">BAV                                         </t>
    </r>
    <r>
      <rPr>
        <sz val="10.5"/>
        <rFont val="Courier New"/>
        <family val="3"/>
      </rPr>
      <t xml:space="preserve">COVE  SALMON   </t>
    </r>
    <r>
      <rPr>
        <vertAlign val="superscript"/>
        <sz val="10.5"/>
        <rFont val="Courier New"/>
        <family val="3"/>
      </rPr>
      <t xml:space="preserve">GANEK     OCK        STUVAHK </t>
    </r>
    <r>
      <rPr>
        <vertAlign val="subscript"/>
        <sz val="10.5"/>
        <rFont val="Courier New"/>
        <family val="3"/>
      </rPr>
      <t xml:space="preserve">40-007  40-805  40-810  </t>
    </r>
    <r>
      <rPr>
        <sz val="10.5"/>
        <rFont val="Courier New"/>
        <family val="3"/>
      </rPr>
      <t xml:space="preserve">40-820  40-830  40-840  40-845  </t>
    </r>
    <r>
      <rPr>
        <vertAlign val="superscript"/>
        <sz val="10.5"/>
        <rFont val="Courier New"/>
        <family val="3"/>
      </rPr>
      <t>40-855  40-860  40-870  40-875  40-885  40-890</t>
    </r>
  </si>
  <si>
    <r>
      <rPr>
        <vertAlign val="subscript"/>
        <sz val="10.5"/>
        <rFont val="Courier New"/>
        <family val="3"/>
      </rPr>
      <t xml:space="preserve">VOTER TURNOUT¾           16.36   32.71   </t>
    </r>
    <r>
      <rPr>
        <sz val="10.5"/>
        <rFont val="Courier New"/>
        <family val="3"/>
      </rPr>
      <t xml:space="preserve">56.56   72.41   </t>
    </r>
    <r>
      <rPr>
        <vertAlign val="superscript"/>
        <sz val="10.5"/>
        <rFont val="Courier New"/>
        <family val="3"/>
      </rPr>
      <t>42.06   23.72  80.00   54.04   55.49   70.00   59.01   62.19   77.29</t>
    </r>
  </si>
  <si>
    <r>
      <rPr>
        <sz val="10.5"/>
        <rFont val="Courier New"/>
        <family val="3"/>
      </rPr>
      <t xml:space="preserve">REGISTERED VOTERS          </t>
    </r>
    <r>
      <rPr>
        <vertAlign val="superscript"/>
        <sz val="10.5"/>
        <rFont val="Courier New"/>
        <family val="3"/>
      </rPr>
      <t xml:space="preserve">336   1498     </t>
    </r>
    <r>
      <rPr>
        <b/>
        <vertAlign val="superscript"/>
        <sz val="10"/>
        <rFont val="Courier New"/>
        <family val="3"/>
      </rPr>
      <t xml:space="preserve">99     58    </t>
    </r>
    <r>
      <rPr>
        <vertAlign val="superscript"/>
        <sz val="10.5"/>
        <rFont val="Courier New"/>
        <family val="3"/>
      </rPr>
      <t>145    177     50    198    364     90     61    365    207</t>
    </r>
  </si>
  <si>
    <r>
      <rPr>
        <sz val="10.5"/>
        <rFont val="Courier New"/>
        <family val="3"/>
      </rPr>
      <t xml:space="preserve">BALLOTS CAST               </t>
    </r>
    <r>
      <rPr>
        <vertAlign val="superscript"/>
        <sz val="10.5"/>
        <rFont val="Courier New"/>
        <family val="3"/>
      </rPr>
      <t>55    490     56     42     61     42     40    107    202     63     36    227    160</t>
    </r>
  </si>
  <si>
    <r>
      <rPr>
        <b/>
        <sz val="9.5"/>
        <rFont val="Arial"/>
        <family val="2"/>
      </rPr>
      <t xml:space="preserve">R          </t>
    </r>
    <r>
      <rPr>
        <sz val="10.5"/>
        <rFont val="Courier New"/>
        <family val="3"/>
      </rPr>
      <t xml:space="preserve">24    </t>
    </r>
    <r>
      <rPr>
        <vertAlign val="superscript"/>
        <sz val="10.5"/>
        <rFont val="Courier New"/>
        <family val="3"/>
      </rPr>
      <t xml:space="preserve">222     29     15     </t>
    </r>
    <r>
      <rPr>
        <b/>
        <vertAlign val="superscript"/>
        <sz val="10"/>
        <rFont val="Courier New"/>
        <family val="3"/>
      </rPr>
      <t xml:space="preserve">28     </t>
    </r>
    <r>
      <rPr>
        <vertAlign val="superscript"/>
        <sz val="10.5"/>
        <rFont val="Courier New"/>
        <family val="3"/>
      </rPr>
      <t xml:space="preserve">25     17     61     93     36     </t>
    </r>
    <r>
      <rPr>
        <vertAlign val="superscript"/>
        <sz val="9.5"/>
        <rFont val="Times New Roman"/>
        <family val="1"/>
      </rPr>
      <t xml:space="preserve">17              </t>
    </r>
    <r>
      <rPr>
        <b/>
        <vertAlign val="superscript"/>
        <sz val="10"/>
        <rFont val="Courier New"/>
        <family val="3"/>
      </rPr>
      <t>82     98</t>
    </r>
  </si>
  <si>
    <r>
      <rPr>
        <sz val="10.5"/>
        <rFont val="Courier New"/>
        <family val="3"/>
      </rPr>
      <t>BUSH/QUAYLE CLINTON/GORE FULANI/MUNOZ</t>
    </r>
  </si>
  <si>
    <r>
      <rPr>
        <sz val="10.5"/>
        <rFont val="Courier New"/>
        <family val="3"/>
      </rPr>
      <t>D NAP AFP</t>
    </r>
  </si>
  <si>
    <r>
      <rPr>
        <sz val="10.5"/>
        <rFont val="Courier New"/>
        <family val="3"/>
      </rPr>
      <t xml:space="preserve">7    </t>
    </r>
    <r>
      <rPr>
        <vertAlign val="superscript"/>
        <sz val="10.5"/>
        <rFont val="Courier New"/>
        <family val="3"/>
      </rPr>
      <t>117     17     19</t>
    </r>
  </si>
  <si>
    <r>
      <rPr>
        <sz val="10.5"/>
        <rFont val="Courier New"/>
        <family val="3"/>
      </rPr>
      <t xml:space="preserve">0      2      </t>
    </r>
    <r>
      <rPr>
        <vertAlign val="superscript"/>
        <sz val="10.5"/>
        <rFont val="Courier New"/>
        <family val="3"/>
      </rPr>
      <t>0      0</t>
    </r>
  </si>
  <si>
    <r>
      <rPr>
        <b/>
        <sz val="10"/>
        <rFont val="Courier New"/>
        <family val="3"/>
      </rPr>
      <t xml:space="preserve">16     </t>
    </r>
    <r>
      <rPr>
        <sz val="10.5"/>
        <rFont val="Courier New"/>
        <family val="3"/>
      </rPr>
      <t xml:space="preserve">7     </t>
    </r>
    <r>
      <rPr>
        <b/>
        <vertAlign val="superscript"/>
        <sz val="10"/>
        <rFont val="Courier New"/>
        <family val="3"/>
      </rPr>
      <t xml:space="preserve">18     </t>
    </r>
    <r>
      <rPr>
        <vertAlign val="superscript"/>
        <sz val="10.5"/>
        <rFont val="Courier New"/>
        <family val="3"/>
      </rPr>
      <t xml:space="preserve">36     53     </t>
    </r>
    <r>
      <rPr>
        <vertAlign val="superscript"/>
        <sz val="9.5"/>
        <rFont val="Times New Roman"/>
        <family val="1"/>
      </rPr>
      <t xml:space="preserve">17               </t>
    </r>
    <r>
      <rPr>
        <vertAlign val="superscript"/>
        <sz val="10.5"/>
        <rFont val="Courier New"/>
        <family val="3"/>
      </rPr>
      <t>10     73     42</t>
    </r>
  </si>
  <si>
    <r>
      <rPr>
        <vertAlign val="subscript"/>
        <sz val="10.5"/>
        <rFont val="Courier New"/>
        <family val="3"/>
      </rPr>
      <t xml:space="preserve">0      0      0      0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0      0      0</t>
    </r>
  </si>
  <si>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1      0      1      0      0</t>
    </r>
  </si>
  <si>
    <r>
      <rPr>
        <sz val="10.5"/>
        <rFont val="Courier New"/>
        <family val="3"/>
      </rPr>
      <t>GRITZ/MI NETT HAGELIN/TOMPKINS</t>
    </r>
  </si>
  <si>
    <r>
      <rPr>
        <sz val="10.5"/>
        <rFont val="Courier New"/>
        <family val="3"/>
      </rPr>
      <t>NLP IFER</t>
    </r>
  </si>
  <si>
    <r>
      <rPr>
        <sz val="10.5"/>
        <rFont val="Courier New"/>
        <family val="3"/>
      </rPr>
      <t xml:space="preserve">1      1      </t>
    </r>
    <r>
      <rPr>
        <vertAlign val="superscript"/>
        <sz val="10.5"/>
        <rFont val="Courier New"/>
        <family val="3"/>
      </rPr>
      <t>0      0      0      0</t>
    </r>
  </si>
  <si>
    <r>
      <rPr>
        <sz val="10.5"/>
        <rFont val="Courier New"/>
        <family val="3"/>
      </rPr>
      <t xml:space="preserve">0      </t>
    </r>
    <r>
      <rPr>
        <vertAlign val="superscript"/>
        <sz val="10.5"/>
        <rFont val="Courier New"/>
        <family val="3"/>
      </rPr>
      <t>1      0      0      0      0</t>
    </r>
  </si>
  <si>
    <r>
      <rPr>
        <vertAlign val="subscript"/>
        <sz val="10.5"/>
        <rFont val="Courier New"/>
        <family val="3"/>
      </rPr>
      <t xml:space="preserve">0      0      0      1      0      0      0      0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0     2      2</t>
    </r>
  </si>
  <si>
    <r>
      <rPr>
        <sz val="10.5"/>
        <rFont val="Courier New"/>
        <family val="3"/>
      </rPr>
      <t xml:space="preserve">LP     0      </t>
    </r>
    <r>
      <rPr>
        <vertAlign val="superscript"/>
        <sz val="10.5"/>
        <rFont val="Courier New"/>
        <family val="3"/>
      </rPr>
      <t>0      0      0      0      0      0      0      0      0      0      0      1</t>
    </r>
  </si>
  <si>
    <r>
      <rPr>
        <sz val="10.5"/>
        <rFont val="Courier New"/>
        <family val="3"/>
      </rPr>
      <t xml:space="preserve">NPP     21    </t>
    </r>
    <r>
      <rPr>
        <vertAlign val="superscript"/>
        <sz val="10.5"/>
        <rFont val="Courier New"/>
        <family val="3"/>
      </rPr>
      <t xml:space="preserve">145     10     </t>
    </r>
    <r>
      <rPr>
        <b/>
        <i/>
        <vertAlign val="superscript"/>
        <sz val="9.5"/>
        <rFont val="Times New Roman"/>
        <family val="1"/>
      </rPr>
      <t xml:space="preserve">6              </t>
    </r>
    <r>
      <rPr>
        <vertAlign val="superscript"/>
        <sz val="10.5"/>
        <rFont val="Courier New"/>
        <family val="3"/>
      </rPr>
      <t xml:space="preserve">16     9      4      9     53     7      </t>
    </r>
    <r>
      <rPr>
        <i/>
        <vertAlign val="superscript"/>
        <sz val="10"/>
        <rFont val="Courier New"/>
        <family val="3"/>
      </rPr>
      <t>6     61</t>
    </r>
    <r>
      <rPr>
        <vertAlign val="superscript"/>
        <sz val="10.5"/>
        <rFont val="Courier New"/>
        <family val="3"/>
      </rPr>
      <t xml:space="preserve">      8</t>
    </r>
  </si>
  <si>
    <r>
      <rPr>
        <sz val="10.5"/>
        <rFont val="Courier New"/>
        <family val="3"/>
      </rPr>
      <t xml:space="preserve">0      1      </t>
    </r>
    <r>
      <rPr>
        <vertAlign val="superscript"/>
        <sz val="10.5"/>
        <rFont val="Courier New"/>
        <family val="3"/>
      </rPr>
      <t>0      0</t>
    </r>
  </si>
  <si>
    <r>
      <rPr>
        <vertAlign val="subscript"/>
        <sz val="10.5"/>
        <rFont val="Courier New"/>
        <family val="3"/>
      </rPr>
      <t xml:space="preserve">0      0      0      1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0      0      0</t>
    </r>
  </si>
  <si>
    <r>
      <rPr>
        <sz val="10.5"/>
        <rFont val="Courier New"/>
        <family val="3"/>
      </rPr>
      <t xml:space="preserve">WRITE-IN                </t>
    </r>
    <r>
      <rPr>
        <vertAlign val="superscript"/>
        <sz val="10.5"/>
        <rFont val="Courier New"/>
        <family val="3"/>
      </rPr>
      <t>0      0      0      0      0      0      0      0      0      0      0      0      0</t>
    </r>
  </si>
  <si>
    <r>
      <rPr>
        <sz val="10.5"/>
        <rFont val="Courier New"/>
        <family val="3"/>
      </rPr>
      <t xml:space="preserve">G      2     </t>
    </r>
    <r>
      <rPr>
        <b/>
        <sz val="10"/>
        <rFont val="Courier New"/>
        <family val="3"/>
      </rPr>
      <t xml:space="preserve">55      </t>
    </r>
    <r>
      <rPr>
        <vertAlign val="superscript"/>
        <sz val="10.5"/>
        <rFont val="Courier New"/>
        <family val="3"/>
      </rPr>
      <t>2      1      5      4      2      3     13     2      2     13      4</t>
    </r>
  </si>
  <si>
    <r>
      <rPr>
        <b/>
        <vertAlign val="subscript"/>
        <sz val="9.5"/>
        <rFont val="Arial"/>
        <family val="2"/>
      </rPr>
      <t xml:space="preserve">R          </t>
    </r>
    <r>
      <rPr>
        <b/>
        <vertAlign val="subscript"/>
        <sz val="10"/>
        <rFont val="Courier New"/>
        <family val="3"/>
      </rPr>
      <t xml:space="preserve">38    </t>
    </r>
    <r>
      <rPr>
        <vertAlign val="subscript"/>
        <sz val="10.5"/>
        <rFont val="Courier New"/>
        <family val="3"/>
      </rPr>
      <t xml:space="preserve">221     </t>
    </r>
    <r>
      <rPr>
        <b/>
        <sz val="10"/>
        <rFont val="Courier New"/>
        <family val="3"/>
      </rPr>
      <t xml:space="preserve">36     </t>
    </r>
    <r>
      <rPr>
        <sz val="10.5"/>
        <rFont val="Courier New"/>
        <family val="3"/>
      </rPr>
      <t xml:space="preserve">22·    </t>
    </r>
    <r>
      <rPr>
        <b/>
        <vertAlign val="superscript"/>
        <sz val="10"/>
        <rFont val="Courier New"/>
        <family val="3"/>
      </rPr>
      <t xml:space="preserve">30     </t>
    </r>
    <r>
      <rPr>
        <vertAlign val="superscript"/>
        <sz val="10.5"/>
        <rFont val="Courier New"/>
        <family val="3"/>
      </rPr>
      <t xml:space="preserve">26     20     </t>
    </r>
    <r>
      <rPr>
        <b/>
        <vertAlign val="superscript"/>
        <sz val="10"/>
        <rFont val="Courier New"/>
        <family val="3"/>
      </rPr>
      <t xml:space="preserve">55     98      </t>
    </r>
    <r>
      <rPr>
        <vertAlign val="superscript"/>
        <sz val="10.5"/>
        <rFont val="Courier New"/>
        <family val="3"/>
      </rPr>
      <t>39     17     91     75</t>
    </r>
  </si>
  <si>
    <r>
      <rPr>
        <b/>
        <vertAlign val="subscript"/>
        <sz val="9.5"/>
        <rFont val="Times New Roman"/>
        <family val="1"/>
      </rPr>
      <t xml:space="preserve">D           </t>
    </r>
    <r>
      <rPr>
        <vertAlign val="subscript"/>
        <sz val="10.5"/>
        <rFont val="Courier New"/>
        <family val="3"/>
      </rPr>
      <t xml:space="preserve">13    </t>
    </r>
    <r>
      <rPr>
        <b/>
        <vertAlign val="subscript"/>
        <sz val="10"/>
        <rFont val="Courier New"/>
        <family val="3"/>
      </rPr>
      <t xml:space="preserve">196      </t>
    </r>
    <r>
      <rPr>
        <vertAlign val="subscript"/>
        <sz val="10.5"/>
        <rFont val="Courier New"/>
        <family val="3"/>
      </rPr>
      <t xml:space="preserve">17     17     24     12     </t>
    </r>
    <r>
      <rPr>
        <vertAlign val="subscript"/>
        <sz val="9.5"/>
        <rFont val="Times New Roman"/>
        <family val="1"/>
      </rPr>
      <t xml:space="preserve">16               </t>
    </r>
    <r>
      <rPr>
        <b/>
        <sz val="10"/>
        <rFont val="Courier New"/>
        <family val="3"/>
      </rPr>
      <t xml:space="preserve">46     86      </t>
    </r>
    <r>
      <rPr>
        <vertAlign val="superscript"/>
        <sz val="10.5"/>
        <rFont val="Courier New"/>
        <family val="3"/>
      </rPr>
      <t>17     10     91</t>
    </r>
    <r>
      <rPr>
        <vertAlign val="superscript"/>
        <sz val="9"/>
        <rFont val="Arial"/>
        <family val="2"/>
      </rPr>
      <t xml:space="preserve">             72</t>
    </r>
  </si>
  <si>
    <r>
      <rPr>
        <sz val="10.5"/>
        <rFont val="Courier New"/>
        <family val="3"/>
      </rPr>
      <t xml:space="preserve">WRITE-IN                  </t>
    </r>
    <r>
      <rPr>
        <vertAlign val="superscript"/>
        <sz val="10.5"/>
        <rFont val="Courier New"/>
        <family val="3"/>
      </rPr>
      <t>0      0      0      0      0      0      0      0      0</t>
    </r>
  </si>
  <si>
    <r>
      <rPr>
        <sz val="10.5"/>
        <rFont val="Courier New"/>
        <family val="3"/>
      </rPr>
      <t xml:space="preserve">UNITED STATES </t>
    </r>
    <r>
      <rPr>
        <b/>
        <sz val="11"/>
        <rFont val="Courier New"/>
        <family val="3"/>
      </rPr>
      <t xml:space="preserve">REP. </t>
    </r>
    <r>
      <rPr>
        <sz val="10.5"/>
        <rFont val="Courier New"/>
        <family val="3"/>
      </rPr>
      <t>DEVENS, JOHN MILLIGAN, MIKE STATES, MICHAEL YOUNG, DON WRITE-IN</t>
    </r>
  </si>
  <si>
    <r>
      <rPr>
        <sz val="10.5"/>
        <rFont val="Courier New"/>
        <family val="3"/>
      </rPr>
      <t>STATE SENATOR DIST.T</t>
    </r>
  </si>
  <si>
    <r>
      <rPr>
        <b/>
        <sz val="9.5"/>
        <rFont val="Times New Roman"/>
        <family val="1"/>
      </rPr>
      <t xml:space="preserve">D            </t>
    </r>
    <r>
      <rPr>
        <sz val="10.5"/>
        <rFont val="Courier New"/>
        <family val="3"/>
      </rPr>
      <t xml:space="preserve">11    </t>
    </r>
    <r>
      <rPr>
        <vertAlign val="superscript"/>
        <sz val="10.5"/>
        <rFont val="Courier New"/>
        <family val="3"/>
      </rPr>
      <t xml:space="preserve">157     12     19     27     12      </t>
    </r>
    <r>
      <rPr>
        <b/>
        <vertAlign val="superscript"/>
        <sz val="10"/>
        <rFont val="Courier New"/>
        <family val="3"/>
      </rPr>
      <t xml:space="preserve">8     </t>
    </r>
    <r>
      <rPr>
        <vertAlign val="superscript"/>
        <sz val="10.5"/>
        <rFont val="Courier New"/>
        <family val="3"/>
      </rPr>
      <t xml:space="preserve">34     78     10     7     </t>
    </r>
    <r>
      <rPr>
        <b/>
        <vertAlign val="superscript"/>
        <sz val="10"/>
        <rFont val="Courier New"/>
        <family val="3"/>
      </rPr>
      <t>96</t>
    </r>
    <r>
      <rPr>
        <vertAlign val="superscript"/>
        <sz val="10.5"/>
        <rFont val="Courier New"/>
        <family val="3"/>
      </rPr>
      <t xml:space="preserve">     33</t>
    </r>
  </si>
  <si>
    <r>
      <rPr>
        <vertAlign val="subscript"/>
        <sz val="10.5"/>
        <rFont val="Courier New"/>
        <family val="3"/>
      </rPr>
      <t xml:space="preserve">G      1     31      1      0      0      1      0      </t>
    </r>
    <r>
      <rPr>
        <sz val="10.5"/>
        <rFont val="Courier New"/>
        <family val="3"/>
      </rPr>
      <t xml:space="preserve">1     12      </t>
    </r>
    <r>
      <rPr>
        <vertAlign val="superscript"/>
        <sz val="10.5"/>
        <rFont val="Courier New"/>
        <family val="3"/>
      </rPr>
      <t>1     0      9      3</t>
    </r>
  </si>
  <si>
    <r>
      <rPr>
        <b/>
        <vertAlign val="subscript"/>
        <sz val="9.5"/>
        <rFont val="Times New Roman"/>
        <family val="1"/>
      </rPr>
      <t xml:space="preserve">A                </t>
    </r>
    <r>
      <rPr>
        <vertAlign val="subscript"/>
        <sz val="10.5"/>
        <rFont val="Courier New"/>
        <family val="3"/>
      </rPr>
      <t xml:space="preserve">4    54      2      2      8      5      2      4     17     </t>
    </r>
    <r>
      <rPr>
        <sz val="10.5"/>
        <rFont val="Courier New"/>
        <family val="3"/>
      </rPr>
      <t xml:space="preserve">3      1     </t>
    </r>
    <r>
      <rPr>
        <b/>
        <sz val="10"/>
        <rFont val="Courier New"/>
        <family val="3"/>
      </rPr>
      <t>18</t>
    </r>
    <r>
      <rPr>
        <sz val="10.5"/>
        <rFont val="Courier New"/>
        <family val="3"/>
      </rPr>
      <t xml:space="preserve">      2</t>
    </r>
  </si>
  <si>
    <r>
      <rPr>
        <b/>
        <vertAlign val="subscript"/>
        <sz val="9"/>
        <rFont val="Arial"/>
        <family val="2"/>
      </rPr>
      <t xml:space="preserve">R            </t>
    </r>
    <r>
      <rPr>
        <vertAlign val="subscript"/>
        <sz val="10.5"/>
        <rFont val="Courier New"/>
        <family val="3"/>
      </rPr>
      <t xml:space="preserve">37    222     40     19     23     24     </t>
    </r>
    <r>
      <rPr>
        <b/>
        <vertAlign val="subscript"/>
        <sz val="10"/>
        <rFont val="Courier New"/>
        <family val="3"/>
      </rPr>
      <t xml:space="preserve">28     </t>
    </r>
    <r>
      <rPr>
        <b/>
        <sz val="10"/>
        <rFont val="Courier New"/>
        <family val="3"/>
      </rPr>
      <t xml:space="preserve">65     89     </t>
    </r>
    <r>
      <rPr>
        <vertAlign val="superscript"/>
        <sz val="10.5"/>
        <rFont val="Courier New"/>
        <family val="3"/>
      </rPr>
      <t>42     25    100    114</t>
    </r>
  </si>
  <si>
    <r>
      <rPr>
        <vertAlign val="subscript"/>
        <sz val="10.5"/>
        <rFont val="Courier New"/>
        <family val="3"/>
      </rPr>
      <t xml:space="preserve">0      0      0      0      0      0      0     0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 xml:space="preserve">0      0      </t>
    </r>
    <r>
      <rPr>
        <vertAlign val="superscript"/>
        <sz val="9"/>
        <rFont val="Times New Roman"/>
        <family val="1"/>
      </rPr>
      <t>0</t>
    </r>
  </si>
  <si>
    <r>
      <rPr>
        <b/>
        <sz val="9.5"/>
        <rFont val="Times New Roman"/>
        <family val="1"/>
      </rPr>
      <t xml:space="preserve">D            </t>
    </r>
    <r>
      <rPr>
        <sz val="10.5"/>
        <rFont val="Courier New"/>
        <family val="3"/>
      </rPr>
      <t xml:space="preserve">27    </t>
    </r>
    <r>
      <rPr>
        <vertAlign val="superscript"/>
        <sz val="10.5"/>
        <rFont val="Courier New"/>
        <family val="3"/>
      </rPr>
      <t xml:space="preserve">237     </t>
    </r>
    <r>
      <rPr>
        <b/>
        <vertAlign val="superscript"/>
        <sz val="10"/>
        <rFont val="Courier New"/>
        <family val="3"/>
      </rPr>
      <t xml:space="preserve">36     28     </t>
    </r>
    <r>
      <rPr>
        <vertAlign val="superscript"/>
        <sz val="10.5"/>
        <rFont val="Courier New"/>
        <family val="3"/>
      </rPr>
      <t xml:space="preserve">24     23     21     72     </t>
    </r>
    <r>
      <rPr>
        <b/>
        <vertAlign val="superscript"/>
        <sz val="10"/>
        <rFont val="Courier New"/>
        <family val="3"/>
      </rPr>
      <t xml:space="preserve">99      38     </t>
    </r>
    <r>
      <rPr>
        <vertAlign val="superscript"/>
        <sz val="10.5"/>
        <rFont val="Courier New"/>
        <family val="3"/>
      </rPr>
      <t>25    124    124</t>
    </r>
  </si>
  <si>
    <r>
      <rPr>
        <sz val="10.5"/>
        <rFont val="Courier New"/>
        <family val="3"/>
      </rPr>
      <t>JACKO, GEORGE KRISTOVICH, WILLIAM</t>
    </r>
  </si>
  <si>
    <r>
      <rPr>
        <sz val="10.5"/>
        <rFont val="Courier New"/>
        <family val="3"/>
      </rPr>
      <t>A</t>
    </r>
    <r>
      <rPr>
        <vertAlign val="superscript"/>
        <sz val="10.5"/>
        <rFont val="Courier New"/>
        <family val="3"/>
      </rPr>
      <t xml:space="preserve">     22</t>
    </r>
  </si>
  <si>
    <r>
      <rPr>
        <sz val="10.5"/>
        <rFont val="Courier New"/>
        <family val="3"/>
      </rPr>
      <t xml:space="preserve">200     </t>
    </r>
    <r>
      <rPr>
        <vertAlign val="superscript"/>
        <sz val="10.5"/>
        <rFont val="Courier New"/>
        <family val="3"/>
      </rPr>
      <t>17     12</t>
    </r>
  </si>
  <si>
    <r>
      <rPr>
        <sz val="10.5"/>
        <rFont val="Courier New"/>
        <family val="3"/>
      </rPr>
      <t xml:space="preserve">31     </t>
    </r>
    <r>
      <rPr>
        <b/>
        <sz val="10"/>
        <rFont val="Courier New"/>
        <family val="3"/>
      </rPr>
      <t xml:space="preserve">18     </t>
    </r>
    <r>
      <rPr>
        <vertAlign val="superscript"/>
        <sz val="9.5"/>
        <rFont val="Times New Roman"/>
        <family val="1"/>
      </rPr>
      <t xml:space="preserve">16               </t>
    </r>
    <r>
      <rPr>
        <vertAlign val="superscript"/>
        <sz val="10.5"/>
        <rFont val="Courier New"/>
        <family val="3"/>
      </rPr>
      <t xml:space="preserve">31     </t>
    </r>
    <r>
      <rPr>
        <b/>
        <vertAlign val="superscript"/>
        <sz val="10"/>
        <rFont val="Courier New"/>
        <family val="3"/>
      </rPr>
      <t xml:space="preserve">95      18      </t>
    </r>
    <r>
      <rPr>
        <vertAlign val="superscript"/>
        <sz val="10.5"/>
        <rFont val="Courier New"/>
        <family val="3"/>
      </rPr>
      <t>7     94     27</t>
    </r>
  </si>
  <si>
    <r>
      <rPr>
        <sz val="10.5"/>
        <rFont val="Courier New"/>
        <family val="3"/>
      </rPr>
      <t>STATE REP. DIST. 40</t>
    </r>
  </si>
  <si>
    <r>
      <rPr>
        <vertAlign val="subscript"/>
        <sz val="10.5"/>
        <rFont val="Courier New"/>
        <family val="3"/>
      </rPr>
      <t xml:space="preserve">1      0      0      0      0      0      0      </t>
    </r>
    <r>
      <rPr>
        <sz val="10.5"/>
        <rFont val="Courier New"/>
        <family val="3"/>
      </rPr>
      <t xml:space="preserve">0      0      0      </t>
    </r>
    <r>
      <rPr>
        <vertAlign val="superscript"/>
        <sz val="10.5"/>
        <rFont val="Courier New"/>
        <family val="3"/>
      </rPr>
      <t xml:space="preserve">0      </t>
    </r>
    <r>
      <rPr>
        <vertAlign val="superscript"/>
        <sz val="9"/>
        <rFont val="Times New Roman"/>
        <family val="1"/>
      </rPr>
      <t>0</t>
    </r>
  </si>
  <si>
    <r>
      <rPr>
        <b/>
        <vertAlign val="subscript"/>
        <sz val="9.5"/>
        <rFont val="Times New Roman"/>
        <family val="1"/>
      </rPr>
      <t xml:space="preserve">A             </t>
    </r>
    <r>
      <rPr>
        <vertAlign val="subscript"/>
        <sz val="10.5"/>
        <rFont val="Courier New"/>
        <family val="3"/>
      </rPr>
      <t xml:space="preserve">36    246     40     16     37     </t>
    </r>
    <r>
      <rPr>
        <sz val="10.5"/>
        <rFont val="Courier New"/>
        <family val="3"/>
      </rPr>
      <t xml:space="preserve">26     23    </t>
    </r>
    <r>
      <rPr>
        <b/>
        <i/>
        <vertAlign val="superscript"/>
        <sz val="9.5"/>
        <rFont val="Times New Roman"/>
        <family val="1"/>
      </rPr>
      <t xml:space="preserve">66              </t>
    </r>
    <r>
      <rPr>
        <vertAlign val="superscript"/>
        <sz val="10.5"/>
        <rFont val="Courier New"/>
        <family val="3"/>
      </rPr>
      <t>92     34     15     91</t>
    </r>
    <r>
      <rPr>
        <b/>
        <vertAlign val="superscript"/>
        <sz val="10"/>
        <rFont val="Courier New"/>
        <family val="3"/>
      </rPr>
      <t xml:space="preserve">     89</t>
    </r>
  </si>
  <si>
    <r>
      <rPr>
        <sz val="10.5"/>
        <rFont val="Courier New"/>
        <family val="3"/>
      </rPr>
      <t>MOSES, CARL ROBINSON, DENNIS</t>
    </r>
  </si>
  <si>
    <r>
      <rPr>
        <b/>
        <sz val="9.5"/>
        <rFont val="Times New Roman"/>
        <family val="1"/>
      </rPr>
      <t>D</t>
    </r>
    <r>
      <rPr>
        <sz val="10.5"/>
        <rFont val="Courier New"/>
        <family val="3"/>
      </rPr>
      <t xml:space="preserve">     14</t>
    </r>
  </si>
  <si>
    <r>
      <rPr>
        <sz val="10.5"/>
        <rFont val="Courier New"/>
        <family val="3"/>
      </rPr>
      <t xml:space="preserve">189     15     </t>
    </r>
    <r>
      <rPr>
        <vertAlign val="superscript"/>
        <sz val="10.5"/>
        <rFont val="Courier New"/>
        <family val="3"/>
      </rPr>
      <t>25     17</t>
    </r>
  </si>
  <si>
    <r>
      <rPr>
        <vertAlign val="subscript"/>
        <sz val="10.5"/>
        <rFont val="Courier New"/>
        <family val="3"/>
      </rPr>
      <t xml:space="preserve">14     14     37     96     </t>
    </r>
    <r>
      <rPr>
        <sz val="10.5"/>
        <rFont val="Courier New"/>
        <family val="3"/>
      </rPr>
      <t xml:space="preserve">20     15    127     </t>
    </r>
    <r>
      <rPr>
        <vertAlign val="superscript"/>
        <sz val="10.5"/>
        <rFont val="Courier New"/>
        <family val="3"/>
      </rPr>
      <t>61</t>
    </r>
  </si>
  <si>
    <r>
      <rPr>
        <sz val="10.5"/>
        <rFont val="Courier New"/>
        <family val="3"/>
      </rPr>
      <t>APPEALS - A. BRYNER VES</t>
    </r>
  </si>
  <si>
    <r>
      <rPr>
        <vertAlign val="subscript"/>
        <sz val="10.5"/>
        <rFont val="Courier New"/>
        <family val="3"/>
      </rPr>
      <t xml:space="preserve">0      0      0      0      0      0      0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9"/>
        <rFont val="Times New Roman"/>
        <family val="1"/>
      </rPr>
      <t xml:space="preserve">0                 </t>
    </r>
    <r>
      <rPr>
        <vertAlign val="superscript"/>
        <sz val="10.5"/>
        <rFont val="Courier New"/>
        <family val="3"/>
      </rPr>
      <t>1      0</t>
    </r>
  </si>
  <si>
    <r>
      <rPr>
        <vertAlign val="subscript"/>
        <sz val="10.5"/>
        <rFont val="Courier New"/>
        <family val="3"/>
      </rPr>
      <t xml:space="preserve">25    276     37     19     33     19     </t>
    </r>
    <r>
      <rPr>
        <sz val="10.5"/>
        <rFont val="Courier New"/>
        <family val="3"/>
      </rPr>
      <t xml:space="preserve">21     61    102     </t>
    </r>
    <r>
      <rPr>
        <vertAlign val="superscript"/>
        <sz val="10.5"/>
        <rFont val="Courier New"/>
        <family val="3"/>
      </rPr>
      <t>33     18    108     86</t>
    </r>
  </si>
  <si>
    <r>
      <rPr>
        <vertAlign val="subscript"/>
        <sz val="10.5"/>
        <rFont val="Courier New"/>
        <family val="3"/>
      </rPr>
      <t xml:space="preserve">20    139     15     21     16     14     11     </t>
    </r>
    <r>
      <rPr>
        <sz val="10.5"/>
        <rFont val="Courier New"/>
        <family val="3"/>
      </rPr>
      <t xml:space="preserve">34     75     </t>
    </r>
    <r>
      <rPr>
        <vertAlign val="superscript"/>
        <sz val="10.5"/>
        <rFont val="Courier New"/>
        <family val="3"/>
      </rPr>
      <t>16     11     87     50</t>
    </r>
  </si>
  <si>
    <r>
      <rPr>
        <vertAlign val="subscript"/>
        <sz val="10.5"/>
        <rFont val="Courier New"/>
        <family val="3"/>
      </rPr>
      <t xml:space="preserve">24    265     32     19     31     </t>
    </r>
    <r>
      <rPr>
        <vertAlign val="subscript"/>
        <sz val="9.5"/>
        <rFont val="Times New Roman"/>
        <family val="1"/>
      </rPr>
      <t xml:space="preserve">17              </t>
    </r>
    <r>
      <rPr>
        <sz val="10.5"/>
        <rFont val="Courier New"/>
        <family val="3"/>
      </rPr>
      <t xml:space="preserve">22     59    100     </t>
    </r>
    <r>
      <rPr>
        <vertAlign val="superscript"/>
        <sz val="10.5"/>
        <rFont val="Courier New"/>
        <family val="3"/>
      </rPr>
      <t xml:space="preserve">32     </t>
    </r>
    <r>
      <rPr>
        <vertAlign val="superscript"/>
        <sz val="9.5"/>
        <rFont val="Times New Roman"/>
        <family val="1"/>
      </rPr>
      <t xml:space="preserve">16            </t>
    </r>
    <r>
      <rPr>
        <vertAlign val="superscript"/>
        <sz val="10.5"/>
        <rFont val="Courier New"/>
        <family val="3"/>
      </rPr>
      <t>107     74</t>
    </r>
  </si>
  <si>
    <r>
      <rPr>
        <vertAlign val="subscript"/>
        <sz val="10.5"/>
        <rFont val="Courier New"/>
        <family val="3"/>
      </rPr>
      <t xml:space="preserve">20    142     19     </t>
    </r>
    <r>
      <rPr>
        <sz val="10.5"/>
        <rFont val="Courier New"/>
        <family val="3"/>
      </rPr>
      <t xml:space="preserve">22     19     </t>
    </r>
    <r>
      <rPr>
        <vertAlign val="superscript"/>
        <sz val="10.5"/>
        <rFont val="Courier New"/>
        <family val="3"/>
      </rPr>
      <t xml:space="preserve">17     10     37     </t>
    </r>
    <r>
      <rPr>
        <i/>
        <vertAlign val="superscript"/>
        <sz val="10"/>
        <rFont val="Courier New"/>
        <family val="3"/>
      </rPr>
      <t xml:space="preserve">16     </t>
    </r>
    <r>
      <rPr>
        <vertAlign val="superscript"/>
        <sz val="10.5"/>
        <rFont val="Courier New"/>
        <family val="3"/>
      </rPr>
      <t xml:space="preserve">17     13     </t>
    </r>
    <r>
      <rPr>
        <b/>
        <vertAlign val="superscript"/>
        <sz val="10"/>
        <rFont val="Courier New"/>
        <family val="3"/>
      </rPr>
      <t xml:space="preserve">85     </t>
    </r>
    <r>
      <rPr>
        <vertAlign val="superscript"/>
        <sz val="10.5"/>
        <rFont val="Courier New"/>
        <family val="3"/>
      </rPr>
      <t>60</t>
    </r>
  </si>
  <si>
    <r>
      <rPr>
        <sz val="10.5"/>
        <rFont val="Courier New"/>
        <family val="3"/>
      </rPr>
      <t xml:space="preserve">24    308     </t>
    </r>
    <r>
      <rPr>
        <vertAlign val="superscript"/>
        <sz val="10.5"/>
        <rFont val="Courier New"/>
        <family val="3"/>
      </rPr>
      <t>40     26     34     22     23     63    108     31     17    116     83</t>
    </r>
  </si>
  <si>
    <r>
      <rPr>
        <vertAlign val="subscript"/>
        <sz val="10.5"/>
        <rFont val="Courier New"/>
        <family val="3"/>
      </rPr>
      <t xml:space="preserve">23    109     13     15     16     11      9     28     </t>
    </r>
    <r>
      <rPr>
        <i/>
        <sz val="10"/>
        <rFont val="Courier New"/>
        <family val="3"/>
      </rPr>
      <t xml:space="preserve">61     </t>
    </r>
    <r>
      <rPr>
        <sz val="10.5"/>
        <rFont val="Courier New"/>
        <family val="3"/>
      </rPr>
      <t xml:space="preserve">18     </t>
    </r>
    <r>
      <rPr>
        <vertAlign val="superscript"/>
        <sz val="10.5"/>
        <rFont val="Courier New"/>
        <family val="3"/>
      </rPr>
      <t>12     81     51</t>
    </r>
  </si>
  <si>
    <r>
      <rPr>
        <sz val="9"/>
        <rFont val="Arial"/>
        <family val="2"/>
      </rPr>
      <t>-  129 -</t>
    </r>
  </si>
  <si>
    <r>
      <rPr>
        <sz val="10.5"/>
        <rFont val="Times New Roman"/>
        <family val="1"/>
      </rPr>
      <t>u</t>
    </r>
  </si>
  <si>
    <r>
      <rPr>
        <sz val="11"/>
        <rFont val="Courier New"/>
        <family val="3"/>
      </rPr>
      <t xml:space="preserve">DATE: 12/02/92                                    </t>
    </r>
    <r>
      <rPr>
        <vertAlign val="superscript"/>
        <sz val="11"/>
        <rFont val="Courier New"/>
        <family val="3"/>
      </rPr>
      <t xml:space="preserve">1992 GENERAL ELECTION                            PAGE  2 OF 4 </t>
    </r>
    <r>
      <rPr>
        <vertAlign val="subscript"/>
        <sz val="11"/>
        <rFont val="Courier New"/>
        <family val="3"/>
      </rPr>
      <t xml:space="preserve">TIME: 13:17                                    </t>
    </r>
    <r>
      <rPr>
        <sz val="11"/>
        <rFont val="Courier New"/>
        <family val="3"/>
      </rPr>
      <t>STATEMENT OF VOTE FOR DISTRICT 40</t>
    </r>
  </si>
  <si>
    <r>
      <rPr>
        <sz val="11"/>
        <rFont val="Courier New"/>
        <family val="3"/>
      </rPr>
      <t xml:space="preserve">CHIG-   ADAK  </t>
    </r>
    <r>
      <rPr>
        <vertAlign val="superscript"/>
        <sz val="11"/>
        <rFont val="Courier New"/>
        <family val="3"/>
      </rPr>
      <t xml:space="preserve">AKUTAN   ATKA   COLD  EGEGIK   </t>
    </r>
    <r>
      <rPr>
        <b/>
        <vertAlign val="superscript"/>
        <sz val="11"/>
        <rFont val="Courier New"/>
        <family val="3"/>
      </rPr>
      <t xml:space="preserve">EKWOK   </t>
    </r>
    <r>
      <rPr>
        <vertAlign val="superscript"/>
        <sz val="11"/>
        <rFont val="Courier New"/>
        <family val="3"/>
      </rPr>
      <t>KING   KING  KOU-  LEVEL-  NAKNEK    NEW</t>
    </r>
  </si>
  <si>
    <r>
      <rPr>
        <vertAlign val="subscript"/>
        <sz val="11"/>
        <rFont val="Courier New"/>
        <family val="3"/>
      </rPr>
      <t xml:space="preserve">NIKS                        BAV               </t>
    </r>
    <r>
      <rPr>
        <sz val="11"/>
        <rFont val="Courier New"/>
        <family val="3"/>
      </rPr>
      <t xml:space="preserve">COVE  SALMON   </t>
    </r>
    <r>
      <rPr>
        <vertAlign val="superscript"/>
        <sz val="11"/>
        <rFont val="Courier New"/>
        <family val="3"/>
      </rPr>
      <t xml:space="preserve">GANEK    OCK </t>
    </r>
    <r>
      <rPr>
        <sz val="11"/>
        <rFont val="Courier New"/>
        <family val="3"/>
      </rPr>
      <t xml:space="preserve">40-007  40-805  </t>
    </r>
    <r>
      <rPr>
        <vertAlign val="superscript"/>
        <sz val="11"/>
        <rFont val="Courier New"/>
        <family val="3"/>
      </rPr>
      <t xml:space="preserve">40-810  40-820  40-830  40-840  40-845  </t>
    </r>
    <r>
      <rPr>
        <b/>
        <vertAlign val="superscript"/>
        <sz val="10"/>
        <rFont val="Courier New"/>
        <family val="3"/>
      </rPr>
      <t xml:space="preserve">40-855  40-860  </t>
    </r>
    <r>
      <rPr>
        <vertAlign val="superscript"/>
        <sz val="11"/>
        <rFont val="Courier New"/>
        <family val="3"/>
      </rPr>
      <t>40-870  40-875</t>
    </r>
  </si>
  <si>
    <r>
      <rPr>
        <b/>
        <sz val="10"/>
        <rFont val="Courier New"/>
        <family val="3"/>
      </rPr>
      <t>40-885</t>
    </r>
  </si>
  <si>
    <r>
      <rPr>
        <sz val="11"/>
        <rFont val="Courier New"/>
        <family val="3"/>
      </rPr>
      <t>STUVAHK 40-890</t>
    </r>
  </si>
  <si>
    <r>
      <rPr>
        <sz val="11"/>
        <rFont val="Courier New"/>
        <family val="3"/>
      </rPr>
      <t xml:space="preserve">JD3S - J. </t>
    </r>
    <r>
      <rPr>
        <vertAlign val="superscript"/>
        <sz val="11"/>
        <rFont val="Courier New"/>
        <family val="3"/>
      </rPr>
      <t xml:space="preserve">REESE </t>
    </r>
    <r>
      <rPr>
        <sz val="11"/>
        <rFont val="Courier New"/>
        <family val="3"/>
      </rPr>
      <t>VES</t>
    </r>
  </si>
  <si>
    <r>
      <rPr>
        <sz val="11"/>
        <rFont val="Courier New"/>
        <family val="3"/>
      </rPr>
      <t xml:space="preserve">JD3D - </t>
    </r>
    <r>
      <rPr>
        <b/>
        <sz val="9.5"/>
        <rFont val="Times New Roman"/>
        <family val="1"/>
      </rPr>
      <t xml:space="preserve">P.    </t>
    </r>
    <r>
      <rPr>
        <sz val="11"/>
        <rFont val="Courier New"/>
        <family val="3"/>
      </rPr>
      <t>ASHMAN VES</t>
    </r>
  </si>
  <si>
    <r>
      <rPr>
        <sz val="11"/>
        <rFont val="Courier New"/>
        <family val="3"/>
      </rPr>
      <t xml:space="preserve">30    295     </t>
    </r>
    <r>
      <rPr>
        <vertAlign val="superscript"/>
        <sz val="11"/>
        <rFont val="Courier New"/>
        <family val="3"/>
      </rPr>
      <t xml:space="preserve">32     20     32     </t>
    </r>
    <r>
      <rPr>
        <b/>
        <vertAlign val="superscript"/>
        <sz val="10"/>
        <rFont val="Courier New"/>
        <family val="3"/>
      </rPr>
      <t xml:space="preserve">18     </t>
    </r>
    <r>
      <rPr>
        <vertAlign val="superscript"/>
        <sz val="11"/>
        <rFont val="Courier New"/>
        <family val="3"/>
      </rPr>
      <t xml:space="preserve">24     60    106     33     </t>
    </r>
    <r>
      <rPr>
        <b/>
        <vertAlign val="superscript"/>
        <sz val="10"/>
        <rFont val="Courier New"/>
        <family val="3"/>
      </rPr>
      <t xml:space="preserve">18     </t>
    </r>
    <r>
      <rPr>
        <vertAlign val="superscript"/>
        <sz val="11"/>
        <rFont val="Courier New"/>
        <family val="3"/>
      </rPr>
      <t xml:space="preserve">117     </t>
    </r>
    <r>
      <rPr>
        <b/>
        <vertAlign val="superscript"/>
        <sz val="10"/>
        <rFont val="Courier New"/>
        <family val="3"/>
      </rPr>
      <t>88</t>
    </r>
  </si>
  <si>
    <r>
      <rPr>
        <sz val="10"/>
        <rFont val="Times New Roman"/>
        <family val="1"/>
      </rPr>
      <t xml:space="preserve">16            </t>
    </r>
    <r>
      <rPr>
        <sz val="11"/>
        <rFont val="Courier New"/>
        <family val="3"/>
      </rPr>
      <t xml:space="preserve">116    </t>
    </r>
    <r>
      <rPr>
        <vertAlign val="superscript"/>
        <sz val="11"/>
        <rFont val="Courier New"/>
        <family val="3"/>
      </rPr>
      <t xml:space="preserve">20     21     </t>
    </r>
    <r>
      <rPr>
        <b/>
        <vertAlign val="superscript"/>
        <sz val="10"/>
        <rFont val="Courier New"/>
        <family val="3"/>
      </rPr>
      <t xml:space="preserve">18     </t>
    </r>
    <r>
      <rPr>
        <vertAlign val="superscript"/>
        <sz val="11"/>
        <rFont val="Courier New"/>
        <family val="3"/>
      </rPr>
      <t xml:space="preserve">15      </t>
    </r>
    <r>
      <rPr>
        <b/>
        <vertAlign val="superscript"/>
        <sz val="10"/>
        <rFont val="Courier New"/>
        <family val="3"/>
      </rPr>
      <t xml:space="preserve">8      </t>
    </r>
    <r>
      <rPr>
        <vertAlign val="superscript"/>
        <sz val="11"/>
        <rFont val="Courier New"/>
        <family val="3"/>
      </rPr>
      <t xml:space="preserve">33     70     </t>
    </r>
    <r>
      <rPr>
        <vertAlign val="superscript"/>
        <sz val="10"/>
        <rFont val="Times New Roman"/>
        <family val="1"/>
      </rPr>
      <t xml:space="preserve">16              </t>
    </r>
    <r>
      <rPr>
        <vertAlign val="superscript"/>
        <sz val="11"/>
        <rFont val="Courier New"/>
        <family val="3"/>
      </rPr>
      <t xml:space="preserve">10    </t>
    </r>
    <r>
      <rPr>
        <b/>
        <vertAlign val="superscript"/>
        <sz val="10"/>
        <rFont val="Courier New"/>
        <family val="3"/>
      </rPr>
      <t xml:space="preserve">81     </t>
    </r>
    <r>
      <rPr>
        <vertAlign val="superscript"/>
        <sz val="11"/>
        <rFont val="Courier New"/>
        <family val="3"/>
      </rPr>
      <t>47</t>
    </r>
  </si>
  <si>
    <r>
      <rPr>
        <sz val="11"/>
        <rFont val="Courier New"/>
        <family val="3"/>
      </rPr>
      <t xml:space="preserve">27    285     </t>
    </r>
    <r>
      <rPr>
        <vertAlign val="superscript"/>
        <sz val="11"/>
        <rFont val="Courier New"/>
        <family val="3"/>
      </rPr>
      <t xml:space="preserve">33     23     33     21     19     57    107     32     19    116     </t>
    </r>
    <r>
      <rPr>
        <b/>
        <vertAlign val="superscript"/>
        <sz val="10"/>
        <rFont val="Courier New"/>
        <family val="3"/>
      </rPr>
      <t>58</t>
    </r>
  </si>
  <si>
    <r>
      <rPr>
        <sz val="11"/>
        <rFont val="Courier New"/>
        <family val="3"/>
      </rPr>
      <t xml:space="preserve">17    121     </t>
    </r>
    <r>
      <rPr>
        <vertAlign val="superscript"/>
        <sz val="10"/>
        <rFont val="Times New Roman"/>
        <family val="1"/>
      </rPr>
      <t xml:space="preserve">17             </t>
    </r>
    <r>
      <rPr>
        <b/>
        <vertAlign val="superscript"/>
        <sz val="10"/>
        <rFont val="Courier New"/>
        <family val="3"/>
      </rPr>
      <t xml:space="preserve">18     </t>
    </r>
    <r>
      <rPr>
        <vertAlign val="superscript"/>
        <sz val="10"/>
        <rFont val="Times New Roman"/>
        <family val="1"/>
      </rPr>
      <t xml:space="preserve">17              </t>
    </r>
    <r>
      <rPr>
        <vertAlign val="superscript"/>
        <sz val="11"/>
        <rFont val="Courier New"/>
        <family val="3"/>
      </rPr>
      <t>13     13     34     67     17     10     79     48</t>
    </r>
  </si>
  <si>
    <r>
      <rPr>
        <sz val="11"/>
        <rFont val="Courier New"/>
        <family val="3"/>
      </rPr>
      <t xml:space="preserve">23    274     </t>
    </r>
    <r>
      <rPr>
        <vertAlign val="superscript"/>
        <sz val="11"/>
        <rFont val="Courier New"/>
        <family val="3"/>
      </rPr>
      <t xml:space="preserve">34     20     32     20     20    </t>
    </r>
    <r>
      <rPr>
        <b/>
        <vertAlign val="superscript"/>
        <sz val="9"/>
        <rFont val="Arial"/>
        <family val="2"/>
      </rPr>
      <t xml:space="preserve">66           </t>
    </r>
    <r>
      <rPr>
        <vertAlign val="superscript"/>
        <sz val="11"/>
        <rFont val="Courier New"/>
        <family val="3"/>
      </rPr>
      <t>104     33     14    110     75</t>
    </r>
  </si>
  <si>
    <r>
      <rPr>
        <sz val="11"/>
        <rFont val="Courier New"/>
        <family val="3"/>
      </rPr>
      <t xml:space="preserve">22    </t>
    </r>
    <r>
      <rPr>
        <vertAlign val="superscript"/>
        <sz val="11"/>
        <rFont val="Courier New"/>
        <family val="3"/>
      </rPr>
      <t xml:space="preserve">130     </t>
    </r>
    <r>
      <rPr>
        <vertAlign val="superscript"/>
        <sz val="10"/>
        <rFont val="Times New Roman"/>
        <family val="1"/>
      </rPr>
      <t xml:space="preserve">16              </t>
    </r>
    <r>
      <rPr>
        <vertAlign val="superscript"/>
        <sz val="11"/>
        <rFont val="Courier New"/>
        <family val="3"/>
      </rPr>
      <t xml:space="preserve">21     19     13     11     28     </t>
    </r>
    <r>
      <rPr>
        <vertAlign val="superscript"/>
        <sz val="9.5"/>
        <rFont val="Arial"/>
        <family val="2"/>
      </rPr>
      <t xml:space="preserve">71             </t>
    </r>
    <r>
      <rPr>
        <vertAlign val="superscript"/>
        <sz val="10"/>
        <rFont val="Times New Roman"/>
        <family val="1"/>
      </rPr>
      <t xml:space="preserve">16              </t>
    </r>
    <r>
      <rPr>
        <vertAlign val="superscript"/>
        <sz val="11"/>
        <rFont val="Courier New"/>
        <family val="3"/>
      </rPr>
      <t xml:space="preserve">14    </t>
    </r>
    <r>
      <rPr>
        <b/>
        <vertAlign val="superscript"/>
        <sz val="10"/>
        <rFont val="Courier New"/>
        <family val="3"/>
      </rPr>
      <t xml:space="preserve">83     </t>
    </r>
    <r>
      <rPr>
        <vertAlign val="superscript"/>
        <sz val="11"/>
        <rFont val="Courier New"/>
        <family val="3"/>
      </rPr>
      <t>56</t>
    </r>
  </si>
  <si>
    <r>
      <rPr>
        <vertAlign val="subscript"/>
        <sz val="11"/>
        <rFont val="Courier New"/>
        <family val="3"/>
      </rPr>
      <t xml:space="preserve">22    300     35     21     32     </t>
    </r>
    <r>
      <rPr>
        <sz val="11"/>
        <rFont val="Courier New"/>
        <family val="3"/>
      </rPr>
      <t xml:space="preserve">20     21     </t>
    </r>
    <r>
      <rPr>
        <vertAlign val="superscript"/>
        <sz val="11"/>
        <rFont val="Courier New"/>
        <family val="3"/>
      </rPr>
      <t xml:space="preserve">56    110     36     </t>
    </r>
    <r>
      <rPr>
        <vertAlign val="superscript"/>
        <sz val="10"/>
        <rFont val="Times New Roman"/>
        <family val="1"/>
      </rPr>
      <t xml:space="preserve">16            </t>
    </r>
    <r>
      <rPr>
        <vertAlign val="superscript"/>
        <sz val="11"/>
        <rFont val="Courier New"/>
        <family val="3"/>
      </rPr>
      <t>121     84</t>
    </r>
  </si>
  <si>
    <r>
      <rPr>
        <sz val="11"/>
        <rFont val="Courier New"/>
        <family val="3"/>
      </rPr>
      <t xml:space="preserve">JD3D - </t>
    </r>
    <r>
      <rPr>
        <b/>
        <sz val="11"/>
        <rFont val="Courier New"/>
        <family val="3"/>
      </rPr>
      <t xml:space="preserve">W. </t>
    </r>
    <r>
      <rPr>
        <sz val="11"/>
        <rFont val="Courier New"/>
        <family val="3"/>
      </rPr>
      <t>FULD VES</t>
    </r>
  </si>
  <si>
    <r>
      <rPr>
        <sz val="11"/>
        <rFont val="Courier New"/>
        <family val="3"/>
      </rPr>
      <t>JD3D - J. MASON VES</t>
    </r>
  </si>
  <si>
    <r>
      <rPr>
        <sz val="11"/>
        <rFont val="Courier New"/>
        <family val="3"/>
      </rPr>
      <t xml:space="preserve">29    312     35     24     </t>
    </r>
    <r>
      <rPr>
        <vertAlign val="superscript"/>
        <sz val="11"/>
        <rFont val="Courier New"/>
        <family val="3"/>
      </rPr>
      <t xml:space="preserve">35     19     27     63    111     34     20    120     </t>
    </r>
    <r>
      <rPr>
        <b/>
        <vertAlign val="superscript"/>
        <sz val="10"/>
        <rFont val="Courier New"/>
        <family val="3"/>
      </rPr>
      <t>88</t>
    </r>
  </si>
  <si>
    <r>
      <rPr>
        <sz val="10"/>
        <rFont val="Times New Roman"/>
        <family val="1"/>
      </rPr>
      <t xml:space="preserve">16            </t>
    </r>
    <r>
      <rPr>
        <sz val="11"/>
        <rFont val="Courier New"/>
        <family val="3"/>
      </rPr>
      <t xml:space="preserve">91     </t>
    </r>
    <r>
      <rPr>
        <vertAlign val="superscript"/>
        <sz val="11"/>
        <rFont val="Courier New"/>
        <family val="3"/>
      </rPr>
      <t xml:space="preserve">17     </t>
    </r>
    <r>
      <rPr>
        <vertAlign val="superscript"/>
        <sz val="9"/>
        <rFont val="Arial"/>
        <family val="2"/>
      </rPr>
      <t xml:space="preserve">17              </t>
    </r>
    <r>
      <rPr>
        <vertAlign val="superscript"/>
        <sz val="10"/>
        <rFont val="Times New Roman"/>
        <family val="1"/>
      </rPr>
      <t xml:space="preserve">16             </t>
    </r>
    <r>
      <rPr>
        <vertAlign val="superscript"/>
        <sz val="11"/>
        <rFont val="Courier New"/>
        <family val="3"/>
      </rPr>
      <t xml:space="preserve">14      6     30    </t>
    </r>
    <r>
      <rPr>
        <vertAlign val="superscript"/>
        <sz val="9"/>
        <rFont val="Arial"/>
        <family val="2"/>
      </rPr>
      <t xml:space="preserve">66             </t>
    </r>
    <r>
      <rPr>
        <vertAlign val="superscript"/>
        <sz val="11"/>
        <rFont val="Courier New"/>
        <family val="3"/>
      </rPr>
      <t>15      8     72     47</t>
    </r>
  </si>
  <si>
    <r>
      <rPr>
        <sz val="11"/>
        <rFont val="Courier New"/>
        <family val="3"/>
      </rPr>
      <t xml:space="preserve">26    282     38     17     </t>
    </r>
    <r>
      <rPr>
        <vertAlign val="superscript"/>
        <sz val="11"/>
        <rFont val="Courier New"/>
        <family val="3"/>
      </rPr>
      <t>32     21     21     57    106     33     17    115     78</t>
    </r>
  </si>
  <si>
    <r>
      <rPr>
        <vertAlign val="subscript"/>
        <sz val="11"/>
        <rFont val="Courier New"/>
        <family val="3"/>
      </rPr>
      <t xml:space="preserve">18    116     12     24     </t>
    </r>
    <r>
      <rPr>
        <b/>
        <vertAlign val="subscript"/>
        <sz val="10"/>
        <rFont val="Courier New"/>
        <family val="3"/>
      </rPr>
      <t xml:space="preserve">18     </t>
    </r>
    <r>
      <rPr>
        <sz val="11"/>
        <rFont val="Courier New"/>
        <family val="3"/>
      </rPr>
      <t xml:space="preserve">12     11     33     </t>
    </r>
    <r>
      <rPr>
        <b/>
        <vertAlign val="superscript"/>
        <sz val="10"/>
        <rFont val="Courier New"/>
        <family val="3"/>
      </rPr>
      <t xml:space="preserve">68     </t>
    </r>
    <r>
      <rPr>
        <vertAlign val="superscript"/>
        <sz val="11"/>
        <rFont val="Courier New"/>
        <family val="3"/>
      </rPr>
      <t>15     12     79     51</t>
    </r>
  </si>
  <si>
    <r>
      <rPr>
        <sz val="11"/>
        <rFont val="Courier New"/>
        <family val="3"/>
      </rPr>
      <t xml:space="preserve">30    296     40     25     </t>
    </r>
    <r>
      <rPr>
        <vertAlign val="superscript"/>
        <sz val="11"/>
        <rFont val="Courier New"/>
        <family val="3"/>
      </rPr>
      <t>35     23     24     59    109     35     18    120     81</t>
    </r>
  </si>
  <si>
    <r>
      <rPr>
        <sz val="9"/>
        <rFont val="Arial"/>
        <family val="2"/>
      </rPr>
      <t xml:space="preserve">17           </t>
    </r>
    <r>
      <rPr>
        <sz val="11"/>
        <rFont val="Courier New"/>
        <family val="3"/>
      </rPr>
      <t xml:space="preserve">104     </t>
    </r>
    <r>
      <rPr>
        <vertAlign val="superscript"/>
        <sz val="11"/>
        <rFont val="Courier New"/>
        <family val="3"/>
      </rPr>
      <t xml:space="preserve">10     14     </t>
    </r>
    <r>
      <rPr>
        <vertAlign val="superscript"/>
        <sz val="10"/>
        <rFont val="Times New Roman"/>
        <family val="1"/>
      </rPr>
      <t xml:space="preserve">16                </t>
    </r>
    <r>
      <rPr>
        <vertAlign val="superscript"/>
        <sz val="11"/>
        <rFont val="Courier New"/>
        <family val="3"/>
      </rPr>
      <t>9      8     34     65     14      9     73     48</t>
    </r>
  </si>
  <si>
    <r>
      <rPr>
        <sz val="11"/>
        <rFont val="Courier New"/>
        <family val="3"/>
      </rPr>
      <t xml:space="preserve">26    244     35     </t>
    </r>
    <r>
      <rPr>
        <vertAlign val="superscript"/>
        <sz val="11"/>
        <rFont val="Courier New"/>
        <family val="3"/>
      </rPr>
      <t xml:space="preserve">23     25     25     21    44     </t>
    </r>
    <r>
      <rPr>
        <b/>
        <vertAlign val="superscript"/>
        <sz val="10"/>
        <rFont val="Courier New"/>
        <family val="3"/>
      </rPr>
      <t xml:space="preserve">89      </t>
    </r>
    <r>
      <rPr>
        <vertAlign val="superscript"/>
        <sz val="11"/>
        <rFont val="Courier New"/>
        <family val="3"/>
      </rPr>
      <t xml:space="preserve">24     18    </t>
    </r>
    <r>
      <rPr>
        <b/>
        <vertAlign val="superscript"/>
        <sz val="10"/>
        <rFont val="Courier New"/>
        <family val="3"/>
      </rPr>
      <t xml:space="preserve">88     </t>
    </r>
    <r>
      <rPr>
        <vertAlign val="superscript"/>
        <sz val="11"/>
        <rFont val="Courier New"/>
        <family val="3"/>
      </rPr>
      <t>34</t>
    </r>
  </si>
  <si>
    <r>
      <rPr>
        <vertAlign val="subscript"/>
        <sz val="11"/>
        <rFont val="Courier New"/>
        <family val="3"/>
      </rPr>
      <t xml:space="preserve">22    196    </t>
    </r>
    <r>
      <rPr>
        <b/>
        <vertAlign val="subscript"/>
        <sz val="10"/>
        <rFont val="Courier New"/>
        <family val="3"/>
      </rPr>
      <t xml:space="preserve">18     </t>
    </r>
    <r>
      <rPr>
        <vertAlign val="subscript"/>
        <sz val="10"/>
        <rFont val="Times New Roman"/>
        <family val="1"/>
      </rPr>
      <t xml:space="preserve">16              </t>
    </r>
    <r>
      <rPr>
        <vertAlign val="subscript"/>
        <sz val="11"/>
        <rFont val="Courier New"/>
        <family val="3"/>
      </rPr>
      <t xml:space="preserve">27     </t>
    </r>
    <r>
      <rPr>
        <sz val="11"/>
        <rFont val="Courier New"/>
        <family val="3"/>
      </rPr>
      <t xml:space="preserve">13     12     54    </t>
    </r>
    <r>
      <rPr>
        <vertAlign val="superscript"/>
        <sz val="11"/>
        <rFont val="Courier New"/>
        <family val="3"/>
      </rPr>
      <t>100     32     7    123    108</t>
    </r>
  </si>
  <si>
    <r>
      <rPr>
        <sz val="10.5"/>
        <rFont val="Times New Roman"/>
        <family val="1"/>
      </rPr>
      <t>- 118 -</t>
    </r>
  </si>
  <si>
    <r>
      <rPr>
        <sz val="10"/>
        <rFont val="Times New Roman"/>
        <family val="1"/>
      </rPr>
      <t>,.,</t>
    </r>
  </si>
  <si>
    <r>
      <rPr>
        <vertAlign val="subscript"/>
        <sz val="10.5"/>
        <rFont val="Courier New"/>
        <family val="3"/>
      </rPr>
      <t xml:space="preserve">, DATE: 12/02/92                                    </t>
    </r>
    <r>
      <rPr>
        <b/>
        <sz val="9.5"/>
        <rFont val="Courier New"/>
        <family val="3"/>
      </rPr>
      <t xml:space="preserve">1992 </t>
    </r>
    <r>
      <rPr>
        <sz val="10.5"/>
        <rFont val="Courier New"/>
        <family val="3"/>
      </rPr>
      <t>GENERAL ELECTION</t>
    </r>
  </si>
  <si>
    <r>
      <rPr>
        <vertAlign val="subscript"/>
        <sz val="10.5"/>
        <rFont val="Courier New"/>
        <family val="3"/>
      </rPr>
      <t xml:space="preserve">TIME: 13:17                                       </t>
    </r>
    <r>
      <rPr>
        <sz val="10.5"/>
        <rFont val="Courier New"/>
        <family val="3"/>
      </rPr>
      <t xml:space="preserve">STATEMENT OF VOTE FOR DISTRICT </t>
    </r>
    <r>
      <rPr>
        <vertAlign val="superscript"/>
        <sz val="10.5"/>
        <rFont val="Courier New"/>
        <family val="3"/>
      </rPr>
      <t>40</t>
    </r>
  </si>
  <si>
    <r>
      <rPr>
        <sz val="10.5"/>
        <rFont val="Courier New"/>
        <family val="3"/>
      </rPr>
      <t>PAGE  3 OF  4</t>
    </r>
  </si>
  <si>
    <r>
      <rPr>
        <vertAlign val="subscript"/>
        <sz val="10.5"/>
        <rFont val="Courier New"/>
        <family val="3"/>
      </rPr>
      <t xml:space="preserve">NIKOLSK   </t>
    </r>
    <r>
      <rPr>
        <b/>
        <vertAlign val="subscript"/>
        <sz val="11.5"/>
        <rFont val="Courier New"/>
        <family val="3"/>
      </rPr>
      <t xml:space="preserve">PEDRO   </t>
    </r>
    <r>
      <rPr>
        <vertAlign val="subscript"/>
        <sz val="10.5"/>
        <rFont val="Courier New"/>
        <family val="3"/>
      </rPr>
      <t xml:space="preserve">PORT    SAND   </t>
    </r>
    <r>
      <rPr>
        <vertAlign val="superscript"/>
        <sz val="10.5"/>
        <rFont val="Courier New"/>
        <family val="3"/>
      </rPr>
      <t xml:space="preserve">SOUTH-    </t>
    </r>
    <r>
      <rPr>
        <sz val="10.5"/>
        <rFont val="Courier New"/>
        <family val="3"/>
      </rPr>
      <t xml:space="preserve">ST.    </t>
    </r>
    <r>
      <rPr>
        <vertAlign val="superscript"/>
        <sz val="10.5"/>
        <rFont val="Courier New"/>
        <family val="3"/>
      </rPr>
      <t>ST. UNALAS- ABSENTE QUESTON</t>
    </r>
  </si>
  <si>
    <r>
      <rPr>
        <b/>
        <sz val="9.5"/>
        <rFont val="Courier New"/>
        <family val="3"/>
      </rPr>
      <t>40-895</t>
    </r>
  </si>
  <si>
    <r>
      <rPr>
        <sz val="10.5"/>
        <rFont val="Courier New"/>
        <family val="3"/>
      </rPr>
      <t xml:space="preserve">BAY  HEIDEN   </t>
    </r>
    <r>
      <rPr>
        <vertAlign val="superscript"/>
        <sz val="10.5"/>
        <rFont val="Courier New"/>
        <family val="3"/>
      </rPr>
      <t xml:space="preserve">POINT  NAKNEK  GEORGE    PAUL   DUTCH </t>
    </r>
    <r>
      <rPr>
        <vertAlign val="subscript"/>
        <sz val="10.5"/>
        <rFont val="Courier New"/>
        <family val="3"/>
      </rPr>
      <t xml:space="preserve">40-905  40-910  40-915  </t>
    </r>
    <r>
      <rPr>
        <sz val="10.5"/>
        <rFont val="Courier New"/>
        <family val="3"/>
      </rPr>
      <t xml:space="preserve">40-920  40-925  </t>
    </r>
    <r>
      <rPr>
        <vertAlign val="superscript"/>
        <sz val="10.5"/>
        <rFont val="Courier New"/>
        <family val="3"/>
      </rPr>
      <t>40-930  40-940</t>
    </r>
  </si>
  <si>
    <r>
      <rPr>
        <sz val="10.5"/>
        <rFont val="Courier New"/>
        <family val="3"/>
      </rPr>
      <t xml:space="preserve">40-991  </t>
    </r>
    <r>
      <rPr>
        <vertAlign val="superscript"/>
        <sz val="10.5"/>
        <rFont val="Courier New"/>
        <family val="3"/>
      </rPr>
      <t>40-995</t>
    </r>
  </si>
  <si>
    <r>
      <rPr>
        <vertAlign val="subscript"/>
        <sz val="10.5"/>
        <rFont val="Courier New"/>
        <family val="3"/>
      </rPr>
      <t xml:space="preserve">VOTER TURNOUT </t>
    </r>
    <r>
      <rPr>
        <i/>
        <vertAlign val="subscript"/>
        <sz val="9.5"/>
        <rFont val="Times New Roman"/>
        <family val="1"/>
      </rPr>
      <t xml:space="preserve">7.                            </t>
    </r>
    <r>
      <rPr>
        <vertAlign val="subscript"/>
        <sz val="10.5"/>
        <rFont val="Courier New"/>
        <family val="3"/>
      </rPr>
      <t xml:space="preserve">76.92   </t>
    </r>
    <r>
      <rPr>
        <sz val="10.5"/>
        <rFont val="Courier New"/>
        <family val="3"/>
      </rPr>
      <t xml:space="preserve">44.44   70.27   </t>
    </r>
    <r>
      <rPr>
        <vertAlign val="superscript"/>
        <sz val="10.5"/>
        <rFont val="Courier New"/>
        <family val="3"/>
      </rPr>
      <t>40.61   63.38   63.41   48.06   60.31                 72.81</t>
    </r>
  </si>
  <si>
    <r>
      <rPr>
        <sz val="10.5"/>
        <rFont val="Courier New"/>
        <family val="3"/>
      </rPr>
      <t xml:space="preserve">REGISTERED VOTERS           </t>
    </r>
    <r>
      <rPr>
        <vertAlign val="superscript"/>
        <sz val="10.5"/>
        <rFont val="Courier New"/>
        <family val="3"/>
      </rPr>
      <t>26     54     74    421     71     82    310   1134     0      0   5820</t>
    </r>
  </si>
  <si>
    <r>
      <rPr>
        <sz val="10.5"/>
        <rFont val="Courier New"/>
        <family val="3"/>
      </rPr>
      <t xml:space="preserve">BALLOTS CAST                </t>
    </r>
    <r>
      <rPr>
        <vertAlign val="superscript"/>
        <sz val="10.5"/>
        <rFont val="Courier New"/>
        <family val="3"/>
      </rPr>
      <t>20     24     52    171     45     52    149    684   1065    395   4238</t>
    </r>
  </si>
  <si>
    <r>
      <rPr>
        <b/>
        <vertAlign val="subscript"/>
        <sz val="11.5"/>
        <rFont val="Courier New"/>
        <family val="3"/>
      </rPr>
      <t xml:space="preserve">R    </t>
    </r>
    <r>
      <rPr>
        <vertAlign val="subscript"/>
        <sz val="10.5"/>
        <rFont val="Courier New"/>
        <family val="3"/>
      </rPr>
      <t xml:space="preserve">11     13     28     79     16     35     </t>
    </r>
    <r>
      <rPr>
        <b/>
        <sz val="9.5"/>
        <rFont val="Courier New"/>
        <family val="3"/>
      </rPr>
      <t xml:space="preserve">58     188     </t>
    </r>
    <r>
      <rPr>
        <vertAlign val="superscript"/>
        <sz val="10.5"/>
        <rFont val="Courier New"/>
        <family val="3"/>
      </rPr>
      <t>455    156   1786</t>
    </r>
  </si>
  <si>
    <r>
      <rPr>
        <sz val="10.5"/>
        <rFont val="Courier New"/>
        <family val="3"/>
      </rPr>
      <t>BUSH/QUAYLE CLINTON/GORE</t>
    </r>
  </si>
  <si>
    <r>
      <rPr>
        <b/>
        <sz val="11.5"/>
        <rFont val="Courier New"/>
        <family val="3"/>
      </rPr>
      <t>D</t>
    </r>
  </si>
  <si>
    <r>
      <rPr>
        <sz val="10.5"/>
        <rFont val="Courier New"/>
        <family val="3"/>
      </rPr>
      <t>NAP</t>
    </r>
  </si>
  <si>
    <r>
      <rPr>
        <sz val="10.5"/>
        <rFont val="Courier New"/>
        <family val="3"/>
      </rPr>
      <t xml:space="preserve">6      </t>
    </r>
    <r>
      <rPr>
        <vertAlign val="superscript"/>
        <sz val="10.5"/>
        <rFont val="Courier New"/>
        <family val="3"/>
      </rPr>
      <t>8      6    45</t>
    </r>
  </si>
  <si>
    <r>
      <rPr>
        <vertAlign val="subscript"/>
        <sz val="10.5"/>
        <rFont val="Courier New"/>
        <family val="3"/>
      </rPr>
      <t xml:space="preserve">10     11     65    </t>
    </r>
    <r>
      <rPr>
        <sz val="10.5"/>
        <rFont val="Courier New"/>
        <family val="3"/>
      </rPr>
      <t xml:space="preserve">256    280     </t>
    </r>
    <r>
      <rPr>
        <vertAlign val="superscript"/>
        <sz val="10.5"/>
        <rFont val="Courier New"/>
        <family val="3"/>
      </rPr>
      <t>92   1211</t>
    </r>
  </si>
  <si>
    <r>
      <rPr>
        <sz val="10.5"/>
        <rFont val="Courier New"/>
        <family val="3"/>
      </rPr>
      <t>FULANI/MUNOZ GRITZ/MI NETT HAGELIN/TOMPKINS LAROUCHE/BEVEL MARROU/LORD PEROT/STOCKDALE PHILLIPS/KNIGHT WRITE-IN</t>
    </r>
  </si>
  <si>
    <r>
      <rPr>
        <vertAlign val="subscript"/>
        <sz val="10.5"/>
        <rFont val="Courier New"/>
        <family val="3"/>
      </rPr>
      <t xml:space="preserve">0      0      0      0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0      1      3      2      8</t>
    </r>
  </si>
  <si>
    <r>
      <rPr>
        <sz val="10.5"/>
        <rFont val="Courier New"/>
        <family val="3"/>
      </rPr>
      <t xml:space="preserve">AFP     0      </t>
    </r>
    <r>
      <rPr>
        <vertAlign val="superscript"/>
        <sz val="10.5"/>
        <rFont val="Courier New"/>
        <family val="3"/>
      </rPr>
      <t>0      0      0      0      0      0      4      4      0     12</t>
    </r>
  </si>
  <si>
    <r>
      <rPr>
        <sz val="10.5"/>
        <rFont val="Courier New"/>
        <family val="3"/>
      </rPr>
      <t xml:space="preserve">NLP     </t>
    </r>
    <r>
      <rPr>
        <vertAlign val="superscript"/>
        <sz val="10.5"/>
        <rFont val="Courier New"/>
        <family val="3"/>
      </rPr>
      <t>0      0      1      0      0      0      0      1      0      0      3</t>
    </r>
  </si>
  <si>
    <r>
      <rPr>
        <sz val="10.5"/>
        <rFont val="Courier New"/>
        <family val="3"/>
      </rPr>
      <t xml:space="preserve">IFER     0      </t>
    </r>
    <r>
      <rPr>
        <vertAlign val="superscript"/>
        <sz val="10.5"/>
        <rFont val="Courier New"/>
        <family val="3"/>
      </rPr>
      <t>0      0      0      1     0      0      1      0      0      7</t>
    </r>
  </si>
  <si>
    <r>
      <rPr>
        <sz val="10.5"/>
        <rFont val="Courier New"/>
        <family val="3"/>
      </rPr>
      <t xml:space="preserve">LP     0      </t>
    </r>
    <r>
      <rPr>
        <vertAlign val="superscript"/>
        <sz val="10.5"/>
        <rFont val="Courier New"/>
        <family val="3"/>
      </rPr>
      <t>0      0      0      0      0      1      1      3      6     12</t>
    </r>
  </si>
  <si>
    <r>
      <rPr>
        <vertAlign val="subscript"/>
        <sz val="10.5"/>
        <rFont val="Courier New"/>
        <family val="3"/>
      </rPr>
      <t xml:space="preserve">NPP      2      1     13     43     17      3     </t>
    </r>
    <r>
      <rPr>
        <sz val="10.5"/>
        <rFont val="Courier New"/>
        <family val="3"/>
      </rPr>
      <t xml:space="preserve">19    221    </t>
    </r>
    <r>
      <rPr>
        <b/>
        <vertAlign val="superscript"/>
        <sz val="9.5"/>
        <rFont val="Courier New"/>
        <family val="3"/>
      </rPr>
      <t xml:space="preserve">308     </t>
    </r>
    <r>
      <rPr>
        <vertAlign val="superscript"/>
        <sz val="10.5"/>
        <rFont val="Courier New"/>
        <family val="3"/>
      </rPr>
      <t>134   1122</t>
    </r>
  </si>
  <si>
    <r>
      <rPr>
        <sz val="10.5"/>
        <rFont val="Courier New"/>
        <family val="3"/>
      </rPr>
      <t xml:space="preserve">ATP     0      </t>
    </r>
    <r>
      <rPr>
        <vertAlign val="superscript"/>
        <sz val="10.5"/>
        <rFont val="Courier New"/>
        <family val="3"/>
      </rPr>
      <t>0      0      0      0      1      0      0      1      1      5</t>
    </r>
  </si>
  <si>
    <r>
      <rPr>
        <vertAlign val="subscript"/>
        <sz val="10.5"/>
        <rFont val="Courier New"/>
        <family val="3"/>
      </rPr>
      <t xml:space="preserve">0      0      0      0      </t>
    </r>
    <r>
      <rPr>
        <sz val="10.5"/>
        <rFont val="Courier New"/>
        <family val="3"/>
      </rPr>
      <t xml:space="preserve">0      0      </t>
    </r>
    <r>
      <rPr>
        <vertAlign val="superscript"/>
        <sz val="10.5"/>
        <rFont val="Courier New"/>
        <family val="3"/>
      </rPr>
      <t>0      0      0      0      0</t>
    </r>
  </si>
  <si>
    <r>
      <rPr>
        <vertAlign val="subscript"/>
        <sz val="9"/>
        <rFont val="Arial"/>
        <family val="2"/>
      </rPr>
      <t xml:space="preserve">G              </t>
    </r>
    <r>
      <rPr>
        <vertAlign val="subscript"/>
        <sz val="10.5"/>
        <rFont val="Courier New"/>
        <family val="3"/>
      </rPr>
      <t xml:space="preserve">1      2      1      7      5      0      4     </t>
    </r>
    <r>
      <rPr>
        <sz val="10.5"/>
        <rFont val="Courier New"/>
        <family val="3"/>
      </rPr>
      <t xml:space="preserve">76     74     </t>
    </r>
    <r>
      <rPr>
        <vertAlign val="superscript"/>
        <sz val="10.5"/>
        <rFont val="Courier New"/>
        <family val="3"/>
      </rPr>
      <t>10</t>
    </r>
    <r>
      <rPr>
        <b/>
        <vertAlign val="superscript"/>
        <sz val="9.5"/>
        <rFont val="Courier New"/>
        <family val="3"/>
      </rPr>
      <t xml:space="preserve">     288</t>
    </r>
  </si>
  <si>
    <r>
      <rPr>
        <sz val="10.5"/>
        <rFont val="Courier New"/>
        <family val="3"/>
      </rPr>
      <t xml:space="preserve">MURKOWSKI, FRANK      </t>
    </r>
    <r>
      <rPr>
        <b/>
        <sz val="11.5"/>
        <rFont val="Courier New"/>
        <family val="3"/>
      </rPr>
      <t xml:space="preserve">R      </t>
    </r>
    <r>
      <rPr>
        <vertAlign val="superscript"/>
        <sz val="10.5"/>
        <rFont val="Courier New"/>
        <family val="3"/>
      </rPr>
      <t xml:space="preserve">8    14     29    102     23     30     74    301    546     </t>
    </r>
    <r>
      <rPr>
        <i/>
        <vertAlign val="superscript"/>
        <sz val="10"/>
        <rFont val="Courier New"/>
        <family val="3"/>
      </rPr>
      <t xml:space="preserve">91    </t>
    </r>
    <r>
      <rPr>
        <vertAlign val="superscript"/>
        <sz val="10.5"/>
        <rFont val="Courier New"/>
        <family val="3"/>
      </rPr>
      <t>1992</t>
    </r>
  </si>
  <si>
    <r>
      <rPr>
        <sz val="10.5"/>
        <rFont val="Courier New"/>
        <family val="3"/>
      </rPr>
      <t xml:space="preserve">SMITH, TONY          </t>
    </r>
    <r>
      <rPr>
        <vertAlign val="superscript"/>
        <sz val="10.5"/>
        <rFont val="Courier New"/>
        <family val="3"/>
      </rPr>
      <t xml:space="preserve">D      7      5     14     </t>
    </r>
    <r>
      <rPr>
        <b/>
        <vertAlign val="superscript"/>
        <sz val="9.5"/>
        <rFont val="Courier New"/>
        <family val="3"/>
      </rPr>
      <t xml:space="preserve">58      </t>
    </r>
    <r>
      <rPr>
        <vertAlign val="superscript"/>
        <sz val="9"/>
        <rFont val="Arial"/>
        <family val="2"/>
      </rPr>
      <t xml:space="preserve">17              </t>
    </r>
    <r>
      <rPr>
        <vertAlign val="superscript"/>
        <sz val="10.5"/>
        <rFont val="Courier New"/>
        <family val="3"/>
      </rPr>
      <t>19     69    267    322     67   1462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</si>
  <si>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0      0      0      0      0      0      0      0      1      0      1</t>
    </r>
  </si>
  <si>
    <r>
      <rPr>
        <sz val="10.5"/>
        <rFont val="Courier New"/>
        <family val="3"/>
      </rPr>
      <t xml:space="preserve">UNITED STATES REP.       </t>
    </r>
    <r>
      <rPr>
        <vertAlign val="subscript"/>
        <sz val="10.5"/>
        <rFont val="Courier New"/>
        <family val="3"/>
      </rPr>
      <t>D      3      6</t>
    </r>
  </si>
  <si>
    <r>
      <rPr>
        <vertAlign val="subscript"/>
        <sz val="10.5"/>
        <rFont val="Courier New"/>
        <family val="3"/>
      </rPr>
      <t xml:space="preserve">7     46     12     </t>
    </r>
    <r>
      <rPr>
        <sz val="10.5"/>
        <rFont val="Courier New"/>
        <family val="3"/>
      </rPr>
      <t xml:space="preserve">10     39    </t>
    </r>
    <r>
      <rPr>
        <vertAlign val="superscript"/>
        <sz val="10.5"/>
        <rFont val="Courier New"/>
        <family val="3"/>
      </rPr>
      <t>266    312     55   1260</t>
    </r>
  </si>
  <si>
    <r>
      <rPr>
        <vertAlign val="subscript"/>
        <sz val="10.5"/>
        <rFont val="Courier New"/>
        <family val="3"/>
      </rPr>
      <t xml:space="preserve">0      4      1      0      2     </t>
    </r>
    <r>
      <rPr>
        <sz val="10.5"/>
        <rFont val="Courier New"/>
        <family val="3"/>
      </rPr>
      <t xml:space="preserve">36     </t>
    </r>
    <r>
      <rPr>
        <vertAlign val="superscript"/>
        <sz val="10.5"/>
        <rFont val="Courier New"/>
        <family val="3"/>
      </rPr>
      <t>33      5    142</t>
    </r>
  </si>
  <si>
    <r>
      <rPr>
        <vertAlign val="subscript"/>
        <sz val="10.5"/>
        <rFont val="Courier New"/>
        <family val="3"/>
      </rPr>
      <t xml:space="preserve">2      6      3      0      6     59     </t>
    </r>
    <r>
      <rPr>
        <sz val="10.5"/>
        <rFont val="Courier New"/>
        <family val="3"/>
      </rPr>
      <t xml:space="preserve">74      9    </t>
    </r>
    <r>
      <rPr>
        <vertAlign val="superscript"/>
        <sz val="10.5"/>
        <rFont val="Courier New"/>
        <family val="3"/>
      </rPr>
      <t>282</t>
    </r>
  </si>
  <si>
    <r>
      <rPr>
        <vertAlign val="subscript"/>
        <sz val="10.5"/>
        <rFont val="Courier New"/>
        <family val="3"/>
      </rPr>
      <t xml:space="preserve">109     29     40     </t>
    </r>
    <r>
      <rPr>
        <i/>
        <vertAlign val="subscript"/>
        <sz val="10"/>
        <rFont val="Courier New"/>
        <family val="3"/>
      </rPr>
      <t xml:space="preserve">91     </t>
    </r>
    <r>
      <rPr>
        <sz val="10.5"/>
        <rFont val="Courier New"/>
        <family val="3"/>
      </rPr>
      <t xml:space="preserve">279    </t>
    </r>
    <r>
      <rPr>
        <vertAlign val="superscript"/>
        <sz val="10.5"/>
        <rFont val="Courier New"/>
        <family val="3"/>
      </rPr>
      <t>520    104   2066</t>
    </r>
  </si>
  <si>
    <r>
      <rPr>
        <sz val="10.5"/>
        <rFont val="Courier New"/>
        <family val="3"/>
      </rPr>
      <t xml:space="preserve">YOUNG, DON            </t>
    </r>
    <r>
      <rPr>
        <b/>
        <vertAlign val="superscript"/>
        <sz val="11.5"/>
        <rFont val="Courier New"/>
        <family val="3"/>
      </rPr>
      <t xml:space="preserve">R   </t>
    </r>
    <r>
      <rPr>
        <vertAlign val="superscript"/>
        <sz val="10.5"/>
        <rFont val="Courier New"/>
        <family val="3"/>
      </rPr>
      <t>13     13     34</t>
    </r>
  </si>
  <si>
    <r>
      <rPr>
        <sz val="10.5"/>
        <rFont val="Courier New"/>
        <family val="3"/>
      </rPr>
      <t xml:space="preserve">WRITE-IN                 </t>
    </r>
    <r>
      <rPr>
        <vertAlign val="superscript"/>
        <sz val="10.5"/>
        <rFont val="Courier New"/>
        <family val="3"/>
      </rPr>
      <t>0      0      0</t>
    </r>
  </si>
  <si>
    <r>
      <rPr>
        <sz val="10.5"/>
        <rFont val="Courier New"/>
        <family val="3"/>
      </rPr>
      <t xml:space="preserve">STATE SENATOR DIST.T     </t>
    </r>
    <r>
      <rPr>
        <b/>
        <vertAlign val="subscript"/>
        <sz val="9.5"/>
        <rFont val="Arial"/>
        <family val="2"/>
      </rPr>
      <t xml:space="preserve">D            </t>
    </r>
    <r>
      <rPr>
        <vertAlign val="subscript"/>
        <sz val="10.5"/>
        <rFont val="Courier New"/>
        <family val="3"/>
      </rPr>
      <t xml:space="preserve">11     </t>
    </r>
    <r>
      <rPr>
        <b/>
        <vertAlign val="subscript"/>
        <sz val="9.5"/>
        <rFont val="Courier New"/>
        <family val="3"/>
      </rPr>
      <t xml:space="preserve">18      </t>
    </r>
    <r>
      <rPr>
        <vertAlign val="subscript"/>
        <sz val="10.5"/>
        <rFont val="Courier New"/>
        <family val="3"/>
      </rPr>
      <t>36    129     34     50    127    408    538     37   2266</t>
    </r>
  </si>
  <si>
    <r>
      <rPr>
        <b/>
        <vertAlign val="subscript"/>
        <sz val="9.5"/>
        <rFont val="Times New Roman"/>
        <family val="1"/>
      </rPr>
      <t xml:space="preserve">A                 </t>
    </r>
    <r>
      <rPr>
        <vertAlign val="subscript"/>
        <sz val="10.5"/>
        <rFont val="Courier New"/>
        <family val="3"/>
      </rPr>
      <t xml:space="preserve">5      4      </t>
    </r>
    <r>
      <rPr>
        <sz val="10.5"/>
        <rFont val="Courier New"/>
        <family val="3"/>
      </rPr>
      <t xml:space="preserve">8     </t>
    </r>
    <r>
      <rPr>
        <vertAlign val="superscript"/>
        <sz val="10.5"/>
        <rFont val="Courier New"/>
        <family val="3"/>
      </rPr>
      <t xml:space="preserve">32 </t>
    </r>
    <r>
      <rPr>
        <vertAlign val="superscript"/>
        <sz val="4"/>
        <rFont val="Times New Roman"/>
        <family val="1"/>
      </rPr>
      <t xml:space="preserve">I            </t>
    </r>
    <r>
      <rPr>
        <vertAlign val="superscript"/>
        <sz val="10.5"/>
        <rFont val="Courier New"/>
        <family val="3"/>
      </rPr>
      <t>10     0     13    216</t>
    </r>
  </si>
  <si>
    <r>
      <rPr>
        <sz val="10.5"/>
        <rFont val="Courier New"/>
        <family val="3"/>
      </rPr>
      <t xml:space="preserve">STATE REP. DIST. 40      </t>
    </r>
    <r>
      <rPr>
        <b/>
        <vertAlign val="subscript"/>
        <sz val="9.5"/>
        <rFont val="Times New Roman"/>
        <family val="1"/>
      </rPr>
      <t xml:space="preserve">A            </t>
    </r>
    <r>
      <rPr>
        <vertAlign val="subscript"/>
        <sz val="10.5"/>
        <rFont val="Courier New"/>
        <family val="3"/>
      </rPr>
      <t xml:space="preserve">12      </t>
    </r>
    <r>
      <rPr>
        <vertAlign val="subscript"/>
        <sz val="9.5"/>
        <rFont val="Arial"/>
        <family val="2"/>
      </rPr>
      <t xml:space="preserve">4             </t>
    </r>
    <r>
      <rPr>
        <vertAlign val="subscript"/>
        <sz val="10.5"/>
        <rFont val="Courier New"/>
        <family val="3"/>
      </rPr>
      <t xml:space="preserve">23     </t>
    </r>
    <r>
      <rPr>
        <vertAlign val="subscript"/>
        <sz val="9"/>
        <rFont val="Arial"/>
        <family val="2"/>
      </rPr>
      <t xml:space="preserve">77              </t>
    </r>
    <r>
      <rPr>
        <vertAlign val="subscript"/>
        <sz val="10.5"/>
        <rFont val="Courier New"/>
        <family val="3"/>
      </rPr>
      <t xml:space="preserve">14      8     </t>
    </r>
    <r>
      <rPr>
        <b/>
        <vertAlign val="subscript"/>
        <sz val="9.5"/>
        <rFont val="Courier New"/>
        <family val="3"/>
      </rPr>
      <t xml:space="preserve">88     </t>
    </r>
    <r>
      <rPr>
        <vertAlign val="subscript"/>
        <sz val="10.5"/>
        <rFont val="Courier New"/>
        <family val="3"/>
      </rPr>
      <t>298    462     32   1829</t>
    </r>
  </si>
  <si>
    <r>
      <rPr>
        <vertAlign val="subscript"/>
        <sz val="10.5"/>
        <rFont val="Courier New"/>
        <family val="3"/>
      </rPr>
      <t xml:space="preserve">D      4     16     20     </t>
    </r>
    <r>
      <rPr>
        <b/>
        <vertAlign val="subscript"/>
        <sz val="9.5"/>
        <rFont val="Courier New"/>
        <family val="3"/>
      </rPr>
      <t xml:space="preserve">88      28      </t>
    </r>
    <r>
      <rPr>
        <sz val="10.5"/>
        <rFont val="Courier New"/>
        <family val="3"/>
      </rPr>
      <t>43     53    345</t>
    </r>
    <r>
      <rPr>
        <vertAlign val="superscript"/>
        <sz val="10.5"/>
        <rFont val="Courier New"/>
        <family val="3"/>
      </rPr>
      <t xml:space="preserve">    331</t>
    </r>
  </si>
  <si>
    <r>
      <rPr>
        <sz val="10.5"/>
        <rFont val="Courier New"/>
        <family val="3"/>
      </rPr>
      <t xml:space="preserve">APPEALS </t>
    </r>
    <r>
      <rPr>
        <sz val="9.5"/>
        <rFont val="Times New Roman"/>
        <family val="1"/>
      </rPr>
      <t xml:space="preserve">-   </t>
    </r>
    <r>
      <rPr>
        <b/>
        <sz val="9.5"/>
        <rFont val="Times New Roman"/>
        <family val="1"/>
      </rPr>
      <t xml:space="preserve">A.   </t>
    </r>
    <r>
      <rPr>
        <vertAlign val="superscript"/>
        <sz val="10.5"/>
        <rFont val="Courier New"/>
        <family val="3"/>
      </rPr>
      <t xml:space="preserve">BRYNER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</si>
  <si>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7     16     </t>
    </r>
    <r>
      <rPr>
        <vertAlign val="superscript"/>
        <sz val="10.5"/>
        <rFont val="Courier New"/>
        <family val="3"/>
      </rPr>
      <t xml:space="preserve">21    105     26     33     </t>
    </r>
    <r>
      <rPr>
        <b/>
        <vertAlign val="superscript"/>
        <sz val="9.5"/>
        <rFont val="Courier New"/>
        <family val="3"/>
      </rPr>
      <t xml:space="preserve">95     </t>
    </r>
    <r>
      <rPr>
        <vertAlign val="superscript"/>
        <sz val="10.5"/>
        <rFont val="Courier New"/>
        <family val="3"/>
      </rPr>
      <t>383    507     74   2105</t>
    </r>
  </si>
  <si>
    <r>
      <rPr>
        <vertAlign val="subscript"/>
        <sz val="10.5"/>
        <rFont val="Courier New"/>
        <family val="3"/>
      </rPr>
      <t xml:space="preserve">16     42    </t>
    </r>
    <r>
      <rPr>
        <sz val="10.5"/>
        <rFont val="Courier New"/>
        <family val="3"/>
      </rPr>
      <t xml:space="preserve">173    259     72   </t>
    </r>
    <r>
      <rPr>
        <vertAlign val="superscript"/>
        <sz val="10.5"/>
        <rFont val="Courier New"/>
        <family val="3"/>
      </rPr>
      <t>1154</t>
    </r>
  </si>
  <si>
    <r>
      <rPr>
        <vertAlign val="subscript"/>
        <sz val="10.5"/>
        <rFont val="Courier New"/>
        <family val="3"/>
      </rPr>
      <t xml:space="preserve">NO                          </t>
    </r>
    <r>
      <rPr>
        <sz val="10.5"/>
        <rFont val="Courier New"/>
        <family val="3"/>
      </rPr>
      <t xml:space="preserve">7      5     </t>
    </r>
    <r>
      <rPr>
        <vertAlign val="superscript"/>
        <sz val="10.5"/>
        <rFont val="Courier New"/>
        <family val="3"/>
      </rPr>
      <t>16     41     14</t>
    </r>
  </si>
  <si>
    <r>
      <rPr>
        <sz val="10.5"/>
        <rFont val="Courier New"/>
        <family val="3"/>
      </rPr>
      <t xml:space="preserve">APPEALS - R. COATS              </t>
    </r>
    <r>
      <rPr>
        <b/>
        <vertAlign val="subscript"/>
        <sz val="9.5"/>
        <rFont val="Courier New"/>
        <family val="3"/>
      </rPr>
      <t xml:space="preserve">8      </t>
    </r>
    <r>
      <rPr>
        <vertAlign val="subscript"/>
        <sz val="10.5"/>
        <rFont val="Courier New"/>
        <family val="3"/>
      </rPr>
      <t xml:space="preserve">13     </t>
    </r>
    <r>
      <rPr>
        <b/>
        <vertAlign val="subscript"/>
        <sz val="9.5"/>
        <rFont val="Courier New"/>
        <family val="3"/>
      </rPr>
      <t xml:space="preserve">18     </t>
    </r>
    <r>
      <rPr>
        <i/>
        <vertAlign val="subscript"/>
        <sz val="10"/>
        <rFont val="Courier New"/>
        <family val="3"/>
      </rPr>
      <t xml:space="preserve">91      </t>
    </r>
    <r>
      <rPr>
        <vertAlign val="subscript"/>
        <sz val="10.5"/>
        <rFont val="Courier New"/>
        <family val="3"/>
      </rPr>
      <t xml:space="preserve">24     33     </t>
    </r>
    <r>
      <rPr>
        <b/>
        <vertAlign val="subscript"/>
        <sz val="9.5"/>
        <rFont val="Courier New"/>
        <family val="3"/>
      </rPr>
      <t xml:space="preserve">83     </t>
    </r>
    <r>
      <rPr>
        <vertAlign val="subscript"/>
        <sz val="10.5"/>
        <rFont val="Courier New"/>
        <family val="3"/>
      </rPr>
      <t xml:space="preserve">371    494     76    2015 </t>
    </r>
    <r>
      <rPr>
        <sz val="10.5"/>
        <rFont val="Courier New"/>
        <family val="3"/>
      </rPr>
      <t>NO</t>
    </r>
  </si>
  <si>
    <r>
      <rPr>
        <sz val="10.5"/>
        <rFont val="Courier New"/>
        <family val="3"/>
      </rPr>
      <t xml:space="preserve">JD3S - </t>
    </r>
    <r>
      <rPr>
        <vertAlign val="superscript"/>
        <sz val="10.5"/>
        <rFont val="Courier New"/>
        <family val="3"/>
      </rPr>
      <t xml:space="preserve">8. CUTLER </t>
    </r>
    <r>
      <rPr>
        <sz val="10.5"/>
        <rFont val="Courier New"/>
        <family val="3"/>
      </rPr>
      <t>YES</t>
    </r>
  </si>
  <si>
    <r>
      <rPr>
        <sz val="10.5"/>
        <rFont val="Courier New"/>
        <family val="3"/>
      </rPr>
      <t xml:space="preserve">10     15     </t>
    </r>
    <r>
      <rPr>
        <vertAlign val="superscript"/>
        <sz val="10.5"/>
        <rFont val="Courier New"/>
        <family val="3"/>
      </rPr>
      <t xml:space="preserve">20    110     </t>
    </r>
    <r>
      <rPr>
        <b/>
        <vertAlign val="superscript"/>
        <sz val="9.5"/>
        <rFont val="Courier New"/>
        <family val="3"/>
      </rPr>
      <t xml:space="preserve">25      </t>
    </r>
    <r>
      <rPr>
        <vertAlign val="superscript"/>
        <sz val="10.5"/>
        <rFont val="Courier New"/>
        <family val="3"/>
      </rPr>
      <t xml:space="preserve">32     </t>
    </r>
    <r>
      <rPr>
        <b/>
        <vertAlign val="superscript"/>
        <sz val="9.5"/>
        <rFont val="Courier New"/>
        <family val="3"/>
      </rPr>
      <t xml:space="preserve">96     </t>
    </r>
    <r>
      <rPr>
        <vertAlign val="superscript"/>
        <sz val="10.5"/>
        <rFont val="Courier New"/>
        <family val="3"/>
      </rPr>
      <t>415    476     64   2158</t>
    </r>
  </si>
  <si>
    <r>
      <rPr>
        <vertAlign val="subscript"/>
        <sz val="10.5"/>
        <rFont val="Courier New"/>
        <family val="3"/>
      </rPr>
      <t xml:space="preserve">3      5     17     35     15     16     40    </t>
    </r>
    <r>
      <rPr>
        <b/>
        <vertAlign val="subscript"/>
        <sz val="9.5"/>
        <rFont val="Courier New"/>
        <family val="3"/>
      </rPr>
      <t xml:space="preserve">138     </t>
    </r>
    <r>
      <rPr>
        <sz val="10.5"/>
        <rFont val="Courier New"/>
        <family val="3"/>
      </rPr>
      <t>242     44   1008</t>
    </r>
  </si>
  <si>
    <r>
      <rPr>
        <sz val="10"/>
        <rFont val="Arial"/>
        <family val="2"/>
      </rPr>
      <t>- 127 -</t>
    </r>
  </si>
  <si>
    <r>
      <rPr>
        <vertAlign val="subscript"/>
        <sz val="11"/>
        <rFont val="Courier New"/>
        <family val="3"/>
      </rPr>
      <t xml:space="preserve">DATE: 12/02/92                                     </t>
    </r>
    <r>
      <rPr>
        <sz val="11"/>
        <rFont val="Courier New"/>
        <family val="3"/>
      </rPr>
      <t>1992 GENERAL ELECTION</t>
    </r>
  </si>
  <si>
    <r>
      <rPr>
        <sz val="11"/>
        <rFont val="Courier New"/>
        <family val="3"/>
      </rPr>
      <t xml:space="preserve">TIME: 13:17                                     </t>
    </r>
    <r>
      <rPr>
        <vertAlign val="superscript"/>
        <sz val="11"/>
        <rFont val="Courier New"/>
        <family val="3"/>
      </rPr>
      <t>STATEMENT OF VOTE FOR DISTRICT 40</t>
    </r>
  </si>
  <si>
    <r>
      <rPr>
        <sz val="11"/>
        <rFont val="Courier New"/>
        <family val="3"/>
      </rPr>
      <t xml:space="preserve">NIKOLSK   </t>
    </r>
    <r>
      <rPr>
        <b/>
        <sz val="11"/>
        <rFont val="Courier New"/>
        <family val="3"/>
      </rPr>
      <t xml:space="preserve">PEDRO   </t>
    </r>
    <r>
      <rPr>
        <vertAlign val="superscript"/>
        <sz val="11"/>
        <rFont val="Courier New"/>
        <family val="3"/>
      </rPr>
      <t>PORT   SAND  SOUTH    ST.    ST. UNALAS- ABSENTE QUESTON</t>
    </r>
  </si>
  <si>
    <r>
      <rPr>
        <b/>
        <sz val="9.5"/>
        <rFont val="Arial"/>
        <family val="2"/>
      </rPr>
      <t xml:space="preserve">BAY    </t>
    </r>
    <r>
      <rPr>
        <sz val="11"/>
        <rFont val="Courier New"/>
        <family val="3"/>
      </rPr>
      <t xml:space="preserve">HEIDEN  POINT  </t>
    </r>
    <r>
      <rPr>
        <vertAlign val="superscript"/>
        <sz val="11"/>
        <rFont val="Courier New"/>
        <family val="3"/>
      </rPr>
      <t>NAKNEK  GEORGE   PAUL   DUTCH</t>
    </r>
  </si>
  <si>
    <r>
      <rPr>
        <b/>
        <sz val="10"/>
        <rFont val="Courier New"/>
        <family val="3"/>
      </rPr>
      <t xml:space="preserve">40-895  </t>
    </r>
    <r>
      <rPr>
        <sz val="11"/>
        <rFont val="Courier New"/>
        <family val="3"/>
      </rPr>
      <t xml:space="preserve">40-905  </t>
    </r>
    <r>
      <rPr>
        <vertAlign val="superscript"/>
        <sz val="11"/>
        <rFont val="Courier New"/>
        <family val="3"/>
      </rPr>
      <t>40-910  40-915  40-920  40-925  40-930  40-940</t>
    </r>
  </si>
  <si>
    <r>
      <rPr>
        <b/>
        <sz val="10"/>
        <rFont val="Courier New"/>
        <family val="3"/>
      </rPr>
      <t xml:space="preserve">40-991  </t>
    </r>
    <r>
      <rPr>
        <b/>
        <vertAlign val="superscript"/>
        <sz val="10"/>
        <rFont val="Courier New"/>
        <family val="3"/>
      </rPr>
      <t>40-995</t>
    </r>
  </si>
  <si>
    <r>
      <rPr>
        <vertAlign val="subscript"/>
        <sz val="11"/>
        <rFont val="Courier New"/>
        <family val="3"/>
      </rPr>
      <t xml:space="preserve">9     13     </t>
    </r>
    <r>
      <rPr>
        <b/>
        <vertAlign val="subscript"/>
        <sz val="10"/>
        <rFont val="Courier New"/>
        <family val="3"/>
      </rPr>
      <t xml:space="preserve">18     </t>
    </r>
    <r>
      <rPr>
        <vertAlign val="subscript"/>
        <sz val="11"/>
        <rFont val="Courier New"/>
        <family val="3"/>
      </rPr>
      <t xml:space="preserve">104     </t>
    </r>
    <r>
      <rPr>
        <sz val="11"/>
        <rFont val="Courier New"/>
        <family val="3"/>
      </rPr>
      <t xml:space="preserve">25     30     </t>
    </r>
    <r>
      <rPr>
        <vertAlign val="superscript"/>
        <sz val="11"/>
        <rFont val="Courier New"/>
        <family val="3"/>
      </rPr>
      <t>90    395    472     55   2084</t>
    </r>
  </si>
  <si>
    <r>
      <rPr>
        <vertAlign val="subscript"/>
        <sz val="11"/>
        <rFont val="Courier New"/>
        <family val="3"/>
      </rPr>
      <t xml:space="preserve">5      7     </t>
    </r>
    <r>
      <rPr>
        <vertAlign val="subscript"/>
        <sz val="10"/>
        <rFont val="Times New Roman"/>
        <family val="1"/>
      </rPr>
      <t xml:space="preserve">16              </t>
    </r>
    <r>
      <rPr>
        <vertAlign val="subscript"/>
        <sz val="11"/>
        <rFont val="Courier New"/>
        <family val="3"/>
      </rPr>
      <t xml:space="preserve">40     15     17     </t>
    </r>
    <r>
      <rPr>
        <sz val="11"/>
        <rFont val="Courier New"/>
        <family val="3"/>
      </rPr>
      <t xml:space="preserve">47    154    235     </t>
    </r>
    <r>
      <rPr>
        <vertAlign val="superscript"/>
        <sz val="11"/>
        <rFont val="Courier New"/>
        <family val="3"/>
      </rPr>
      <t>50   1057</t>
    </r>
  </si>
  <si>
    <r>
      <rPr>
        <vertAlign val="subscript"/>
        <sz val="11"/>
        <rFont val="Courier New"/>
        <family val="3"/>
      </rPr>
      <t xml:space="preserve">15     19     99     30     33     </t>
    </r>
    <r>
      <rPr>
        <sz val="11"/>
        <rFont val="Courier New"/>
        <family val="3"/>
      </rPr>
      <t xml:space="preserve">91    380    </t>
    </r>
    <r>
      <rPr>
        <vertAlign val="superscript"/>
        <sz val="11"/>
        <rFont val="Courier New"/>
        <family val="3"/>
      </rPr>
      <t>473     62   2040</t>
    </r>
  </si>
  <si>
    <r>
      <rPr>
        <sz val="11"/>
        <rFont val="Courier New"/>
        <family val="3"/>
      </rPr>
      <t>YES                        8</t>
    </r>
  </si>
  <si>
    <r>
      <rPr>
        <sz val="11"/>
        <rFont val="Courier New"/>
        <family val="3"/>
      </rPr>
      <t>NO                         4</t>
    </r>
  </si>
  <si>
    <r>
      <rPr>
        <vertAlign val="subscript"/>
        <sz val="11"/>
        <rFont val="Courier New"/>
        <family val="3"/>
      </rPr>
      <t xml:space="preserve">6     13     44     11     </t>
    </r>
    <r>
      <rPr>
        <vertAlign val="subscript"/>
        <sz val="10"/>
        <rFont val="Times New Roman"/>
        <family val="1"/>
      </rPr>
      <t xml:space="preserve">16              </t>
    </r>
    <r>
      <rPr>
        <sz val="11"/>
        <rFont val="Courier New"/>
        <family val="3"/>
      </rPr>
      <t xml:space="preserve">45    170    </t>
    </r>
    <r>
      <rPr>
        <vertAlign val="superscript"/>
        <sz val="11"/>
        <rFont val="Courier New"/>
        <family val="3"/>
      </rPr>
      <t>234     43   1057</t>
    </r>
  </si>
  <si>
    <r>
      <rPr>
        <sz val="11"/>
        <rFont val="Courier New"/>
        <family val="3"/>
      </rPr>
      <t>JD3S - H, ROWLAND VES</t>
    </r>
  </si>
  <si>
    <r>
      <rPr>
        <sz val="11"/>
        <rFont val="Courier New"/>
        <family val="3"/>
      </rPr>
      <t>CONSTITUTIONAL CONV. VES</t>
    </r>
  </si>
  <si>
    <r>
      <rPr>
        <vertAlign val="subscript"/>
        <sz val="11"/>
        <rFont val="Courier New"/>
        <family val="3"/>
      </rPr>
      <t xml:space="preserve">9     12     18    107     </t>
    </r>
    <r>
      <rPr>
        <sz val="11"/>
        <rFont val="Courier New"/>
        <family val="3"/>
      </rPr>
      <t xml:space="preserve">25     32     91    </t>
    </r>
    <r>
      <rPr>
        <vertAlign val="superscript"/>
        <sz val="11"/>
        <rFont val="Courier New"/>
        <family val="3"/>
      </rPr>
      <t>390    470     66   2045</t>
    </r>
  </si>
  <si>
    <r>
      <rPr>
        <vertAlign val="subscript"/>
        <sz val="11"/>
        <rFont val="Courier New"/>
        <family val="3"/>
      </rPr>
      <t xml:space="preserve">5      8     </t>
    </r>
    <r>
      <rPr>
        <vertAlign val="subscript"/>
        <sz val="10"/>
        <rFont val="Times New Roman"/>
        <family val="1"/>
      </rPr>
      <t xml:space="preserve">16             </t>
    </r>
    <r>
      <rPr>
        <b/>
        <vertAlign val="subscript"/>
        <sz val="10"/>
        <rFont val="Courier New"/>
        <family val="3"/>
      </rPr>
      <t xml:space="preserve">38      </t>
    </r>
    <r>
      <rPr>
        <vertAlign val="subscript"/>
        <sz val="11"/>
        <rFont val="Courier New"/>
        <family val="3"/>
      </rPr>
      <t xml:space="preserve">15     17     </t>
    </r>
    <r>
      <rPr>
        <sz val="11"/>
        <rFont val="Courier New"/>
        <family val="3"/>
      </rPr>
      <t xml:space="preserve">46    </t>
    </r>
    <r>
      <rPr>
        <b/>
        <sz val="10"/>
        <rFont val="Courier New"/>
        <family val="3"/>
      </rPr>
      <t xml:space="preserve">158     </t>
    </r>
    <r>
      <rPr>
        <vertAlign val="superscript"/>
        <sz val="11"/>
        <rFont val="Courier New"/>
        <family val="3"/>
      </rPr>
      <t>238     42   1083</t>
    </r>
  </si>
  <si>
    <r>
      <rPr>
        <vertAlign val="subscript"/>
        <sz val="11"/>
        <rFont val="Courier New"/>
        <family val="3"/>
      </rPr>
      <t xml:space="preserve">10     15     18    103     26     </t>
    </r>
    <r>
      <rPr>
        <sz val="11"/>
        <rFont val="Courier New"/>
        <family val="3"/>
      </rPr>
      <t xml:space="preserve">27     96    392    </t>
    </r>
    <r>
      <rPr>
        <vertAlign val="superscript"/>
        <sz val="11"/>
        <rFont val="Courier New"/>
        <family val="3"/>
      </rPr>
      <t>475     59   2095</t>
    </r>
  </si>
  <si>
    <r>
      <rPr>
        <vertAlign val="subscript"/>
        <sz val="11"/>
        <rFont val="Courier New"/>
        <family val="3"/>
      </rPr>
      <t xml:space="preserve">3      6     17     38     14     21     </t>
    </r>
    <r>
      <rPr>
        <sz val="11"/>
        <rFont val="Courier New"/>
        <family val="3"/>
      </rPr>
      <t xml:space="preserve">39    149    225     </t>
    </r>
    <r>
      <rPr>
        <vertAlign val="superscript"/>
        <sz val="11"/>
        <rFont val="Courier New"/>
        <family val="3"/>
      </rPr>
      <t xml:space="preserve">45    </t>
    </r>
    <r>
      <rPr>
        <b/>
        <vertAlign val="superscript"/>
        <sz val="10"/>
        <rFont val="Courier New"/>
        <family val="3"/>
      </rPr>
      <t>998</t>
    </r>
  </si>
  <si>
    <r>
      <rPr>
        <vertAlign val="subscript"/>
        <sz val="11"/>
        <rFont val="Courier New"/>
        <family val="3"/>
      </rPr>
      <t xml:space="preserve">9     13     18    106     </t>
    </r>
    <r>
      <rPr>
        <sz val="11"/>
        <rFont val="Courier New"/>
        <family val="3"/>
      </rPr>
      <t xml:space="preserve">24     34     87    </t>
    </r>
    <r>
      <rPr>
        <vertAlign val="superscript"/>
        <sz val="11"/>
        <rFont val="Courier New"/>
        <family val="3"/>
      </rPr>
      <t>413    503     55   2179</t>
    </r>
  </si>
  <si>
    <r>
      <rPr>
        <vertAlign val="subscript"/>
        <sz val="11"/>
        <rFont val="Courier New"/>
        <family val="3"/>
      </rPr>
      <t xml:space="preserve">4     7     </t>
    </r>
    <r>
      <rPr>
        <vertAlign val="subscript"/>
        <sz val="10"/>
        <rFont val="Times New Roman"/>
        <family val="1"/>
      </rPr>
      <t xml:space="preserve">16              </t>
    </r>
    <r>
      <rPr>
        <vertAlign val="subscript"/>
        <sz val="11"/>
        <rFont val="Courier New"/>
        <family val="3"/>
      </rPr>
      <t xml:space="preserve">37     </t>
    </r>
    <r>
      <rPr>
        <vertAlign val="subscript"/>
        <sz val="10"/>
        <rFont val="Times New Roman"/>
        <family val="1"/>
      </rPr>
      <t xml:space="preserve">16              </t>
    </r>
    <r>
      <rPr>
        <sz val="11"/>
        <rFont val="Courier New"/>
        <family val="3"/>
      </rPr>
      <t xml:space="preserve">14     </t>
    </r>
    <r>
      <rPr>
        <b/>
        <sz val="10"/>
        <rFont val="Courier New"/>
        <family val="3"/>
      </rPr>
      <t xml:space="preserve">48     </t>
    </r>
    <r>
      <rPr>
        <sz val="11"/>
        <rFont val="Courier New"/>
        <family val="3"/>
      </rPr>
      <t xml:space="preserve">133    </t>
    </r>
    <r>
      <rPr>
        <vertAlign val="superscript"/>
        <sz val="11"/>
        <rFont val="Courier New"/>
        <family val="3"/>
      </rPr>
      <t xml:space="preserve">208     </t>
    </r>
    <r>
      <rPr>
        <b/>
        <vertAlign val="superscript"/>
        <sz val="10"/>
        <rFont val="Courier New"/>
        <family val="3"/>
      </rPr>
      <t xml:space="preserve">48    </t>
    </r>
    <r>
      <rPr>
        <vertAlign val="superscript"/>
        <sz val="11"/>
        <rFont val="Courier New"/>
        <family val="3"/>
      </rPr>
      <t>946</t>
    </r>
  </si>
  <si>
    <r>
      <rPr>
        <vertAlign val="subscript"/>
        <sz val="11"/>
        <rFont val="Courier New"/>
        <family val="3"/>
      </rPr>
      <t xml:space="preserve">8     15     </t>
    </r>
    <r>
      <rPr>
        <b/>
        <vertAlign val="subscript"/>
        <sz val="10"/>
        <rFont val="Courier New"/>
        <family val="3"/>
      </rPr>
      <t xml:space="preserve">18     </t>
    </r>
    <r>
      <rPr>
        <vertAlign val="subscript"/>
        <sz val="11"/>
        <rFont val="Courier New"/>
        <family val="3"/>
      </rPr>
      <t xml:space="preserve">97     25     </t>
    </r>
    <r>
      <rPr>
        <sz val="11"/>
        <rFont val="Courier New"/>
        <family val="3"/>
      </rPr>
      <t xml:space="preserve">33     93    </t>
    </r>
    <r>
      <rPr>
        <vertAlign val="superscript"/>
        <sz val="11"/>
        <rFont val="Courier New"/>
        <family val="3"/>
      </rPr>
      <t xml:space="preserve">383    </t>
    </r>
    <r>
      <rPr>
        <b/>
        <vertAlign val="superscript"/>
        <sz val="10"/>
        <rFont val="Courier New"/>
        <family val="3"/>
      </rPr>
      <t xml:space="preserve">468      </t>
    </r>
    <r>
      <rPr>
        <vertAlign val="superscript"/>
        <sz val="11"/>
        <rFont val="Courier New"/>
        <family val="3"/>
      </rPr>
      <t>56   2039</t>
    </r>
  </si>
  <si>
    <r>
      <rPr>
        <vertAlign val="subscript"/>
        <sz val="11"/>
        <rFont val="Courier New"/>
        <family val="3"/>
      </rPr>
      <t xml:space="preserve">6      6     16     43     </t>
    </r>
    <r>
      <rPr>
        <sz val="11"/>
        <rFont val="Courier New"/>
        <family val="3"/>
      </rPr>
      <t xml:space="preserve">15     </t>
    </r>
    <r>
      <rPr>
        <sz val="10"/>
        <rFont val="Times New Roman"/>
        <family val="1"/>
      </rPr>
      <t xml:space="preserve">16              </t>
    </r>
    <r>
      <rPr>
        <sz val="11"/>
        <rFont val="Courier New"/>
        <family val="3"/>
      </rPr>
      <t xml:space="preserve">43    </t>
    </r>
    <r>
      <rPr>
        <vertAlign val="superscript"/>
        <sz val="11"/>
        <rFont val="Courier New"/>
        <family val="3"/>
      </rPr>
      <t>157    237     47   1055</t>
    </r>
  </si>
  <si>
    <r>
      <rPr>
        <vertAlign val="subscript"/>
        <sz val="11"/>
        <rFont val="Courier New"/>
        <family val="3"/>
      </rPr>
      <t xml:space="preserve">10     13     </t>
    </r>
    <r>
      <rPr>
        <b/>
        <vertAlign val="subscript"/>
        <sz val="10"/>
        <rFont val="Courier New"/>
        <family val="3"/>
      </rPr>
      <t xml:space="preserve">18     </t>
    </r>
    <r>
      <rPr>
        <vertAlign val="subscript"/>
        <sz val="11"/>
        <rFont val="Courier New"/>
        <family val="3"/>
      </rPr>
      <t xml:space="preserve">104     </t>
    </r>
    <r>
      <rPr>
        <sz val="11"/>
        <rFont val="Courier New"/>
        <family val="3"/>
      </rPr>
      <t xml:space="preserve">27     31    </t>
    </r>
    <r>
      <rPr>
        <b/>
        <sz val="10"/>
        <rFont val="Courier New"/>
        <family val="3"/>
      </rPr>
      <t xml:space="preserve">98     </t>
    </r>
    <r>
      <rPr>
        <b/>
        <vertAlign val="superscript"/>
        <sz val="10"/>
        <rFont val="Courier New"/>
        <family val="3"/>
      </rPr>
      <t xml:space="preserve">388     </t>
    </r>
    <r>
      <rPr>
        <vertAlign val="superscript"/>
        <sz val="11"/>
        <rFont val="Courier New"/>
        <family val="3"/>
      </rPr>
      <t>465     66   2115</t>
    </r>
  </si>
  <si>
    <r>
      <rPr>
        <vertAlign val="subscript"/>
        <sz val="11"/>
        <rFont val="Courier New"/>
        <family val="3"/>
      </rPr>
      <t xml:space="preserve">5      7     15     40     13     </t>
    </r>
    <r>
      <rPr>
        <b/>
        <sz val="10"/>
        <rFont val="Courier New"/>
        <family val="3"/>
      </rPr>
      <t xml:space="preserve">18     </t>
    </r>
    <r>
      <rPr>
        <sz val="11"/>
        <rFont val="Courier New"/>
        <family val="3"/>
      </rPr>
      <t xml:space="preserve">41    </t>
    </r>
    <r>
      <rPr>
        <vertAlign val="superscript"/>
        <sz val="11"/>
        <rFont val="Courier New"/>
        <family val="3"/>
      </rPr>
      <t xml:space="preserve">156    242     40    </t>
    </r>
    <r>
      <rPr>
        <b/>
        <vertAlign val="superscript"/>
        <sz val="10"/>
        <rFont val="Courier New"/>
        <family val="3"/>
      </rPr>
      <t>998</t>
    </r>
  </si>
  <si>
    <r>
      <rPr>
        <vertAlign val="subscript"/>
        <sz val="11"/>
        <rFont val="Courier New"/>
        <family val="3"/>
      </rPr>
      <t xml:space="preserve">11     11     17     </t>
    </r>
    <r>
      <rPr>
        <vertAlign val="subscript"/>
        <sz val="10.5"/>
        <rFont val="Times New Roman"/>
        <family val="1"/>
      </rPr>
      <t xml:space="preserve">77             </t>
    </r>
    <r>
      <rPr>
        <vertAlign val="subscript"/>
        <sz val="11"/>
        <rFont val="Courier New"/>
        <family val="3"/>
      </rPr>
      <t xml:space="preserve">21     </t>
    </r>
    <r>
      <rPr>
        <sz val="11"/>
        <rFont val="Courier New"/>
        <family val="3"/>
      </rPr>
      <t xml:space="preserve">33     </t>
    </r>
    <r>
      <rPr>
        <b/>
        <sz val="10"/>
        <rFont val="Courier New"/>
        <family val="3"/>
      </rPr>
      <t xml:space="preserve">85     </t>
    </r>
    <r>
      <rPr>
        <vertAlign val="superscript"/>
        <sz val="11"/>
        <rFont val="Courier New"/>
        <family val="3"/>
      </rPr>
      <t xml:space="preserve">320    467     90   </t>
    </r>
    <r>
      <rPr>
        <b/>
        <vertAlign val="superscript"/>
        <sz val="10"/>
        <rFont val="Courier New"/>
        <family val="3"/>
      </rPr>
      <t>1828</t>
    </r>
  </si>
  <si>
    <r>
      <rPr>
        <vertAlign val="subscript"/>
        <sz val="11"/>
        <rFont val="Courier New"/>
        <family val="3"/>
      </rPr>
      <t xml:space="preserve">3     11     17     </t>
    </r>
    <r>
      <rPr>
        <b/>
        <vertAlign val="subscript"/>
        <sz val="10"/>
        <rFont val="Courier New"/>
        <family val="3"/>
      </rPr>
      <t xml:space="preserve">86      </t>
    </r>
    <r>
      <rPr>
        <vertAlign val="subscript"/>
        <sz val="11"/>
        <rFont val="Courier New"/>
        <family val="3"/>
      </rPr>
      <t xml:space="preserve">23     </t>
    </r>
    <r>
      <rPr>
        <sz val="11"/>
        <rFont val="Courier New"/>
        <family val="3"/>
      </rPr>
      <t xml:space="preserve">12     55    </t>
    </r>
    <r>
      <rPr>
        <vertAlign val="superscript"/>
        <sz val="11"/>
        <rFont val="Courier New"/>
        <family val="3"/>
      </rPr>
      <t>273    380     74   1662</t>
    </r>
  </si>
  <si>
    <r>
      <rPr>
        <sz val="33"/>
        <rFont val="Times New Roman"/>
        <family val="1"/>
      </rPr>
      <t>-</t>
    </r>
    <r>
      <rPr>
        <vertAlign val="subscript"/>
        <sz val="33.5"/>
        <rFont val="Arial"/>
        <family val="2"/>
      </rPr>
      <t>-</t>
    </r>
  </si>
  <si>
    <r>
      <rPr>
        <sz val="10.5"/>
        <rFont val="Times New Roman"/>
        <family val="1"/>
      </rPr>
      <t>- 138 -</t>
    </r>
  </si>
  <si>
    <r>
      <rPr>
        <sz val="12"/>
        <rFont val="Times New Roman"/>
        <family val="1"/>
      </rPr>
      <t>"'</t>
    </r>
  </si>
  <si>
    <r>
      <rPr>
        <sz val="7"/>
        <rFont val="Times New Roman"/>
        <family val="1"/>
      </rPr>
      <t xml:space="preserve">nlSTRICT   01  </t>
    </r>
    <r>
      <rPr>
        <sz val="7.5"/>
        <rFont val="Times New Roman"/>
        <family val="1"/>
      </rPr>
      <t>DJ:r nn</t>
    </r>
  </si>
  <si>
    <r>
      <rPr>
        <sz val="9.5"/>
        <rFont val="Courier New"/>
        <family val="3"/>
      </rPr>
      <t xml:space="preserve">CLOVER PASS
</t>
    </r>
    <r>
      <rPr>
        <sz val="9.5"/>
        <rFont val="Courier New"/>
        <family val="3"/>
      </rPr>
      <t>01-005</t>
    </r>
  </si>
  <si>
    <r>
      <rPr>
        <sz val="9.5"/>
        <rFont val="Courier New"/>
        <family val="3"/>
      </rPr>
      <t xml:space="preserve">HYDER
</t>
    </r>
    <r>
      <rPr>
        <sz val="9.5"/>
        <rFont val="Courier New"/>
        <family val="3"/>
      </rPr>
      <t>01-010</t>
    </r>
  </si>
  <si>
    <r>
      <rPr>
        <sz val="9.5"/>
        <rFont val="Courier New"/>
        <family val="3"/>
      </rPr>
      <t xml:space="preserve">KTCHN
</t>
    </r>
    <r>
      <rPr>
        <sz val="8"/>
        <rFont val="Times New Roman"/>
        <family val="1"/>
      </rPr>
      <t xml:space="preserve">#  </t>
    </r>
    <r>
      <rPr>
        <sz val="9.5"/>
        <rFont val="Courier New"/>
        <family val="3"/>
      </rPr>
      <t xml:space="preserve">1
</t>
    </r>
    <r>
      <rPr>
        <sz val="9.5"/>
        <rFont val="Courier New"/>
        <family val="3"/>
      </rPr>
      <t>01-015</t>
    </r>
  </si>
  <si>
    <r>
      <rPr>
        <sz val="9.5"/>
        <rFont val="Courier New"/>
        <family val="3"/>
      </rPr>
      <t xml:space="preserve">KTCHN
</t>
    </r>
    <r>
      <rPr>
        <sz val="8"/>
        <rFont val="Times New Roman"/>
        <family val="1"/>
      </rPr>
      <t xml:space="preserve">#  </t>
    </r>
    <r>
      <rPr>
        <sz val="9.5"/>
        <rFont val="Courier New"/>
        <family val="3"/>
      </rPr>
      <t xml:space="preserve">2
</t>
    </r>
    <r>
      <rPr>
        <sz val="9.5"/>
        <rFont val="Courier New"/>
        <family val="3"/>
      </rPr>
      <t>01-020</t>
    </r>
  </si>
  <si>
    <r>
      <rPr>
        <sz val="9.5"/>
        <rFont val="Courier New"/>
        <family val="3"/>
      </rPr>
      <t xml:space="preserve">KTCHN
</t>
    </r>
    <r>
      <rPr>
        <sz val="8"/>
        <rFont val="Times New Roman"/>
        <family val="1"/>
      </rPr>
      <t xml:space="preserve">#  </t>
    </r>
    <r>
      <rPr>
        <sz val="9.5"/>
        <rFont val="Courier New"/>
        <family val="3"/>
      </rPr>
      <t xml:space="preserve">3
</t>
    </r>
    <r>
      <rPr>
        <sz val="9.5"/>
        <rFont val="Courier New"/>
        <family val="3"/>
      </rPr>
      <t>01-025</t>
    </r>
  </si>
  <si>
    <r>
      <rPr>
        <sz val="9.5"/>
        <rFont val="Courier New"/>
        <family val="3"/>
      </rPr>
      <t xml:space="preserve">KTCHN
</t>
    </r>
    <r>
      <rPr>
        <sz val="8"/>
        <rFont val="Times New Roman"/>
        <family val="1"/>
      </rPr>
      <t xml:space="preserve">#  </t>
    </r>
    <r>
      <rPr>
        <sz val="9.5"/>
        <rFont val="Courier New"/>
        <family val="3"/>
      </rPr>
      <t xml:space="preserve">4
</t>
    </r>
    <r>
      <rPr>
        <sz val="9.5"/>
        <rFont val="Courier New"/>
        <family val="3"/>
      </rPr>
      <t>01-030</t>
    </r>
  </si>
  <si>
    <r>
      <rPr>
        <sz val="9.5"/>
        <rFont val="Courier New"/>
        <family val="3"/>
      </rPr>
      <t xml:space="preserve">KTCHN
</t>
    </r>
    <r>
      <rPr>
        <sz val="8"/>
        <rFont val="Times New Roman"/>
        <family val="1"/>
      </rPr>
      <t xml:space="preserve">#  </t>
    </r>
    <r>
      <rPr>
        <sz val="9.5"/>
        <rFont val="Courier New"/>
        <family val="3"/>
      </rPr>
      <t xml:space="preserve">5
</t>
    </r>
    <r>
      <rPr>
        <sz val="9.5"/>
        <rFont val="Courier New"/>
        <family val="3"/>
      </rPr>
      <t>01-035</t>
    </r>
  </si>
  <si>
    <r>
      <rPr>
        <sz val="9.5"/>
        <rFont val="Courier New"/>
        <family val="3"/>
      </rPr>
      <t xml:space="preserve">KTCHN
</t>
    </r>
    <r>
      <rPr>
        <sz val="8"/>
        <rFont val="Times New Roman"/>
        <family val="1"/>
      </rPr>
      <t xml:space="preserve"># </t>
    </r>
    <r>
      <rPr>
        <sz val="9.5"/>
        <rFont val="Courier New"/>
        <family val="3"/>
      </rPr>
      <t xml:space="preserve">6
</t>
    </r>
    <r>
      <rPr>
        <sz val="9.5"/>
        <rFont val="Courier New"/>
        <family val="3"/>
      </rPr>
      <t>01-040</t>
    </r>
  </si>
  <si>
    <r>
      <rPr>
        <sz val="9.5"/>
        <rFont val="Courier New"/>
        <family val="3"/>
      </rPr>
      <t xml:space="preserve">KTCHN
</t>
    </r>
    <r>
      <rPr>
        <sz val="8"/>
        <rFont val="Times New Roman"/>
        <family val="1"/>
      </rPr>
      <t xml:space="preserve">#  </t>
    </r>
    <r>
      <rPr>
        <sz val="9.5"/>
        <rFont val="Courier New"/>
        <family val="3"/>
      </rPr>
      <t xml:space="preserve">7
</t>
    </r>
    <r>
      <rPr>
        <sz val="9.5"/>
        <rFont val="Courier New"/>
        <family val="3"/>
      </rPr>
      <t>01-045</t>
    </r>
  </si>
  <si>
    <r>
      <rPr>
        <sz val="9.5"/>
        <rFont val="Courier New"/>
        <family val="3"/>
      </rPr>
      <t xml:space="preserve">KTCHN
</t>
    </r>
    <r>
      <rPr>
        <sz val="8"/>
        <rFont val="Times New Roman"/>
        <family val="1"/>
      </rPr>
      <t xml:space="preserve">#  </t>
    </r>
    <r>
      <rPr>
        <sz val="9.5"/>
        <rFont val="Courier New"/>
        <family val="3"/>
      </rPr>
      <t xml:space="preserve">8
</t>
    </r>
    <r>
      <rPr>
        <sz val="9.5"/>
        <rFont val="Courier New"/>
        <family val="3"/>
      </rPr>
      <t>01-050</t>
    </r>
  </si>
  <si>
    <r>
      <rPr>
        <sz val="9.5"/>
        <rFont val="Courier New"/>
        <family val="3"/>
      </rPr>
      <t>NOVEMBER 24, 1992</t>
    </r>
  </si>
  <si>
    <r>
      <rPr>
        <sz val="9.5"/>
        <rFont val="Courier New"/>
        <family val="3"/>
      </rPr>
      <t>STATE REP. DIST. 1</t>
    </r>
  </si>
  <si>
    <r>
      <rPr>
        <sz val="9.5"/>
        <rFont val="Courier New"/>
        <family val="3"/>
      </rPr>
      <t>FADER, CARROLL       R</t>
    </r>
  </si>
  <si>
    <r>
      <rPr>
        <sz val="9.5"/>
        <rFont val="Courier New"/>
        <family val="3"/>
      </rPr>
      <t>WILLIAMS, WILLIAM    D</t>
    </r>
  </si>
  <si>
    <r>
      <rPr>
        <sz val="9.5"/>
        <rFont val="Courier New"/>
        <family val="3"/>
      </rPr>
      <t>DISTRICT 01 RECOUNT</t>
    </r>
  </si>
  <si>
    <r>
      <rPr>
        <b/>
        <sz val="9"/>
        <rFont val="Courier New"/>
        <family val="3"/>
      </rPr>
      <t xml:space="preserve">MEYERS
</t>
    </r>
    <r>
      <rPr>
        <sz val="9.5"/>
        <rFont val="Courier New"/>
        <family val="3"/>
      </rPr>
      <t xml:space="preserve">CHUCK
</t>
    </r>
    <r>
      <rPr>
        <sz val="9.5"/>
        <rFont val="Courier New"/>
        <family val="3"/>
      </rPr>
      <t>01-065</t>
    </r>
  </si>
  <si>
    <r>
      <rPr>
        <b/>
        <sz val="9"/>
        <rFont val="Courier New"/>
        <family val="3"/>
      </rPr>
      <t xml:space="preserve">MT.
</t>
    </r>
    <r>
      <rPr>
        <sz val="9.5"/>
        <rFont val="Courier New"/>
        <family val="3"/>
      </rPr>
      <t xml:space="preserve">POINT
</t>
    </r>
    <r>
      <rPr>
        <sz val="9.5"/>
        <rFont val="Courier New"/>
        <family val="3"/>
      </rPr>
      <t>01-070</t>
    </r>
  </si>
  <si>
    <r>
      <rPr>
        <sz val="9.5"/>
        <rFont val="Courier New"/>
        <family val="3"/>
      </rPr>
      <t xml:space="preserve">MUD BAY
</t>
    </r>
    <r>
      <rPr>
        <sz val="9.5"/>
        <rFont val="Courier New"/>
        <family val="3"/>
      </rPr>
      <t>01-075</t>
    </r>
  </si>
  <si>
    <r>
      <rPr>
        <b/>
        <sz val="9"/>
        <rFont val="Courier New"/>
        <family val="3"/>
      </rPr>
      <t xml:space="preserve">PENNOCK GRAVINA
</t>
    </r>
    <r>
      <rPr>
        <sz val="9.5"/>
        <rFont val="Courier New"/>
        <family val="3"/>
      </rPr>
      <t>01-080</t>
    </r>
  </si>
  <si>
    <r>
      <rPr>
        <b/>
        <sz val="9"/>
        <rFont val="Courier New"/>
        <family val="3"/>
      </rPr>
      <t xml:space="preserve">SAXMAN
</t>
    </r>
    <r>
      <rPr>
        <sz val="9.5"/>
        <rFont val="Courier New"/>
        <family val="3"/>
      </rPr>
      <t>01-095</t>
    </r>
  </si>
  <si>
    <r>
      <rPr>
        <b/>
        <sz val="9"/>
        <rFont val="Courier New"/>
        <family val="3"/>
      </rPr>
      <t xml:space="preserve">WACKER
</t>
    </r>
    <r>
      <rPr>
        <sz val="9.5"/>
        <rFont val="Courier New"/>
        <family val="3"/>
      </rPr>
      <t>01-105</t>
    </r>
  </si>
  <si>
    <r>
      <rPr>
        <b/>
        <sz val="9"/>
        <rFont val="Courier New"/>
        <family val="3"/>
      </rPr>
      <t xml:space="preserve">WARD
</t>
    </r>
    <r>
      <rPr>
        <sz val="9.5"/>
        <rFont val="Courier New"/>
        <family val="3"/>
      </rPr>
      <t xml:space="preserve">COVE
</t>
    </r>
    <r>
      <rPr>
        <sz val="9.5"/>
        <rFont val="Courier New"/>
        <family val="3"/>
      </rPr>
      <t>01-110</t>
    </r>
  </si>
  <si>
    <r>
      <rPr>
        <b/>
        <sz val="9"/>
        <rFont val="Courier New"/>
        <family val="3"/>
      </rPr>
      <t xml:space="preserve">ABSENTEE
</t>
    </r>
    <r>
      <rPr>
        <sz val="9.5"/>
        <rFont val="Courier New"/>
        <family val="3"/>
      </rPr>
      <t>01-991</t>
    </r>
  </si>
  <si>
    <r>
      <rPr>
        <b/>
        <sz val="9"/>
        <rFont val="Courier New"/>
        <family val="3"/>
      </rPr>
      <t xml:space="preserve">QUESTION
</t>
    </r>
    <r>
      <rPr>
        <sz val="9.5"/>
        <rFont val="Courier New"/>
        <family val="3"/>
      </rPr>
      <t>01-995</t>
    </r>
  </si>
  <si>
    <r>
      <rPr>
        <b/>
        <sz val="7.5"/>
        <rFont val="Arial"/>
        <family val="2"/>
      </rPr>
      <t>TOTAL</t>
    </r>
  </si>
  <si>
    <r>
      <rPr>
        <sz val="9.5"/>
        <rFont val="Courier New"/>
        <family val="3"/>
      </rPr>
      <t xml:space="preserve">STATE </t>
    </r>
    <r>
      <rPr>
        <b/>
        <sz val="9"/>
        <rFont val="Courier New"/>
        <family val="3"/>
      </rPr>
      <t xml:space="preserve">REP. </t>
    </r>
    <r>
      <rPr>
        <sz val="9.5"/>
        <rFont val="Courier New"/>
        <family val="3"/>
      </rPr>
      <t>DIST. 1</t>
    </r>
  </si>
  <si>
    <r>
      <rPr>
        <b/>
        <sz val="9"/>
        <rFont val="Courier New"/>
        <family val="3"/>
      </rPr>
      <t xml:space="preserve">FADER, </t>
    </r>
    <r>
      <rPr>
        <sz val="9.5"/>
        <rFont val="Courier New"/>
        <family val="3"/>
      </rPr>
      <t xml:space="preserve">CARROLL      </t>
    </r>
    <r>
      <rPr>
        <b/>
        <sz val="7.5"/>
        <rFont val="Arial"/>
        <family val="2"/>
      </rPr>
      <t>R</t>
    </r>
  </si>
  <si>
    <r>
      <rPr>
        <sz val="10"/>
        <rFont val="Arial"/>
        <family val="2"/>
      </rPr>
      <t xml:space="preserve">-  </t>
    </r>
    <r>
      <rPr>
        <b/>
        <sz val="10"/>
        <rFont val="Arial"/>
        <family val="2"/>
      </rPr>
      <t xml:space="preserve">130 </t>
    </r>
    <r>
      <rPr>
        <sz val="10"/>
        <rFont val="Arial"/>
        <family val="2"/>
      </rPr>
      <t>-</t>
    </r>
  </si>
  <si>
    <r>
      <rPr>
        <sz val="17"/>
        <rFont val="Arial"/>
        <family val="2"/>
      </rPr>
      <t>•</t>
    </r>
  </si>
  <si>
    <r>
      <rPr>
        <sz val="9.5"/>
        <rFont val="Courier New"/>
        <family val="3"/>
      </rPr>
      <t xml:space="preserve">DISTRICT </t>
    </r>
    <r>
      <rPr>
        <sz val="8"/>
        <rFont val="Arial"/>
        <family val="2"/>
      </rPr>
      <t xml:space="preserve">11 </t>
    </r>
    <r>
      <rPr>
        <b/>
        <sz val="7.5"/>
        <rFont val="Arial"/>
        <family val="2"/>
      </rPr>
      <t>RECWNJ</t>
    </r>
  </si>
  <si>
    <r>
      <rPr>
        <sz val="9.5"/>
        <rFont val="Courier New"/>
        <family val="3"/>
      </rPr>
      <t xml:space="preserve">ANCH
</t>
    </r>
    <r>
      <rPr>
        <sz val="8"/>
        <rFont val="Times New Roman"/>
        <family val="1"/>
      </rPr>
      <t xml:space="preserve">#  </t>
    </r>
    <r>
      <rPr>
        <sz val="9.5"/>
        <rFont val="Courier New"/>
        <family val="3"/>
      </rPr>
      <t xml:space="preserve">247
</t>
    </r>
    <r>
      <rPr>
        <sz val="9.5"/>
        <rFont val="Courier New"/>
        <family val="3"/>
      </rPr>
      <t>11·247</t>
    </r>
  </si>
  <si>
    <r>
      <rPr>
        <sz val="9.5"/>
        <rFont val="Courier New"/>
        <family val="3"/>
      </rPr>
      <t xml:space="preserve">ANCH
</t>
    </r>
    <r>
      <rPr>
        <sz val="8"/>
        <rFont val="Times New Roman"/>
        <family val="1"/>
      </rPr>
      <t xml:space="preserve">#  </t>
    </r>
    <r>
      <rPr>
        <sz val="9.5"/>
        <rFont val="Courier New"/>
        <family val="3"/>
      </rPr>
      <t xml:space="preserve">249
</t>
    </r>
    <r>
      <rPr>
        <sz val="9.5"/>
        <rFont val="Courier New"/>
        <family val="3"/>
      </rPr>
      <t>11-249</t>
    </r>
  </si>
  <si>
    <r>
      <rPr>
        <sz val="9.5"/>
        <rFont val="Courier New"/>
        <family val="3"/>
      </rPr>
      <t xml:space="preserve">ANCH
</t>
    </r>
    <r>
      <rPr>
        <sz val="8"/>
        <rFont val="Times New Roman"/>
        <family val="1"/>
      </rPr>
      <t xml:space="preserve">#  </t>
    </r>
    <r>
      <rPr>
        <sz val="9.5"/>
        <rFont val="Courier New"/>
        <family val="3"/>
      </rPr>
      <t xml:space="preserve">251
</t>
    </r>
    <r>
      <rPr>
        <sz val="9.5"/>
        <rFont val="Courier New"/>
        <family val="3"/>
      </rPr>
      <t>fl-251</t>
    </r>
  </si>
  <si>
    <r>
      <rPr>
        <sz val="9.5"/>
        <rFont val="Courier New"/>
        <family val="3"/>
      </rPr>
      <t xml:space="preserve">ANCH
</t>
    </r>
    <r>
      <rPr>
        <sz val="8"/>
        <rFont val="Times New Roman"/>
        <family val="1"/>
      </rPr>
      <t xml:space="preserve">#  </t>
    </r>
    <r>
      <rPr>
        <sz val="9.5"/>
        <rFont val="Courier New"/>
        <family val="3"/>
      </rPr>
      <t xml:space="preserve">253
</t>
    </r>
    <r>
      <rPr>
        <sz val="9.5"/>
        <rFont val="Courier New"/>
        <family val="3"/>
      </rPr>
      <t>11-253</t>
    </r>
  </si>
  <si>
    <r>
      <rPr>
        <sz val="9.5"/>
        <rFont val="Courier New"/>
        <family val="3"/>
      </rPr>
      <t xml:space="preserve">ANCH
</t>
    </r>
    <r>
      <rPr>
        <sz val="8"/>
        <rFont val="Times New Roman"/>
        <family val="1"/>
      </rPr>
      <t xml:space="preserve">#  </t>
    </r>
    <r>
      <rPr>
        <sz val="9.5"/>
        <rFont val="Courier New"/>
        <family val="3"/>
      </rPr>
      <t xml:space="preserve">255
</t>
    </r>
    <r>
      <rPr>
        <sz val="9.5"/>
        <rFont val="Courier New"/>
        <family val="3"/>
      </rPr>
      <t>11-255</t>
    </r>
  </si>
  <si>
    <r>
      <rPr>
        <sz val="9.5"/>
        <rFont val="Courier New"/>
        <family val="3"/>
      </rPr>
      <t xml:space="preserve">ANCH
</t>
    </r>
    <r>
      <rPr>
        <sz val="8"/>
        <rFont val="Times New Roman"/>
        <family val="1"/>
      </rPr>
      <t xml:space="preserve">#  </t>
    </r>
    <r>
      <rPr>
        <sz val="9.5"/>
        <rFont val="Courier New"/>
        <family val="3"/>
      </rPr>
      <t xml:space="preserve">257
</t>
    </r>
    <r>
      <rPr>
        <sz val="9.5"/>
        <rFont val="Courier New"/>
        <family val="3"/>
      </rPr>
      <t>11-257</t>
    </r>
  </si>
  <si>
    <r>
      <rPr>
        <sz val="9.5"/>
        <rFont val="Courier New"/>
        <family val="3"/>
      </rPr>
      <t xml:space="preserve">ANCH
</t>
    </r>
    <r>
      <rPr>
        <sz val="8"/>
        <rFont val="Times New Roman"/>
        <family val="1"/>
      </rPr>
      <t xml:space="preserve">#  </t>
    </r>
    <r>
      <rPr>
        <sz val="9.5"/>
        <rFont val="Courier New"/>
        <family val="3"/>
      </rPr>
      <t xml:space="preserve">259
</t>
    </r>
    <r>
      <rPr>
        <sz val="9.5"/>
        <rFont val="Courier New"/>
        <family val="3"/>
      </rPr>
      <t>11-259</t>
    </r>
  </si>
  <si>
    <r>
      <rPr>
        <sz val="9.5"/>
        <rFont val="Courier New"/>
        <family val="3"/>
      </rPr>
      <t xml:space="preserve">ANCH
</t>
    </r>
    <r>
      <rPr>
        <sz val="8"/>
        <rFont val="Times New Roman"/>
        <family val="1"/>
      </rPr>
      <t xml:space="preserve">#  </t>
    </r>
    <r>
      <rPr>
        <sz val="9.5"/>
        <rFont val="Courier New"/>
        <family val="3"/>
      </rPr>
      <t xml:space="preserve">261
</t>
    </r>
    <r>
      <rPr>
        <sz val="9.5"/>
        <rFont val="Courier New"/>
        <family val="3"/>
      </rPr>
      <t>11·261</t>
    </r>
  </si>
  <si>
    <r>
      <rPr>
        <sz val="9.5"/>
        <rFont val="Courier New"/>
        <family val="3"/>
      </rPr>
      <t xml:space="preserve">ABSENTEE
</t>
    </r>
    <r>
      <rPr>
        <sz val="9.5"/>
        <rFont val="Courier New"/>
        <family val="3"/>
      </rPr>
      <t>11-991</t>
    </r>
  </si>
  <si>
    <r>
      <rPr>
        <sz val="9.5"/>
        <rFont val="Courier New"/>
        <family val="3"/>
      </rPr>
      <t xml:space="preserve">QUESTION
</t>
    </r>
    <r>
      <rPr>
        <sz val="9.5"/>
        <rFont val="Courier New"/>
        <family val="3"/>
      </rPr>
      <t>11-995</t>
    </r>
  </si>
  <si>
    <r>
      <rPr>
        <sz val="9.5"/>
        <rFont val="Courier New"/>
        <family val="3"/>
      </rPr>
      <t>TOTAL</t>
    </r>
  </si>
  <si>
    <r>
      <rPr>
        <sz val="9.5"/>
        <rFont val="Courier New"/>
        <family val="3"/>
      </rPr>
      <t>DECEMBER 10, 1992</t>
    </r>
  </si>
  <si>
    <r>
      <rPr>
        <sz val="9.5"/>
        <rFont val="Courier New"/>
        <family val="3"/>
      </rPr>
      <t>STATE REP. DIST. 11</t>
    </r>
  </si>
  <si>
    <r>
      <rPr>
        <sz val="9.5"/>
        <rFont val="Courier New"/>
        <family val="3"/>
      </rPr>
      <t>NORDLUND, JIM      D</t>
    </r>
  </si>
  <si>
    <r>
      <rPr>
        <sz val="9.5"/>
        <rFont val="Courier New"/>
        <family val="3"/>
      </rPr>
      <t>ROICEBERG, NORMAN     R</t>
    </r>
  </si>
  <si>
    <r>
      <rPr>
        <sz val="10"/>
        <rFont val="Arial"/>
        <family val="2"/>
      </rPr>
      <t xml:space="preserve">- </t>
    </r>
    <r>
      <rPr>
        <b/>
        <sz val="10"/>
        <rFont val="Arial"/>
        <family val="2"/>
      </rPr>
      <t xml:space="preserve">131 </t>
    </r>
    <r>
      <rPr>
        <sz val="10"/>
        <rFont val="Arial"/>
        <family val="2"/>
      </rPr>
      <t>-</t>
    </r>
  </si>
  <si>
    <t>HYDER</t>
  </si>
  <si>
    <t>01-005</t>
  </si>
  <si>
    <t>01-010</t>
  </si>
  <si>
    <t>01-015</t>
  </si>
  <si>
    <t>01-020</t>
  </si>
  <si>
    <t>01-025</t>
  </si>
  <si>
    <t>01-030</t>
  </si>
  <si>
    <t>01-035</t>
  </si>
  <si>
    <t>01-040</t>
  </si>
  <si>
    <t>01-045</t>
  </si>
  <si>
    <t>01-050</t>
  </si>
  <si>
    <t>01-065</t>
  </si>
  <si>
    <t>01-070</t>
  </si>
  <si>
    <t>01-075</t>
  </si>
  <si>
    <t>MEYERS CHUCK</t>
  </si>
  <si>
    <t>CLOVER Pass</t>
  </si>
  <si>
    <t>KTCHN 1</t>
  </si>
  <si>
    <t>KTCHN 2</t>
  </si>
  <si>
    <t>KTCHN 3</t>
  </si>
  <si>
    <t>KTCHN 4</t>
  </si>
  <si>
    <t>KTCHN 5</t>
  </si>
  <si>
    <t>KTCHN  6</t>
  </si>
  <si>
    <t>KTCHN 7</t>
  </si>
  <si>
    <t>KTCHN 8</t>
  </si>
  <si>
    <t>MT. POINT</t>
  </si>
  <si>
    <t>MUD BAY</t>
  </si>
  <si>
    <t>BUSH/QUAYLE</t>
  </si>
  <si>
    <t>CLINTON/GORE</t>
  </si>
  <si>
    <t>FULANI/MUNOZ</t>
  </si>
  <si>
    <t>HAGELIN/TOMPKINS</t>
  </si>
  <si>
    <t>LAROUCHE/BEVEL</t>
  </si>
  <si>
    <t>PEROT/STOCKDALE</t>
  </si>
  <si>
    <t>PHILLIPS/KNIGHT</t>
  </si>
  <si>
    <t>WRITE-IN</t>
  </si>
  <si>
    <t>Precinct Name</t>
  </si>
  <si>
    <t>Precinct Number</t>
  </si>
  <si>
    <t>Voter Turnout</t>
  </si>
  <si>
    <t>Ballots Cast</t>
  </si>
  <si>
    <t>Registered Voters</t>
  </si>
  <si>
    <t>Bush/Quayle</t>
  </si>
  <si>
    <t>Clinton/Gore</t>
  </si>
  <si>
    <t>GRITZ/HINETT</t>
  </si>
  <si>
    <t>HARROU/LORD</t>
  </si>
  <si>
    <t>PENNOCK GRAVINA</t>
  </si>
  <si>
    <t>SAXMAN</t>
  </si>
  <si>
    <t>WACKER</t>
  </si>
  <si>
    <t>WARD COVE</t>
  </si>
  <si>
    <t>ABSENTEE</t>
  </si>
  <si>
    <t>QUESTION</t>
  </si>
  <si>
    <t>TOTAL</t>
  </si>
  <si>
    <t>01-080</t>
  </si>
  <si>
    <t>01-095</t>
  </si>
  <si>
    <t>01-105</t>
  </si>
  <si>
    <t>01-110</t>
  </si>
  <si>
    <t>01-991</t>
  </si>
  <si>
    <t>01-995</t>
  </si>
  <si>
    <t>01-TOT</t>
  </si>
  <si>
    <t>KUPRONF</t>
  </si>
  <si>
    <t>PETERSBURG 1</t>
  </si>
  <si>
    <t>PETERSBURG 2</t>
  </si>
  <si>
    <t>SCOW BAY</t>
  </si>
  <si>
    <t>WRANGELL 1</t>
  </si>
  <si>
    <t>WRANGELLL 2</t>
  </si>
  <si>
    <t>HALIBUT POINT</t>
  </si>
  <si>
    <t>JAMESTOWN BAY</t>
  </si>
  <si>
    <t>MT. EDGECOMB</t>
  </si>
  <si>
    <t>SITKA 1</t>
  </si>
  <si>
    <t>SITKA 2</t>
  </si>
  <si>
    <t>SITKA 3</t>
  </si>
  <si>
    <t>SITKA 4</t>
  </si>
  <si>
    <t>02-055</t>
  </si>
  <si>
    <t>02-085</t>
  </si>
  <si>
    <t>02-090</t>
  </si>
  <si>
    <t>02-100</t>
  </si>
  <si>
    <t>02-115</t>
  </si>
  <si>
    <t>02-120</t>
  </si>
  <si>
    <t>02-270</t>
  </si>
  <si>
    <t>02-275</t>
  </si>
  <si>
    <t>02-280</t>
  </si>
  <si>
    <t>02-295</t>
  </si>
  <si>
    <t>02-300</t>
  </si>
  <si>
    <t>02-305</t>
  </si>
  <si>
    <t>02-310</t>
  </si>
  <si>
    <t>GRANITE CREEK</t>
  </si>
  <si>
    <t>02-320</t>
  </si>
  <si>
    <t>02-991</t>
  </si>
  <si>
    <t>02-995</t>
  </si>
  <si>
    <t>02-TOT</t>
  </si>
  <si>
    <t>TOT</t>
  </si>
  <si>
    <t>MARROU/LORD</t>
  </si>
  <si>
    <t>DOUGLAS 1</t>
  </si>
  <si>
    <t>DOUGLAS 2</t>
  </si>
  <si>
    <t>JUNEAU 1</t>
  </si>
  <si>
    <t>JUNEAU 2</t>
  </si>
  <si>
    <t>JUNEAU 4</t>
  </si>
  <si>
    <t>JUNEAU 6</t>
  </si>
  <si>
    <t>JUNEAU 7</t>
  </si>
  <si>
    <t>JUNEAU 9</t>
  </si>
  <si>
    <t>JUNEAU AIRPORT</t>
  </si>
  <si>
    <t>LEMON CREEK</t>
  </si>
  <si>
    <t>NORTH DOUGLAS</t>
  </si>
  <si>
    <t>SALMON CREEK</t>
  </si>
  <si>
    <t>SWITZER CREEK</t>
  </si>
  <si>
    <t>03-330</t>
  </si>
  <si>
    <t>03-335</t>
  </si>
  <si>
    <t>03-345</t>
  </si>
  <si>
    <t>03-350</t>
  </si>
  <si>
    <t>03-360</t>
  </si>
  <si>
    <t>03-370</t>
  </si>
  <si>
    <t>03-375</t>
  </si>
  <si>
    <t>03-380</t>
  </si>
  <si>
    <t>03-385</t>
  </si>
  <si>
    <t>03-390</t>
  </si>
  <si>
    <t>03-410</t>
  </si>
  <si>
    <t>03-415</t>
  </si>
  <si>
    <t>03-425</t>
  </si>
  <si>
    <t>ABSTENEE</t>
  </si>
  <si>
    <t>03-991</t>
  </si>
  <si>
    <t>03-995</t>
  </si>
  <si>
    <t>03-TOT</t>
  </si>
  <si>
    <t>AUKE BAY</t>
  </si>
  <si>
    <t>BROTHERHOOD BRIDGE</t>
  </si>
  <si>
    <t>FRITZ COVE</t>
  </si>
  <si>
    <t>LOWER MENDENHALL 1</t>
  </si>
  <si>
    <t>LOWER MENDENHALL 2</t>
  </si>
  <si>
    <t>LYNN CANAL</t>
  </si>
  <si>
    <t>UPPER MENDENHALL 1</t>
  </si>
  <si>
    <t>UPPER MENDENHALL 2</t>
  </si>
  <si>
    <t>04-TOT</t>
  </si>
  <si>
    <t>04-995</t>
  </si>
  <si>
    <t>04-991</t>
  </si>
  <si>
    <t>04-320</t>
  </si>
  <si>
    <t>03-325</t>
  </si>
  <si>
    <t>04-340</t>
  </si>
  <si>
    <t>04-395</t>
  </si>
  <si>
    <t>04-400</t>
  </si>
  <si>
    <t>04-405</t>
  </si>
  <si>
    <t>04-430</t>
  </si>
  <si>
    <t>04-435</t>
  </si>
  <si>
    <t>ANGOON</t>
  </si>
  <si>
    <t>OLD CHILKAT</t>
  </si>
  <si>
    <t>COFFMAN COVE</t>
  </si>
  <si>
    <t>CRAIG</t>
  </si>
  <si>
    <t>GUSTAVUS</t>
  </si>
  <si>
    <t>HAINES HIGHWAY</t>
  </si>
  <si>
    <t>HAINES 1</t>
  </si>
  <si>
    <t>HYDABURG</t>
  </si>
  <si>
    <t>KAKE</t>
  </si>
  <si>
    <t>KASAAN</t>
  </si>
  <si>
    <t>KLAWOCK</t>
  </si>
  <si>
    <t>KLUKWAN</t>
  </si>
  <si>
    <t>LABCHERE BAY</t>
  </si>
  <si>
    <t>05-125</t>
  </si>
  <si>
    <t>05-135</t>
  </si>
  <si>
    <t>05-140</t>
  </si>
  <si>
    <t>05-150</t>
  </si>
  <si>
    <t>05-160</t>
  </si>
  <si>
    <t>05-165</t>
  </si>
  <si>
    <t>05-170</t>
  </si>
  <si>
    <t>05-180</t>
  </si>
  <si>
    <t>05-185</t>
  </si>
  <si>
    <t>05-190</t>
  </si>
  <si>
    <t>05-195</t>
  </si>
  <si>
    <t>05-200</t>
  </si>
  <si>
    <t>05-205</t>
  </si>
  <si>
    <t>MALASPINA</t>
  </si>
  <si>
    <t>EDNA BAY/NAUKATI</t>
  </si>
  <si>
    <t>HAINES PENINSULA</t>
  </si>
  <si>
    <t>POINT BAKER</t>
  </si>
  <si>
    <t>SKAGWAY</t>
  </si>
  <si>
    <t>THORNE BAY</t>
  </si>
  <si>
    <t>YAKUTAT</t>
  </si>
  <si>
    <t>HOONAH</t>
  </si>
  <si>
    <t>METLAKATLA</t>
  </si>
  <si>
    <t>PELICAN</t>
  </si>
  <si>
    <t>PORT ALEXANDER</t>
  </si>
  <si>
    <t>ELFIN COVE</t>
  </si>
  <si>
    <t>TENAKEE</t>
  </si>
  <si>
    <t>05-210</t>
  </si>
  <si>
    <t>05-215</t>
  </si>
  <si>
    <t>05-220</t>
  </si>
  <si>
    <t>05-225</t>
  </si>
  <si>
    <t>05-240</t>
  </si>
  <si>
    <t>05-245</t>
  </si>
  <si>
    <t>05-255</t>
  </si>
  <si>
    <t>05-260</t>
  </si>
  <si>
    <t>05-265</t>
  </si>
  <si>
    <t>05-285</t>
  </si>
  <si>
    <t>05-290</t>
  </si>
  <si>
    <t>05-295</t>
  </si>
  <si>
    <t>05-315</t>
  </si>
  <si>
    <t>05-TOT</t>
  </si>
  <si>
    <t>05-995</t>
  </si>
  <si>
    <t>05-991</t>
  </si>
  <si>
    <t>OUZINKIE</t>
  </si>
  <si>
    <t>PORT LIONS</t>
  </si>
  <si>
    <t>ENGLISH BAY</t>
  </si>
  <si>
    <t>PORT GRAHAM</t>
  </si>
  <si>
    <t>AKHOIK</t>
  </si>
  <si>
    <t>CAPE CHINIAK</t>
  </si>
  <si>
    <t>FLATS</t>
  </si>
  <si>
    <t>KARLUK</t>
  </si>
  <si>
    <t>KODIAK 1</t>
  </si>
  <si>
    <t>KODIAK 2</t>
  </si>
  <si>
    <t>KODIAK 3</t>
  </si>
  <si>
    <t>LARSEN BAY</t>
  </si>
  <si>
    <t>MISSION ROAD</t>
  </si>
  <si>
    <t>06-027</t>
  </si>
  <si>
    <t>06-029</t>
  </si>
  <si>
    <t>06-031</t>
  </si>
  <si>
    <t>06-033</t>
  </si>
  <si>
    <t>06-035</t>
  </si>
  <si>
    <t>06-037</t>
  </si>
  <si>
    <t>06-039</t>
  </si>
  <si>
    <t>06-041</t>
  </si>
  <si>
    <t>06-043</t>
  </si>
  <si>
    <t>06-045</t>
  </si>
  <si>
    <t>06-047</t>
  </si>
  <si>
    <t>06-049</t>
  </si>
  <si>
    <t>06-051</t>
  </si>
  <si>
    <t>OLD HARBOR</t>
  </si>
  <si>
    <t>06-053</t>
  </si>
  <si>
    <t>06-991</t>
  </si>
  <si>
    <t>06-0995</t>
  </si>
  <si>
    <t>06-TOT</t>
  </si>
  <si>
    <t>ANCHOR POINT</t>
  </si>
  <si>
    <t>DIAMOND RIDGE</t>
  </si>
  <si>
    <t>FRITZ CREEK</t>
  </si>
  <si>
    <t>HOMER 1</t>
  </si>
  <si>
    <t>HOMER 2</t>
  </si>
  <si>
    <t>HOMER 3</t>
  </si>
  <si>
    <t>COOK INLET</t>
  </si>
  <si>
    <t>KASILOF</t>
  </si>
  <si>
    <t>NINILCHIK</t>
  </si>
  <si>
    <t>SELDOVIA</t>
  </si>
  <si>
    <t>TUSTUMENA 1</t>
  </si>
  <si>
    <t>07-165</t>
  </si>
  <si>
    <t>07-167</t>
  </si>
  <si>
    <t>07-169</t>
  </si>
  <si>
    <t>07-171</t>
  </si>
  <si>
    <t>07-173</t>
  </si>
  <si>
    <t>07-175</t>
  </si>
  <si>
    <t>07-177</t>
  </si>
  <si>
    <t>07-179</t>
  </si>
  <si>
    <t>07-181</t>
  </si>
  <si>
    <t>07-183</t>
  </si>
  <si>
    <t>07-185</t>
  </si>
  <si>
    <t>07-991</t>
  </si>
  <si>
    <t>07-995</t>
  </si>
  <si>
    <t>07-TOT</t>
  </si>
  <si>
    <t>BEAR CREEK</t>
  </si>
  <si>
    <t>COOPER LANDING</t>
  </si>
  <si>
    <t>MOOSE PASS</t>
  </si>
  <si>
    <t>RIDGEWAY</t>
  </si>
  <si>
    <t>SEWARD 1</t>
  </si>
  <si>
    <t>SEWARD 2</t>
  </si>
  <si>
    <t>SOLDOTNA 1</t>
  </si>
  <si>
    <t>SOLDOTNA 2</t>
  </si>
  <si>
    <t>SPORTS LAKE</t>
  </si>
  <si>
    <t>STERLING</t>
  </si>
  <si>
    <t>TUSTUMENA 2</t>
  </si>
  <si>
    <t>08-TOT</t>
  </si>
  <si>
    <t>08-995</t>
  </si>
  <si>
    <t>08-991</t>
  </si>
  <si>
    <t>08-187</t>
  </si>
  <si>
    <t>08-189</t>
  </si>
  <si>
    <t>08-190</t>
  </si>
  <si>
    <t>08-191</t>
  </si>
  <si>
    <t>08-193</t>
  </si>
  <si>
    <t>08-195</t>
  </si>
  <si>
    <t>08-197</t>
  </si>
  <si>
    <t>08-199</t>
  </si>
  <si>
    <t>08-201</t>
  </si>
  <si>
    <t>08-203</t>
  </si>
  <si>
    <t>08-205</t>
  </si>
  <si>
    <t>GIRDWOOD</t>
  </si>
  <si>
    <t>HOPE</t>
  </si>
  <si>
    <t>INDIAN</t>
  </si>
  <si>
    <t>K-BEACH</t>
  </si>
  <si>
    <t>KENAI 1</t>
  </si>
  <si>
    <t>KENAI 2</t>
  </si>
  <si>
    <t>KENAI 3</t>
  </si>
  <si>
    <t>KENAI 4</t>
  </si>
  <si>
    <t>NIKISKI 1</t>
  </si>
  <si>
    <t>NIKISKI 2</t>
  </si>
  <si>
    <t>SALAMATOF</t>
  </si>
  <si>
    <t>09-TOT</t>
  </si>
  <si>
    <t>09-995</t>
  </si>
  <si>
    <t>09-991</t>
  </si>
  <si>
    <t>09-207</t>
  </si>
  <si>
    <t>09-209</t>
  </si>
  <si>
    <t>09-211</t>
  </si>
  <si>
    <t>09-213</t>
  </si>
  <si>
    <t>09-215</t>
  </si>
  <si>
    <t>09-217</t>
  </si>
  <si>
    <t>09-221</t>
  </si>
  <si>
    <t>09-223</t>
  </si>
  <si>
    <t>09-225</t>
  </si>
  <si>
    <t>09-227</t>
  </si>
  <si>
    <t>09-219</t>
  </si>
  <si>
    <t>ANCHORAGE 229</t>
  </si>
  <si>
    <t>ANCHORAGE 231</t>
  </si>
  <si>
    <t>ANCHORAGE 233</t>
  </si>
  <si>
    <t>ANCHORAGE 235</t>
  </si>
  <si>
    <t>ANCHORAGE 237</t>
  </si>
  <si>
    <t>ANCHORAGE 239</t>
  </si>
  <si>
    <t>ANCHORAGE 241</t>
  </si>
  <si>
    <t>ANCHORAGE 243</t>
  </si>
  <si>
    <t>ANCHORAGE 245</t>
  </si>
  <si>
    <t>10-991</t>
  </si>
  <si>
    <t>10-995</t>
  </si>
  <si>
    <t>10-TOT</t>
  </si>
  <si>
    <t>10-229</t>
  </si>
  <si>
    <t>10-231</t>
  </si>
  <si>
    <t>10-233</t>
  </si>
  <si>
    <t>10-235</t>
  </si>
  <si>
    <t>10-237</t>
  </si>
  <si>
    <t>10-239</t>
  </si>
  <si>
    <t>10-241</t>
  </si>
  <si>
    <t>10-243</t>
  </si>
  <si>
    <t>10-245</t>
  </si>
  <si>
    <t>ANCHORAGE 247</t>
  </si>
  <si>
    <t>ANCHORAGE 249</t>
  </si>
  <si>
    <t>ANCHORAGE 251</t>
  </si>
  <si>
    <t>ANCHORAGE 253</t>
  </si>
  <si>
    <t>ANCHORAGE 255</t>
  </si>
  <si>
    <t>ANCHORAGE 257</t>
  </si>
  <si>
    <t>ANCHORAGE 259</t>
  </si>
  <si>
    <t>ANCHORAGE 261</t>
  </si>
  <si>
    <t>11-TOT</t>
  </si>
  <si>
    <t>11-995</t>
  </si>
  <si>
    <t>11-991</t>
  </si>
  <si>
    <t>11-247</t>
  </si>
  <si>
    <t>11-249</t>
  </si>
  <si>
    <t>11-251</t>
  </si>
  <si>
    <t>11-253</t>
  </si>
  <si>
    <t>11-255</t>
  </si>
  <si>
    <t>11-257</t>
  </si>
  <si>
    <t>11-259</t>
  </si>
  <si>
    <t>11-261</t>
  </si>
  <si>
    <t>ANCHORAGE 263</t>
  </si>
  <si>
    <t>ANCHORAGE 265</t>
  </si>
  <si>
    <t>ANCHORAGE 267</t>
  </si>
  <si>
    <t>ANCHORAGE 269</t>
  </si>
  <si>
    <t>ANCHORAGE 271</t>
  </si>
  <si>
    <t>ANCHORAGE 273</t>
  </si>
  <si>
    <t>ANCHORAGE 275</t>
  </si>
  <si>
    <t>12-TOT</t>
  </si>
  <si>
    <t>12-995</t>
  </si>
  <si>
    <t>12-991</t>
  </si>
  <si>
    <t>12-263</t>
  </si>
  <si>
    <t>12-265</t>
  </si>
  <si>
    <t>12-267</t>
  </si>
  <si>
    <t>12-269</t>
  </si>
  <si>
    <t>12-271</t>
  </si>
  <si>
    <t>12-273</t>
  </si>
  <si>
    <t>12-275</t>
  </si>
  <si>
    <t>ANCHORAGE 277</t>
  </si>
  <si>
    <t>ANCHORAGE 279</t>
  </si>
  <si>
    <t>ANCHORAGE 281</t>
  </si>
  <si>
    <t>ANCHORAGE 283</t>
  </si>
  <si>
    <t>ANCHORAGE 285</t>
  </si>
  <si>
    <t>ANCHORAGE 287</t>
  </si>
  <si>
    <t>ANCHORAGE 289</t>
  </si>
  <si>
    <t>ANCHORAGE 291</t>
  </si>
  <si>
    <t>ANCHORAGE 293</t>
  </si>
  <si>
    <t>13-TOT</t>
  </si>
  <si>
    <t>13-995</t>
  </si>
  <si>
    <t>13-991</t>
  </si>
  <si>
    <t>13-277</t>
  </si>
  <si>
    <t>13-279</t>
  </si>
  <si>
    <t>13-281</t>
  </si>
  <si>
    <t>13-283</t>
  </si>
  <si>
    <t>13-285</t>
  </si>
  <si>
    <t>13-287</t>
  </si>
  <si>
    <t>13-289</t>
  </si>
  <si>
    <t>13-291</t>
  </si>
  <si>
    <t>13-293</t>
  </si>
  <si>
    <t>ANCHORAGE 295</t>
  </si>
  <si>
    <t>ANCHORAGE 297</t>
  </si>
  <si>
    <t>ANCHORAGE 299</t>
  </si>
  <si>
    <t>ANCHORAGE 301</t>
  </si>
  <si>
    <t>14-TOT</t>
  </si>
  <si>
    <t>14-995</t>
  </si>
  <si>
    <t>14-991</t>
  </si>
  <si>
    <t>14-295</t>
  </si>
  <si>
    <t>14-297</t>
  </si>
  <si>
    <t>14-299</t>
  </si>
  <si>
    <t>14-301</t>
  </si>
  <si>
    <t>ANCHORAGE 303</t>
  </si>
  <si>
    <t>ANCHORAGE 305</t>
  </si>
  <si>
    <t>ANCHORAGE 307</t>
  </si>
  <si>
    <t>ANCHORAGE 309</t>
  </si>
  <si>
    <t>ANCHORAGE 311</t>
  </si>
  <si>
    <t>ANCHORAGE 313</t>
  </si>
  <si>
    <t>ANCHORAGE 315</t>
  </si>
  <si>
    <t>ANCHORAGE 317</t>
  </si>
  <si>
    <t>15-TOT</t>
  </si>
  <si>
    <t>15-995</t>
  </si>
  <si>
    <t>15-991</t>
  </si>
  <si>
    <t>15-303</t>
  </si>
  <si>
    <t>15-305</t>
  </si>
  <si>
    <t>15-307</t>
  </si>
  <si>
    <t>15-309</t>
  </si>
  <si>
    <t>15-311</t>
  </si>
  <si>
    <t>15-313</t>
  </si>
  <si>
    <t>15-315</t>
  </si>
  <si>
    <t>15-317</t>
  </si>
  <si>
    <t>ANCHORAGE 321</t>
  </si>
  <si>
    <t>ANCHORAGE 323</t>
  </si>
  <si>
    <t>ANCHORAGE 325</t>
  </si>
  <si>
    <t>ANCHORAGE 327</t>
  </si>
  <si>
    <t>ANCHORAGE 329</t>
  </si>
  <si>
    <t>ANCHORAGE 331</t>
  </si>
  <si>
    <t>ANCHORAGE 333</t>
  </si>
  <si>
    <t>16-991</t>
  </si>
  <si>
    <t>16-995</t>
  </si>
  <si>
    <t>16-TOT</t>
  </si>
  <si>
    <t>16-321</t>
  </si>
  <si>
    <t>16-323</t>
  </si>
  <si>
    <t>16-325</t>
  </si>
  <si>
    <t>16-327</t>
  </si>
  <si>
    <t>16-329</t>
  </si>
  <si>
    <t>16-331</t>
  </si>
  <si>
    <t>16-333</t>
  </si>
  <si>
    <t>ANCHORAGE 335</t>
  </si>
  <si>
    <t>ANCHORAGE 337</t>
  </si>
  <si>
    <t>ANCHORAGE 339</t>
  </si>
  <si>
    <t>ANCHORAGE 341</t>
  </si>
  <si>
    <t>ANCHORAGE 343</t>
  </si>
  <si>
    <t>ANCHORAGE 345</t>
  </si>
  <si>
    <t>ANCHORAGE 347</t>
  </si>
  <si>
    <t>17-TOT</t>
  </si>
  <si>
    <t>17-995</t>
  </si>
  <si>
    <t>17-991</t>
  </si>
  <si>
    <t>17-347</t>
  </si>
  <si>
    <t>17-345</t>
  </si>
  <si>
    <t>17-343</t>
  </si>
  <si>
    <t>17-341</t>
  </si>
  <si>
    <t>17-339</t>
  </si>
  <si>
    <t>17-337</t>
  </si>
  <si>
    <t>17-335</t>
  </si>
  <si>
    <t>ANCHORAGE 349</t>
  </si>
  <si>
    <t>ANCHORAGE 351</t>
  </si>
  <si>
    <t>ANCHORAGE353</t>
  </si>
  <si>
    <t>ANCHORAGE 355</t>
  </si>
  <si>
    <t>ANCHORAGE 357</t>
  </si>
  <si>
    <t>ANCHORAGE 359</t>
  </si>
  <si>
    <t>ANCHORAGE 361</t>
  </si>
  <si>
    <t>ANCHORAGE 363</t>
  </si>
  <si>
    <t>ANCHORAGE 365</t>
  </si>
  <si>
    <t>18-TOT</t>
  </si>
  <si>
    <t>18-995</t>
  </si>
  <si>
    <t>18-991</t>
  </si>
  <si>
    <t>18-349</t>
  </si>
  <si>
    <t>18-351</t>
  </si>
  <si>
    <t>18-353</t>
  </si>
  <si>
    <t>18-355</t>
  </si>
  <si>
    <t>18-357</t>
  </si>
  <si>
    <t>18-359</t>
  </si>
  <si>
    <t>18-361</t>
  </si>
  <si>
    <t>18-363</t>
  </si>
  <si>
    <t>18-365</t>
  </si>
  <si>
    <t>ANCHORAGE 369</t>
  </si>
  <si>
    <t>ANCHORAGE 371</t>
  </si>
  <si>
    <t>ANCHORAGE 373</t>
  </si>
  <si>
    <t>ANCHORAGE 375</t>
  </si>
  <si>
    <t>ANCHORAGE 377</t>
  </si>
  <si>
    <t>ANCHORAGE 379</t>
  </si>
  <si>
    <t>19-TOT</t>
  </si>
  <si>
    <t>19-995</t>
  </si>
  <si>
    <t>19-991</t>
  </si>
  <si>
    <t>19-367</t>
  </si>
  <si>
    <t>ANCHORAGE 367</t>
  </si>
  <si>
    <t>19-369</t>
  </si>
  <si>
    <t>19-371</t>
  </si>
  <si>
    <t>19-373</t>
  </si>
  <si>
    <t>19-375</t>
  </si>
  <si>
    <t>19-377</t>
  </si>
  <si>
    <t>19-379</t>
  </si>
  <si>
    <t>ANCHORAGE 381</t>
  </si>
  <si>
    <t>ANCHORAGE 383</t>
  </si>
  <si>
    <t>ANCHORAGE 385</t>
  </si>
  <si>
    <t>ANCHORAGE 387</t>
  </si>
  <si>
    <t>ANCHORAGE 389</t>
  </si>
  <si>
    <t>ANCHORAGE 391</t>
  </si>
  <si>
    <t>ANCHORAGE 393</t>
  </si>
  <si>
    <t>20-TOT</t>
  </si>
  <si>
    <t>20-995</t>
  </si>
  <si>
    <t>20-991</t>
  </si>
  <si>
    <t>20-381</t>
  </si>
  <si>
    <t>20-383</t>
  </si>
  <si>
    <t>20-385</t>
  </si>
  <si>
    <t>20-387</t>
  </si>
  <si>
    <t>20-389</t>
  </si>
  <si>
    <t>20-391</t>
  </si>
  <si>
    <t>20-393</t>
  </si>
  <si>
    <t>ANCHORAGE 395</t>
  </si>
  <si>
    <t>ANCHORAGE 397</t>
  </si>
  <si>
    <t>ANCHORAGE 399</t>
  </si>
  <si>
    <t>ANCHORAGE 401</t>
  </si>
  <si>
    <t>ANCHORAGE 403</t>
  </si>
  <si>
    <t>ANCHORAGE 405</t>
  </si>
  <si>
    <t>ANCHORAGE 407</t>
  </si>
  <si>
    <t>ANCHORAGE 409</t>
  </si>
  <si>
    <t>21-TOT</t>
  </si>
  <si>
    <t>21-995</t>
  </si>
  <si>
    <t>21-991</t>
  </si>
  <si>
    <t>21-395</t>
  </si>
  <si>
    <t>21-397</t>
  </si>
  <si>
    <t>21-399</t>
  </si>
  <si>
    <t>21-401</t>
  </si>
  <si>
    <t>21-403</t>
  </si>
  <si>
    <t>21-405</t>
  </si>
  <si>
    <t>21-407</t>
  </si>
  <si>
    <t>21-409</t>
  </si>
  <si>
    <t>ANCHORAGE 411</t>
  </si>
  <si>
    <t>ANCHORAGE 413</t>
  </si>
  <si>
    <t>ANCHORAGE 415</t>
  </si>
  <si>
    <t>ANCHORAGE 417</t>
  </si>
  <si>
    <t>ANCHORAGE 419</t>
  </si>
  <si>
    <t>ANCHORAGE 421</t>
  </si>
  <si>
    <t>ANCHORAGE 423</t>
  </si>
  <si>
    <t>22-TOT</t>
  </si>
  <si>
    <t>22-995</t>
  </si>
  <si>
    <t>22-991</t>
  </si>
  <si>
    <t>22-411</t>
  </si>
  <si>
    <t>22-413</t>
  </si>
  <si>
    <t>22-415</t>
  </si>
  <si>
    <t>22-417</t>
  </si>
  <si>
    <t>22-419</t>
  </si>
  <si>
    <t>22-421</t>
  </si>
  <si>
    <t>22-423</t>
  </si>
  <si>
    <t>ANCHORAGE 425</t>
  </si>
  <si>
    <t>ANCHORAGE 427</t>
  </si>
  <si>
    <t>ANCHORAGE 429</t>
  </si>
  <si>
    <t>23-TOT</t>
  </si>
  <si>
    <t>23-995</t>
  </si>
  <si>
    <t>23-991</t>
  </si>
  <si>
    <t>23-425</t>
  </si>
  <si>
    <t>23-427</t>
  </si>
  <si>
    <t>23-429</t>
  </si>
  <si>
    <t>ANCHORAGE 431</t>
  </si>
  <si>
    <t>ANCHORAGE 433</t>
  </si>
  <si>
    <t>ANCHORAGE 435</t>
  </si>
  <si>
    <t>ANCHORAGE 437</t>
  </si>
  <si>
    <t>ANCHORAGE 439</t>
  </si>
  <si>
    <t>ANCHORAGE 441</t>
  </si>
  <si>
    <t>24-TOT</t>
  </si>
  <si>
    <t>24-995</t>
  </si>
  <si>
    <t>24-991</t>
  </si>
  <si>
    <t>24-431</t>
  </si>
  <si>
    <t>24-433</t>
  </si>
  <si>
    <t>24-435</t>
  </si>
  <si>
    <t>24-437</t>
  </si>
  <si>
    <t>24-439</t>
  </si>
  <si>
    <t>24-441</t>
  </si>
  <si>
    <t>ANCHORAGE 443</t>
  </si>
  <si>
    <t>ANCHORAGE 445</t>
  </si>
  <si>
    <t>ANCHORAGE 447</t>
  </si>
  <si>
    <t>ANCHORAGE 449</t>
  </si>
  <si>
    <t>ANCHORAGE 451</t>
  </si>
  <si>
    <t>ANCHORAGE 453</t>
  </si>
  <si>
    <t>ANCHORAGE 455</t>
  </si>
  <si>
    <t>25-TOT</t>
  </si>
  <si>
    <t>25-995</t>
  </si>
  <si>
    <t>25-991</t>
  </si>
  <si>
    <t>25-443</t>
  </si>
  <si>
    <t>25-445</t>
  </si>
  <si>
    <t>25-447</t>
  </si>
  <si>
    <t>25-449</t>
  </si>
  <si>
    <t>25-451</t>
  </si>
  <si>
    <t>25-543</t>
  </si>
  <si>
    <t>25-455</t>
  </si>
  <si>
    <t>GREATER WASILLA</t>
  </si>
  <si>
    <t>COTTONWOOD</t>
  </si>
  <si>
    <t>WASILLA 1</t>
  </si>
  <si>
    <t>WASILLA 2</t>
  </si>
  <si>
    <t>ANCHORAGE 457</t>
  </si>
  <si>
    <t>26-TOT</t>
  </si>
  <si>
    <t>26-995</t>
  </si>
  <si>
    <t>26-991</t>
  </si>
  <si>
    <t>26-011</t>
  </si>
  <si>
    <t>26-019</t>
  </si>
  <si>
    <t>26-037</t>
  </si>
  <si>
    <t>26-038</t>
  </si>
  <si>
    <t>25-457</t>
  </si>
  <si>
    <t>BOGARD/TRUNK</t>
  </si>
  <si>
    <t>BUTTE</t>
  </si>
  <si>
    <t>FISHHOOK</t>
  </si>
  <si>
    <t>GREATER PALMER</t>
  </si>
  <si>
    <t>LAZY MOUNTAIN</t>
  </si>
  <si>
    <t>PALMER CITY</t>
  </si>
  <si>
    <t>27-TOT</t>
  </si>
  <si>
    <t>27-995</t>
  </si>
  <si>
    <t>27-991</t>
  </si>
  <si>
    <t>27-004</t>
  </si>
  <si>
    <t>27-005</t>
  </si>
  <si>
    <t>27-007</t>
  </si>
  <si>
    <t>27-009</t>
  </si>
  <si>
    <t>27-017</t>
  </si>
  <si>
    <t>27-023</t>
  </si>
  <si>
    <t>67,86</t>
  </si>
  <si>
    <t>BIG LAKE</t>
  </si>
  <si>
    <t>HOUSTON</t>
  </si>
  <si>
    <t>KNIK-GOOSE</t>
  </si>
  <si>
    <t>MEADOW LAKES</t>
  </si>
  <si>
    <t>SCHROCK</t>
  </si>
  <si>
    <t>SUSTINA</t>
  </si>
  <si>
    <t>TALKEETNA</t>
  </si>
  <si>
    <t>TRAPPER CREEK</t>
  </si>
  <si>
    <t>WILLOW</t>
  </si>
  <si>
    <t>28-003</t>
  </si>
  <si>
    <t>28-013</t>
  </si>
  <si>
    <t>28-015</t>
  </si>
  <si>
    <t>28-021</t>
  </si>
  <si>
    <t>28-025</t>
  </si>
  <si>
    <t>28-029</t>
  </si>
  <si>
    <t>28-033</t>
  </si>
  <si>
    <t>28-035</t>
  </si>
  <si>
    <t>28-039</t>
  </si>
  <si>
    <t>28-991</t>
  </si>
  <si>
    <t>28-995</t>
  </si>
  <si>
    <t>28-TOT</t>
  </si>
  <si>
    <t>ESTER</t>
  </si>
  <si>
    <t>GOLDSTREAM</t>
  </si>
  <si>
    <t>CHENA</t>
  </si>
  <si>
    <t>FARMERS LOOP</t>
  </si>
  <si>
    <t>GEIST</t>
  </si>
  <si>
    <t>UNIVERSITY CAMPUS</t>
  </si>
  <si>
    <t>UNIVERSITY HILLS</t>
  </si>
  <si>
    <t>UNIVERSITY WEST</t>
  </si>
  <si>
    <t>29-220</t>
  </si>
  <si>
    <t>29-235</t>
  </si>
  <si>
    <t>29-455</t>
  </si>
  <si>
    <t>29-460</t>
  </si>
  <si>
    <t>29-465</t>
  </si>
  <si>
    <t>39-480</t>
  </si>
  <si>
    <t>29-485</t>
  </si>
  <si>
    <t>29-490</t>
  </si>
  <si>
    <t>29-991</t>
  </si>
  <si>
    <t>29-995</t>
  </si>
  <si>
    <t>29-TOT</t>
  </si>
  <si>
    <t>AIRPORT</t>
  </si>
  <si>
    <t>AURORA</t>
  </si>
  <si>
    <t>FAIRBANKS 4</t>
  </si>
  <si>
    <t>FAIRBANKS 5</t>
  </si>
  <si>
    <t>FAIRBANKS 10</t>
  </si>
  <si>
    <t>LEMETA</t>
  </si>
  <si>
    <t>PIKE</t>
  </si>
  <si>
    <t>SHANLY</t>
  </si>
  <si>
    <t>30-TOT</t>
  </si>
  <si>
    <t>30-995</t>
  </si>
  <si>
    <t>30-991</t>
  </si>
  <si>
    <t>30-305</t>
  </si>
  <si>
    <t>30-310</t>
  </si>
  <si>
    <t>30-335</t>
  </si>
  <si>
    <t>30-340</t>
  </si>
  <si>
    <t>30-363</t>
  </si>
  <si>
    <t>30-370</t>
  </si>
  <si>
    <t>30-470</t>
  </si>
  <si>
    <t>30-475</t>
  </si>
  <si>
    <t>FAIRBANKS 1</t>
  </si>
  <si>
    <t>FAIRBANKS 2</t>
  </si>
  <si>
    <t>FAIRBANKS 3</t>
  </si>
  <si>
    <t>FAIRBANKS 6</t>
  </si>
  <si>
    <t>FAIRBANKS 7</t>
  </si>
  <si>
    <t>FAIRBANKS 8</t>
  </si>
  <si>
    <t>FAIRBANKS 9</t>
  </si>
  <si>
    <t>31-TOT</t>
  </si>
  <si>
    <t>31-995</t>
  </si>
  <si>
    <t>31-991</t>
  </si>
  <si>
    <t>31-320</t>
  </si>
  <si>
    <t>31-325</t>
  </si>
  <si>
    <t>31-330</t>
  </si>
  <si>
    <t>31-345</t>
  </si>
  <si>
    <t>31-350</t>
  </si>
  <si>
    <t>31-355</t>
  </si>
  <si>
    <t>31-360</t>
  </si>
  <si>
    <t>BADGER 1</t>
  </si>
  <si>
    <t>BADGER 2</t>
  </si>
  <si>
    <t>FORT WAINWRIGHT</t>
  </si>
  <si>
    <t>STEESE EAST</t>
  </si>
  <si>
    <t>32-TOT</t>
  </si>
  <si>
    <t>32-995</t>
  </si>
  <si>
    <t>32-991</t>
  </si>
  <si>
    <t>32-155</t>
  </si>
  <si>
    <t>32-160</t>
  </si>
  <si>
    <t>32-225</t>
  </si>
  <si>
    <t>32-250</t>
  </si>
  <si>
    <t>NEWBY</t>
  </si>
  <si>
    <t>PLACK</t>
  </si>
  <si>
    <t>CHATANIKA</t>
  </si>
  <si>
    <t>CHENA LAKES</t>
  </si>
  <si>
    <t>FOX</t>
  </si>
  <si>
    <t>STEELE CREEK-GILMORE</t>
  </si>
  <si>
    <t>STEESE WEST</t>
  </si>
  <si>
    <t>TWO RIVERS</t>
  </si>
  <si>
    <t>33-TOT</t>
  </si>
  <si>
    <t>33-995</t>
  </si>
  <si>
    <t>33-991</t>
  </si>
  <si>
    <t>33-175</t>
  </si>
  <si>
    <t>33-210</t>
  </si>
  <si>
    <t>33-167</t>
  </si>
  <si>
    <t>33-220</t>
  </si>
  <si>
    <t>33-230</t>
  </si>
  <si>
    <t>33-255</t>
  </si>
  <si>
    <t>33-245</t>
  </si>
  <si>
    <t>33-260</t>
  </si>
  <si>
    <t>ED</t>
  </si>
  <si>
    <t>ANDERSON</t>
  </si>
  <si>
    <t>CANTWELL</t>
  </si>
  <si>
    <t>CLEAR</t>
  </si>
  <si>
    <t>DENALI PARK</t>
  </si>
  <si>
    <t>HEALY</t>
  </si>
  <si>
    <t>NENANA</t>
  </si>
  <si>
    <t>EIELSON-MOOSECK</t>
  </si>
  <si>
    <t>NORTH POLE</t>
  </si>
  <si>
    <t>PARKS RIDGE</t>
  </si>
  <si>
    <t>RICHARDSON</t>
  </si>
  <si>
    <t>SALCHA</t>
  </si>
  <si>
    <t>34-TOT</t>
  </si>
  <si>
    <t>34-995</t>
  </si>
  <si>
    <t>34-991</t>
  </si>
  <si>
    <t>34-005</t>
  </si>
  <si>
    <t>34-015</t>
  </si>
  <si>
    <t>34-030</t>
  </si>
  <si>
    <t>34-045</t>
  </si>
  <si>
    <t>34-070</t>
  </si>
  <si>
    <t>34-090</t>
  </si>
  <si>
    <t>34-165</t>
  </si>
  <si>
    <t>34-170</t>
  </si>
  <si>
    <t>34-175</t>
  </si>
  <si>
    <t>34-180</t>
  </si>
  <si>
    <t>34-185</t>
  </si>
  <si>
    <t>CORDOVA</t>
  </si>
  <si>
    <t>EYAK</t>
  </si>
  <si>
    <t>BIG DELTA</t>
  </si>
  <si>
    <t>VALDEZ 1</t>
  </si>
  <si>
    <t>VALDEZ 2</t>
  </si>
  <si>
    <t>VALDEZ 3</t>
  </si>
  <si>
    <t>WHITTIER</t>
  </si>
  <si>
    <t>SHEEP MOUNTAIN</t>
  </si>
  <si>
    <t>SUTTON</t>
  </si>
  <si>
    <t>DELTA JUNCTION</t>
  </si>
  <si>
    <t>GLENALLEN</t>
  </si>
  <si>
    <t>PAXSON</t>
  </si>
  <si>
    <t>35-TOT</t>
  </si>
  <si>
    <t>35-995</t>
  </si>
  <si>
    <t>35-991</t>
  </si>
  <si>
    <t>35-007</t>
  </si>
  <si>
    <t>35-009</t>
  </si>
  <si>
    <t>35-010</t>
  </si>
  <si>
    <t>35-019</t>
  </si>
  <si>
    <t>35-021</t>
  </si>
  <si>
    <t>35-023</t>
  </si>
  <si>
    <t>35-025</t>
  </si>
  <si>
    <t>35-027</t>
  </si>
  <si>
    <t>35-031</t>
  </si>
  <si>
    <t>35-040</t>
  </si>
  <si>
    <t>35-065</t>
  </si>
  <si>
    <t>35-100</t>
  </si>
  <si>
    <t>CHICKEN</t>
  </si>
  <si>
    <t>CHISTOCHINA</t>
  </si>
  <si>
    <t>COPPER CENTER</t>
  </si>
  <si>
    <t>DOT LAKE</t>
  </si>
  <si>
    <t>EAGLE</t>
  </si>
  <si>
    <t>GAKONA</t>
  </si>
  <si>
    <t>KENNY LAKE</t>
  </si>
  <si>
    <t>MENTASTA</t>
  </si>
  <si>
    <t>NORTHWAY</t>
  </si>
  <si>
    <t>TNACROSS</t>
  </si>
  <si>
    <t>TETLIN</t>
  </si>
  <si>
    <t>TOK</t>
  </si>
  <si>
    <t>CENTRAL</t>
  </si>
  <si>
    <t>CIRCLE</t>
  </si>
  <si>
    <t>LIVENGOOD</t>
  </si>
  <si>
    <t>ALAKAKEET</t>
  </si>
  <si>
    <t>ANKIAK</t>
  </si>
  <si>
    <t>ANVIK</t>
  </si>
  <si>
    <t>ARCTIC VILLAGE</t>
  </si>
  <si>
    <t>BEAVER</t>
  </si>
  <si>
    <t>BETTLES</t>
  </si>
  <si>
    <t>CHALKYITSIK</t>
  </si>
  <si>
    <t>CHAUTHBALUK</t>
  </si>
  <si>
    <t>CROOKED CREEK</t>
  </si>
  <si>
    <t>FORT YUKON</t>
  </si>
  <si>
    <t>GALENA</t>
  </si>
  <si>
    <t>GRAYLING</t>
  </si>
  <si>
    <t>HOLY CROSS</t>
  </si>
  <si>
    <t>HUGHES</t>
  </si>
  <si>
    <t>HUSLIA</t>
  </si>
  <si>
    <t>KALTAG</t>
  </si>
  <si>
    <t>KOYAKUK</t>
  </si>
  <si>
    <t>LOWER KALSKAG</t>
  </si>
  <si>
    <t>MANLEY HOT SPRING</t>
  </si>
  <si>
    <t>MCGRATH</t>
  </si>
  <si>
    <t>MINTO</t>
  </si>
  <si>
    <t>NIKOLAI</t>
  </si>
  <si>
    <t>NULATO</t>
  </si>
  <si>
    <t>RAMPART</t>
  </si>
  <si>
    <t>RUBY</t>
  </si>
  <si>
    <t>SHAGELUK</t>
  </si>
  <si>
    <t>SLEETMUTE</t>
  </si>
  <si>
    <t>STEVENS VILLAGE</t>
  </si>
  <si>
    <t>STONY RIVER</t>
  </si>
  <si>
    <t>TAKOTNA</t>
  </si>
  <si>
    <t>TANANA</t>
  </si>
  <si>
    <t>TULUKSAK</t>
  </si>
  <si>
    <t>TYONEK</t>
  </si>
  <si>
    <t>VENETIE</t>
  </si>
  <si>
    <t>ILIAMNA-NEWHALEN</t>
  </si>
  <si>
    <t>KOKHWOK-IGIUGIG</t>
  </si>
  <si>
    <t>NONDALTON</t>
  </si>
  <si>
    <t>36-TOT</t>
  </si>
  <si>
    <t>36-995</t>
  </si>
  <si>
    <t>36-991</t>
  </si>
  <si>
    <t>36-900</t>
  </si>
  <si>
    <t>36-865</t>
  </si>
  <si>
    <t>36-850</t>
  </si>
  <si>
    <t>36-700</t>
  </si>
  <si>
    <t>36-695</t>
  </si>
  <si>
    <t>36-685</t>
  </si>
  <si>
    <t>36-680</t>
  </si>
  <si>
    <t>36-690</t>
  </si>
  <si>
    <t>36-677</t>
  </si>
  <si>
    <t>36-675</t>
  </si>
  <si>
    <t>36-665</t>
  </si>
  <si>
    <t>36-660</t>
  </si>
  <si>
    <t>36-650</t>
  </si>
  <si>
    <t>36-645</t>
  </si>
  <si>
    <t>36-630</t>
  </si>
  <si>
    <t>36-625</t>
  </si>
  <si>
    <t>36-615</t>
  </si>
  <si>
    <t>36-610</t>
  </si>
  <si>
    <t>36-605</t>
  </si>
  <si>
    <t>36-600</t>
  </si>
  <si>
    <t>36-595</t>
  </si>
  <si>
    <t>36-590</t>
  </si>
  <si>
    <t>36-585</t>
  </si>
  <si>
    <t>36-580</t>
  </si>
  <si>
    <t>36-575</t>
  </si>
  <si>
    <t>KALSKAG</t>
  </si>
  <si>
    <t>36-570</t>
  </si>
  <si>
    <t>36-565</t>
  </si>
  <si>
    <t>36-560</t>
  </si>
  <si>
    <t>36-555</t>
  </si>
  <si>
    <t>36-545</t>
  </si>
  <si>
    <t>35-540</t>
  </si>
  <si>
    <t>36-535</t>
  </si>
  <si>
    <t>36-530</t>
  </si>
  <si>
    <t>36-525</t>
  </si>
  <si>
    <t>36-520</t>
  </si>
  <si>
    <t>36-515</t>
  </si>
  <si>
    <t>36-510</t>
  </si>
  <si>
    <t>36-505</t>
  </si>
  <si>
    <t>36-240</t>
  </si>
  <si>
    <t>36-215</t>
  </si>
  <si>
    <t>36-020</t>
  </si>
  <si>
    <t>36-025</t>
  </si>
  <si>
    <t>36-035</t>
  </si>
  <si>
    <t>36-050</t>
  </si>
  <si>
    <t>36-055</t>
  </si>
  <si>
    <t>36-060</t>
  </si>
  <si>
    <t>36-075</t>
  </si>
  <si>
    <t>36-085</t>
  </si>
  <si>
    <t>36-095</t>
  </si>
  <si>
    <t>36-105</t>
  </si>
  <si>
    <t>36-110</t>
  </si>
  <si>
    <t>36-115</t>
  </si>
  <si>
    <t>36-205</t>
  </si>
  <si>
    <t>AMBLER</t>
  </si>
  <si>
    <t>ANKTVK PASS</t>
  </si>
  <si>
    <t>ATQASUK</t>
  </si>
  <si>
    <t>BARROW</t>
  </si>
  <si>
    <t xml:space="preserve"> BROWERVILLE</t>
  </si>
  <si>
    <t>BUCKLAND</t>
  </si>
  <si>
    <t>DEERING</t>
  </si>
  <si>
    <t>KAKTOVIK</t>
  </si>
  <si>
    <t>KIANA</t>
  </si>
  <si>
    <t>KIVALINA</t>
  </si>
  <si>
    <t>KOBUK</t>
  </si>
  <si>
    <t>KOTZEBUE</t>
  </si>
  <si>
    <t>NOTAK</t>
  </si>
  <si>
    <t>NOORVIK</t>
  </si>
  <si>
    <t>NUIQSUT</t>
  </si>
  <si>
    <t>PONT HOPE</t>
  </si>
  <si>
    <t>POINT LAY</t>
  </si>
  <si>
    <t>SELAWIK</t>
  </si>
  <si>
    <t>SHUNGNAK</t>
  </si>
  <si>
    <t>WAINWRIGHT</t>
  </si>
  <si>
    <t>BREVIG MISSION</t>
  </si>
  <si>
    <t>DIOMEDE</t>
  </si>
  <si>
    <t>SHISHMAREF</t>
  </si>
  <si>
    <t>TELLER</t>
  </si>
  <si>
    <t>WALES</t>
  </si>
  <si>
    <t>37-TOT</t>
  </si>
  <si>
    <t>37-995</t>
  </si>
  <si>
    <t>37-991</t>
  </si>
  <si>
    <t>37-070</t>
  </si>
  <si>
    <t>37-075</t>
  </si>
  <si>
    <t>37-080</t>
  </si>
  <si>
    <t>37-085</t>
  </si>
  <si>
    <t>37-090</t>
  </si>
  <si>
    <t>37-095</t>
  </si>
  <si>
    <t>37-100</t>
  </si>
  <si>
    <t>37-110</t>
  </si>
  <si>
    <t>37-120</t>
  </si>
  <si>
    <t>37-190</t>
  </si>
  <si>
    <t>37-205</t>
  </si>
  <si>
    <t>37-215</t>
  </si>
  <si>
    <t>37-005</t>
  </si>
  <si>
    <t>37-010</t>
  </si>
  <si>
    <t>37-015</t>
  </si>
  <si>
    <t>37-020</t>
  </si>
  <si>
    <t>37-025</t>
  </si>
  <si>
    <t>37-030</t>
  </si>
  <si>
    <t>37-035</t>
  </si>
  <si>
    <t>37-040</t>
  </si>
  <si>
    <t>37-045</t>
  </si>
  <si>
    <t>37-050</t>
  </si>
  <si>
    <t>37-055</t>
  </si>
  <si>
    <t>37-060</t>
  </si>
  <si>
    <t>37-065</t>
  </si>
  <si>
    <t>ALAKANUK</t>
  </si>
  <si>
    <t>CHEVAK</t>
  </si>
  <si>
    <t>ELIM</t>
  </si>
  <si>
    <t>EMMONAK</t>
  </si>
  <si>
    <t>GAMBELL</t>
  </si>
  <si>
    <t>GOLOVIN</t>
  </si>
  <si>
    <t>HOOPER BAY</t>
  </si>
  <si>
    <t>KOTLIK</t>
  </si>
  <si>
    <t>KOYUK</t>
  </si>
  <si>
    <t>NOME 1</t>
  </si>
  <si>
    <t>NOME 2</t>
  </si>
  <si>
    <t>SAVOONGA</t>
  </si>
  <si>
    <t>SCAMMON BAY</t>
  </si>
  <si>
    <t>SHALTOOLIK</t>
  </si>
  <si>
    <t>SHELDON POINT</t>
  </si>
  <si>
    <t>ST. MICHAEL</t>
  </si>
  <si>
    <t>STEBBENS</t>
  </si>
  <si>
    <t>WHITE MOUNTAIN</t>
  </si>
  <si>
    <t>UNALAKLEET</t>
  </si>
  <si>
    <t>MEKORYUK</t>
  </si>
  <si>
    <t>NEWTOK</t>
  </si>
  <si>
    <t>NIGHTMUTE</t>
  </si>
  <si>
    <t>TOKSOOK BAY</t>
  </si>
  <si>
    <t>TUNUNAK</t>
  </si>
  <si>
    <t>FORTUNA LEDGE</t>
  </si>
  <si>
    <t>MOUNTAIN VILLAGE</t>
  </si>
  <si>
    <t>PILOT STATION</t>
  </si>
  <si>
    <t>PITKAS POINT</t>
  </si>
  <si>
    <t>RUSSIAN MISSION</t>
  </si>
  <si>
    <t>ST. MARYS</t>
  </si>
  <si>
    <t>39-TOT</t>
  </si>
  <si>
    <t>39-995</t>
  </si>
  <si>
    <t>39-991</t>
  </si>
  <si>
    <t>38-991</t>
  </si>
  <si>
    <t>38-995</t>
  </si>
  <si>
    <t>38-TOT</t>
  </si>
  <si>
    <t>38-635</t>
  </si>
  <si>
    <t>38-640</t>
  </si>
  <si>
    <t>38-655</t>
  </si>
  <si>
    <t>38-670</t>
  </si>
  <si>
    <t>38-180</t>
  </si>
  <si>
    <t>38-185</t>
  </si>
  <si>
    <t>38-200</t>
  </si>
  <si>
    <t>38-195</t>
  </si>
  <si>
    <t>38-210</t>
  </si>
  <si>
    <t>38-220</t>
  </si>
  <si>
    <t>38-295</t>
  </si>
  <si>
    <t>38-310</t>
  </si>
  <si>
    <t>38-315</t>
  </si>
  <si>
    <t>38-330</t>
  </si>
  <si>
    <t>38-340</t>
  </si>
  <si>
    <t>38-550</t>
  </si>
  <si>
    <t>38-620</t>
  </si>
  <si>
    <t>38-105</t>
  </si>
  <si>
    <t>38-115</t>
  </si>
  <si>
    <t>38-125</t>
  </si>
  <si>
    <t>38-130</t>
  </si>
  <si>
    <t>38-135</t>
  </si>
  <si>
    <t>38-140</t>
  </si>
  <si>
    <t>38-145</t>
  </si>
  <si>
    <t>38-150</t>
  </si>
  <si>
    <t>38-155</t>
  </si>
  <si>
    <t>38-160</t>
  </si>
  <si>
    <t>38-165</t>
  </si>
  <si>
    <t>38-170</t>
  </si>
  <si>
    <t>38-175</t>
  </si>
  <si>
    <t>73,64</t>
  </si>
  <si>
    <t>72,89</t>
  </si>
  <si>
    <t>AKIACHAK</t>
  </si>
  <si>
    <t>AKIAK</t>
  </si>
  <si>
    <t>ATMAUTLAUK</t>
  </si>
  <si>
    <t>BETHEL 1</t>
  </si>
  <si>
    <t>BETHEL 2</t>
  </si>
  <si>
    <t>BETHEL 3</t>
  </si>
  <si>
    <t>CHEFORNAK</t>
  </si>
  <si>
    <t>EEK</t>
  </si>
  <si>
    <t>GOODNEWS BAY</t>
  </si>
  <si>
    <t>KASIGLUK</t>
  </si>
  <si>
    <t>KIPNUK</t>
  </si>
  <si>
    <t>KONGIGANAK</t>
  </si>
  <si>
    <t>KWETHLUK</t>
  </si>
  <si>
    <t>KWIGLLINGOK</t>
  </si>
  <si>
    <t>NAPAKIAK</t>
  </si>
  <si>
    <t>NAPASKIAK</t>
  </si>
  <si>
    <t>NUNAPITCHUK</t>
  </si>
  <si>
    <t>QUINHAGAK</t>
  </si>
  <si>
    <t>TUNTUTULIAK</t>
  </si>
  <si>
    <t>ALEKNAGIK</t>
  </si>
  <si>
    <t>CLARKS POINT</t>
  </si>
  <si>
    <t>DILLINGHAM</t>
  </si>
  <si>
    <t>MANOKOTAK</t>
  </si>
  <si>
    <t>TOGIAK</t>
  </si>
  <si>
    <t>39-290</t>
  </si>
  <si>
    <t>39-300</t>
  </si>
  <si>
    <t>39-305</t>
  </si>
  <si>
    <t>39-320</t>
  </si>
  <si>
    <t>39-325</t>
  </si>
  <si>
    <t>39-335</t>
  </si>
  <si>
    <t>30-815</t>
  </si>
  <si>
    <t>39-825</t>
  </si>
  <si>
    <t>39-835</t>
  </si>
  <si>
    <t>39-880</t>
  </si>
  <si>
    <t>39-935</t>
  </si>
  <si>
    <t>39-225</t>
  </si>
  <si>
    <t>39-230</t>
  </si>
  <si>
    <t>39-235</t>
  </si>
  <si>
    <t>39-240</t>
  </si>
  <si>
    <t>39-245</t>
  </si>
  <si>
    <t>39-250</t>
  </si>
  <si>
    <t>39-255</t>
  </si>
  <si>
    <t>39-260</t>
  </si>
  <si>
    <t>39-265</t>
  </si>
  <si>
    <t>39-270</t>
  </si>
  <si>
    <t>39-275</t>
  </si>
  <si>
    <t>39-280</t>
  </si>
  <si>
    <t>39-285</t>
  </si>
  <si>
    <t>CHIGNIKS</t>
  </si>
  <si>
    <t>ADAK</t>
  </si>
  <si>
    <t>AKUTAN</t>
  </si>
  <si>
    <t>ATKA</t>
  </si>
  <si>
    <t>COLD BAY</t>
  </si>
  <si>
    <t>EGEGIK</t>
  </si>
  <si>
    <t>EKWOK</t>
  </si>
  <si>
    <t>KING COVE</t>
  </si>
  <si>
    <t>KING SALMON</t>
  </si>
  <si>
    <t>KOLIGANEK</t>
  </si>
  <si>
    <t>LEVELOCK</t>
  </si>
  <si>
    <t>NAKNEK</t>
  </si>
  <si>
    <t>NEW STUYAHOK</t>
  </si>
  <si>
    <t>NIKOLSK</t>
  </si>
  <si>
    <t>PEDRO BAY</t>
  </si>
  <si>
    <t>PORT HEIDEN</t>
  </si>
  <si>
    <t>SAND POINT</t>
  </si>
  <si>
    <t>SOUTH NAKNEK</t>
  </si>
  <si>
    <t>ST. GEORGE</t>
  </si>
  <si>
    <t>ST. PAUL</t>
  </si>
  <si>
    <t>UNALASKA-DUTCH</t>
  </si>
  <si>
    <t>40-TOT</t>
  </si>
  <si>
    <t>40-995</t>
  </si>
  <si>
    <t>40-991</t>
  </si>
  <si>
    <t>40-895</t>
  </si>
  <si>
    <t>40-905</t>
  </si>
  <si>
    <t>40-920</t>
  </si>
  <si>
    <t>40-910</t>
  </si>
  <si>
    <t>40-915</t>
  </si>
  <si>
    <t>40-925</t>
  </si>
  <si>
    <t>40-930</t>
  </si>
  <si>
    <t>40-940</t>
  </si>
  <si>
    <t>40-007</t>
  </si>
  <si>
    <t>40-805</t>
  </si>
  <si>
    <t>40-820</t>
  </si>
  <si>
    <t>40-830</t>
  </si>
  <si>
    <t>40-840</t>
  </si>
  <si>
    <t>40-845</t>
  </si>
  <si>
    <t>40-855</t>
  </si>
  <si>
    <t>40-860</t>
  </si>
  <si>
    <t>40-870</t>
  </si>
  <si>
    <t>40-875</t>
  </si>
  <si>
    <t>40-885</t>
  </si>
  <si>
    <t>40-890</t>
  </si>
  <si>
    <t>40-810</t>
  </si>
  <si>
    <t>CLOVER PASS</t>
  </si>
  <si>
    <t>TOT-TOT</t>
  </si>
  <si>
    <t>ED TOT</t>
  </si>
  <si>
    <t>ABS TOT</t>
  </si>
  <si>
    <t>QUE TOT</t>
  </si>
  <si>
    <t>TOT TOT</t>
  </si>
  <si>
    <t>ED-TOT</t>
  </si>
  <si>
    <t>ABS-TOT</t>
  </si>
  <si>
    <t>QUE-TOT</t>
  </si>
  <si>
    <t>HD</t>
  </si>
  <si>
    <t>FED ABSENTEE</t>
  </si>
  <si>
    <t>FEDERAL ABSENTEE</t>
  </si>
  <si>
    <t>99-991</t>
  </si>
  <si>
    <t>99-TOT</t>
  </si>
  <si>
    <t>PCT Bush</t>
  </si>
  <si>
    <t>PCT Fulani</t>
  </si>
  <si>
    <t>PCT Clinton</t>
  </si>
  <si>
    <t>PCT Hagelin</t>
  </si>
  <si>
    <t>PCT Perot</t>
  </si>
  <si>
    <t>PCT Marrou</t>
  </si>
  <si>
    <t>PCT Gritz</t>
  </si>
  <si>
    <t>PCT Larouche</t>
  </si>
  <si>
    <t>PCT Phillips</t>
  </si>
  <si>
    <t>PCT WI</t>
  </si>
  <si>
    <t>Total Votes</t>
  </si>
  <si>
    <t>92 WinCode</t>
  </si>
  <si>
    <t>Precinct</t>
  </si>
  <si>
    <t>Type</t>
  </si>
  <si>
    <t>1996 Precinct ID</t>
  </si>
  <si>
    <t>96 Precinct Name</t>
  </si>
  <si>
    <t>KTCHN #1</t>
  </si>
  <si>
    <t>KTCHN #2</t>
  </si>
  <si>
    <t>KTCHN #3</t>
  </si>
  <si>
    <t>KTCHN #4</t>
  </si>
  <si>
    <t>KTCHN #5</t>
  </si>
  <si>
    <t>KTCHN #6</t>
  </si>
  <si>
    <t>KTCHN #7</t>
  </si>
  <si>
    <t>KTCHN #8</t>
  </si>
  <si>
    <t>MT. POIN</t>
  </si>
  <si>
    <t>MUD BY</t>
  </si>
  <si>
    <t>PENNOCK-GRAVINA</t>
  </si>
  <si>
    <t>KUPREANOF</t>
  </si>
  <si>
    <t>PETERSBURG #1</t>
  </si>
  <si>
    <t>PETERSBURG #2</t>
  </si>
  <si>
    <t>WRANGELL #1</t>
  </si>
  <si>
    <t>WRANGELL #2</t>
  </si>
  <si>
    <t>HALIBUT POINT 1</t>
  </si>
  <si>
    <t>JAMSTWN</t>
  </si>
  <si>
    <t>SITKA  #1</t>
  </si>
  <si>
    <t>SITKA #2</t>
  </si>
  <si>
    <t>SITKA #3</t>
  </si>
  <si>
    <t>SITKA #4</t>
  </si>
  <si>
    <t>HALIBUT POINT 2</t>
  </si>
  <si>
    <t>ABSENTE</t>
  </si>
  <si>
    <t>QUESTON</t>
  </si>
  <si>
    <t>DOUGLAS</t>
  </si>
  <si>
    <t>JUNEAU #1</t>
  </si>
  <si>
    <t>JUNEAU #2</t>
  </si>
  <si>
    <t>JUNEAU #6</t>
  </si>
  <si>
    <t>JUNEAU #7</t>
  </si>
  <si>
    <t>JUNEAU #9</t>
  </si>
  <si>
    <t>TOTALS</t>
  </si>
  <si>
    <t>04-325</t>
  </si>
  <si>
    <t>BRTHOOD BRIDGE</t>
  </si>
  <si>
    <t>CHILKAT</t>
  </si>
  <si>
    <t>HAINES #1</t>
  </si>
  <si>
    <t>EDNA BANAUKATI</t>
  </si>
  <si>
    <t>PENINSULA</t>
  </si>
  <si>
    <t>AKHIOK</t>
  </si>
  <si>
    <t>KODIAK #1</t>
  </si>
  <si>
    <t>KODIAK #2</t>
  </si>
  <si>
    <t>KODIAK #3</t>
  </si>
  <si>
    <t>06-995</t>
  </si>
  <si>
    <t>07-031</t>
  </si>
  <si>
    <t>07-033</t>
  </si>
  <si>
    <t>07-170</t>
  </si>
  <si>
    <t>KACHEMK BAY</t>
  </si>
  <si>
    <t>HOMER #1</t>
  </si>
  <si>
    <t>HOMER #2</t>
  </si>
  <si>
    <t>HOMER #3</t>
  </si>
  <si>
    <t>KASILOF NORTH</t>
  </si>
  <si>
    <t>KASILOF SOUTH</t>
  </si>
  <si>
    <t>NINILCHICK</t>
  </si>
  <si>
    <t>SEWARD</t>
  </si>
  <si>
    <t>SOLDTNA #1</t>
  </si>
  <si>
    <t>SOLDTNA #2</t>
  </si>
  <si>
    <t>08-209</t>
  </si>
  <si>
    <t>KENAI #1</t>
  </si>
  <si>
    <t>KENAI #2</t>
  </si>
  <si>
    <t>KENAI #3</t>
  </si>
  <si>
    <t>KENAI #4</t>
  </si>
  <si>
    <t>NIKISKI #1</t>
  </si>
  <si>
    <t>NIKISKI #2</t>
  </si>
  <si>
    <t>SALAMATOD</t>
  </si>
  <si>
    <t>ANCH #229</t>
  </si>
  <si>
    <t>ANCH #231</t>
  </si>
  <si>
    <t>ANCH #233</t>
  </si>
  <si>
    <t>ANCH #235</t>
  </si>
  <si>
    <t>ANCH #237</t>
  </si>
  <si>
    <t>ANCH #239</t>
  </si>
  <si>
    <t>ANCH #241</t>
  </si>
  <si>
    <t>ANCH #243</t>
  </si>
  <si>
    <t>ANCH #245</t>
  </si>
  <si>
    <t>ANCH #249</t>
  </si>
  <si>
    <t>ANCH #251</t>
  </si>
  <si>
    <t>ANCH #253</t>
  </si>
  <si>
    <t>ANCH #255</t>
  </si>
  <si>
    <t>ANCH #257</t>
  </si>
  <si>
    <t>ANCH #259</t>
  </si>
  <si>
    <t>ANCH #261</t>
  </si>
  <si>
    <t>ANCH #263</t>
  </si>
  <si>
    <t>ANCH #265</t>
  </si>
  <si>
    <t>ANCH #267</t>
  </si>
  <si>
    <t>ANCH #269</t>
  </si>
  <si>
    <t>ANCH #271</t>
  </si>
  <si>
    <t>ANCH #273</t>
  </si>
  <si>
    <t>ANCH #275</t>
  </si>
  <si>
    <t>13-247</t>
  </si>
  <si>
    <t>ANCH #247</t>
  </si>
  <si>
    <t>ANCH #277</t>
  </si>
  <si>
    <t>ANCH #279</t>
  </si>
  <si>
    <t>ANCH 281</t>
  </si>
  <si>
    <t>ANCH 283</t>
  </si>
  <si>
    <t>ANCH 285</t>
  </si>
  <si>
    <t>ANCH 287</t>
  </si>
  <si>
    <t>ANCH 289</t>
  </si>
  <si>
    <t>ANCH 291</t>
  </si>
  <si>
    <t>ANCH 293</t>
  </si>
  <si>
    <t>ANCH #295</t>
  </si>
  <si>
    <t>ANCH #297</t>
  </si>
  <si>
    <t>ANCH #299</t>
  </si>
  <si>
    <t>ANCH #301</t>
  </si>
  <si>
    <t>ANCH 303</t>
  </si>
  <si>
    <t>ANCH 305</t>
  </si>
  <si>
    <t>ANCH 307</t>
  </si>
  <si>
    <t>ANCH 309</t>
  </si>
  <si>
    <t>ANCH 311</t>
  </si>
  <si>
    <t>ANCH 313</t>
  </si>
  <si>
    <t>ANCH 315</t>
  </si>
  <si>
    <t>ANCH 317</t>
  </si>
  <si>
    <t>ANCH 321</t>
  </si>
  <si>
    <t>ANCH 323</t>
  </si>
  <si>
    <t>ANCH 327</t>
  </si>
  <si>
    <t>ANCH 329</t>
  </si>
  <si>
    <t>ANCH 331</t>
  </si>
  <si>
    <t>ANCH 333</t>
  </si>
  <si>
    <t>ANCH 335</t>
  </si>
  <si>
    <t>ANCH 337</t>
  </si>
  <si>
    <t>ANCH 339</t>
  </si>
  <si>
    <t>ANCH 341</t>
  </si>
  <si>
    <t>ANCH 343</t>
  </si>
  <si>
    <t>ANCH 345</t>
  </si>
  <si>
    <t>ANCH 347</t>
  </si>
  <si>
    <t>18-207</t>
  </si>
  <si>
    <t>18-211</t>
  </si>
  <si>
    <t>ANCH 349</t>
  </si>
  <si>
    <t>ANCH 351</t>
  </si>
  <si>
    <t>ANCH 353</t>
  </si>
  <si>
    <t>ANCH 355</t>
  </si>
  <si>
    <t>ANCH 357</t>
  </si>
  <si>
    <t>ANCH 359</t>
  </si>
  <si>
    <t>ANCH 361</t>
  </si>
  <si>
    <t>ANCH 363</t>
  </si>
  <si>
    <t>19-365</t>
  </si>
  <si>
    <t>ANCH 365</t>
  </si>
  <si>
    <t>ANCH 367</t>
  </si>
  <si>
    <t>ANCH 369</t>
  </si>
  <si>
    <t>ANCH 371</t>
  </si>
  <si>
    <t>ANCH 373</t>
  </si>
  <si>
    <t>ANCH 375</t>
  </si>
  <si>
    <t>ANCH 377</t>
  </si>
  <si>
    <t>ANCH 379</t>
  </si>
  <si>
    <t>ANCH 381</t>
  </si>
  <si>
    <t>ANCH 383</t>
  </si>
  <si>
    <t>ANCH 385</t>
  </si>
  <si>
    <t>ANCH 389</t>
  </si>
  <si>
    <t>ANCH 391</t>
  </si>
  <si>
    <t>ANCH 393</t>
  </si>
  <si>
    <t>ANCH 395</t>
  </si>
  <si>
    <t>ANCH 397</t>
  </si>
  <si>
    <t>ANCH 399</t>
  </si>
  <si>
    <t>ANCH 401</t>
  </si>
  <si>
    <t>ANCH 403</t>
  </si>
  <si>
    <t>ANCH 405</t>
  </si>
  <si>
    <t>ANCH 407</t>
  </si>
  <si>
    <t>ANCH 409</t>
  </si>
  <si>
    <t>ANCH 411</t>
  </si>
  <si>
    <t>ANCH 413</t>
  </si>
  <si>
    <t>ANCH 415</t>
  </si>
  <si>
    <t>ANCH 417</t>
  </si>
  <si>
    <t>ANCH 419</t>
  </si>
  <si>
    <t>ANCH 421</t>
  </si>
  <si>
    <t>ANCH 423</t>
  </si>
  <si>
    <t>ANCH 425</t>
  </si>
  <si>
    <t>ANCH 427</t>
  </si>
  <si>
    <t>ANCH 429</t>
  </si>
  <si>
    <t>ANCH 431</t>
  </si>
  <si>
    <t>ANCH 433</t>
  </si>
  <si>
    <t>ANCH 435</t>
  </si>
  <si>
    <t>ANCH 437</t>
  </si>
  <si>
    <t>ANCH 439</t>
  </si>
  <si>
    <t>ANCH 441</t>
  </si>
  <si>
    <t>ANCH 445</t>
  </si>
  <si>
    <t>ANCH 447</t>
  </si>
  <si>
    <t>ANCH 449</t>
  </si>
  <si>
    <t>ANCH 451</t>
  </si>
  <si>
    <t>25-453</t>
  </si>
  <si>
    <t>ANCH 453</t>
  </si>
  <si>
    <t>ANCH 455</t>
  </si>
  <si>
    <t>26-004</t>
  </si>
  <si>
    <t>PIONEER PEAK</t>
  </si>
  <si>
    <t>26-006</t>
  </si>
  <si>
    <t>FAIRVIEW</t>
  </si>
  <si>
    <t>26-443</t>
  </si>
  <si>
    <t>ANCH 443</t>
  </si>
  <si>
    <t>26-457</t>
  </si>
  <si>
    <t>ANCH 457</t>
  </si>
  <si>
    <t>27-016</t>
  </si>
  <si>
    <t>FARM LOOP</t>
  </si>
  <si>
    <t>LAZY MT.</t>
  </si>
  <si>
    <t>27-019</t>
  </si>
  <si>
    <t>LAKES</t>
  </si>
  <si>
    <t>PALMER</t>
  </si>
  <si>
    <t>27-027</t>
  </si>
  <si>
    <t>SHEEP MT.</t>
  </si>
  <si>
    <t>27-031</t>
  </si>
  <si>
    <t>28-010</t>
  </si>
  <si>
    <t>BOGARD</t>
  </si>
  <si>
    <t>SUSITNA</t>
  </si>
  <si>
    <t>28-036</t>
  </si>
  <si>
    <t>WASILLA FISHHOOK</t>
  </si>
  <si>
    <t>29-457</t>
  </si>
  <si>
    <t>29-470</t>
  </si>
  <si>
    <t>29-480</t>
  </si>
  <si>
    <t>UNIV CAMPUS</t>
  </si>
  <si>
    <t>UNIV HILLS</t>
  </si>
  <si>
    <t>UNIV WEST</t>
  </si>
  <si>
    <t>FBX 4</t>
  </si>
  <si>
    <t>FBX 5</t>
  </si>
  <si>
    <t>FBX 10</t>
  </si>
  <si>
    <t>FBX 1</t>
  </si>
  <si>
    <t>FBX 2</t>
  </si>
  <si>
    <t>FBX 3</t>
  </si>
  <si>
    <t>FBX 6</t>
  </si>
  <si>
    <t>FBX 7</t>
  </si>
  <si>
    <t>FBX 8</t>
  </si>
  <si>
    <t>FBX 9</t>
  </si>
  <si>
    <t>32-240</t>
  </si>
  <si>
    <t>LAKEVIEW</t>
  </si>
  <si>
    <t>CHENA WEST</t>
  </si>
  <si>
    <t xml:space="preserve">FOX </t>
  </si>
  <si>
    <t>33-237</t>
  </si>
  <si>
    <t>33-240</t>
  </si>
  <si>
    <t>STEELE CK-GLMR</t>
  </si>
  <si>
    <t>34-065</t>
  </si>
  <si>
    <t>EIELSON</t>
  </si>
  <si>
    <t>34-080</t>
  </si>
  <si>
    <t>MOOSE CREEK</t>
  </si>
  <si>
    <t>35-020</t>
  </si>
  <si>
    <t>35-060</t>
  </si>
  <si>
    <t>GLENNALLEN</t>
  </si>
  <si>
    <t>35-075</t>
  </si>
  <si>
    <t>35-110</t>
  </si>
  <si>
    <t>TATITLEK</t>
  </si>
  <si>
    <t>35-119</t>
  </si>
  <si>
    <t>35-121</t>
  </si>
  <si>
    <t>35-123</t>
  </si>
  <si>
    <t>35-125</t>
  </si>
  <si>
    <t>ALLAKAKET</t>
  </si>
  <si>
    <t>ANIAK</t>
  </si>
  <si>
    <t>36-533</t>
  </si>
  <si>
    <t>36-537</t>
  </si>
  <si>
    <t>36-540</t>
  </si>
  <si>
    <t>CHUATH-BALUK</t>
  </si>
  <si>
    <t>36-542</t>
  </si>
  <si>
    <t>36-543</t>
  </si>
  <si>
    <t>36-547</t>
  </si>
  <si>
    <t>36-550</t>
  </si>
  <si>
    <t>36-553</t>
  </si>
  <si>
    <t>KOYUKUK</t>
  </si>
  <si>
    <t>36-597</t>
  </si>
  <si>
    <t>MANLEY HOT SPRINGS</t>
  </si>
  <si>
    <t>36-613</t>
  </si>
  <si>
    <t>MENTATSA</t>
  </si>
  <si>
    <t>36-620</t>
  </si>
  <si>
    <t>36-627</t>
  </si>
  <si>
    <t>36-635</t>
  </si>
  <si>
    <t>36-655</t>
  </si>
  <si>
    <t>36-683</t>
  </si>
  <si>
    <t>TANACROSS</t>
  </si>
  <si>
    <t>36-687</t>
  </si>
  <si>
    <t>36-688</t>
  </si>
  <si>
    <t>ANAKTUVUK PASS</t>
  </si>
  <si>
    <t>BROWERVILLE</t>
  </si>
  <si>
    <t>37-037</t>
  </si>
  <si>
    <t>NOATAK</t>
  </si>
  <si>
    <t>POINT HOPE</t>
  </si>
  <si>
    <t>37-093</t>
  </si>
  <si>
    <t>37-105</t>
  </si>
  <si>
    <t>38-110</t>
  </si>
  <si>
    <t>38-156</t>
  </si>
  <si>
    <t>38-157</t>
  </si>
  <si>
    <t>MOUNTAN VILLAGE</t>
  </si>
  <si>
    <t>38-158</t>
  </si>
  <si>
    <t>38-159</t>
  </si>
  <si>
    <t>38-167</t>
  </si>
  <si>
    <t>SHAKTOOLIK</t>
  </si>
  <si>
    <t>38-187</t>
  </si>
  <si>
    <t>ST. MARY'S</t>
  </si>
  <si>
    <t>STEBBINS</t>
  </si>
  <si>
    <t>38-205</t>
  </si>
  <si>
    <t>38-206</t>
  </si>
  <si>
    <t>38-207</t>
  </si>
  <si>
    <t>39-233</t>
  </si>
  <si>
    <t>ATMAUTLUAK</t>
  </si>
  <si>
    <t>39-256</t>
  </si>
  <si>
    <t>CLARK'S PONT</t>
  </si>
  <si>
    <t>39-257</t>
  </si>
  <si>
    <t>DILLINGAM</t>
  </si>
  <si>
    <t>39-263</t>
  </si>
  <si>
    <t>39-277</t>
  </si>
  <si>
    <t>KWIGILLINGOK</t>
  </si>
  <si>
    <t>39-295</t>
  </si>
  <si>
    <t>39-310</t>
  </si>
  <si>
    <t>NUNAPITCHUCK</t>
  </si>
  <si>
    <t>39-330</t>
  </si>
  <si>
    <t>ALEUTIANS 1</t>
  </si>
  <si>
    <t>40-825</t>
  </si>
  <si>
    <t>EGEGIK-PILOT PT</t>
  </si>
  <si>
    <t>40-850</t>
  </si>
  <si>
    <t>ILIAMNA NEWHALEN</t>
  </si>
  <si>
    <t>40-865</t>
  </si>
  <si>
    <t>KOKHANK IGIUGIG</t>
  </si>
  <si>
    <t>40-900</t>
  </si>
  <si>
    <t>ST.GEO. ISLAND</t>
  </si>
  <si>
    <t>ST. PAUL ISLAND</t>
  </si>
  <si>
    <t>ALEUTIANS 2</t>
  </si>
  <si>
    <t>Precinct ID</t>
  </si>
  <si>
    <t>2017 Muni</t>
  </si>
  <si>
    <t>Ketchikan</t>
  </si>
  <si>
    <t>Prince of Wales</t>
  </si>
  <si>
    <t>Petersburg</t>
  </si>
  <si>
    <t>Wrangell</t>
  </si>
  <si>
    <t>Sitka</t>
  </si>
  <si>
    <t>Juneau</t>
  </si>
  <si>
    <t>Haines</t>
  </si>
  <si>
    <t>Hoonah-Angoon</t>
  </si>
  <si>
    <t>Skagway</t>
  </si>
  <si>
    <t>Yakutat</t>
  </si>
  <si>
    <t>Kodiak</t>
  </si>
  <si>
    <t>Kenai</t>
  </si>
  <si>
    <t>Anchorage</t>
  </si>
  <si>
    <t>Mat-Su</t>
  </si>
  <si>
    <t>Fairbanks</t>
  </si>
  <si>
    <t>Denali</t>
  </si>
  <si>
    <t>SE Fairbanks</t>
  </si>
  <si>
    <t>VC</t>
  </si>
  <si>
    <t>YK</t>
  </si>
  <si>
    <t>Bethel</t>
  </si>
  <si>
    <t>Wade-Hampton</t>
  </si>
  <si>
    <t>NW Arctic</t>
  </si>
  <si>
    <t>North Slope</t>
  </si>
  <si>
    <t>Nome</t>
  </si>
  <si>
    <t>Dillingham</t>
  </si>
  <si>
    <t>BEthel</t>
  </si>
  <si>
    <t>Aleutians East</t>
  </si>
  <si>
    <t>Aleutians West</t>
  </si>
  <si>
    <t>Lake and Peninsula</t>
  </si>
  <si>
    <t>Bristol Bay</t>
  </si>
  <si>
    <t>By Number/92 Preinct  Number</t>
  </si>
  <si>
    <t>By Name/92 Precinct Name</t>
  </si>
  <si>
    <t>Jurisdiction</t>
  </si>
  <si>
    <t>DOUGLAS #1</t>
  </si>
  <si>
    <t>DOUGLAS #2</t>
  </si>
  <si>
    <t>JUNEAU #4</t>
  </si>
  <si>
    <t>SEWARD #1</t>
  </si>
  <si>
    <t>SEWARD #2</t>
  </si>
  <si>
    <t>ANCH 325</t>
  </si>
  <si>
    <t>ANCH 387</t>
  </si>
  <si>
    <t>KOYuKUK</t>
  </si>
  <si>
    <t>NIKOLISK</t>
  </si>
  <si>
    <t>1992 PRECINCT NUMBER</t>
  </si>
  <si>
    <t>1992 PRECINCT NAME</t>
  </si>
  <si>
    <t>ABS</t>
  </si>
  <si>
    <t>QUE</t>
  </si>
  <si>
    <t>ED Total Votes</t>
  </si>
  <si>
    <t>ABS Total Votes</t>
  </si>
  <si>
    <t>QUE Total Votes</t>
  </si>
  <si>
    <t>TOT Total Votes</t>
  </si>
  <si>
    <t>TOT Wincode</t>
  </si>
  <si>
    <t>Total</t>
  </si>
  <si>
    <t>ED/GEOID</t>
  </si>
  <si>
    <t>NAME</t>
  </si>
  <si>
    <t>Short Muni Name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</si>
  <si>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</si>
  <si>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</si>
  <si>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</si>
  <si>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</si>
  <si>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</si>
  <si>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</si>
  <si>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</si>
  <si>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</si>
  <si>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Fairbanks North Star</t>
  </si>
  <si>
    <t>02100</t>
  </si>
  <si>
    <t>02105</t>
  </si>
  <si>
    <t>02110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</si>
  <si>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</si>
  <si>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</si>
  <si>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</si>
  <si>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</si>
  <si>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</si>
  <si>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</si>
  <si>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</si>
  <si>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02170</t>
  </si>
  <si>
    <t>Matanuska-Susitna</t>
  </si>
  <si>
    <t>02180</t>
  </si>
  <si>
    <t>02185</t>
  </si>
  <si>
    <t>02188</t>
  </si>
  <si>
    <t>Northwest Arctic</t>
  </si>
  <si>
    <t>02195</t>
  </si>
  <si>
    <t>02198</t>
  </si>
  <si>
    <t>Prince of Wales-Hyder</t>
  </si>
  <si>
    <t>02220</t>
  </si>
  <si>
    <t>02230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</si>
  <si>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</si>
  <si>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</si>
  <si>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</si>
  <si>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</si>
  <si>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</si>
  <si>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</si>
  <si>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</si>
  <si>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02282</t>
  </si>
  <si>
    <t>02290</t>
  </si>
  <si>
    <t>Yukon-Koyukuk</t>
  </si>
  <si>
    <t>TOTAL/GEOID</t>
  </si>
  <si>
    <t>Weighted/GEOID</t>
  </si>
  <si>
    <t>92 Wincode</t>
  </si>
  <si>
    <t>County Sub</t>
  </si>
  <si>
    <t>FRACTION</t>
  </si>
  <si>
    <t>Total ED Votes</t>
  </si>
  <si>
    <t>PCT Type</t>
  </si>
  <si>
    <t>Total ABS Vote</t>
  </si>
  <si>
    <t>Total QUE Votes</t>
  </si>
  <si>
    <t>Total Total Votes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</si>
  <si>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</si>
  <si>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</si>
  <si>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</si>
  <si>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</si>
  <si>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</si>
  <si>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</si>
  <si>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</si>
  <si>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</si>
  <si>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</si>
  <si>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</si>
  <si>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</si>
  <si>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</si>
  <si>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</si>
  <si>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</si>
  <si>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</si>
  <si>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</si>
  <si>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</si>
  <si>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</si>
  <si>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</si>
  <si>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</si>
  <si>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</si>
  <si>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</si>
  <si>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</si>
  <si>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</si>
  <si>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</si>
  <si>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</si>
  <si>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</si>
  <si>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</si>
  <si>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</si>
  <si>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</si>
  <si>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</si>
  <si>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</si>
  <si>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</si>
  <si>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</si>
  <si>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</si>
  <si>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</si>
  <si>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</si>
  <si>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</si>
  <si>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</si>
  <si>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</si>
  <si>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39-815</t>
  </si>
  <si>
    <t>Total QUE Vote</t>
  </si>
  <si>
    <t>ED PCT Bush</t>
  </si>
  <si>
    <t>ED PCT Fulani</t>
  </si>
  <si>
    <t>ED PCT Clinton</t>
  </si>
  <si>
    <t>ED PCT Marrou</t>
  </si>
  <si>
    <t>ED PCT Perot</t>
  </si>
  <si>
    <t>ED PCT Gritz</t>
  </si>
  <si>
    <t>ED PCT Hagelin</t>
  </si>
  <si>
    <t>ED PCT Larouche</t>
  </si>
  <si>
    <t>ED PCT Phillips</t>
  </si>
  <si>
    <t>ED PCT WI</t>
  </si>
  <si>
    <t>ED 92 Wincode</t>
  </si>
  <si>
    <t>02999</t>
  </si>
  <si>
    <t>SL PCT Bush</t>
  </si>
  <si>
    <t>SL PCT Fulani</t>
  </si>
  <si>
    <t>SL PCT Clinton</t>
  </si>
  <si>
    <t>SL PCT Marrou</t>
  </si>
  <si>
    <t>SL PCT Perot</t>
  </si>
  <si>
    <t>SL PCT Gritz</t>
  </si>
  <si>
    <t>SL PCT Hagelin</t>
  </si>
  <si>
    <t>SL PCT Larouche</t>
  </si>
  <si>
    <t>SL PCT Phillips</t>
  </si>
  <si>
    <t>SL PCT WI</t>
  </si>
  <si>
    <t>92 SL Wincode</t>
  </si>
  <si>
    <t>SL Total Votes</t>
  </si>
  <si>
    <t>WT Total Votes</t>
  </si>
  <si>
    <t>WT PCT Bush</t>
  </si>
  <si>
    <t>WT PCT Fulani</t>
  </si>
  <si>
    <t>WT PCT Clinton</t>
  </si>
  <si>
    <t>WT PCT Marrou</t>
  </si>
  <si>
    <t>WT PCT Perot</t>
  </si>
  <si>
    <t>WT PCT Gritz</t>
  </si>
  <si>
    <t>WT PCT Hagelin</t>
  </si>
  <si>
    <t>WT PCT Larouche</t>
  </si>
  <si>
    <t>WT PCT Phillips</t>
  </si>
  <si>
    <t>WT PCT WI</t>
  </si>
  <si>
    <t>WT 92 Wincode</t>
  </si>
  <si>
    <t>Name</t>
  </si>
  <si>
    <t>Precincts Won</t>
  </si>
  <si>
    <t>Bush</t>
  </si>
  <si>
    <t>Clinton</t>
  </si>
  <si>
    <t>Perot</t>
  </si>
  <si>
    <t>Tie</t>
  </si>
  <si>
    <t>ED Total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</si>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</sst>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328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7.5"/>
      <name val="Times New Roman"/>
      <family val="1"/>
    </font>
    <font>
      <sz val="26"/>
      <name val="Times New Roman"/>
      <family val="1"/>
    </font>
    <font>
      <sz val="20.5"/>
      <name val="Times New Roman"/>
      <family val="1"/>
    </font>
    <font>
      <sz val="11.5"/>
      <name val="Courier New"/>
      <family val="3"/>
    </font>
    <font>
      <b/>
      <sz val="12"/>
      <name val="Courier New"/>
      <family val="3"/>
    </font>
    <font>
      <sz val="10.5"/>
      <color rgb="FF000000"/>
      <name val="Times New Roman"/>
      <family val="2"/>
    </font>
    <font>
      <sz val="11.5"/>
      <color rgb="FF000000"/>
      <name val="Courier New"/>
      <family val="2"/>
    </font>
    <font>
      <sz val="9.5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ourier New"/>
      <family val="2"/>
    </font>
    <font>
      <sz val="11"/>
      <color rgb="FF000000"/>
      <name val="Courier New"/>
      <family val="2"/>
    </font>
    <font>
      <sz val="10"/>
      <color rgb="FF000000"/>
      <name val="Times New Roman"/>
      <family val="2"/>
    </font>
    <font>
      <sz val="12.5"/>
      <name val="Courier New"/>
      <family val="3"/>
    </font>
    <font>
      <sz val="12"/>
      <name val="Courier New"/>
      <family val="3"/>
    </font>
    <font>
      <b/>
      <sz val="11"/>
      <color rgb="FF000000"/>
      <name val="Times New Roman"/>
      <family val="2"/>
    </font>
    <font>
      <sz val="10.5"/>
      <name val="Times New Roman"/>
      <family val="1"/>
    </font>
    <font>
      <sz val="10"/>
      <name val="Times New Roman"/>
      <family val="1"/>
    </font>
    <font>
      <sz val="15"/>
      <name val="Times New Roman"/>
      <family val="1"/>
    </font>
    <font>
      <sz val="9.5"/>
      <name val="Arial"/>
      <family val="2"/>
    </font>
    <font>
      <sz val="7.5"/>
      <name val="Arial"/>
      <family val="2"/>
    </font>
    <font>
      <sz val="20"/>
      <name val="Times New Roman"/>
      <family val="1"/>
    </font>
    <font>
      <sz val="10"/>
      <name val="Arial"/>
      <family val="2"/>
    </font>
    <font>
      <sz val="5"/>
      <name val="Arial"/>
      <family val="2"/>
    </font>
    <font>
      <sz val="10.5"/>
      <name val="Courier New"/>
      <family val="3"/>
    </font>
    <font>
      <sz val="10.5"/>
      <color rgb="FF000000"/>
      <name val="Courier New"/>
      <family val="2"/>
    </font>
    <font>
      <sz val="8"/>
      <name val="Times New Roman"/>
      <family val="1"/>
    </font>
    <font>
      <sz val="17.5"/>
      <name val="Times New Roman"/>
      <family val="1"/>
    </font>
    <font>
      <sz val="11"/>
      <name val="Courier New"/>
      <family val="3"/>
    </font>
    <font>
      <sz val="33.5"/>
      <name val="Arial"/>
      <family val="2"/>
    </font>
    <font>
      <sz val="8.5"/>
      <name val="Times New Roman"/>
      <family val="1"/>
    </font>
    <font>
      <b/>
      <sz val="9"/>
      <name val="Courier New"/>
      <family val="3"/>
    </font>
    <font>
      <sz val="28"/>
      <name val="Times New Roman"/>
      <family val="1"/>
    </font>
    <font>
      <sz val="29"/>
      <name val="Arial"/>
      <family val="2"/>
    </font>
    <font>
      <sz val="11"/>
      <name val="Times New Roman"/>
      <family val="1"/>
    </font>
    <font>
      <b/>
      <sz val="10"/>
      <name val="Times New Roman"/>
      <family val="1"/>
    </font>
    <font>
      <sz val="13"/>
      <name val="Times New Roman"/>
      <family val="1"/>
    </font>
    <font>
      <b/>
      <sz val="9"/>
      <color rgb="FF010101"/>
      <name val="Arial"/>
      <family val="2"/>
    </font>
    <font>
      <sz val="9"/>
      <color rgb="FF010101"/>
      <name val="Arial"/>
      <family val="2"/>
    </font>
    <font>
      <sz val="10"/>
      <color rgb="FF010101"/>
      <name val="Courier New"/>
      <family val="2"/>
    </font>
    <font>
      <sz val="10.5"/>
      <color rgb="FF010101"/>
      <name val="Courier New"/>
      <family val="2"/>
    </font>
    <font>
      <sz val="11"/>
      <color rgb="FF010101"/>
      <name val="Courier New"/>
      <family val="2"/>
    </font>
    <font>
      <sz val="11"/>
      <name val="Arial"/>
      <family val="2"/>
    </font>
    <font>
      <sz val="11.5"/>
      <name val="Times New Roman"/>
      <family val="1"/>
    </font>
    <font>
      <sz val="9"/>
      <name val="Times New Roman"/>
      <family val="1"/>
    </font>
    <font>
      <sz val="12.5"/>
      <name val="Arial"/>
      <family val="2"/>
    </font>
    <font>
      <sz val="9.5"/>
      <name val="Times New Roman"/>
      <family val="1"/>
    </font>
    <font>
      <b/>
      <sz val="9.5"/>
      <color rgb="FF000000"/>
      <name val="Courier New"/>
      <family val="2"/>
    </font>
    <font>
      <sz val="30"/>
      <name val="Arial"/>
      <family val="2"/>
    </font>
    <font>
      <sz val="8.5"/>
      <color rgb="FF000000"/>
      <name val="Times New Roman"/>
      <family val="2"/>
    </font>
    <font>
      <sz val="7"/>
      <name val="Arial"/>
      <family val="2"/>
    </font>
    <font>
      <b/>
      <sz val="9"/>
      <name val="Arial"/>
      <family val="2"/>
    </font>
    <font>
      <b/>
      <sz val="11"/>
      <name val="Courier New"/>
      <family val="3"/>
    </font>
    <font>
      <sz val="11.5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sz val="20.5"/>
      <name val="Arial"/>
      <family val="2"/>
    </font>
    <font>
      <sz val="15.5"/>
      <name val="Times New Roman"/>
      <family val="1"/>
    </font>
    <font>
      <sz val="6.5"/>
      <color rgb="FF000000"/>
      <name val="Times New Roman"/>
      <family val="2"/>
    </font>
    <font>
      <b/>
      <sz val="9"/>
      <color rgb="FF000000"/>
      <name val="Courier New"/>
      <family val="2"/>
    </font>
    <font>
      <sz val="6.5"/>
      <name val="Arial"/>
      <family val="2"/>
    </font>
    <font>
      <sz val="17.5"/>
      <name val="Arial"/>
      <family val="2"/>
    </font>
    <font>
      <sz val="5.5"/>
      <name val="Times New Roman"/>
      <family val="1"/>
    </font>
    <font>
      <b/>
      <sz val="10"/>
      <name val="Courier New"/>
      <family val="3"/>
    </font>
    <font>
      <sz val="9"/>
      <name val="Arial"/>
      <family val="2"/>
    </font>
    <font>
      <sz val="27"/>
      <name val="Times New Roman"/>
      <family val="1"/>
    </font>
    <font>
      <sz val="10"/>
      <name val="Courier New"/>
      <family val="3"/>
    </font>
    <font>
      <b/>
      <sz val="9.5"/>
      <name val="Times New Roman"/>
      <family val="1"/>
    </font>
    <font>
      <sz val="10"/>
      <color rgb="FF000000"/>
      <name val="Courier New"/>
      <family val="2"/>
    </font>
    <font>
      <sz val="28.5"/>
      <name val="Arial"/>
      <family val="2"/>
    </font>
    <font>
      <b/>
      <sz val="10"/>
      <color rgb="FF000000"/>
      <name val="Courier New"/>
      <family val="2"/>
    </font>
    <font>
      <sz val="3.5"/>
      <name val="Arial"/>
      <family val="2"/>
    </font>
    <font>
      <b/>
      <sz val="9.5"/>
      <name val="Arial"/>
      <family val="2"/>
    </font>
    <font>
      <b/>
      <sz val="10.5"/>
      <name val="Courier New"/>
      <family val="3"/>
    </font>
    <font>
      <sz val="24.5"/>
      <name val="Arial"/>
      <family val="2"/>
    </font>
    <font>
      <sz val="23.5"/>
      <name val="Times New Roman"/>
      <family val="1"/>
    </font>
    <font>
      <sz val="11"/>
      <color rgb="FF000000"/>
      <name val="Times New Roman"/>
      <family val="2"/>
    </font>
    <font>
      <sz val="27.5"/>
      <name val="Times New Roman"/>
      <family val="1"/>
    </font>
    <font>
      <sz val="10.5"/>
      <name val="Arial"/>
      <family val="2"/>
    </font>
    <font>
      <sz val="22"/>
      <name val="Arial"/>
      <family val="2"/>
    </font>
    <font>
      <sz val="5"/>
      <name val="Times New Roman"/>
      <family val="1"/>
    </font>
    <font>
      <sz val="31"/>
      <name val="Arial"/>
      <family val="2"/>
    </font>
    <font>
      <sz val="9.5"/>
      <color rgb="FF010101"/>
      <name val="Times New Roman"/>
      <family val="2"/>
    </font>
    <font>
      <b/>
      <sz val="9.5"/>
      <color rgb="FF010101"/>
      <name val="Times New Roman"/>
      <family val="2"/>
    </font>
    <font>
      <sz val="11.5"/>
      <color rgb="FF010101"/>
      <name val="Courier New"/>
      <family val="2"/>
    </font>
    <font>
      <sz val="6.5"/>
      <name val="Times New Roman"/>
      <family val="1"/>
    </font>
    <font>
      <sz val="17"/>
      <name val="Times New Roman"/>
      <family val="1"/>
    </font>
    <font>
      <sz val="6"/>
      <color rgb="FF000000"/>
      <name val="Times New Roman"/>
      <family val="2"/>
    </font>
    <font>
      <sz val="7"/>
      <name val="Times New Roman"/>
      <family val="1"/>
    </font>
    <font>
      <sz val="24"/>
      <name val="Arial"/>
      <family val="2"/>
    </font>
    <font>
      <sz val="25.5"/>
      <name val="Times New Roman"/>
      <family val="1"/>
    </font>
    <font>
      <sz val="13.5"/>
      <name val="Arial"/>
      <family val="2"/>
    </font>
    <font>
      <b/>
      <sz val="9.5"/>
      <name val="Courier New"/>
      <family val="3"/>
    </font>
    <font>
      <b/>
      <sz val="11.5"/>
      <name val="Courier New"/>
      <family val="3"/>
    </font>
    <font>
      <sz val="9.5"/>
      <name val="Courier New"/>
      <family val="3"/>
    </font>
    <font>
      <sz val="9.5"/>
      <color rgb="FF000000"/>
      <name val="Courier New"/>
      <family val="2"/>
    </font>
    <font>
      <b/>
      <sz val="7.5"/>
      <name val="Arial"/>
      <family val="2"/>
    </font>
    <font>
      <sz val="17"/>
      <name val="Arial"/>
      <family val="2"/>
    </font>
    <font>
      <sz val="11.5"/>
      <color rgb="FF545454"/>
      <name val="Courier New"/>
      <family val="3"/>
    </font>
    <font>
      <sz val="11.5"/>
      <color rgb="FF3F3F3F"/>
      <name val="Courier New"/>
      <family val="3"/>
    </font>
    <font>
      <sz val="7.5"/>
      <color rgb="FF010101"/>
      <name val="Times New Roman"/>
      <family val="1"/>
    </font>
    <font>
      <vertAlign val="subscript"/>
      <sz val="30"/>
      <color rgb="FF010101"/>
      <name val="Times New Roman"/>
      <family val="1"/>
    </font>
    <font>
      <sz val="11.5"/>
      <color rgb="FF010101"/>
      <name val="Courier New"/>
      <family val="3"/>
    </font>
    <font>
      <b/>
      <sz val="9.5"/>
      <color rgb="FF010101"/>
      <name val="Courier New"/>
      <family val="3"/>
    </font>
    <font>
      <sz val="9.5"/>
      <color rgb="FF010101"/>
      <name val="Arial"/>
      <family val="2"/>
    </font>
    <font>
      <b/>
      <sz val="11.5"/>
      <color rgb="FF010101"/>
      <name val="Courier New"/>
      <family val="3"/>
    </font>
    <font>
      <sz val="11"/>
      <color rgb="FF010101"/>
      <name val="Times New Roman"/>
      <family val="1"/>
    </font>
    <font>
      <sz val="12"/>
      <color rgb="FF010101"/>
      <name val="Courier New"/>
      <family val="3"/>
    </font>
    <font>
      <sz val="12.5"/>
      <color rgb="FF010101"/>
      <name val="Courier New"/>
      <family val="3"/>
    </font>
    <font>
      <sz val="15"/>
      <color rgb="FF010101"/>
      <name val="Times New Roman"/>
      <family val="1"/>
    </font>
    <font>
      <sz val="10.5"/>
      <color rgb="FF010101"/>
      <name val="Courier New"/>
      <family val="3"/>
    </font>
    <font>
      <sz val="11.5"/>
      <color rgb="FF1F1F1F"/>
      <name val="Courier New"/>
      <family val="3"/>
    </font>
    <font>
      <sz val="8.5"/>
      <color rgb="FF010101"/>
      <name val="Arial"/>
      <family val="2"/>
    </font>
    <font>
      <sz val="10.5"/>
      <color rgb="FF1F1F1F"/>
      <name val="Courier New"/>
      <family val="3"/>
    </font>
    <font>
      <sz val="11.5"/>
      <color rgb="FF363636"/>
      <name val="Courier New"/>
      <family val="3"/>
    </font>
    <font>
      <sz val="10"/>
      <color rgb="FF010101"/>
      <name val="Arial"/>
      <family val="2"/>
    </font>
    <font>
      <vertAlign val="subscript"/>
      <sz val="11.5"/>
      <color rgb="FF010101"/>
      <name val="Times New Roman"/>
      <family val="1"/>
    </font>
    <font>
      <sz val="7.5"/>
      <color rgb="FF010101"/>
      <name val="Arial"/>
      <family val="2"/>
    </font>
    <font>
      <sz val="12"/>
      <color rgb="FF181818"/>
      <name val="Courier New"/>
      <family val="3"/>
    </font>
    <font>
      <sz val="12"/>
      <color rgb="FF363636"/>
      <name val="Courier New"/>
      <family val="3"/>
    </font>
    <font>
      <vertAlign val="subscript"/>
      <sz val="31"/>
      <name val="Arial"/>
      <family val="2"/>
    </font>
    <font>
      <sz val="12"/>
      <color rgb="FF757575"/>
      <name val="Courier New"/>
      <family val="3"/>
    </font>
    <font>
      <vertAlign val="superscript"/>
      <sz val="6.5"/>
      <name val="Arial"/>
      <family val="2"/>
    </font>
    <font>
      <vertAlign val="subscript"/>
      <sz val="10.5"/>
      <name val="Courier New"/>
      <family val="3"/>
    </font>
    <font>
      <vertAlign val="superscript"/>
      <sz val="10.5"/>
      <name val="Courier New"/>
      <family val="3"/>
    </font>
    <font>
      <vertAlign val="subscript"/>
      <sz val="9"/>
      <name val="Arial"/>
      <family val="2"/>
    </font>
    <font>
      <b/>
      <vertAlign val="superscript"/>
      <sz val="10"/>
      <name val="Courier New"/>
      <family val="3"/>
    </font>
    <font>
      <b/>
      <vertAlign val="subscript"/>
      <sz val="10"/>
      <name val="Courier New"/>
      <family val="3"/>
    </font>
    <font>
      <b/>
      <vertAlign val="superscript"/>
      <sz val="10.5"/>
      <name val="Courier New"/>
      <family val="3"/>
    </font>
    <font>
      <b/>
      <vertAlign val="subscript"/>
      <sz val="10.5"/>
      <name val="Courier New"/>
      <family val="3"/>
    </font>
    <font>
      <vertAlign val="superscript"/>
      <sz val="10"/>
      <name val="Times New Roman"/>
      <family val="1"/>
    </font>
    <font>
      <vertAlign val="subscript"/>
      <sz val="32"/>
      <name val="Times New Roman"/>
      <family val="1"/>
    </font>
    <font>
      <vertAlign val="superscript"/>
      <sz val="12"/>
      <name val="Courier New"/>
      <family val="3"/>
    </font>
    <font>
      <vertAlign val="superscript"/>
      <sz val="11"/>
      <name val="Courier New"/>
      <family val="3"/>
    </font>
    <font>
      <vertAlign val="subscript"/>
      <sz val="18.5"/>
      <name val="Arial"/>
      <family val="2"/>
    </font>
    <font>
      <b/>
      <vertAlign val="superscript"/>
      <sz val="9.5"/>
      <name val="Courier New"/>
      <family val="3"/>
    </font>
    <font>
      <vertAlign val="superscript"/>
      <sz val="9"/>
      <name val="Arial"/>
      <family val="2"/>
    </font>
    <font>
      <vertAlign val="superscript"/>
      <sz val="33.5"/>
      <name val="Arial"/>
      <family val="2"/>
    </font>
    <font>
      <sz val="12"/>
      <name val="Arial"/>
      <family val="2"/>
    </font>
    <font>
      <vertAlign val="subscript"/>
      <sz val="11.5"/>
      <name val="Courier New"/>
      <family val="3"/>
    </font>
    <font>
      <vertAlign val="superscript"/>
      <sz val="11.5"/>
      <name val="Courier New"/>
      <family val="3"/>
    </font>
    <font>
      <b/>
      <vertAlign val="superscript"/>
      <sz val="9"/>
      <name val="Courier New"/>
      <family val="3"/>
    </font>
    <font>
      <b/>
      <vertAlign val="subscript"/>
      <sz val="9.5"/>
      <name val="Arial"/>
      <family val="2"/>
    </font>
    <font>
      <vertAlign val="superscript"/>
      <sz val="8.5"/>
      <name val="Arial"/>
      <family val="2"/>
    </font>
    <font>
      <vertAlign val="subscript"/>
      <sz val="9"/>
      <name val="Times New Roman"/>
      <family val="1"/>
    </font>
    <font>
      <vertAlign val="subscript"/>
      <sz val="8.5"/>
      <name val="Arial"/>
      <family val="2"/>
    </font>
    <font>
      <b/>
      <vertAlign val="subscript"/>
      <sz val="9"/>
      <name val="Courier New"/>
      <family val="3"/>
    </font>
    <font>
      <vertAlign val="superscript"/>
      <sz val="9.5"/>
      <name val="Arial"/>
      <family val="2"/>
    </font>
    <font>
      <sz val="8.5"/>
      <name val="Arial"/>
      <family val="2"/>
    </font>
    <font>
      <vertAlign val="superscript"/>
      <sz val="3"/>
      <name val="Times New Roman"/>
      <family val="1"/>
    </font>
    <font>
      <vertAlign val="subscript"/>
      <sz val="29"/>
      <name val="Arial"/>
      <family val="2"/>
    </font>
    <font>
      <b/>
      <vertAlign val="subscript"/>
      <sz val="9"/>
      <name val="Arial"/>
      <family val="2"/>
    </font>
    <font>
      <i/>
      <vertAlign val="superscript"/>
      <sz val="14.5"/>
      <name val="Courier New"/>
      <family val="3"/>
    </font>
    <font>
      <vertAlign val="superscript"/>
      <sz val="9"/>
      <name val="Times New Roman"/>
      <family val="1"/>
    </font>
    <font>
      <b/>
      <vertAlign val="superscript"/>
      <sz val="9"/>
      <name val="Arial"/>
      <family val="2"/>
    </font>
    <font>
      <vertAlign val="superscript"/>
      <sz val="11.5"/>
      <color rgb="FF1A1A1A"/>
      <name val="Courier New"/>
      <family val="3"/>
    </font>
    <font>
      <vertAlign val="subscript"/>
      <sz val="12"/>
      <name val="Arial"/>
      <family val="2"/>
    </font>
    <font>
      <b/>
      <vertAlign val="subscript"/>
      <sz val="10"/>
      <name val="Times New Roman"/>
      <family val="1"/>
    </font>
    <font>
      <vertAlign val="subscript"/>
      <sz val="31"/>
      <name val="Times New Roman"/>
      <family val="1"/>
    </font>
    <font>
      <sz val="11"/>
      <color rgb="FF010101"/>
      <name val="Courier New"/>
      <family val="3"/>
    </font>
    <font>
      <sz val="10"/>
      <color rgb="FF010101"/>
      <name val="Courier New"/>
      <family val="3"/>
    </font>
    <font>
      <sz val="32"/>
      <color rgb="FF010101"/>
      <name val="Times New Roman"/>
      <family val="1"/>
    </font>
    <font>
      <vertAlign val="subscript"/>
      <sz val="31"/>
      <color rgb="FF010101"/>
      <name val="Arial"/>
      <family val="2"/>
    </font>
    <font>
      <sz val="11"/>
      <color rgb="FF010101"/>
      <name val="Arial"/>
      <family val="2"/>
    </font>
    <font>
      <sz val="11.5"/>
      <color rgb="FF010101"/>
      <name val="Times New Roman"/>
      <family val="1"/>
    </font>
    <font>
      <vertAlign val="subscript"/>
      <sz val="11"/>
      <name val="Courier New"/>
      <family val="3"/>
    </font>
    <font>
      <sz val="31"/>
      <name val="Times New Roman"/>
      <family val="1"/>
    </font>
    <font>
      <vertAlign val="subscript"/>
      <sz val="28.5"/>
      <name val="Arial"/>
      <family val="2"/>
    </font>
    <font>
      <b/>
      <sz val="10"/>
      <name val="Arial"/>
      <family val="2"/>
    </font>
    <font>
      <b/>
      <sz val="10.5"/>
      <name val="Times New Roman"/>
      <family val="1"/>
    </font>
    <font>
      <b/>
      <vertAlign val="superscript"/>
      <sz val="11"/>
      <name val="Courier New"/>
      <family val="3"/>
    </font>
    <font>
      <sz val="6"/>
      <name val="Times New Roman"/>
      <family val="1"/>
    </font>
    <font>
      <sz val="12.5"/>
      <color rgb="FF626262"/>
      <name val="Arial"/>
      <family val="2"/>
    </font>
    <font>
      <sz val="12.5"/>
      <color rgb="FF151515"/>
      <name val="Arial"/>
      <family val="2"/>
    </font>
    <font>
      <vertAlign val="superscript"/>
      <sz val="9.5"/>
      <name val="Times New Roman"/>
      <family val="1"/>
    </font>
    <font>
      <vertAlign val="superscript"/>
      <sz val="12.5"/>
      <name val="Arial"/>
      <family val="2"/>
    </font>
    <font>
      <i/>
      <vertAlign val="superscript"/>
      <sz val="9.5"/>
      <name val="Courier New"/>
      <family val="3"/>
    </font>
    <font>
      <b/>
      <sz val="8.5"/>
      <name val="Arial"/>
      <family val="2"/>
    </font>
    <font>
      <i/>
      <vertAlign val="subscript"/>
      <sz val="9.5"/>
      <name val="Courier New"/>
      <family val="3"/>
    </font>
    <font>
      <vertAlign val="subscript"/>
      <sz val="11.5"/>
      <name val="Times New Roman"/>
      <family val="1"/>
    </font>
    <font>
      <i/>
      <vertAlign val="superscript"/>
      <sz val="9.5"/>
      <name val="Times New Roman"/>
      <family val="1"/>
    </font>
    <font>
      <i/>
      <vertAlign val="subscript"/>
      <sz val="9.5"/>
      <name val="Times New Roman"/>
      <family val="1"/>
    </font>
    <font>
      <vertAlign val="subscript"/>
      <sz val="9.5"/>
      <name val="Arial"/>
      <family val="2"/>
    </font>
    <font>
      <i/>
      <vertAlign val="superscript"/>
      <sz val="8"/>
      <name val="Arial"/>
      <family val="2"/>
    </font>
    <font>
      <vertAlign val="subscript"/>
      <sz val="10"/>
      <name val="Times New Roman"/>
      <family val="1"/>
    </font>
    <font>
      <i/>
      <vertAlign val="subscript"/>
      <sz val="8"/>
      <name val="Arial"/>
      <family val="2"/>
    </font>
    <font>
      <i/>
      <sz val="8"/>
      <name val="Arial"/>
      <family val="2"/>
    </font>
    <font>
      <b/>
      <vertAlign val="subscript"/>
      <sz val="11"/>
      <name val="Courier New"/>
      <family val="3"/>
    </font>
    <font>
      <b/>
      <vertAlign val="superscript"/>
      <sz val="8.5"/>
      <name val="Arial"/>
      <family val="2"/>
    </font>
    <font>
      <b/>
      <vertAlign val="subscript"/>
      <sz val="9.5"/>
      <name val="Courier New"/>
      <family val="3"/>
    </font>
    <font>
      <b/>
      <vertAlign val="superscript"/>
      <sz val="10"/>
      <name val="Times New Roman"/>
      <family val="1"/>
    </font>
    <font>
      <vertAlign val="subscript"/>
      <sz val="23"/>
      <name val="Arial"/>
      <family val="2"/>
    </font>
    <font>
      <sz val="11"/>
      <color rgb="FF646464"/>
      <name val="Courier New"/>
      <family val="3"/>
    </font>
    <font>
      <b/>
      <sz val="11"/>
      <name val="Times New Roman"/>
      <family val="1"/>
    </font>
    <font>
      <vertAlign val="subscript"/>
      <sz val="10"/>
      <name val="Arial"/>
      <family val="2"/>
    </font>
    <font>
      <vertAlign val="subscript"/>
      <sz val="9.5"/>
      <name val="Times New Roman"/>
      <family val="1"/>
    </font>
    <font>
      <vertAlign val="subscript"/>
      <sz val="10.5"/>
      <name val="Times New Roman"/>
      <family val="1"/>
    </font>
    <font>
      <sz val="14.5"/>
      <name val="Times New Roman"/>
      <family val="1"/>
    </font>
    <font>
      <sz val="28"/>
      <name val="Arial"/>
      <family val="2"/>
    </font>
    <font>
      <vertAlign val="subscript"/>
      <sz val="33.5"/>
      <name val="Arial"/>
      <family val="2"/>
    </font>
    <font>
      <sz val="34"/>
      <name val="Times New Roman"/>
      <family val="1"/>
    </font>
    <font>
      <i/>
      <sz val="9.5"/>
      <name val="Times New Roman"/>
      <family val="1"/>
    </font>
    <font>
      <vertAlign val="superscript"/>
      <sz val="12"/>
      <color rgb="FF343434"/>
      <name val="Times New Roman"/>
      <family val="1"/>
    </font>
    <font>
      <sz val="4.5"/>
      <color rgb="FF7E7E7E"/>
      <name val="Times New Roman"/>
      <family val="1"/>
    </font>
    <font>
      <sz val="10.5"/>
      <color rgb="FF343434"/>
      <name val="Courier New"/>
      <family val="3"/>
    </font>
    <font>
      <sz val="6.5"/>
      <color rgb="FF2B2B2B"/>
      <name val="Arial"/>
      <family val="2"/>
    </font>
    <font>
      <i/>
      <vertAlign val="superscript"/>
      <sz val="9"/>
      <name val="Times New Roman"/>
      <family val="1"/>
    </font>
    <font>
      <b/>
      <i/>
      <vertAlign val="subscript"/>
      <sz val="8.5"/>
      <name val="Arial"/>
      <family val="2"/>
    </font>
    <font>
      <i/>
      <vertAlign val="superscript"/>
      <sz val="8.5"/>
      <name val="Arial"/>
      <family val="2"/>
    </font>
    <font>
      <i/>
      <vertAlign val="subscript"/>
      <sz val="8.5"/>
      <name val="Arial"/>
      <family val="2"/>
    </font>
    <font>
      <vertAlign val="superscript"/>
      <sz val="13"/>
      <name val="Times New Roman"/>
      <family val="1"/>
    </font>
    <font>
      <vertAlign val="subscript"/>
      <sz val="9.5"/>
      <name val="Courier New"/>
      <family val="3"/>
    </font>
    <font>
      <vertAlign val="superscript"/>
      <sz val="10.5"/>
      <color rgb="FF242424"/>
      <name val="Times New Roman"/>
      <family val="1"/>
    </font>
    <font>
      <vertAlign val="superscript"/>
      <sz val="10.5"/>
      <color rgb="FF242424"/>
      <name val="Courier New"/>
      <family val="3"/>
    </font>
    <font>
      <sz val="8"/>
      <color rgb="FF626262"/>
      <name val="Arial"/>
      <family val="2"/>
    </font>
    <font>
      <sz val="11.5"/>
      <color rgb="FF161616"/>
      <name val="Courier New"/>
      <family val="3"/>
    </font>
    <font>
      <vertAlign val="superscript"/>
      <sz val="10.5"/>
      <name val="Arial"/>
      <family val="2"/>
    </font>
    <font>
      <sz val="10.5"/>
      <color rgb="FF5D5D5D"/>
      <name val="Courier New"/>
      <family val="3"/>
    </font>
    <font>
      <vertAlign val="superscript"/>
      <sz val="4.5"/>
      <color rgb="FF3F3F3F"/>
      <name val="Times New Roman"/>
      <family val="1"/>
    </font>
    <font>
      <vertAlign val="superscript"/>
      <sz val="15"/>
      <name val="Courier New"/>
      <family val="3"/>
    </font>
    <font>
      <b/>
      <vertAlign val="subscript"/>
      <sz val="9.5"/>
      <name val="Times New Roman"/>
      <family val="1"/>
    </font>
    <font>
      <sz val="32"/>
      <name val="Times New Roman"/>
      <family val="1"/>
    </font>
    <font>
      <vertAlign val="superscript"/>
      <sz val="8.5"/>
      <name val="Times New Roman"/>
      <family val="1"/>
    </font>
    <font>
      <b/>
      <vertAlign val="superscript"/>
      <sz val="9.5"/>
      <name val="Times New Roman"/>
      <family val="1"/>
    </font>
    <font>
      <b/>
      <sz val="14.5"/>
      <name val="Courier New"/>
      <family val="3"/>
    </font>
    <font>
      <vertAlign val="subscript"/>
      <sz val="17"/>
      <name val="Times New Roman"/>
      <family val="1"/>
    </font>
    <font>
      <vertAlign val="subscript"/>
      <sz val="10"/>
      <name val="Courier New"/>
      <family val="3"/>
    </font>
    <font>
      <vertAlign val="superscript"/>
      <sz val="10"/>
      <name val="Courier New"/>
      <family val="3"/>
    </font>
    <font>
      <i/>
      <vertAlign val="superscript"/>
      <sz val="9"/>
      <name val="Arial"/>
      <family val="2"/>
    </font>
    <font>
      <i/>
      <vertAlign val="subscript"/>
      <sz val="9"/>
      <name val="Arial"/>
      <family val="2"/>
    </font>
    <font>
      <b/>
      <vertAlign val="superscript"/>
      <sz val="9"/>
      <name val="Times New Roman"/>
      <family val="1"/>
    </font>
    <font>
      <vertAlign val="subscript"/>
      <sz val="10.5"/>
      <color rgb="FF232323"/>
      <name val="Courier New"/>
      <family val="3"/>
    </font>
    <font>
      <b/>
      <vertAlign val="superscript"/>
      <sz val="11.5"/>
      <name val="Courier New"/>
      <family val="3"/>
    </font>
    <font>
      <vertAlign val="superscript"/>
      <sz val="12.5"/>
      <name val="Courier New"/>
      <family val="3"/>
    </font>
    <font>
      <vertAlign val="subscript"/>
      <sz val="26.5"/>
      <name val="Arial"/>
      <family val="2"/>
    </font>
    <font>
      <i/>
      <vertAlign val="subscript"/>
      <sz val="10.5"/>
      <name val="Courier New"/>
      <family val="3"/>
    </font>
    <font>
      <i/>
      <sz val="9"/>
      <name val="Times New Roman"/>
      <family val="1"/>
    </font>
    <font>
      <sz val="3.5"/>
      <color rgb="FF545454"/>
      <name val="Arial"/>
      <family val="2"/>
    </font>
    <font>
      <sz val="3.5"/>
      <color rgb="FF232323"/>
      <name val="Arial"/>
      <family val="2"/>
    </font>
    <font>
      <vertAlign val="subscript"/>
      <sz val="9.5"/>
      <color rgb="FF3F3F3F"/>
      <name val="Times New Roman"/>
      <family val="1"/>
    </font>
    <font>
      <vertAlign val="superscript"/>
      <sz val="10.5"/>
      <color rgb="FF232323"/>
      <name val="Courier New"/>
      <family val="3"/>
    </font>
    <font>
      <vertAlign val="superscript"/>
      <sz val="12"/>
      <name val="Arial"/>
      <family val="2"/>
    </font>
    <font>
      <sz val="10.5"/>
      <color rgb="FF232323"/>
      <name val="Courier New"/>
      <family val="3"/>
    </font>
    <font>
      <vertAlign val="subscript"/>
      <sz val="11.5"/>
      <name val="Arial"/>
      <family val="2"/>
    </font>
    <font>
      <vertAlign val="subscript"/>
      <sz val="13"/>
      <name val="Times New Roman"/>
      <family val="1"/>
    </font>
    <font>
      <sz val="10.5"/>
      <color rgb="FF363636"/>
      <name val="Courier New"/>
      <family val="3"/>
    </font>
    <font>
      <sz val="10.5"/>
      <color rgb="FF212121"/>
      <name val="Courier New"/>
      <family val="3"/>
    </font>
    <font>
      <b/>
      <vertAlign val="superscript"/>
      <sz val="10"/>
      <color rgb="FF1A1A1A"/>
      <name val="Courier New"/>
      <family val="3"/>
    </font>
    <font>
      <vertAlign val="subscript"/>
      <sz val="5"/>
      <color rgb="FF5D5D5D"/>
      <name val="Times New Roman"/>
      <family val="1"/>
    </font>
    <font>
      <vertAlign val="superscript"/>
      <sz val="10.5"/>
      <color rgb="FF444444"/>
      <name val="Courier New"/>
      <family val="3"/>
    </font>
    <font>
      <vertAlign val="superscript"/>
      <sz val="10.5"/>
      <color rgb="FF1A1A1A"/>
      <name val="Courier New"/>
      <family val="3"/>
    </font>
    <font>
      <sz val="10.5"/>
      <color rgb="FF1A1A1A"/>
      <name val="Courier New"/>
      <family val="3"/>
    </font>
    <font>
      <sz val="15"/>
      <name val="Courier New"/>
      <family val="3"/>
    </font>
    <font>
      <vertAlign val="subscript"/>
      <sz val="26"/>
      <name val="Arial"/>
      <family val="2"/>
    </font>
    <font>
      <sz val="10.5"/>
      <color rgb="FF1D1D1D"/>
      <name val="Courier New"/>
      <family val="3"/>
    </font>
    <font>
      <sz val="10.5"/>
      <color rgb="FF3F3F3F"/>
      <name val="Courier New"/>
      <family val="3"/>
    </font>
    <font>
      <b/>
      <vertAlign val="subscript"/>
      <sz val="8.5"/>
      <name val="Arial"/>
      <family val="2"/>
    </font>
    <font>
      <vertAlign val="subscript"/>
      <sz val="19"/>
      <name val="Arial"/>
      <family val="2"/>
    </font>
    <font>
      <b/>
      <vertAlign val="subscript"/>
      <sz val="10.5"/>
      <name val="Times New Roman"/>
      <family val="1"/>
    </font>
    <font>
      <i/>
      <sz val="8.5"/>
      <name val="Arial"/>
      <family val="2"/>
    </font>
    <font>
      <i/>
      <vertAlign val="superscript"/>
      <sz val="10"/>
      <name val="Courier New"/>
      <family val="3"/>
    </font>
    <font>
      <b/>
      <i/>
      <vertAlign val="superscript"/>
      <sz val="9.5"/>
      <name val="Times New Roman"/>
      <family val="1"/>
    </font>
    <font>
      <vertAlign val="subscript"/>
      <sz val="10.5"/>
      <color rgb="FF1C1C1C"/>
      <name val="Courier New"/>
      <family val="3"/>
    </font>
    <font>
      <b/>
      <vertAlign val="superscript"/>
      <sz val="9.5"/>
      <name val="Arial"/>
      <family val="2"/>
    </font>
    <font>
      <sz val="10.5"/>
      <color rgb="FF313131"/>
      <name val="Courier New"/>
      <family val="3"/>
    </font>
    <font>
      <vertAlign val="superscript"/>
      <sz val="11"/>
      <color rgb="FF3F3F3F"/>
      <name val="Courier New"/>
      <family val="3"/>
    </font>
    <font>
      <vertAlign val="superscript"/>
      <sz val="11"/>
      <color rgb="FF161616"/>
      <name val="Courier New"/>
      <family val="3"/>
    </font>
    <font>
      <vertAlign val="superscript"/>
      <sz val="10.5"/>
      <color rgb="FF2B2B2B"/>
      <name val="Courier New"/>
      <family val="3"/>
    </font>
    <font>
      <i/>
      <sz val="12.5"/>
      <name val="Arial"/>
      <family val="2"/>
    </font>
    <font>
      <i/>
      <vertAlign val="superscript"/>
      <sz val="10"/>
      <name val="Times New Roman"/>
      <family val="1"/>
    </font>
    <font>
      <vertAlign val="superscript"/>
      <sz val="10.5"/>
      <color rgb="FF2D2D2D"/>
      <name val="Courier New"/>
      <family val="3"/>
    </font>
    <font>
      <vertAlign val="superscript"/>
      <sz val="9.5"/>
      <color rgb="FF363636"/>
      <name val="Arial"/>
      <family val="2"/>
    </font>
    <font>
      <sz val="11"/>
      <color rgb="FF0F0F0F"/>
      <name val="Courier New"/>
      <family val="3"/>
    </font>
    <font>
      <vertAlign val="superscript"/>
      <sz val="10.5"/>
      <color rgb="FF383838"/>
      <name val="Courier New"/>
      <family val="3"/>
    </font>
    <font>
      <vertAlign val="superscript"/>
      <sz val="11"/>
      <color rgb="FF2D2D2D"/>
      <name val="Courier New"/>
      <family val="3"/>
    </font>
    <font>
      <b/>
      <sz val="10.5"/>
      <name val="Arial"/>
      <family val="2"/>
    </font>
    <font>
      <vertAlign val="subscript"/>
      <sz val="11.5"/>
      <color rgb="FF1F1F1F"/>
      <name val="Courier New"/>
      <family val="3"/>
    </font>
    <font>
      <vertAlign val="superscript"/>
      <sz val="10.5"/>
      <color rgb="FF1F1F1F"/>
      <name val="Courier New"/>
      <family val="3"/>
    </font>
    <font>
      <sz val="11"/>
      <color rgb="FF383838"/>
      <name val="Courier New"/>
      <family val="3"/>
    </font>
    <font>
      <vertAlign val="superscript"/>
      <sz val="10.5"/>
      <name val="Times New Roman"/>
      <family val="1"/>
    </font>
    <font>
      <i/>
      <sz val="10.5"/>
      <name val="Times New Roman"/>
      <family val="1"/>
    </font>
    <font>
      <sz val="11"/>
      <color rgb="FF161616"/>
      <name val="Courier New"/>
      <family val="3"/>
    </font>
    <font>
      <sz val="5"/>
      <color rgb="FF313131"/>
      <name val="Times New Roman"/>
      <family val="1"/>
    </font>
    <font>
      <sz val="30"/>
      <name val="Times New Roman"/>
      <family val="1"/>
    </font>
    <font>
      <vertAlign val="subscript"/>
      <sz val="3"/>
      <name val="Times New Roman"/>
      <family val="1"/>
    </font>
    <font>
      <sz val="33"/>
      <name val="Times New Roman"/>
      <family val="1"/>
    </font>
    <font>
      <vertAlign val="subscript"/>
      <sz val="12"/>
      <name val="Courier New"/>
      <family val="3"/>
    </font>
    <font>
      <vertAlign val="superscript"/>
      <sz val="14"/>
      <name val="Courier New"/>
      <family val="3"/>
    </font>
    <font>
      <vertAlign val="subscript"/>
      <sz val="10.5"/>
      <color rgb="FF1A1A1A"/>
      <name val="Courier New"/>
      <family val="3"/>
    </font>
    <font>
      <sz val="14"/>
      <name val="Courier New"/>
      <family val="3"/>
    </font>
    <font>
      <b/>
      <vertAlign val="subscript"/>
      <sz val="11.5"/>
      <name val="Courier New"/>
      <family val="3"/>
    </font>
    <font>
      <sz val="10.5"/>
      <color rgb="FF3B3B3B"/>
      <name val="Courier New"/>
      <family val="3"/>
    </font>
    <font>
      <vertAlign val="subscript"/>
      <sz val="12.5"/>
      <name val="Arial"/>
      <family val="2"/>
    </font>
    <font>
      <b/>
      <sz val="9"/>
      <name val="Times New Roman"/>
      <family val="1"/>
    </font>
    <font>
      <vertAlign val="subscript"/>
      <sz val="11"/>
      <color rgb="FF383838"/>
      <name val="Courier New"/>
      <family val="3"/>
    </font>
    <font>
      <sz val="5"/>
      <color rgb="FF383838"/>
      <name val="Times New Roman"/>
      <family val="1"/>
    </font>
    <font>
      <sz val="64.5"/>
      <name val="Times New Roman"/>
      <family val="1"/>
    </font>
    <font>
      <vertAlign val="subscript"/>
      <sz val="10.5"/>
      <color rgb="FF343434"/>
      <name val="Courier New"/>
      <family val="3"/>
    </font>
    <font>
      <vertAlign val="subscript"/>
      <sz val="8.5"/>
      <name val="Times New Roman"/>
      <family val="1"/>
    </font>
    <font>
      <vertAlign val="subscript"/>
      <sz val="11.5"/>
      <color rgb="FF1D1D1D"/>
      <name val="Courier New"/>
      <family val="3"/>
    </font>
    <font>
      <i/>
      <vertAlign val="superscript"/>
      <sz val="10.5"/>
      <name val="Courier New"/>
      <family val="3"/>
    </font>
    <font>
      <sz val="30"/>
      <color rgb="FF010101"/>
      <name val="Arial"/>
      <family val="2"/>
    </font>
    <font>
      <vertAlign val="subscript"/>
      <sz val="12"/>
      <color rgb="FF010101"/>
      <name val="Arial"/>
      <family val="2"/>
    </font>
    <font>
      <sz val="15.5"/>
      <color rgb="FF010101"/>
      <name val="Times New Roman"/>
      <family val="1"/>
    </font>
    <font>
      <sz val="12"/>
      <color rgb="FF010101"/>
      <name val="Times New Roman"/>
      <family val="1"/>
    </font>
    <font>
      <vertAlign val="subscript"/>
      <sz val="9.5"/>
      <color rgb="FF282828"/>
      <name val="Times New Roman"/>
      <family val="1"/>
    </font>
    <font>
      <sz val="3.5"/>
      <color rgb="FF282828"/>
      <name val="Arial"/>
      <family val="2"/>
    </font>
    <font>
      <b/>
      <i/>
      <sz val="9"/>
      <name val="Times New Roman"/>
      <family val="1"/>
    </font>
    <font>
      <vertAlign val="subscript"/>
      <sz val="14"/>
      <name val="Times New Roman"/>
      <family val="1"/>
    </font>
    <font>
      <vertAlign val="superscript"/>
      <sz val="9.5"/>
      <name val="Courier New"/>
      <family val="3"/>
    </font>
    <font>
      <vertAlign val="subscript"/>
      <sz val="8"/>
      <name val="Arial"/>
      <family val="2"/>
    </font>
    <font>
      <i/>
      <vertAlign val="superscript"/>
      <sz val="9.5"/>
      <name val="Arial"/>
      <family val="2"/>
    </font>
    <font>
      <vertAlign val="superscript"/>
      <sz val="8"/>
      <name val="Arial"/>
      <family val="2"/>
    </font>
    <font>
      <vertAlign val="superscript"/>
      <sz val="14"/>
      <name val="Times New Roman"/>
      <family val="1"/>
    </font>
    <font>
      <vertAlign val="superscript"/>
      <sz val="5"/>
      <name val="Arial"/>
      <family val="2"/>
    </font>
    <font>
      <sz val="16.5"/>
      <name val="Times New Roman"/>
      <family val="1"/>
    </font>
    <font>
      <vertAlign val="superscript"/>
      <sz val="10"/>
      <name val="Arial"/>
      <family val="2"/>
    </font>
    <font>
      <b/>
      <vertAlign val="superscript"/>
      <sz val="4"/>
      <name val="Arial"/>
      <family val="2"/>
    </font>
    <font>
      <i/>
      <sz val="10"/>
      <name val="Courier New"/>
      <family val="3"/>
    </font>
    <font>
      <i/>
      <vertAlign val="subscript"/>
      <sz val="10"/>
      <name val="Courier New"/>
      <family val="3"/>
    </font>
    <font>
      <vertAlign val="superscript"/>
      <sz val="4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17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8" fillId="0" borderId="0" xfId="0" applyNumberFormat="1" applyFont="1" applyFill="1" applyBorder="1" applyAlignment="1">
      <alignment horizontal="left" vertical="top" shrinkToFit="1"/>
    </xf>
    <xf numFmtId="0" fontId="14" fillId="0" borderId="0" xfId="0" applyFont="1" applyFill="1" applyBorder="1" applyAlignment="1">
      <alignment horizontal="left" vertical="top"/>
    </xf>
    <xf numFmtId="164" fontId="16" fillId="0" borderId="0" xfId="0" applyNumberFormat="1" applyFont="1" applyFill="1" applyBorder="1" applyAlignment="1">
      <alignment horizontal="left" vertical="top" shrinkToFit="1"/>
    </xf>
    <xf numFmtId="0" fontId="15" fillId="0" borderId="0" xfId="0" applyFont="1" applyFill="1" applyBorder="1" applyAlignment="1">
      <alignment horizontal="left" vertical="top"/>
    </xf>
    <xf numFmtId="1" fontId="11" fillId="0" borderId="0" xfId="0" applyNumberFormat="1" applyFont="1" applyFill="1" applyBorder="1" applyAlignment="1">
      <alignment horizontal="left" vertical="top" indent="2" shrinkToFit="1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3"/>
    </xf>
    <xf numFmtId="0" fontId="5" fillId="0" borderId="0" xfId="0" applyFon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indent="2"/>
    </xf>
    <xf numFmtId="0" fontId="5" fillId="0" borderId="0" xfId="0" applyFont="1" applyFill="1" applyBorder="1" applyAlignment="1">
      <alignment horizontal="left" vertical="top" indent="1"/>
    </xf>
    <xf numFmtId="0" fontId="18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1"/>
    </xf>
    <xf numFmtId="0" fontId="19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 indent="2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 indent="1"/>
    </xf>
    <xf numFmtId="0" fontId="15" fillId="0" borderId="0" xfId="0" applyFont="1" applyFill="1" applyBorder="1" applyAlignment="1">
      <alignment horizontal="left" vertical="top" indent="2"/>
    </xf>
    <xf numFmtId="0" fontId="23" fillId="0" borderId="0" xfId="0" applyFont="1" applyFill="1" applyBorder="1" applyAlignment="1">
      <alignment horizontal="left" vertical="top" indent="2"/>
    </xf>
    <xf numFmtId="0" fontId="23" fillId="0" borderId="0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indent="6"/>
    </xf>
    <xf numFmtId="0" fontId="0" fillId="0" borderId="0" xfId="0" applyFill="1" applyBorder="1" applyAlignment="1">
      <alignment horizontal="left" vertical="top" indent="4"/>
    </xf>
    <xf numFmtId="1" fontId="26" fillId="0" borderId="0" xfId="0" applyNumberFormat="1" applyFont="1" applyFill="1" applyBorder="1" applyAlignment="1">
      <alignment horizontal="left" vertical="top" shrinkToFit="1"/>
    </xf>
    <xf numFmtId="1" fontId="26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indent="5"/>
    </xf>
    <xf numFmtId="0" fontId="25" fillId="0" borderId="0" xfId="0" applyFont="1" applyFill="1" applyBorder="1" applyAlignment="1">
      <alignment horizontal="left" vertical="top" indent="4"/>
    </xf>
    <xf numFmtId="0" fontId="0" fillId="0" borderId="0" xfId="0" applyFill="1" applyBorder="1" applyAlignment="1">
      <alignment horizontal="left" vertical="top" indent="7"/>
    </xf>
    <xf numFmtId="0" fontId="27" fillId="0" borderId="0" xfId="0" applyFont="1" applyFill="1" applyBorder="1" applyAlignment="1">
      <alignment horizontal="left" vertical="top"/>
    </xf>
    <xf numFmtId="0" fontId="28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horizontal="left" vertical="top"/>
    </xf>
    <xf numFmtId="0" fontId="30" fillId="0" borderId="0" xfId="0" applyFont="1" applyFill="1" applyBorder="1" applyAlignment="1">
      <alignment horizontal="left" vertical="top"/>
    </xf>
    <xf numFmtId="0" fontId="31" fillId="0" borderId="0" xfId="0" applyFont="1" applyFill="1" applyBorder="1" applyAlignment="1">
      <alignment horizontal="left" vertical="top"/>
    </xf>
    <xf numFmtId="0" fontId="3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8"/>
    </xf>
    <xf numFmtId="0" fontId="5" fillId="0" borderId="0" xfId="0" applyFont="1" applyFill="1" applyBorder="1" applyAlignment="1">
      <alignment horizontal="left" vertical="top" indent="4"/>
    </xf>
    <xf numFmtId="0" fontId="5" fillId="0" borderId="0" xfId="0" applyFont="1" applyFill="1" applyBorder="1" applyAlignment="1">
      <alignment horizontal="left" vertical="top" indent="3"/>
    </xf>
    <xf numFmtId="1" fontId="13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indent="18"/>
    </xf>
    <xf numFmtId="0" fontId="25" fillId="0" borderId="0" xfId="0" applyFont="1" applyFill="1" applyBorder="1" applyAlignment="1">
      <alignment horizontal="left" vertical="top" indent="3"/>
    </xf>
    <xf numFmtId="0" fontId="33" fillId="0" borderId="0" xfId="0" applyFont="1" applyFill="1" applyBorder="1" applyAlignment="1">
      <alignment horizontal="left" vertical="top"/>
    </xf>
    <xf numFmtId="0" fontId="34" fillId="0" borderId="0" xfId="0" applyFont="1" applyFill="1" applyBorder="1" applyAlignment="1">
      <alignment horizontal="left" vertical="top"/>
    </xf>
    <xf numFmtId="0" fontId="35" fillId="0" borderId="0" xfId="0" applyFont="1" applyFill="1" applyBorder="1" applyAlignment="1">
      <alignment horizontal="left" vertical="top"/>
    </xf>
    <xf numFmtId="0" fontId="36" fillId="0" borderId="0" xfId="0" applyFon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wrapText="1"/>
    </xf>
    <xf numFmtId="0" fontId="37" fillId="0" borderId="0" xfId="0" applyFont="1" applyFill="1" applyBorder="1" applyAlignment="1">
      <alignment horizontal="left" vertical="top"/>
    </xf>
    <xf numFmtId="1" fontId="38" fillId="0" borderId="0" xfId="0" applyNumberFormat="1" applyFont="1" applyFill="1" applyBorder="1" applyAlignment="1">
      <alignment horizontal="left" vertical="top" shrinkToFit="1"/>
    </xf>
    <xf numFmtId="1" fontId="39" fillId="0" borderId="0" xfId="0" applyNumberFormat="1" applyFont="1" applyFill="1" applyBorder="1" applyAlignment="1">
      <alignment horizontal="left" vertical="top" shrinkToFit="1"/>
    </xf>
    <xf numFmtId="1" fontId="40" fillId="0" borderId="0" xfId="0" applyNumberFormat="1" applyFont="1" applyFill="1" applyBorder="1" applyAlignment="1">
      <alignment horizontal="left" vertical="top" shrinkToFit="1"/>
    </xf>
    <xf numFmtId="1" fontId="41" fillId="0" borderId="0" xfId="0" applyNumberFormat="1" applyFont="1" applyFill="1" applyBorder="1" applyAlignment="1">
      <alignment horizontal="left" vertical="top" shrinkToFit="1"/>
    </xf>
    <xf numFmtId="1" fontId="42" fillId="0" borderId="0" xfId="0" applyNumberFormat="1" applyFont="1" applyFill="1" applyBorder="1" applyAlignment="1">
      <alignment horizontal="left" vertical="top" shrinkToFit="1"/>
    </xf>
    <xf numFmtId="0" fontId="43" fillId="0" borderId="0" xfId="0" applyFont="1" applyFill="1" applyBorder="1" applyAlignment="1">
      <alignment horizontal="left" vertical="top"/>
    </xf>
    <xf numFmtId="0" fontId="4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19"/>
    </xf>
    <xf numFmtId="0" fontId="29" fillId="0" borderId="0" xfId="0" applyFont="1" applyFill="1" applyBorder="1" applyAlignment="1">
      <alignment horizontal="left" vertical="top" indent="2"/>
    </xf>
    <xf numFmtId="0" fontId="29" fillId="0" borderId="0" xfId="0" applyFont="1" applyFill="1" applyBorder="1" applyAlignment="1">
      <alignment horizontal="left" vertical="top" indent="20"/>
    </xf>
    <xf numFmtId="0" fontId="0" fillId="0" borderId="0" xfId="0" applyFill="1" applyBorder="1" applyAlignment="1">
      <alignment horizontal="left" vertical="top" indent="21"/>
    </xf>
    <xf numFmtId="0" fontId="29" fillId="0" borderId="0" xfId="0" applyFont="1" applyFill="1" applyBorder="1" applyAlignment="1">
      <alignment horizontal="left" vertical="top" indent="43"/>
    </xf>
    <xf numFmtId="0" fontId="29" fillId="0" borderId="0" xfId="0" applyFont="1" applyFill="1" applyBorder="1" applyAlignment="1">
      <alignment horizontal="left" vertical="top" indent="1"/>
    </xf>
    <xf numFmtId="1" fontId="12" fillId="0" borderId="0" xfId="0" applyNumberFormat="1" applyFont="1" applyFill="1" applyBorder="1" applyAlignment="1">
      <alignment horizontal="left" vertical="top" shrinkToFit="1"/>
    </xf>
    <xf numFmtId="0" fontId="29" fillId="0" borderId="0" xfId="0" applyFont="1" applyFill="1" applyBorder="1" applyAlignment="1">
      <alignment horizontal="left" vertical="top" indent="7"/>
    </xf>
    <xf numFmtId="0" fontId="29" fillId="0" borderId="0" xfId="0" applyFont="1" applyFill="1" applyBorder="1" applyAlignment="1">
      <alignment horizontal="left" vertical="top" indent="6"/>
    </xf>
    <xf numFmtId="0" fontId="29" fillId="0" borderId="0" xfId="0" applyFont="1" applyFill="1" applyBorder="1" applyAlignment="1">
      <alignment horizontal="left" vertical="top" indent="5"/>
    </xf>
    <xf numFmtId="0" fontId="29" fillId="0" borderId="0" xfId="0" applyFont="1" applyFill="1" applyBorder="1" applyAlignment="1">
      <alignment horizontal="left" vertical="top" indent="4"/>
    </xf>
    <xf numFmtId="0" fontId="45" fillId="0" borderId="0" xfId="0" applyFont="1" applyFill="1" applyBorder="1" applyAlignment="1">
      <alignment horizontal="left" vertical="top"/>
    </xf>
    <xf numFmtId="0" fontId="46" fillId="0" borderId="0" xfId="0" applyFont="1" applyFill="1" applyBorder="1" applyAlignment="1">
      <alignment horizontal="left" vertical="top"/>
    </xf>
    <xf numFmtId="0" fontId="47" fillId="0" borderId="0" xfId="0" applyFont="1" applyFill="1" applyBorder="1" applyAlignment="1">
      <alignment horizontal="left" vertical="top"/>
    </xf>
    <xf numFmtId="1" fontId="48" fillId="0" borderId="0" xfId="0" applyNumberFormat="1" applyFont="1" applyFill="1" applyBorder="1" applyAlignment="1">
      <alignment horizontal="left" vertical="top" shrinkToFit="1"/>
    </xf>
    <xf numFmtId="0" fontId="49" fillId="0" borderId="0" xfId="0" applyFont="1" applyFill="1" applyBorder="1" applyAlignment="1">
      <alignment horizontal="left" vertical="top"/>
    </xf>
    <xf numFmtId="1" fontId="50" fillId="0" borderId="0" xfId="0" applyNumberFormat="1" applyFont="1" applyFill="1" applyBorder="1" applyAlignment="1">
      <alignment horizontal="left" vertical="top" shrinkToFit="1"/>
    </xf>
    <xf numFmtId="2" fontId="26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indent="23"/>
    </xf>
    <xf numFmtId="0" fontId="29" fillId="0" borderId="0" xfId="0" applyFont="1" applyFill="1" applyBorder="1" applyAlignment="1">
      <alignment horizontal="left" vertical="top" indent="17"/>
    </xf>
    <xf numFmtId="1" fontId="9" fillId="0" borderId="0" xfId="0" applyNumberFormat="1" applyFont="1" applyFill="1" applyBorder="1" applyAlignment="1">
      <alignment horizontal="left" vertical="top" shrinkToFit="1"/>
    </xf>
    <xf numFmtId="0" fontId="51" fillId="0" borderId="0" xfId="0" applyFont="1" applyFill="1" applyBorder="1" applyAlignment="1">
      <alignment horizontal="left" vertical="top"/>
    </xf>
    <xf numFmtId="0" fontId="52" fillId="0" borderId="0" xfId="0" applyFont="1" applyFill="1" applyBorder="1" applyAlignment="1">
      <alignment horizontal="left" vertical="top"/>
    </xf>
    <xf numFmtId="0" fontId="53" fillId="0" borderId="0" xfId="0" applyFon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indent="22"/>
    </xf>
    <xf numFmtId="1" fontId="26" fillId="0" borderId="0" xfId="0" applyNumberFormat="1" applyFont="1" applyFill="1" applyBorder="1" applyAlignment="1">
      <alignment horizontal="left" vertical="top" indent="51" shrinkToFit="1"/>
    </xf>
    <xf numFmtId="0" fontId="0" fillId="0" borderId="0" xfId="0" applyFill="1" applyBorder="1" applyAlignment="1">
      <alignment horizontal="left" vertical="top" indent="12"/>
    </xf>
    <xf numFmtId="0" fontId="0" fillId="0" borderId="0" xfId="0" applyFill="1" applyBorder="1" applyAlignment="1">
      <alignment horizontal="left" vertical="top" indent="10"/>
    </xf>
    <xf numFmtId="0" fontId="0" fillId="0" borderId="0" xfId="0" applyFill="1" applyBorder="1" applyAlignment="1">
      <alignment horizontal="left" vertical="top" indent="9"/>
    </xf>
    <xf numFmtId="0" fontId="54" fillId="0" borderId="0" xfId="0" applyFont="1" applyFill="1" applyBorder="1" applyAlignment="1">
      <alignment horizontal="left" vertical="top"/>
    </xf>
    <xf numFmtId="0" fontId="5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30"/>
    </xf>
    <xf numFmtId="0" fontId="0" fillId="0" borderId="0" xfId="0" applyFill="1" applyBorder="1" applyAlignment="1">
      <alignment horizontal="left" vertical="top" indent="24"/>
    </xf>
    <xf numFmtId="0" fontId="29" fillId="0" borderId="0" xfId="0" applyFont="1" applyFill="1" applyBorder="1" applyAlignment="1">
      <alignment horizontal="left" vertical="top" indent="8"/>
    </xf>
    <xf numFmtId="0" fontId="0" fillId="0" borderId="0" xfId="0" applyFill="1" applyBorder="1" applyAlignment="1">
      <alignment horizontal="left" vertical="top" indent="20"/>
    </xf>
    <xf numFmtId="0" fontId="56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horizontal="left" vertical="top" indent="3"/>
    </xf>
    <xf numFmtId="0" fontId="57" fillId="0" borderId="0" xfId="0" applyFont="1" applyFill="1" applyBorder="1" applyAlignment="1">
      <alignment horizontal="left" vertical="top" indent="24"/>
    </xf>
    <xf numFmtId="0" fontId="58" fillId="0" borderId="0" xfId="0" applyFont="1" applyFill="1" applyBorder="1" applyAlignment="1">
      <alignment horizontal="left" vertical="top"/>
    </xf>
    <xf numFmtId="1" fontId="59" fillId="0" borderId="0" xfId="0" applyNumberFormat="1" applyFont="1" applyFill="1" applyBorder="1" applyAlignment="1">
      <alignment horizontal="left" vertical="top" shrinkToFit="1"/>
    </xf>
    <xf numFmtId="0" fontId="53" fillId="0" borderId="0" xfId="0" applyFont="1" applyFill="1" applyBorder="1" applyAlignment="1">
      <alignment horizontal="left" vertical="top"/>
    </xf>
    <xf numFmtId="2" fontId="60" fillId="0" borderId="0" xfId="0" applyNumberFormat="1" applyFont="1" applyFill="1" applyBorder="1" applyAlignment="1">
      <alignment horizontal="left" vertical="top" indent="3" shrinkToFit="1"/>
    </xf>
    <xf numFmtId="0" fontId="29" fillId="0" borderId="0" xfId="0" applyFont="1" applyFill="1" applyBorder="1" applyAlignment="1">
      <alignment horizontal="left" vertical="top" indent="10"/>
    </xf>
    <xf numFmtId="0" fontId="25" fillId="0" borderId="0" xfId="0" applyFont="1" applyFill="1" applyBorder="1" applyAlignment="1">
      <alignment horizontal="left" vertical="top" indent="1"/>
    </xf>
    <xf numFmtId="0" fontId="61" fillId="0" borderId="0" xfId="0" applyFont="1" applyFill="1" applyBorder="1" applyAlignment="1">
      <alignment horizontal="left" vertical="top"/>
    </xf>
    <xf numFmtId="0" fontId="62" fillId="0" borderId="0" xfId="0" applyFont="1" applyFill="1" applyBorder="1" applyAlignment="1">
      <alignment horizontal="left" vertical="top"/>
    </xf>
    <xf numFmtId="0" fontId="63" fillId="0" borderId="0" xfId="0" applyFont="1" applyFill="1" applyBorder="1" applyAlignment="1">
      <alignment horizontal="left" vertical="top"/>
    </xf>
    <xf numFmtId="0" fontId="64" fillId="0" borderId="0" xfId="0" applyFont="1" applyFill="1" applyBorder="1" applyAlignment="1">
      <alignment horizontal="left" vertical="top" indent="1"/>
    </xf>
    <xf numFmtId="0" fontId="0" fillId="0" borderId="0" xfId="0" applyFill="1" applyBorder="1" applyAlignment="1">
      <alignment horizontal="left" vertical="top" indent="29"/>
    </xf>
    <xf numFmtId="1" fontId="26" fillId="0" borderId="0" xfId="0" applyNumberFormat="1" applyFont="1" applyFill="1" applyBorder="1" applyAlignment="1">
      <alignment horizontal="left" vertical="top" indent="18" shrinkToFit="1"/>
    </xf>
    <xf numFmtId="0" fontId="6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41"/>
    </xf>
    <xf numFmtId="0" fontId="0" fillId="0" borderId="0" xfId="0" applyFill="1" applyBorder="1" applyAlignment="1">
      <alignment horizontal="left" vertical="top" indent="35"/>
    </xf>
    <xf numFmtId="0" fontId="65" fillId="0" borderId="0" xfId="0" applyFont="1" applyFill="1" applyBorder="1" applyAlignment="1">
      <alignment horizontal="left" vertical="top"/>
    </xf>
    <xf numFmtId="0" fontId="66" fillId="0" borderId="0" xfId="0" applyFont="1" applyFill="1" applyBorder="1" applyAlignment="1">
      <alignment horizontal="left" vertical="top"/>
    </xf>
    <xf numFmtId="0" fontId="67" fillId="0" borderId="0" xfId="0" applyFont="1" applyFill="1" applyBorder="1" applyAlignment="1">
      <alignment horizontal="left" vertical="top"/>
    </xf>
    <xf numFmtId="0" fontId="68" fillId="0" borderId="0" xfId="0" applyFont="1" applyFill="1" applyBorder="1" applyAlignment="1">
      <alignment horizontal="left" vertical="top"/>
    </xf>
    <xf numFmtId="1" fontId="69" fillId="0" borderId="0" xfId="0" applyNumberFormat="1" applyFont="1" applyFill="1" applyBorder="1" applyAlignment="1">
      <alignment horizontal="left" vertical="top" shrinkToFit="1"/>
    </xf>
    <xf numFmtId="0" fontId="70" fillId="0" borderId="0" xfId="0" applyFont="1" applyFill="1" applyBorder="1" applyAlignment="1">
      <alignment horizontal="left" vertical="top"/>
    </xf>
    <xf numFmtId="1" fontId="26" fillId="0" borderId="0" xfId="0" applyNumberFormat="1" applyFont="1" applyFill="1" applyBorder="1" applyAlignment="1">
      <alignment horizontal="left" vertical="top" indent="7" shrinkToFit="1"/>
    </xf>
    <xf numFmtId="1" fontId="26" fillId="0" borderId="0" xfId="0" applyNumberFormat="1" applyFont="1" applyFill="1" applyBorder="1" applyAlignment="1">
      <alignment horizontal="left" vertical="top" indent="8" shrinkToFit="1"/>
    </xf>
    <xf numFmtId="0" fontId="25" fillId="0" borderId="0" xfId="0" applyFont="1" applyFill="1" applyBorder="1" applyAlignment="1">
      <alignment horizontal="left" vertical="top" indent="23"/>
    </xf>
    <xf numFmtId="0" fontId="25" fillId="0" borderId="0" xfId="0" applyFont="1" applyFill="1" applyBorder="1" applyAlignment="1">
      <alignment horizontal="left" vertical="top" indent="22"/>
    </xf>
    <xf numFmtId="1" fontId="71" fillId="0" borderId="0" xfId="0" applyNumberFormat="1" applyFont="1" applyFill="1" applyBorder="1" applyAlignment="1">
      <alignment horizontal="right" vertical="top" indent="1" shrinkToFit="1"/>
    </xf>
    <xf numFmtId="1" fontId="26" fillId="0" borderId="0" xfId="0" applyNumberFormat="1" applyFont="1" applyFill="1" applyBorder="1" applyAlignment="1">
      <alignment horizontal="right" vertical="top" indent="2" shrinkToFit="1"/>
    </xf>
    <xf numFmtId="0" fontId="72" fillId="0" borderId="0" xfId="0" applyFont="1" applyFill="1" applyBorder="1" applyAlignment="1">
      <alignment horizontal="left" vertical="top"/>
    </xf>
    <xf numFmtId="2" fontId="26" fillId="0" borderId="0" xfId="0" applyNumberFormat="1" applyFont="1" applyFill="1" applyBorder="1" applyAlignment="1">
      <alignment horizontal="left" vertical="top" indent="3" shrinkToFit="1"/>
    </xf>
    <xf numFmtId="0" fontId="25" fillId="0" borderId="0" xfId="0" applyFont="1" applyFill="1" applyBorder="1" applyAlignment="1">
      <alignment horizontal="left" vertical="top" indent="35"/>
    </xf>
    <xf numFmtId="0" fontId="73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 indent="5"/>
    </xf>
    <xf numFmtId="1" fontId="71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indent="16"/>
    </xf>
    <xf numFmtId="0" fontId="74" fillId="0" borderId="0" xfId="0" applyFont="1" applyFill="1" applyBorder="1" applyAlignment="1">
      <alignment horizontal="left" vertical="top" indent="2"/>
    </xf>
    <xf numFmtId="0" fontId="29" fillId="0" borderId="0" xfId="0" applyFont="1" applyFill="1" applyBorder="1" applyAlignment="1">
      <alignment horizontal="left" vertical="top" indent="21"/>
    </xf>
    <xf numFmtId="0" fontId="7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26"/>
    </xf>
    <xf numFmtId="0" fontId="0" fillId="0" borderId="0" xfId="0" applyFill="1" applyBorder="1" applyAlignment="1">
      <alignment horizontal="left" vertical="top" indent="17"/>
    </xf>
    <xf numFmtId="0" fontId="76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27"/>
    </xf>
    <xf numFmtId="164" fontId="77" fillId="0" borderId="0" xfId="0" applyNumberFormat="1" applyFont="1" applyFill="1" applyBorder="1" applyAlignment="1">
      <alignment horizontal="left" vertical="top" shrinkToFit="1"/>
    </xf>
    <xf numFmtId="0" fontId="29" fillId="0" borderId="0" xfId="0" applyFont="1" applyFill="1" applyBorder="1" applyAlignment="1">
      <alignment horizontal="left" vertical="top" indent="19"/>
    </xf>
    <xf numFmtId="1" fontId="12" fillId="0" borderId="0" xfId="0" applyNumberFormat="1" applyFont="1" applyFill="1" applyBorder="1" applyAlignment="1">
      <alignment horizontal="left" vertical="top" indent="1" shrinkToFit="1"/>
    </xf>
    <xf numFmtId="2" fontId="12" fillId="0" borderId="0" xfId="0" applyNumberFormat="1" applyFont="1" applyFill="1" applyBorder="1" applyAlignment="1">
      <alignment horizontal="left" vertical="top" shrinkToFit="1"/>
    </xf>
    <xf numFmtId="0" fontId="78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horizontal="left" vertical="top" wrapText="1"/>
    </xf>
    <xf numFmtId="0" fontId="79" fillId="0" borderId="0" xfId="0" applyFont="1" applyFill="1" applyBorder="1" applyAlignment="1">
      <alignment horizontal="left" vertical="top"/>
    </xf>
    <xf numFmtId="0" fontId="80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 indent="1"/>
    </xf>
    <xf numFmtId="0" fontId="0" fillId="0" borderId="0" xfId="0" applyFill="1" applyBorder="1" applyAlignment="1">
      <alignment horizontal="left" vertical="top" indent="25"/>
    </xf>
    <xf numFmtId="0" fontId="25" fillId="0" borderId="0" xfId="0" applyFont="1" applyFill="1" applyBorder="1" applyAlignment="1">
      <alignment horizontal="left" vertical="top" indent="7"/>
    </xf>
    <xf numFmtId="0" fontId="8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36"/>
    </xf>
    <xf numFmtId="0" fontId="29" fillId="0" borderId="0" xfId="0" applyFont="1" applyFill="1" applyBorder="1" applyAlignment="1">
      <alignment horizontal="left" vertical="top" indent="22"/>
    </xf>
    <xf numFmtId="0" fontId="25" fillId="0" borderId="0" xfId="0" applyFont="1" applyFill="1" applyBorder="1" applyAlignment="1">
      <alignment horizontal="left" vertical="top" indent="14"/>
    </xf>
    <xf numFmtId="0" fontId="29" fillId="0" borderId="0" xfId="0" applyFont="1" applyFill="1" applyBorder="1" applyAlignment="1">
      <alignment horizontal="left" vertical="top" indent="35"/>
    </xf>
    <xf numFmtId="0" fontId="82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horizontal="left" vertical="top" indent="23"/>
    </xf>
    <xf numFmtId="0" fontId="0" fillId="0" borderId="0" xfId="0" applyFill="1" applyBorder="1" applyAlignment="1">
      <alignment horizontal="left" vertical="top" indent="33"/>
    </xf>
    <xf numFmtId="0" fontId="53" fillId="0" borderId="0" xfId="0" applyFont="1" applyFill="1" applyBorder="1" applyAlignment="1">
      <alignment horizontal="left" vertical="top" indent="3"/>
    </xf>
    <xf numFmtId="1" fontId="12" fillId="0" borderId="0" xfId="0" applyNumberFormat="1" applyFont="1" applyFill="1" applyBorder="1" applyAlignment="1">
      <alignment horizontal="left" vertical="top" indent="7" shrinkToFit="1"/>
    </xf>
    <xf numFmtId="0" fontId="0" fillId="0" borderId="0" xfId="0" applyFill="1" applyBorder="1" applyAlignment="1">
      <alignment horizontal="left" vertical="top" indent="37"/>
    </xf>
    <xf numFmtId="0" fontId="0" fillId="0" borderId="0" xfId="0" applyFill="1" applyBorder="1" applyAlignment="1">
      <alignment horizontal="left" vertical="top" indent="34"/>
    </xf>
    <xf numFmtId="0" fontId="5" fillId="0" borderId="0" xfId="0" applyFont="1" applyFill="1" applyBorder="1" applyAlignment="1">
      <alignment horizontal="left" vertical="top" indent="24"/>
    </xf>
    <xf numFmtId="1" fontId="8" fillId="0" borderId="0" xfId="0" applyNumberFormat="1" applyFont="1" applyFill="1" applyBorder="1" applyAlignment="1">
      <alignment horizontal="left" vertical="top" indent="3" shrinkToFit="1"/>
    </xf>
    <xf numFmtId="1" fontId="83" fillId="0" borderId="0" xfId="0" applyNumberFormat="1" applyFont="1" applyFill="1" applyBorder="1" applyAlignment="1">
      <alignment horizontal="left" vertical="top" shrinkToFit="1"/>
    </xf>
    <xf numFmtId="1" fontId="84" fillId="0" borderId="0" xfId="0" applyNumberFormat="1" applyFont="1" applyFill="1" applyBorder="1" applyAlignment="1">
      <alignment horizontal="left" vertical="top" shrinkToFit="1"/>
    </xf>
    <xf numFmtId="1" fontId="85" fillId="0" borderId="0" xfId="0" applyNumberFormat="1" applyFont="1" applyFill="1" applyBorder="1" applyAlignment="1">
      <alignment horizontal="left" vertical="top" shrinkToFit="1"/>
    </xf>
    <xf numFmtId="0" fontId="86" fillId="0" borderId="0" xfId="0" applyFont="1" applyFill="1" applyBorder="1" applyAlignment="1">
      <alignment horizontal="left" vertical="top"/>
    </xf>
    <xf numFmtId="0" fontId="87" fillId="0" borderId="0" xfId="0" applyFont="1" applyFill="1" applyBorder="1" applyAlignment="1">
      <alignment horizontal="left" vertical="top"/>
    </xf>
    <xf numFmtId="1" fontId="88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indent="14"/>
    </xf>
    <xf numFmtId="0" fontId="89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38"/>
    </xf>
    <xf numFmtId="0" fontId="0" fillId="0" borderId="0" xfId="0" applyFill="1" applyBorder="1" applyAlignment="1">
      <alignment horizontal="left" vertical="top" indent="43"/>
    </xf>
    <xf numFmtId="0" fontId="90" fillId="0" borderId="0" xfId="0" applyFont="1" applyFill="1" applyBorder="1" applyAlignment="1">
      <alignment horizontal="left" vertical="top"/>
    </xf>
    <xf numFmtId="0" fontId="9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13"/>
    </xf>
    <xf numFmtId="0" fontId="25" fillId="0" borderId="0" xfId="0" applyFont="1" applyFill="1" applyBorder="1" applyAlignment="1">
      <alignment horizontal="left" vertical="top" indent="21"/>
    </xf>
    <xf numFmtId="0" fontId="5" fillId="0" borderId="0" xfId="0" applyFont="1" applyFill="1" applyBorder="1" applyAlignment="1">
      <alignment horizontal="left" vertical="top" indent="22"/>
    </xf>
    <xf numFmtId="0" fontId="74" fillId="0" borderId="0" xfId="0" applyFont="1" applyFill="1" applyBorder="1" applyAlignment="1">
      <alignment horizontal="left" vertical="top" indent="22"/>
    </xf>
    <xf numFmtId="0" fontId="5" fillId="0" borderId="0" xfId="0" applyFont="1" applyFill="1" applyBorder="1" applyAlignment="1">
      <alignment horizontal="left" vertical="top" indent="8"/>
    </xf>
    <xf numFmtId="1" fontId="13" fillId="0" borderId="0" xfId="0" applyNumberFormat="1" applyFont="1" applyFill="1" applyBorder="1" applyAlignment="1">
      <alignment horizontal="left" vertical="top" indent="3" shrinkToFit="1"/>
    </xf>
    <xf numFmtId="0" fontId="36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 indent="6"/>
    </xf>
    <xf numFmtId="0" fontId="53" fillId="0" borderId="0" xfId="0" applyFont="1" applyFill="1" applyBorder="1" applyAlignment="1">
      <alignment horizontal="left" vertical="top" indent="4"/>
    </xf>
    <xf numFmtId="0" fontId="92" fillId="0" borderId="0" xfId="0" applyFont="1" applyFill="1" applyBorder="1" applyAlignment="1">
      <alignment horizontal="left" vertical="top"/>
    </xf>
    <xf numFmtId="0" fontId="93" fillId="0" borderId="0" xfId="0" applyFont="1" applyFill="1" applyBorder="1" applyAlignment="1">
      <alignment horizontal="left" vertical="top"/>
    </xf>
    <xf numFmtId="0" fontId="94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1" fontId="96" fillId="0" borderId="1" xfId="0" applyNumberFormat="1" applyFont="1" applyFill="1" applyBorder="1" applyAlignment="1">
      <alignment horizontal="right" vertical="top" indent="1" shrinkToFit="1"/>
    </xf>
    <xf numFmtId="0" fontId="98" fillId="0" borderId="0" xfId="0" applyFont="1" applyFill="1" applyBorder="1" applyAlignment="1">
      <alignment horizontal="left" vertical="top"/>
    </xf>
    <xf numFmtId="0" fontId="323" fillId="0" borderId="0" xfId="0" applyFont="1" applyFill="1" applyBorder="1" applyAlignment="1">
      <alignment horizontal="right" vertical="top"/>
    </xf>
    <xf numFmtId="1" fontId="323" fillId="0" borderId="0" xfId="0" applyNumberFormat="1" applyFont="1" applyFill="1" applyBorder="1" applyAlignment="1">
      <alignment horizontal="right" vertical="top"/>
    </xf>
    <xf numFmtId="0" fontId="324" fillId="0" borderId="0" xfId="0" applyFont="1" applyFill="1" applyBorder="1" applyAlignment="1">
      <alignment horizontal="right" vertical="top"/>
    </xf>
    <xf numFmtId="17" fontId="323" fillId="0" borderId="0" xfId="0" applyNumberFormat="1" applyFont="1" applyFill="1" applyBorder="1" applyAlignment="1">
      <alignment horizontal="right" vertical="top"/>
    </xf>
    <xf numFmtId="0" fontId="323" fillId="0" borderId="0" xfId="0" quotePrefix="1" applyFont="1" applyFill="1" applyBorder="1" applyAlignment="1">
      <alignment horizontal="right" vertical="top"/>
    </xf>
    <xf numFmtId="0" fontId="323" fillId="0" borderId="0" xfId="0" applyFont="1" applyFill="1" applyBorder="1" applyAlignment="1">
      <alignment horizontal="left" vertical="top"/>
    </xf>
    <xf numFmtId="0" fontId="324" fillId="0" borderId="0" xfId="0" applyFont="1" applyFill="1" applyBorder="1" applyAlignment="1">
      <alignment horizontal="left" vertical="top"/>
    </xf>
    <xf numFmtId="2" fontId="325" fillId="0" borderId="0" xfId="0" applyNumberFormat="1" applyFont="1" applyFill="1" applyBorder="1" applyAlignment="1">
      <alignment horizontal="right" vertical="top" shrinkToFit="1"/>
    </xf>
    <xf numFmtId="1" fontId="325" fillId="0" borderId="0" xfId="0" applyNumberFormat="1" applyFont="1" applyFill="1" applyBorder="1" applyAlignment="1">
      <alignment horizontal="right" vertical="top" shrinkToFit="1"/>
    </xf>
    <xf numFmtId="0" fontId="325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0" fontId="25" fillId="0" borderId="0" xfId="0" applyFont="1" applyFill="1" applyBorder="1" applyAlignment="1">
      <alignment horizontal="right" vertical="top"/>
    </xf>
    <xf numFmtId="0" fontId="323" fillId="0" borderId="0" xfId="0" applyFont="1" applyFill="1" applyBorder="1" applyAlignment="1">
      <alignment horizontal="right" vertical="top" wrapText="1"/>
    </xf>
    <xf numFmtId="16" fontId="323" fillId="0" borderId="0" xfId="0" applyNumberFormat="1" applyFont="1" applyFill="1" applyBorder="1" applyAlignment="1">
      <alignment horizontal="right" vertical="top"/>
    </xf>
    <xf numFmtId="0" fontId="323" fillId="0" borderId="0" xfId="0" applyFont="1" applyFill="1" applyBorder="1" applyAlignment="1">
      <alignment horizontal="left" vertical="top" wrapText="1"/>
    </xf>
    <xf numFmtId="0" fontId="326" fillId="0" borderId="0" xfId="0" applyFont="1" applyFill="1" applyBorder="1" applyAlignment="1">
      <alignment horizontal="right" vertical="top"/>
    </xf>
    <xf numFmtId="0" fontId="325" fillId="0" borderId="0" xfId="0" applyFont="1" applyFill="1" applyBorder="1" applyAlignment="1">
      <alignment horizontal="left" vertical="top"/>
    </xf>
    <xf numFmtId="0" fontId="327" fillId="0" borderId="0" xfId="0" quotePrefix="1" applyFont="1" applyFill="1" applyBorder="1" applyAlignment="1">
      <alignment horizontal="left" vertical="top"/>
    </xf>
    <xf numFmtId="0" fontId="0" fillId="0" borderId="0" xfId="0"/>
    <xf numFmtId="0" fontId="327" fillId="0" borderId="0" xfId="0" applyFont="1"/>
    <xf numFmtId="0" fontId="325" fillId="0" borderId="0" xfId="0" applyFont="1" applyAlignment="1">
      <alignment horizontal="left"/>
    </xf>
    <xf numFmtId="21" fontId="0" fillId="0" borderId="0" xfId="0" applyNumberFormat="1"/>
    <xf numFmtId="14" fontId="0" fillId="0" borderId="0" xfId="0" applyNumberFormat="1"/>
    <xf numFmtId="0" fontId="327" fillId="0" borderId="0" xfId="0" applyFont="1" applyFill="1" applyBorder="1" applyAlignment="1">
      <alignment horizontal="left" vertical="top"/>
    </xf>
    <xf numFmtId="17" fontId="323" fillId="0" borderId="0" xfId="0" applyNumberFormat="1" applyFont="1" applyFill="1" applyBorder="1" applyAlignment="1">
      <alignment horizontal="left" vertical="top"/>
    </xf>
    <xf numFmtId="16" fontId="323" fillId="0" borderId="0" xfId="0" applyNumberFormat="1" applyFont="1" applyFill="1" applyBorder="1" applyAlignment="1">
      <alignment horizontal="left" vertical="top"/>
    </xf>
    <xf numFmtId="0" fontId="322" fillId="0" borderId="0" xfId="0" applyFont="1"/>
    <xf numFmtId="0" fontId="0" fillId="0" borderId="0" xfId="0" quotePrefix="1"/>
    <xf numFmtId="0" fontId="327" fillId="0" borderId="0" xfId="0" quotePrefix="1" applyFont="1"/>
    <xf numFmtId="0" fontId="325" fillId="0" borderId="0" xfId="0" applyFont="1" applyAlignment="1">
      <alignment horizontal="right"/>
    </xf>
    <xf numFmtId="0" fontId="325" fillId="0" borderId="0" xfId="0" quotePrefix="1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95" fillId="0" borderId="2" xfId="0" applyFont="1" applyFill="1" applyBorder="1" applyAlignment="1">
      <alignment horizontal="right" vertical="top" wrapText="1" indent="2"/>
    </xf>
    <xf numFmtId="0" fontId="95" fillId="0" borderId="3" xfId="0" applyFont="1" applyFill="1" applyBorder="1" applyAlignment="1">
      <alignment horizontal="right" vertical="top" wrapText="1" indent="2"/>
    </xf>
    <xf numFmtId="0" fontId="95" fillId="0" borderId="4" xfId="0" applyFont="1" applyFill="1" applyBorder="1" applyAlignment="1">
      <alignment horizontal="right" vertical="top" wrapText="1" indent="2"/>
    </xf>
    <xf numFmtId="1" fontId="96" fillId="0" borderId="2" xfId="0" applyNumberFormat="1" applyFont="1" applyFill="1" applyBorder="1" applyAlignment="1">
      <alignment horizontal="right" vertical="top" indent="1" shrinkToFit="1"/>
    </xf>
    <xf numFmtId="1" fontId="96" fillId="0" borderId="3" xfId="0" applyNumberFormat="1" applyFont="1" applyFill="1" applyBorder="1" applyAlignment="1">
      <alignment horizontal="right" vertical="top" indent="1" shrinkToFit="1"/>
    </xf>
    <xf numFmtId="1" fontId="96" fillId="0" borderId="4" xfId="0" applyNumberFormat="1" applyFont="1" applyFill="1" applyBorder="1" applyAlignment="1">
      <alignment horizontal="right" vertical="top" indent="1" shrinkToFit="1"/>
    </xf>
    <xf numFmtId="0" fontId="0" fillId="0" borderId="3" xfId="0" applyFill="1" applyBorder="1" applyAlignment="1">
      <alignment horizontal="left" vertical="center" wrapText="1"/>
    </xf>
    <xf numFmtId="0" fontId="95" fillId="0" borderId="2" xfId="0" applyFont="1" applyFill="1" applyBorder="1" applyAlignment="1">
      <alignment horizontal="left" vertical="top" wrapText="1" indent="1"/>
    </xf>
    <xf numFmtId="0" fontId="95" fillId="0" borderId="3" xfId="0" applyFont="1" applyFill="1" applyBorder="1" applyAlignment="1">
      <alignment horizontal="left" vertical="top" wrapText="1" indent="1"/>
    </xf>
    <xf numFmtId="0" fontId="95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95" fillId="0" borderId="13" xfId="0" applyFont="1" applyFill="1" applyBorder="1" applyAlignment="1">
      <alignment horizontal="left" vertical="top" wrapText="1" indent="3"/>
    </xf>
    <xf numFmtId="0" fontId="95" fillId="0" borderId="14" xfId="0" applyFont="1" applyFill="1" applyBorder="1" applyAlignment="1">
      <alignment horizontal="left" vertical="top" wrapText="1" indent="3"/>
    </xf>
    <xf numFmtId="0" fontId="95" fillId="0" borderId="15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3"/>
    </xf>
    <xf numFmtId="0" fontId="0" fillId="0" borderId="9" xfId="0" applyFill="1" applyBorder="1" applyAlignment="1">
      <alignment horizontal="left" vertical="top" wrapText="1" indent="3"/>
    </xf>
    <xf numFmtId="0" fontId="0" fillId="0" borderId="10" xfId="0" applyFill="1" applyBorder="1" applyAlignment="1">
      <alignment horizontal="left" vertical="top" wrapText="1" indent="3"/>
    </xf>
    <xf numFmtId="0" fontId="0" fillId="0" borderId="11" xfId="0" applyFill="1" applyBorder="1" applyAlignment="1">
      <alignment horizontal="left" vertical="top" wrapText="1" indent="3"/>
    </xf>
    <xf numFmtId="0" fontId="0" fillId="0" borderId="12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right" vertical="top" wrapText="1" indent="2"/>
    </xf>
    <xf numFmtId="0" fontId="0" fillId="0" borderId="4" xfId="0" applyFill="1" applyBorder="1" applyAlignment="1">
      <alignment horizontal="right" vertical="top" wrapText="1" indent="2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97" fillId="0" borderId="5" xfId="0" applyFont="1" applyFill="1" applyBorder="1" applyAlignment="1">
      <alignment horizontal="left" vertical="top" wrapText="1" indent="2"/>
    </xf>
    <xf numFmtId="0" fontId="97" fillId="0" borderId="7" xfId="0" applyFont="1" applyFill="1" applyBorder="1" applyAlignment="1">
      <alignment horizontal="left" vertical="top" wrapText="1" indent="2"/>
    </xf>
    <xf numFmtId="0" fontId="97" fillId="0" borderId="8" xfId="0" applyFont="1" applyFill="1" applyBorder="1" applyAlignment="1">
      <alignment horizontal="left" vertical="top" wrapText="1" indent="2"/>
    </xf>
    <xf numFmtId="0" fontId="97" fillId="0" borderId="9" xfId="0" applyFont="1" applyFill="1" applyBorder="1" applyAlignment="1">
      <alignment horizontal="left" vertical="top" wrapText="1" indent="2"/>
    </xf>
    <xf numFmtId="0" fontId="97" fillId="0" borderId="10" xfId="0" applyFont="1" applyFill="1" applyBorder="1" applyAlignment="1">
      <alignment horizontal="left" vertical="top" wrapText="1" indent="2"/>
    </xf>
    <xf numFmtId="0" fontId="97" fillId="0" borderId="12" xfId="0" applyFont="1" applyFill="1" applyBorder="1" applyAlignment="1">
      <alignment horizontal="left" vertical="top" wrapText="1" indent="2"/>
    </xf>
    <xf numFmtId="0" fontId="95" fillId="0" borderId="2" xfId="0" applyFont="1" applyFill="1" applyBorder="1" applyAlignment="1">
      <alignment horizontal="left" vertical="top" wrapText="1"/>
    </xf>
    <xf numFmtId="0" fontId="95" fillId="0" borderId="3" xfId="0" applyFont="1" applyFill="1" applyBorder="1" applyAlignment="1">
      <alignment horizontal="left" vertical="top" wrapText="1"/>
    </xf>
    <xf numFmtId="0" fontId="95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left" vertical="top" wrapText="1" indent="2"/>
    </xf>
    <xf numFmtId="0" fontId="0" fillId="0" borderId="10" xfId="0" applyFill="1" applyBorder="1" applyAlignment="1">
      <alignment horizontal="left" vertical="top" wrapText="1" indent="2"/>
    </xf>
    <xf numFmtId="0" fontId="0" fillId="0" borderId="11" xfId="0" applyFill="1" applyBorder="1" applyAlignment="1">
      <alignment horizontal="left" vertical="top" wrapText="1" indent="2"/>
    </xf>
    <xf numFmtId="0" fontId="0" fillId="0" borderId="12" xfId="0" applyFill="1" applyBorder="1" applyAlignment="1">
      <alignment horizontal="left" vertical="top" wrapText="1" indent="2"/>
    </xf>
    <xf numFmtId="164" fontId="96" fillId="0" borderId="2" xfId="0" applyNumberFormat="1" applyFont="1" applyFill="1" applyBorder="1" applyAlignment="1">
      <alignment horizontal="right" vertical="top" shrinkToFit="1"/>
    </xf>
    <xf numFmtId="164" fontId="96" fillId="0" borderId="3" xfId="0" applyNumberFormat="1" applyFont="1" applyFill="1" applyBorder="1" applyAlignment="1">
      <alignment horizontal="right" vertical="top" shrinkToFit="1"/>
    </xf>
    <xf numFmtId="164" fontId="96" fillId="0" borderId="4" xfId="0" applyNumberFormat="1" applyFont="1" applyFill="1" applyBorder="1" applyAlignment="1">
      <alignment horizontal="right" vertical="top" shrinkToFit="1"/>
    </xf>
    <xf numFmtId="0" fontId="29" fillId="0" borderId="0" xfId="0" applyFont="1" applyFill="1" applyBorder="1" applyAlignment="1">
      <alignment horizontal="left" vertical="top" wrapText="1" indent="2"/>
    </xf>
    <xf numFmtId="1" fontId="12" fillId="0" borderId="0" xfId="0" applyNumberFormat="1" applyFont="1" applyFill="1" applyBorder="1" applyAlignment="1">
      <alignment horizontal="right" vertical="top" shrinkToFit="1"/>
    </xf>
    <xf numFmtId="0" fontId="25" fillId="0" borderId="0" xfId="0" applyFont="1" applyFill="1" applyBorder="1" applyAlignment="1">
      <alignment horizontal="right" vertical="top" wrapText="1"/>
    </xf>
    <xf numFmtId="0" fontId="25" fillId="0" borderId="0" xfId="0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right" vertical="top" wrapText="1" indent="1"/>
    </xf>
    <xf numFmtId="2" fontId="26" fillId="0" borderId="0" xfId="0" applyNumberFormat="1" applyFont="1" applyFill="1" applyBorder="1" applyAlignment="1">
      <alignment horizontal="right" vertical="top" shrinkToFit="1"/>
    </xf>
    <xf numFmtId="2" fontId="26" fillId="0" borderId="0" xfId="0" applyNumberFormat="1" applyFont="1" applyFill="1" applyBorder="1" applyAlignment="1">
      <alignment horizontal="center" vertical="top" shrinkToFit="1"/>
    </xf>
    <xf numFmtId="2" fontId="26" fillId="0" borderId="0" xfId="0" applyNumberFormat="1" applyFont="1" applyFill="1" applyBorder="1" applyAlignment="1">
      <alignment horizontal="right" vertical="top" indent="1" shrinkToFit="1"/>
    </xf>
    <xf numFmtId="1" fontId="26" fillId="0" borderId="0" xfId="0" applyNumberFormat="1" applyFont="1" applyFill="1" applyBorder="1" applyAlignment="1">
      <alignment horizontal="left" vertical="top" indent="2" shrinkToFit="1"/>
    </xf>
    <xf numFmtId="1" fontId="26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29" fillId="0" borderId="0" xfId="0" applyFont="1" applyFill="1" applyBorder="1" applyAlignment="1">
      <alignment horizontal="left" vertical="top" wrapText="1" indent="1"/>
    </xf>
    <xf numFmtId="0" fontId="29" fillId="0" borderId="0" xfId="0" applyFont="1" applyFill="1" applyBorder="1" applyAlignment="1">
      <alignment horizontal="left" vertical="top" wrapText="1"/>
    </xf>
    <xf numFmtId="1" fontId="26" fillId="0" borderId="0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right" vertical="top" wrapText="1" indent="2"/>
    </xf>
    <xf numFmtId="1" fontId="12" fillId="0" borderId="0" xfId="0" applyNumberFormat="1" applyFont="1" applyFill="1" applyBorder="1" applyAlignment="1">
      <alignment horizontal="right" vertical="top" indent="2" shrinkToFit="1"/>
    </xf>
    <xf numFmtId="1" fontId="12" fillId="0" borderId="0" xfId="0" applyNumberFormat="1" applyFont="1" applyFill="1" applyBorder="1" applyAlignment="1">
      <alignment horizontal="center" vertical="top" shrinkToFit="1"/>
    </xf>
    <xf numFmtId="1" fontId="12" fillId="0" borderId="0" xfId="0" applyNumberFormat="1" applyFont="1" applyFill="1" applyBorder="1" applyAlignment="1">
      <alignment horizontal="left" vertical="top" indent="2" shrinkToFit="1"/>
    </xf>
    <xf numFmtId="1" fontId="71" fillId="0" borderId="0" xfId="0" applyNumberFormat="1" applyFont="1" applyFill="1" applyBorder="1" applyAlignment="1">
      <alignment horizontal="right" vertical="top" indent="2" shrinkToFit="1"/>
    </xf>
    <xf numFmtId="1" fontId="71" fillId="0" borderId="0" xfId="0" applyNumberFormat="1" applyFont="1" applyFill="1" applyBorder="1" applyAlignment="1">
      <alignment horizontal="left" vertical="top" indent="2" shrinkToFit="1"/>
    </xf>
    <xf numFmtId="1" fontId="26" fillId="0" borderId="0" xfId="0" applyNumberFormat="1" applyFont="1" applyFill="1" applyBorder="1" applyAlignment="1">
      <alignment horizontal="right" vertical="top" indent="2" shrinkToFit="1"/>
    </xf>
    <xf numFmtId="1" fontId="71" fillId="0" borderId="0" xfId="0" applyNumberFormat="1" applyFont="1" applyFill="1" applyBorder="1" applyAlignment="1">
      <alignment horizontal="center" vertical="top" shrinkToFit="1"/>
    </xf>
    <xf numFmtId="1" fontId="71" fillId="0" borderId="0" xfId="0" applyNumberFormat="1" applyFont="1" applyFill="1" applyBorder="1" applyAlignment="1">
      <alignment horizontal="right" vertical="top" shrinkToFit="1"/>
    </xf>
    <xf numFmtId="1" fontId="26" fillId="0" borderId="0" xfId="0" applyNumberFormat="1" applyFont="1" applyFill="1" applyBorder="1" applyAlignment="1">
      <alignment horizontal="center" vertical="top" shrinkToFit="1"/>
    </xf>
    <xf numFmtId="1" fontId="26" fillId="0" borderId="0" xfId="0" applyNumberFormat="1" applyFont="1" applyFill="1" applyBorder="1" applyAlignment="1">
      <alignment horizontal="right" vertical="top" shrinkToFit="1"/>
    </xf>
    <xf numFmtId="1" fontId="26" fillId="0" borderId="0" xfId="0" applyNumberFormat="1" applyFont="1" applyFill="1" applyBorder="1" applyAlignment="1">
      <alignment horizontal="right" vertical="top" indent="1" shrinkToFit="1"/>
    </xf>
    <xf numFmtId="0" fontId="2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center" vertical="top" wrapText="1"/>
    </xf>
    <xf numFmtId="1" fontId="11" fillId="0" borderId="0" xfId="0" applyNumberFormat="1" applyFont="1" applyFill="1" applyBorder="1" applyAlignment="1">
      <alignment horizontal="left" vertical="top" shrinkToFit="1"/>
    </xf>
    <xf numFmtId="0" fontId="15" fillId="0" borderId="0" xfId="0" applyFont="1" applyFill="1" applyBorder="1" applyAlignment="1">
      <alignment horizontal="left" vertical="top" wrapText="1"/>
    </xf>
    <xf numFmtId="1" fontId="10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25" fillId="0" borderId="0" xfId="0" applyFont="1" applyFill="1" applyBorder="1" applyAlignment="1">
      <alignment horizontal="left" vertical="top" wrapText="1" indent="5"/>
    </xf>
    <xf numFmtId="164" fontId="11" fillId="0" borderId="0" xfId="0" applyNumberFormat="1" applyFont="1" applyFill="1" applyBorder="1" applyAlignment="1">
      <alignment horizontal="left" vertical="top" shrinkToFit="1"/>
    </xf>
    <xf numFmtId="1" fontId="8" fillId="0" borderId="0" xfId="0" applyNumberFormat="1" applyFont="1" applyFill="1" applyBorder="1" applyAlignment="1">
      <alignment horizontal="center" vertical="top" shrinkToFit="1"/>
    </xf>
    <xf numFmtId="1" fontId="13" fillId="0" borderId="0" xfId="0" applyNumberFormat="1" applyFont="1" applyFill="1" applyBorder="1" applyAlignment="1">
      <alignment horizontal="center" vertical="top" shrinkToFit="1"/>
    </xf>
    <xf numFmtId="0" fontId="17" fillId="0" borderId="0" xfId="0" applyFont="1" applyFill="1" applyBorder="1" applyAlignment="1">
      <alignment horizontal="right" vertical="top" wrapText="1"/>
    </xf>
    <xf numFmtId="1" fontId="7" fillId="0" borderId="0" xfId="0" applyNumberFormat="1" applyFont="1" applyFill="1" applyBorder="1" applyAlignment="1">
      <alignment horizontal="center" vertical="top" shrinkToFit="1"/>
    </xf>
    <xf numFmtId="0" fontId="15" fillId="0" borderId="0" xfId="0" applyFont="1" applyFill="1" applyBorder="1" applyAlignment="1">
      <alignment horizontal="right" vertical="top" wrapText="1"/>
    </xf>
    <xf numFmtId="1" fontId="11" fillId="0" borderId="0" xfId="0" applyNumberFormat="1" applyFont="1" applyFill="1" applyBorder="1" applyAlignment="1">
      <alignment horizontal="center" vertical="top" shrinkToFit="1"/>
    </xf>
    <xf numFmtId="164" fontId="16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shrinkToFit="1"/>
    </xf>
    <xf numFmtId="1" fontId="13" fillId="0" borderId="0" xfId="0" applyNumberFormat="1" applyFont="1" applyFill="1" applyBorder="1" applyAlignment="1">
      <alignment horizontal="right" vertical="top" indent="1" shrinkToFit="1"/>
    </xf>
    <xf numFmtId="1" fontId="11" fillId="0" borderId="0" xfId="0" applyNumberFormat="1" applyFont="1" applyFill="1" applyBorder="1" applyAlignment="1">
      <alignment horizontal="right" vertical="top" shrinkToFit="1"/>
    </xf>
    <xf numFmtId="1" fontId="8" fillId="0" borderId="0" xfId="0" applyNumberFormat="1" applyFont="1" applyFill="1" applyBorder="1" applyAlignment="1">
      <alignment horizontal="right" vertical="top" shrinkToFit="1"/>
    </xf>
    <xf numFmtId="1" fontId="7" fillId="0" borderId="0" xfId="0" applyNumberFormat="1" applyFont="1" applyFill="1" applyBorder="1" applyAlignment="1">
      <alignment horizontal="right" vertical="top" shrinkToFit="1"/>
    </xf>
    <xf numFmtId="1" fontId="7" fillId="0" borderId="0" xfId="0" applyNumberFormat="1" applyFont="1" applyFill="1" applyBorder="1" applyAlignment="1">
      <alignment horizontal="right" vertical="top" indent="1" shrinkToFit="1"/>
    </xf>
    <xf numFmtId="1" fontId="9" fillId="0" borderId="0" xfId="0" applyNumberFormat="1" applyFont="1" applyFill="1" applyBorder="1" applyAlignment="1">
      <alignment horizontal="left" vertical="top" indent="1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1" fontId="8" fillId="0" borderId="0" xfId="0" applyNumberFormat="1" applyFont="1" applyFill="1" applyBorder="1" applyAlignment="1">
      <alignment horizontal="left" vertical="top" indent="1" shrinkToFit="1"/>
    </xf>
    <xf numFmtId="1" fontId="10" fillId="0" borderId="0" xfId="0" applyNumberFormat="1" applyFont="1" applyFill="1" applyBorder="1" applyAlignment="1">
      <alignment horizontal="right" vertical="top" shrinkToFit="1"/>
    </xf>
    <xf numFmtId="1" fontId="10" fillId="0" borderId="0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left" vertical="top" wrapText="1" indent="1"/>
    </xf>
    <xf numFmtId="1" fontId="9" fillId="0" borderId="0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59</xdr:col>
      <xdr:colOff>483870</xdr:colOff>
      <xdr:row>6</xdr:row>
      <xdr:rowOff>2091689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1623060"/>
          <a:ext cx="10984230" cy="2091689"/>
          <a:chOff x="0" y="0"/>
          <a:chExt cx="9119870" cy="2091689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15139" y="0"/>
            <a:ext cx="2304267" cy="209163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986276"/>
            <a:ext cx="6800215" cy="0"/>
          </a:xfrm>
          <a:custGeom>
            <a:avLst/>
            <a:gdLst/>
            <a:ahLst/>
            <a:cxnLst/>
            <a:rect l="0" t="0" r="0" b="0"/>
            <a:pathLst>
              <a:path w="6800215">
                <a:moveTo>
                  <a:pt x="0" y="0"/>
                </a:moveTo>
                <a:lnTo>
                  <a:pt x="6799880" y="0"/>
                </a:lnTo>
              </a:path>
            </a:pathLst>
          </a:custGeom>
          <a:ln w="88551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</xdr:row>
      <xdr:rowOff>41222</xdr:rowOff>
    </xdr:from>
    <xdr:to>
      <xdr:col>59</xdr:col>
      <xdr:colOff>508000</xdr:colOff>
      <xdr:row>1</xdr:row>
      <xdr:rowOff>41222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144000" cy="0"/>
        </a:xfrm>
        <a:custGeom>
          <a:avLst/>
          <a:gdLst/>
          <a:ahLst/>
          <a:cxnLst/>
          <a:rect l="0" t="0" r="0" b="0"/>
          <a:pathLst>
            <a:path w="9144000">
              <a:moveTo>
                <a:pt x="0" y="0"/>
              </a:moveTo>
              <a:lnTo>
                <a:pt x="9143825" y="0"/>
              </a:lnTo>
            </a:path>
          </a:pathLst>
        </a:custGeom>
        <a:ln w="8244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</xdr:row>
      <xdr:rowOff>44275</xdr:rowOff>
    </xdr:from>
    <xdr:to>
      <xdr:col>59</xdr:col>
      <xdr:colOff>483870</xdr:colOff>
      <xdr:row>4</xdr:row>
      <xdr:rowOff>44275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119870" cy="0"/>
        </a:xfrm>
        <a:custGeom>
          <a:avLst/>
          <a:gdLst/>
          <a:ahLst/>
          <a:cxnLst/>
          <a:rect l="0" t="0" r="0" b="0"/>
          <a:pathLst>
            <a:path w="9119870">
              <a:moveTo>
                <a:pt x="0" y="0"/>
              </a:moveTo>
              <a:lnTo>
                <a:pt x="9119408" y="0"/>
              </a:lnTo>
            </a:path>
          </a:pathLst>
        </a:custGeom>
        <a:ln w="88551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749"/>
  <sheetViews>
    <sheetView tabSelected="1" topLeftCell="A5631" workbookViewId="0">
      <selection activeCell="J5640" sqref="J5640"/>
    </sheetView>
  </sheetViews>
  <sheetFormatPr defaultRowHeight="13.2" x14ac:dyDescent="0.25"/>
  <cols>
    <col min="1" max="1" width="8" customWidth="1"/>
    <col min="2" max="2" width="1.109375" customWidth="1"/>
    <col min="3" max="3" width="4.6640625" customWidth="1"/>
    <col min="4" max="5" width="2.21875" customWidth="1"/>
    <col min="6" max="7" width="1.109375" customWidth="1"/>
    <col min="8" max="8" width="5.77734375" customWidth="1"/>
    <col min="9" max="9" width="1.109375" customWidth="1"/>
    <col min="10" max="10" width="3.33203125" customWidth="1"/>
    <col min="11" max="11" width="2.21875" customWidth="1"/>
    <col min="12" max="12" width="1.109375" customWidth="1"/>
    <col min="13" max="13" width="3.33203125" customWidth="1"/>
    <col min="14" max="14" width="2.21875" customWidth="1"/>
    <col min="15" max="15" width="3.33203125" customWidth="1"/>
    <col min="16" max="17" width="1.109375" customWidth="1"/>
    <col min="18" max="19" width="2.21875" customWidth="1"/>
    <col min="20" max="20" width="1.109375" customWidth="1"/>
    <col min="21" max="21" width="4.6640625" customWidth="1"/>
    <col min="22" max="24" width="1.109375" customWidth="1"/>
    <col min="25" max="26" width="2.21875" customWidth="1"/>
    <col min="27" max="27" width="1.109375" customWidth="1"/>
    <col min="28" max="28" width="2.21875" customWidth="1"/>
    <col min="29" max="31" width="1.109375" customWidth="1"/>
    <col min="32" max="32" width="3.33203125" customWidth="1"/>
    <col min="33" max="34" width="2.21875" customWidth="1"/>
    <col min="35" max="37" width="1.109375" customWidth="1"/>
    <col min="38" max="38" width="3.33203125" customWidth="1"/>
    <col min="39" max="43" width="2.21875" customWidth="1"/>
    <col min="44" max="45" width="1.109375" customWidth="1"/>
    <col min="46" max="46" width="2.21875" customWidth="1"/>
    <col min="47" max="47" width="1.109375" customWidth="1"/>
    <col min="48" max="48" width="2.21875" customWidth="1"/>
    <col min="49" max="49" width="1.109375" customWidth="1"/>
    <col min="50" max="50" width="3.33203125" customWidth="1"/>
    <col min="51" max="51" width="6.88671875" customWidth="1"/>
    <col min="52" max="52" width="2.21875" customWidth="1"/>
    <col min="53" max="53" width="1.109375" customWidth="1"/>
    <col min="54" max="54" width="8" customWidth="1"/>
    <col min="55" max="55" width="3.33203125" customWidth="1"/>
    <col min="56" max="56" width="9.33203125" customWidth="1"/>
    <col min="57" max="57" width="3.33203125" customWidth="1"/>
    <col min="58" max="58" width="8" customWidth="1"/>
    <col min="59" max="59" width="3.33203125" customWidth="1"/>
    <col min="60" max="60" width="12.6640625" customWidth="1"/>
    <col min="61" max="61" width="32.6640625" customWidth="1"/>
    <col min="62" max="63" width="12.6640625" customWidth="1"/>
  </cols>
  <sheetData>
    <row r="1" spans="1:47" ht="10.8" customHeight="1" x14ac:dyDescent="0.25">
      <c r="A1" s="1" t="s">
        <v>0</v>
      </c>
    </row>
    <row r="2" spans="1:47" ht="7.05" customHeight="1" x14ac:dyDescent="0.25"/>
    <row r="3" spans="1:47" ht="37.200000000000003" customHeight="1" x14ac:dyDescent="0.25">
      <c r="A3" s="2" t="s">
        <v>1</v>
      </c>
    </row>
    <row r="4" spans="1:47" ht="37.200000000000003" customHeight="1" x14ac:dyDescent="0.25">
      <c r="A4" s="3" t="s">
        <v>2</v>
      </c>
    </row>
    <row r="5" spans="1:47" ht="7.05" customHeight="1" x14ac:dyDescent="0.25"/>
    <row r="6" spans="1:47" ht="29.55" customHeight="1" x14ac:dyDescent="0.25">
      <c r="A6" s="4" t="s">
        <v>3</v>
      </c>
    </row>
    <row r="7" spans="1:47" ht="165" customHeight="1" x14ac:dyDescent="0.25"/>
    <row r="8" spans="1:47" ht="29.55" customHeight="1" x14ac:dyDescent="0.25">
      <c r="A8" s="4" t="s">
        <v>4</v>
      </c>
    </row>
    <row r="9" spans="1:47" ht="29.55" customHeight="1" x14ac:dyDescent="0.25">
      <c r="A9" s="4" t="s">
        <v>5</v>
      </c>
    </row>
    <row r="10" spans="1:47" ht="29.55" customHeight="1" x14ac:dyDescent="0.25">
      <c r="A10" s="4" t="s">
        <v>6</v>
      </c>
    </row>
    <row r="11" spans="1:47" ht="16.5" customHeight="1" x14ac:dyDescent="0.25">
      <c r="A11" s="330" t="s">
        <v>7</v>
      </c>
      <c r="B11" s="330"/>
      <c r="C11" s="330"/>
      <c r="D11" s="330"/>
      <c r="E11" s="342" t="s">
        <v>8</v>
      </c>
      <c r="F11" s="342"/>
      <c r="G11" s="342"/>
      <c r="H11" s="342"/>
      <c r="I11" s="342"/>
      <c r="J11" s="342"/>
      <c r="K11" s="342"/>
      <c r="L11" s="342"/>
      <c r="M11" s="342"/>
      <c r="N11" s="342"/>
      <c r="O11" s="342"/>
      <c r="P11" s="342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35">
        <v>1</v>
      </c>
      <c r="AB11" s="335"/>
      <c r="AC11" s="335"/>
      <c r="AD11" s="335"/>
      <c r="AE11" s="335"/>
      <c r="AF11" s="335"/>
      <c r="AG11" s="335"/>
      <c r="AH11" s="335"/>
      <c r="AI11" s="335"/>
      <c r="AJ11" s="335"/>
      <c r="AK11" s="335"/>
      <c r="AL11" s="335"/>
      <c r="AM11" s="335"/>
      <c r="AN11" s="335"/>
      <c r="AO11" s="335"/>
      <c r="AP11" s="335"/>
      <c r="AQ11" s="335"/>
      <c r="AR11" s="335"/>
      <c r="AS11" s="335"/>
      <c r="AT11" s="335"/>
      <c r="AU11" s="335"/>
    </row>
    <row r="12" spans="1:47" ht="18" customHeight="1" x14ac:dyDescent="0.25">
      <c r="A12" s="330" t="s">
        <v>9</v>
      </c>
      <c r="B12" s="330"/>
      <c r="C12" s="330"/>
      <c r="D12" s="330"/>
      <c r="E12" s="339">
        <v>1</v>
      </c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/>
      <c r="R12" s="339"/>
      <c r="S12" s="339"/>
      <c r="T12" s="339"/>
      <c r="U12" s="339"/>
      <c r="V12" s="339"/>
      <c r="W12" s="339"/>
      <c r="X12" s="339"/>
      <c r="Y12" s="339"/>
      <c r="Z12" s="339"/>
      <c r="AA12" s="335">
        <v>5</v>
      </c>
      <c r="AB12" s="335"/>
      <c r="AC12" s="335"/>
      <c r="AD12" s="335"/>
      <c r="AE12" s="335"/>
      <c r="AF12" s="335"/>
      <c r="AG12" s="335"/>
      <c r="AH12" s="335"/>
      <c r="AI12" s="335"/>
      <c r="AJ12" s="335"/>
      <c r="AK12" s="335"/>
      <c r="AL12" s="335"/>
      <c r="AM12" s="335"/>
      <c r="AN12" s="335"/>
      <c r="AO12" s="335"/>
      <c r="AP12" s="335"/>
      <c r="AQ12" s="335"/>
      <c r="AR12" s="335"/>
      <c r="AS12" s="335"/>
      <c r="AT12" s="335"/>
      <c r="AU12" s="335"/>
    </row>
    <row r="13" spans="1:47" ht="17.55" customHeight="1" x14ac:dyDescent="0.25">
      <c r="A13" s="330" t="s">
        <v>9</v>
      </c>
      <c r="B13" s="330"/>
      <c r="C13" s="330"/>
      <c r="D13" s="330"/>
      <c r="E13" s="337">
        <v>2</v>
      </c>
      <c r="F13" s="337"/>
      <c r="G13" s="337"/>
      <c r="H13" s="337"/>
      <c r="I13" s="337"/>
      <c r="J13" s="337"/>
      <c r="K13" s="337"/>
      <c r="L13" s="337"/>
      <c r="M13" s="337"/>
      <c r="N13" s="337"/>
      <c r="O13" s="337"/>
      <c r="P13" s="337"/>
      <c r="Q13" s="337"/>
      <c r="R13" s="337"/>
      <c r="S13" s="337"/>
      <c r="T13" s="337"/>
      <c r="U13" s="337"/>
      <c r="V13" s="337"/>
      <c r="W13" s="337"/>
      <c r="X13" s="337"/>
      <c r="Y13" s="337"/>
      <c r="Z13" s="337"/>
      <c r="AA13" s="343">
        <v>9</v>
      </c>
      <c r="AB13" s="343"/>
      <c r="AC13" s="343"/>
      <c r="AD13" s="343"/>
      <c r="AE13" s="343"/>
      <c r="AF13" s="343"/>
      <c r="AG13" s="343"/>
      <c r="AH13" s="343"/>
      <c r="AI13" s="343"/>
      <c r="AJ13" s="343"/>
      <c r="AK13" s="343"/>
      <c r="AL13" s="343"/>
      <c r="AM13" s="343"/>
      <c r="AN13" s="343"/>
      <c r="AO13" s="343"/>
      <c r="AP13" s="343"/>
      <c r="AQ13" s="343"/>
      <c r="AR13" s="343"/>
      <c r="AS13" s="343"/>
      <c r="AT13" s="343"/>
      <c r="AU13" s="343"/>
    </row>
    <row r="14" spans="1:47" ht="17.7" customHeight="1" x14ac:dyDescent="0.25">
      <c r="A14" s="330" t="s">
        <v>9</v>
      </c>
      <c r="B14" s="330"/>
      <c r="C14" s="330"/>
      <c r="D14" s="330"/>
      <c r="E14" s="339">
        <v>3</v>
      </c>
      <c r="F14" s="339"/>
      <c r="G14" s="339"/>
      <c r="H14" s="339"/>
      <c r="I14" s="339"/>
      <c r="J14" s="339"/>
      <c r="K14" s="339"/>
      <c r="L14" s="339"/>
      <c r="M14" s="339"/>
      <c r="N14" s="339"/>
      <c r="O14" s="339"/>
      <c r="P14" s="339"/>
      <c r="Q14" s="339"/>
      <c r="R14" s="339"/>
      <c r="S14" s="339"/>
      <c r="T14" s="339"/>
      <c r="U14" s="339"/>
      <c r="V14" s="339"/>
      <c r="W14" s="339"/>
      <c r="X14" s="339"/>
      <c r="Y14" s="339"/>
      <c r="Z14" s="339"/>
      <c r="AA14" s="334">
        <v>13</v>
      </c>
      <c r="AB14" s="334"/>
      <c r="AC14" s="334"/>
      <c r="AD14" s="334"/>
      <c r="AE14" s="334"/>
      <c r="AF14" s="334"/>
      <c r="AG14" s="334"/>
      <c r="AH14" s="334"/>
      <c r="AI14" s="334"/>
      <c r="AJ14" s="334"/>
      <c r="AK14" s="334"/>
      <c r="AL14" s="334"/>
      <c r="AM14" s="334"/>
      <c r="AN14" s="334"/>
      <c r="AO14" s="334"/>
      <c r="AP14" s="334"/>
      <c r="AQ14" s="334"/>
      <c r="AR14" s="334"/>
      <c r="AS14" s="334"/>
      <c r="AT14" s="334"/>
      <c r="AU14" s="334"/>
    </row>
    <row r="15" spans="1:47" ht="18" customHeight="1" x14ac:dyDescent="0.25">
      <c r="A15" s="330" t="s">
        <v>9</v>
      </c>
      <c r="B15" s="330"/>
      <c r="C15" s="330"/>
      <c r="D15" s="330"/>
      <c r="E15" s="339">
        <v>4</v>
      </c>
      <c r="F15" s="339"/>
      <c r="G15" s="339"/>
      <c r="H15" s="339"/>
      <c r="I15" s="339"/>
      <c r="J15" s="339"/>
      <c r="K15" s="339"/>
      <c r="L15" s="339"/>
      <c r="M15" s="339"/>
      <c r="N15" s="339"/>
      <c r="O15" s="339"/>
      <c r="P15" s="339"/>
      <c r="Q15" s="339"/>
      <c r="R15" s="339"/>
      <c r="S15" s="339"/>
      <c r="T15" s="339"/>
      <c r="U15" s="339"/>
      <c r="V15" s="339"/>
      <c r="W15" s="339"/>
      <c r="X15" s="339"/>
      <c r="Y15" s="339"/>
      <c r="Z15" s="339"/>
      <c r="AA15" s="334">
        <v>17</v>
      </c>
      <c r="AB15" s="334"/>
      <c r="AC15" s="334"/>
      <c r="AD15" s="334"/>
      <c r="AE15" s="334"/>
      <c r="AF15" s="334"/>
      <c r="AG15" s="334"/>
      <c r="AH15" s="334"/>
      <c r="AI15" s="334"/>
      <c r="AJ15" s="334"/>
      <c r="AK15" s="334"/>
      <c r="AL15" s="334"/>
      <c r="AM15" s="334"/>
      <c r="AN15" s="334"/>
      <c r="AO15" s="334"/>
      <c r="AP15" s="334"/>
      <c r="AQ15" s="334"/>
      <c r="AR15" s="334"/>
      <c r="AS15" s="334"/>
      <c r="AT15" s="334"/>
      <c r="AU15" s="334"/>
    </row>
    <row r="16" spans="1:47" ht="18.3" customHeight="1" x14ac:dyDescent="0.25">
      <c r="A16" s="330" t="s">
        <v>9</v>
      </c>
      <c r="B16" s="330"/>
      <c r="C16" s="330"/>
      <c r="D16" s="330"/>
      <c r="E16" s="341">
        <v>5</v>
      </c>
      <c r="F16" s="341"/>
      <c r="G16" s="341"/>
      <c r="H16" s="341"/>
      <c r="I16" s="341"/>
      <c r="J16" s="341"/>
      <c r="K16" s="341"/>
      <c r="L16" s="341"/>
      <c r="M16" s="341"/>
      <c r="N16" s="341"/>
      <c r="O16" s="341"/>
      <c r="P16" s="341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34">
        <v>19</v>
      </c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</row>
    <row r="17" spans="1:47" ht="18" customHeight="1" x14ac:dyDescent="0.25">
      <c r="A17" s="330" t="s">
        <v>9</v>
      </c>
      <c r="B17" s="330"/>
      <c r="C17" s="330"/>
      <c r="D17" s="330"/>
      <c r="E17" s="338">
        <v>6</v>
      </c>
      <c r="F17" s="338"/>
      <c r="G17" s="338"/>
      <c r="H17" s="338"/>
      <c r="I17" s="338"/>
      <c r="J17" s="338"/>
      <c r="K17" s="338"/>
      <c r="L17" s="338"/>
      <c r="M17" s="338"/>
      <c r="N17" s="338"/>
      <c r="O17" s="338"/>
      <c r="P17" s="338"/>
      <c r="Q17" s="338"/>
      <c r="R17" s="338"/>
      <c r="S17" s="338"/>
      <c r="T17" s="338"/>
      <c r="U17" s="338"/>
      <c r="V17" s="338"/>
      <c r="W17" s="338"/>
      <c r="X17" s="338"/>
      <c r="Y17" s="338"/>
      <c r="Z17" s="338"/>
      <c r="AA17" s="289">
        <v>25</v>
      </c>
      <c r="AB17" s="289"/>
      <c r="AC17" s="289"/>
      <c r="AD17" s="289"/>
      <c r="AE17" s="289"/>
      <c r="AF17" s="289"/>
      <c r="AG17" s="289"/>
      <c r="AH17" s="289"/>
      <c r="AI17" s="289"/>
      <c r="AJ17" s="289"/>
      <c r="AK17" s="289"/>
      <c r="AL17" s="289"/>
      <c r="AM17" s="289"/>
      <c r="AN17" s="289"/>
      <c r="AO17" s="289"/>
      <c r="AP17" s="289"/>
      <c r="AQ17" s="289"/>
      <c r="AR17" s="289"/>
      <c r="AS17" s="289"/>
      <c r="AT17" s="289"/>
      <c r="AU17" s="289"/>
    </row>
    <row r="18" spans="1:47" ht="17.7" customHeight="1" x14ac:dyDescent="0.25">
      <c r="A18" s="330" t="s">
        <v>9</v>
      </c>
      <c r="B18" s="330"/>
      <c r="C18" s="330"/>
      <c r="D18" s="330"/>
      <c r="E18" s="339">
        <v>7</v>
      </c>
      <c r="F18" s="339"/>
      <c r="G18" s="339"/>
      <c r="H18" s="339"/>
      <c r="I18" s="339"/>
      <c r="J18" s="339"/>
      <c r="K18" s="339"/>
      <c r="L18" s="339"/>
      <c r="M18" s="339"/>
      <c r="N18" s="339"/>
      <c r="O18" s="339"/>
      <c r="P18" s="339"/>
      <c r="Q18" s="339"/>
      <c r="R18" s="339"/>
      <c r="S18" s="339"/>
      <c r="T18" s="339"/>
      <c r="U18" s="339"/>
      <c r="V18" s="339"/>
      <c r="W18" s="339"/>
      <c r="X18" s="339"/>
      <c r="Y18" s="339"/>
      <c r="Z18" s="339"/>
      <c r="AA18" s="340">
        <v>29</v>
      </c>
      <c r="AB18" s="340"/>
      <c r="AC18" s="340"/>
      <c r="AD18" s="340"/>
      <c r="AE18" s="340"/>
      <c r="AF18" s="340"/>
      <c r="AG18" s="340"/>
      <c r="AH18" s="340"/>
      <c r="AI18" s="340"/>
      <c r="AJ18" s="340"/>
      <c r="AK18" s="340"/>
      <c r="AL18" s="340"/>
      <c r="AM18" s="340"/>
      <c r="AN18" s="340"/>
      <c r="AO18" s="340"/>
      <c r="AP18" s="340"/>
      <c r="AQ18" s="340"/>
      <c r="AR18" s="340"/>
      <c r="AS18" s="340"/>
      <c r="AT18" s="340"/>
      <c r="AU18" s="340"/>
    </row>
    <row r="19" spans="1:47" ht="17.7" customHeight="1" x14ac:dyDescent="0.25">
      <c r="A19" s="330" t="s">
        <v>9</v>
      </c>
      <c r="B19" s="330"/>
      <c r="C19" s="330"/>
      <c r="D19" s="330"/>
      <c r="E19" s="337">
        <v>8</v>
      </c>
      <c r="F19" s="337"/>
      <c r="G19" s="337"/>
      <c r="H19" s="337"/>
      <c r="I19" s="337"/>
      <c r="J19" s="337"/>
      <c r="K19" s="337"/>
      <c r="L19" s="337"/>
      <c r="M19" s="337"/>
      <c r="N19" s="337"/>
      <c r="O19" s="337"/>
      <c r="P19" s="337"/>
      <c r="Q19" s="337"/>
      <c r="R19" s="337"/>
      <c r="S19" s="337"/>
      <c r="T19" s="337"/>
      <c r="U19" s="337"/>
      <c r="V19" s="337"/>
      <c r="W19" s="337"/>
      <c r="X19" s="337"/>
      <c r="Y19" s="337"/>
      <c r="Z19" s="337"/>
      <c r="AA19" s="334">
        <v>33</v>
      </c>
      <c r="AB19" s="334"/>
      <c r="AC19" s="334"/>
      <c r="AD19" s="334"/>
      <c r="AE19" s="334"/>
      <c r="AF19" s="334"/>
      <c r="AG19" s="334"/>
      <c r="AH19" s="334"/>
      <c r="AI19" s="334"/>
      <c r="AJ19" s="334"/>
      <c r="AK19" s="334"/>
      <c r="AL19" s="334"/>
      <c r="AM19" s="334"/>
      <c r="AN19" s="334"/>
      <c r="AO19" s="334"/>
      <c r="AP19" s="334"/>
      <c r="AQ19" s="334"/>
      <c r="AR19" s="334"/>
      <c r="AS19" s="334"/>
      <c r="AT19" s="334"/>
      <c r="AU19" s="334"/>
    </row>
    <row r="20" spans="1:47" ht="17.7" customHeight="1" x14ac:dyDescent="0.25">
      <c r="A20" s="330" t="s">
        <v>9</v>
      </c>
      <c r="B20" s="330"/>
      <c r="C20" s="330"/>
      <c r="D20" s="330"/>
      <c r="E20" s="337">
        <v>9</v>
      </c>
      <c r="F20" s="337"/>
      <c r="G20" s="337"/>
      <c r="H20" s="337"/>
      <c r="I20" s="337"/>
      <c r="J20" s="337"/>
      <c r="K20" s="337"/>
      <c r="L20" s="337"/>
      <c r="M20" s="337"/>
      <c r="N20" s="337"/>
      <c r="O20" s="337"/>
      <c r="P20" s="337"/>
      <c r="Q20" s="337"/>
      <c r="R20" s="337"/>
      <c r="S20" s="337"/>
      <c r="T20" s="337"/>
      <c r="U20" s="337"/>
      <c r="V20" s="337"/>
      <c r="W20" s="337"/>
      <c r="X20" s="337"/>
      <c r="Y20" s="337"/>
      <c r="Z20" s="337"/>
      <c r="AA20" s="336">
        <v>37</v>
      </c>
      <c r="AB20" s="336"/>
      <c r="AC20" s="336"/>
      <c r="AD20" s="336"/>
      <c r="AE20" s="336"/>
      <c r="AF20" s="336"/>
      <c r="AG20" s="336"/>
      <c r="AH20" s="336"/>
      <c r="AI20" s="336"/>
      <c r="AJ20" s="336"/>
      <c r="AK20" s="336"/>
      <c r="AL20" s="336"/>
      <c r="AM20" s="336"/>
      <c r="AN20" s="336"/>
      <c r="AO20" s="336"/>
      <c r="AP20" s="336"/>
      <c r="AQ20" s="336"/>
      <c r="AR20" s="336"/>
      <c r="AS20" s="336"/>
      <c r="AT20" s="336"/>
      <c r="AU20" s="336"/>
    </row>
    <row r="21" spans="1:47" ht="17.55" customHeight="1" x14ac:dyDescent="0.25">
      <c r="A21" s="330" t="s">
        <v>9</v>
      </c>
      <c r="B21" s="330"/>
      <c r="C21" s="330"/>
      <c r="D21" s="330"/>
      <c r="E21" s="331">
        <v>10</v>
      </c>
      <c r="F21" s="331"/>
      <c r="G21" s="331"/>
      <c r="H21" s="331"/>
      <c r="I21" s="331"/>
      <c r="J21" s="331"/>
      <c r="K21" s="331"/>
      <c r="L21" s="331"/>
      <c r="M21" s="331"/>
      <c r="N21" s="331"/>
      <c r="O21" s="331"/>
      <c r="P21" s="331"/>
      <c r="Q21" s="331"/>
      <c r="R21" s="331"/>
      <c r="S21" s="331"/>
      <c r="T21" s="331"/>
      <c r="U21" s="331"/>
      <c r="V21" s="331"/>
      <c r="W21" s="331"/>
      <c r="X21" s="331"/>
      <c r="Y21" s="331"/>
      <c r="Z21" s="331"/>
      <c r="AA21" s="334">
        <v>41</v>
      </c>
      <c r="AB21" s="334"/>
      <c r="AC21" s="334"/>
      <c r="AD21" s="334"/>
      <c r="AE21" s="334"/>
      <c r="AF21" s="334"/>
      <c r="AG21" s="334"/>
      <c r="AH21" s="334"/>
      <c r="AI21" s="334"/>
      <c r="AJ21" s="334"/>
      <c r="AK21" s="334"/>
      <c r="AL21" s="334"/>
      <c r="AM21" s="334"/>
      <c r="AN21" s="334"/>
      <c r="AO21" s="334"/>
      <c r="AP21" s="334"/>
      <c r="AQ21" s="334"/>
      <c r="AR21" s="334"/>
      <c r="AS21" s="334"/>
      <c r="AT21" s="334"/>
      <c r="AU21" s="334"/>
    </row>
    <row r="22" spans="1:47" ht="17.55" customHeight="1" x14ac:dyDescent="0.25">
      <c r="A22" s="330" t="s">
        <v>9</v>
      </c>
      <c r="B22" s="330"/>
      <c r="C22" s="330"/>
      <c r="D22" s="330"/>
      <c r="E22" s="331">
        <v>11</v>
      </c>
      <c r="F22" s="331"/>
      <c r="G22" s="331"/>
      <c r="H22" s="331"/>
      <c r="I22" s="331"/>
      <c r="J22" s="331"/>
      <c r="K22" s="331"/>
      <c r="L22" s="331"/>
      <c r="M22" s="331"/>
      <c r="N22" s="331"/>
      <c r="O22" s="331"/>
      <c r="P22" s="331"/>
      <c r="Q22" s="331"/>
      <c r="R22" s="331"/>
      <c r="S22" s="331"/>
      <c r="T22" s="331"/>
      <c r="U22" s="331"/>
      <c r="V22" s="331"/>
      <c r="W22" s="331"/>
      <c r="X22" s="331"/>
      <c r="Y22" s="331"/>
      <c r="Z22" s="331"/>
      <c r="AA22" s="334">
        <v>43</v>
      </c>
      <c r="AB22" s="334"/>
      <c r="AC22" s="334"/>
      <c r="AD22" s="334"/>
      <c r="AE22" s="334"/>
      <c r="AF22" s="334"/>
      <c r="AG22" s="334"/>
      <c r="AH22" s="334"/>
      <c r="AI22" s="334"/>
      <c r="AJ22" s="334"/>
      <c r="AK22" s="334"/>
      <c r="AL22" s="334"/>
      <c r="AM22" s="334"/>
      <c r="AN22" s="334"/>
      <c r="AO22" s="334"/>
      <c r="AP22" s="334"/>
      <c r="AQ22" s="334"/>
      <c r="AR22" s="334"/>
      <c r="AS22" s="334"/>
      <c r="AT22" s="334"/>
      <c r="AU22" s="334"/>
    </row>
    <row r="23" spans="1:47" ht="17.7" customHeight="1" x14ac:dyDescent="0.25">
      <c r="A23" s="330" t="s">
        <v>9</v>
      </c>
      <c r="B23" s="330"/>
      <c r="C23" s="330"/>
      <c r="D23" s="330"/>
      <c r="E23" s="331">
        <v>12</v>
      </c>
      <c r="F23" s="331"/>
      <c r="G23" s="331"/>
      <c r="H23" s="331"/>
      <c r="I23" s="331"/>
      <c r="J23" s="331"/>
      <c r="K23" s="331"/>
      <c r="L23" s="331"/>
      <c r="M23" s="331"/>
      <c r="N23" s="331"/>
      <c r="O23" s="331"/>
      <c r="P23" s="331"/>
      <c r="Q23" s="331"/>
      <c r="R23" s="331"/>
      <c r="S23" s="331"/>
      <c r="T23" s="331"/>
      <c r="U23" s="331"/>
      <c r="V23" s="331"/>
      <c r="W23" s="331"/>
      <c r="X23" s="331"/>
      <c r="Y23" s="331"/>
      <c r="Z23" s="331"/>
      <c r="AA23" s="334">
        <v>45</v>
      </c>
      <c r="AB23" s="334"/>
      <c r="AC23" s="334"/>
      <c r="AD23" s="334"/>
      <c r="AE23" s="334"/>
      <c r="AF23" s="334"/>
      <c r="AG23" s="334"/>
      <c r="AH23" s="334"/>
      <c r="AI23" s="334"/>
      <c r="AJ23" s="334"/>
      <c r="AK23" s="334"/>
      <c r="AL23" s="334"/>
      <c r="AM23" s="334"/>
      <c r="AN23" s="334"/>
      <c r="AO23" s="334"/>
      <c r="AP23" s="334"/>
      <c r="AQ23" s="334"/>
      <c r="AR23" s="334"/>
      <c r="AS23" s="334"/>
      <c r="AT23" s="334"/>
      <c r="AU23" s="334"/>
    </row>
    <row r="24" spans="1:47" ht="18" customHeight="1" x14ac:dyDescent="0.25">
      <c r="A24" s="330" t="s">
        <v>9</v>
      </c>
      <c r="B24" s="330"/>
      <c r="C24" s="330"/>
      <c r="D24" s="330"/>
      <c r="E24" s="331">
        <v>13</v>
      </c>
      <c r="F24" s="331"/>
      <c r="G24" s="331"/>
      <c r="H24" s="331"/>
      <c r="I24" s="331"/>
      <c r="J24" s="331"/>
      <c r="K24" s="331"/>
      <c r="L24" s="331"/>
      <c r="M24" s="331"/>
      <c r="N24" s="331"/>
      <c r="O24" s="331"/>
      <c r="P24" s="331"/>
      <c r="Q24" s="331"/>
      <c r="R24" s="331"/>
      <c r="S24" s="331"/>
      <c r="T24" s="331"/>
      <c r="U24" s="331"/>
      <c r="V24" s="331"/>
      <c r="W24" s="331"/>
      <c r="X24" s="331"/>
      <c r="Y24" s="331"/>
      <c r="Z24" s="331"/>
      <c r="AA24" s="334">
        <v>47</v>
      </c>
      <c r="AB24" s="334"/>
      <c r="AC24" s="334"/>
      <c r="AD24" s="334"/>
      <c r="AE24" s="334"/>
      <c r="AF24" s="334"/>
      <c r="AG24" s="334"/>
      <c r="AH24" s="334"/>
      <c r="AI24" s="334"/>
      <c r="AJ24" s="334"/>
      <c r="AK24" s="334"/>
      <c r="AL24" s="334"/>
      <c r="AM24" s="334"/>
      <c r="AN24" s="334"/>
      <c r="AO24" s="334"/>
      <c r="AP24" s="334"/>
      <c r="AQ24" s="334"/>
      <c r="AR24" s="334"/>
      <c r="AS24" s="334"/>
      <c r="AT24" s="334"/>
      <c r="AU24" s="334"/>
    </row>
    <row r="25" spans="1:47" ht="17.7" customHeight="1" x14ac:dyDescent="0.25">
      <c r="A25" s="330" t="s">
        <v>9</v>
      </c>
      <c r="B25" s="330"/>
      <c r="C25" s="330"/>
      <c r="D25" s="330"/>
      <c r="E25" s="331">
        <v>14</v>
      </c>
      <c r="F25" s="331"/>
      <c r="G25" s="331"/>
      <c r="H25" s="331"/>
      <c r="I25" s="331"/>
      <c r="J25" s="331"/>
      <c r="K25" s="331"/>
      <c r="L25" s="331"/>
      <c r="M25" s="331"/>
      <c r="N25" s="331"/>
      <c r="O25" s="331"/>
      <c r="P25" s="331"/>
      <c r="Q25" s="331"/>
      <c r="R25" s="331"/>
      <c r="S25" s="331"/>
      <c r="T25" s="331"/>
      <c r="U25" s="331"/>
      <c r="V25" s="331"/>
      <c r="W25" s="331"/>
      <c r="X25" s="331"/>
      <c r="Y25" s="331"/>
      <c r="Z25" s="331"/>
      <c r="AA25" s="334">
        <v>49</v>
      </c>
      <c r="AB25" s="334"/>
      <c r="AC25" s="334"/>
      <c r="AD25" s="334"/>
      <c r="AE25" s="334"/>
      <c r="AF25" s="334"/>
      <c r="AG25" s="334"/>
      <c r="AH25" s="334"/>
      <c r="AI25" s="334"/>
      <c r="AJ25" s="334"/>
      <c r="AK25" s="334"/>
      <c r="AL25" s="334"/>
      <c r="AM25" s="334"/>
      <c r="AN25" s="334"/>
      <c r="AO25" s="334"/>
      <c r="AP25" s="334"/>
      <c r="AQ25" s="334"/>
      <c r="AR25" s="334"/>
      <c r="AS25" s="334"/>
      <c r="AT25" s="334"/>
      <c r="AU25" s="334"/>
    </row>
    <row r="26" spans="1:47" ht="18.3" customHeight="1" x14ac:dyDescent="0.25">
      <c r="A26" s="330" t="s">
        <v>9</v>
      </c>
      <c r="B26" s="330"/>
      <c r="C26" s="330"/>
      <c r="D26" s="330"/>
      <c r="E26" s="317">
        <v>15</v>
      </c>
      <c r="F26" s="317"/>
      <c r="G26" s="317"/>
      <c r="H26" s="317"/>
      <c r="I26" s="317"/>
      <c r="J26" s="317"/>
      <c r="K26" s="317"/>
      <c r="L26" s="317"/>
      <c r="M26" s="317"/>
      <c r="N26" s="317"/>
      <c r="O26" s="317"/>
      <c r="P26" s="317"/>
      <c r="Q26" s="317"/>
      <c r="R26" s="317"/>
      <c r="S26" s="317"/>
      <c r="T26" s="317"/>
      <c r="U26" s="317"/>
      <c r="V26" s="317"/>
      <c r="W26" s="317"/>
      <c r="X26" s="317"/>
      <c r="Y26" s="317"/>
      <c r="Z26" s="317"/>
      <c r="AA26" s="333">
        <v>51</v>
      </c>
      <c r="AB26" s="333"/>
      <c r="AC26" s="333"/>
      <c r="AD26" s="333"/>
      <c r="AE26" s="333"/>
      <c r="AF26" s="333"/>
      <c r="AG26" s="333"/>
      <c r="AH26" s="333"/>
      <c r="AI26" s="333"/>
      <c r="AJ26" s="333"/>
      <c r="AK26" s="333"/>
      <c r="AL26" s="333"/>
      <c r="AM26" s="333"/>
      <c r="AN26" s="333"/>
      <c r="AO26" s="333"/>
      <c r="AP26" s="333"/>
      <c r="AQ26" s="333"/>
      <c r="AR26" s="333"/>
      <c r="AS26" s="333"/>
      <c r="AT26" s="333"/>
      <c r="AU26" s="333"/>
    </row>
    <row r="27" spans="1:47" ht="18" customHeight="1" x14ac:dyDescent="0.25">
      <c r="A27" s="330" t="s">
        <v>9</v>
      </c>
      <c r="B27" s="330"/>
      <c r="C27" s="330"/>
      <c r="D27" s="330"/>
      <c r="E27" s="317">
        <v>16</v>
      </c>
      <c r="F27" s="317"/>
      <c r="G27" s="317"/>
      <c r="H27" s="317"/>
      <c r="I27" s="317"/>
      <c r="J27" s="317"/>
      <c r="K27" s="317"/>
      <c r="L27" s="317"/>
      <c r="M27" s="317"/>
      <c r="N27" s="317"/>
      <c r="O27" s="317"/>
      <c r="P27" s="317"/>
      <c r="Q27" s="317"/>
      <c r="R27" s="317"/>
      <c r="S27" s="317"/>
      <c r="T27" s="317"/>
      <c r="U27" s="317"/>
      <c r="V27" s="317"/>
      <c r="W27" s="317"/>
      <c r="X27" s="317"/>
      <c r="Y27" s="317"/>
      <c r="Z27" s="317"/>
      <c r="AA27" s="335">
        <v>53</v>
      </c>
      <c r="AB27" s="335"/>
      <c r="AC27" s="335"/>
      <c r="AD27" s="335"/>
      <c r="AE27" s="335"/>
      <c r="AF27" s="335"/>
      <c r="AG27" s="335"/>
      <c r="AH27" s="335"/>
      <c r="AI27" s="335"/>
      <c r="AJ27" s="335"/>
      <c r="AK27" s="335"/>
      <c r="AL27" s="335"/>
      <c r="AM27" s="335"/>
      <c r="AN27" s="335"/>
      <c r="AO27" s="335"/>
      <c r="AP27" s="335"/>
      <c r="AQ27" s="335"/>
      <c r="AR27" s="335"/>
      <c r="AS27" s="335"/>
      <c r="AT27" s="335"/>
      <c r="AU27" s="335"/>
    </row>
    <row r="28" spans="1:47" ht="17.7" customHeight="1" x14ac:dyDescent="0.25">
      <c r="A28" s="330" t="s">
        <v>9</v>
      </c>
      <c r="B28" s="330"/>
      <c r="C28" s="330"/>
      <c r="D28" s="330"/>
      <c r="E28" s="331">
        <v>17</v>
      </c>
      <c r="F28" s="331"/>
      <c r="G28" s="331"/>
      <c r="H28" s="331"/>
      <c r="I28" s="331"/>
      <c r="J28" s="331"/>
      <c r="K28" s="331"/>
      <c r="L28" s="331"/>
      <c r="M28" s="331"/>
      <c r="N28" s="331"/>
      <c r="O28" s="331"/>
      <c r="P28" s="331"/>
      <c r="Q28" s="331"/>
      <c r="R28" s="331"/>
      <c r="S28" s="331"/>
      <c r="T28" s="331"/>
      <c r="U28" s="331"/>
      <c r="V28" s="331"/>
      <c r="W28" s="331"/>
      <c r="X28" s="331"/>
      <c r="Y28" s="331"/>
      <c r="Z28" s="331"/>
      <c r="AA28" s="336">
        <v>55</v>
      </c>
      <c r="AB28" s="336"/>
      <c r="AC28" s="336"/>
      <c r="AD28" s="336"/>
      <c r="AE28" s="336"/>
      <c r="AF28" s="336"/>
      <c r="AG28" s="336"/>
      <c r="AH28" s="336"/>
      <c r="AI28" s="336"/>
      <c r="AJ28" s="336"/>
      <c r="AK28" s="336"/>
      <c r="AL28" s="336"/>
      <c r="AM28" s="336"/>
      <c r="AN28" s="336"/>
      <c r="AO28" s="336"/>
      <c r="AP28" s="336"/>
      <c r="AQ28" s="336"/>
      <c r="AR28" s="336"/>
      <c r="AS28" s="336"/>
      <c r="AT28" s="336"/>
      <c r="AU28" s="336"/>
    </row>
    <row r="29" spans="1:47" ht="18.3" customHeight="1" x14ac:dyDescent="0.25">
      <c r="A29" s="330" t="s">
        <v>9</v>
      </c>
      <c r="B29" s="330"/>
      <c r="C29" s="330"/>
      <c r="D29" s="330"/>
      <c r="E29" s="331">
        <v>18</v>
      </c>
      <c r="F29" s="331"/>
      <c r="G29" s="331"/>
      <c r="H29" s="331"/>
      <c r="I29" s="331"/>
      <c r="J29" s="331"/>
      <c r="K29" s="331"/>
      <c r="L29" s="331"/>
      <c r="M29" s="331"/>
      <c r="N29" s="331"/>
      <c r="O29" s="331"/>
      <c r="P29" s="331"/>
      <c r="Q29" s="331"/>
      <c r="R29" s="331"/>
      <c r="S29" s="331"/>
      <c r="T29" s="331"/>
      <c r="U29" s="331"/>
      <c r="V29" s="331"/>
      <c r="W29" s="331"/>
      <c r="X29" s="331"/>
      <c r="Y29" s="331"/>
      <c r="Z29" s="331"/>
      <c r="AA29" s="334">
        <v>57</v>
      </c>
      <c r="AB29" s="334"/>
      <c r="AC29" s="334"/>
      <c r="AD29" s="334"/>
      <c r="AE29" s="334"/>
      <c r="AF29" s="334"/>
      <c r="AG29" s="334"/>
      <c r="AH29" s="334"/>
      <c r="AI29" s="334"/>
      <c r="AJ29" s="334"/>
      <c r="AK29" s="334"/>
      <c r="AL29" s="334"/>
      <c r="AM29" s="334"/>
      <c r="AN29" s="334"/>
      <c r="AO29" s="334"/>
      <c r="AP29" s="334"/>
      <c r="AQ29" s="334"/>
      <c r="AR29" s="334"/>
      <c r="AS29" s="334"/>
      <c r="AT29" s="334"/>
      <c r="AU29" s="334"/>
    </row>
    <row r="30" spans="1:47" ht="17.55" customHeight="1" x14ac:dyDescent="0.25">
      <c r="A30" s="330" t="s">
        <v>9</v>
      </c>
      <c r="B30" s="330"/>
      <c r="C30" s="330"/>
      <c r="D30" s="330"/>
      <c r="E30" s="331">
        <v>19</v>
      </c>
      <c r="F30" s="331"/>
      <c r="G30" s="331"/>
      <c r="H30" s="331"/>
      <c r="I30" s="331"/>
      <c r="J30" s="331"/>
      <c r="K30" s="331"/>
      <c r="L30" s="331"/>
      <c r="M30" s="331"/>
      <c r="N30" s="331"/>
      <c r="O30" s="331"/>
      <c r="P30" s="331"/>
      <c r="Q30" s="331"/>
      <c r="R30" s="331"/>
      <c r="S30" s="331"/>
      <c r="T30" s="331"/>
      <c r="U30" s="331"/>
      <c r="V30" s="331"/>
      <c r="W30" s="331"/>
      <c r="X30" s="331"/>
      <c r="Y30" s="331"/>
      <c r="Z30" s="331"/>
      <c r="AA30" s="335">
        <v>59</v>
      </c>
      <c r="AB30" s="335"/>
      <c r="AC30" s="335"/>
      <c r="AD30" s="335"/>
      <c r="AE30" s="335"/>
      <c r="AF30" s="335"/>
      <c r="AG30" s="335"/>
      <c r="AH30" s="335"/>
      <c r="AI30" s="335"/>
      <c r="AJ30" s="335"/>
      <c r="AK30" s="335"/>
      <c r="AL30" s="335"/>
      <c r="AM30" s="335"/>
      <c r="AN30" s="335"/>
      <c r="AO30" s="335"/>
      <c r="AP30" s="335"/>
      <c r="AQ30" s="335"/>
      <c r="AR30" s="335"/>
      <c r="AS30" s="335"/>
      <c r="AT30" s="335"/>
      <c r="AU30" s="335"/>
    </row>
    <row r="31" spans="1:47" ht="18.3" customHeight="1" x14ac:dyDescent="0.25">
      <c r="A31" s="330" t="s">
        <v>9</v>
      </c>
      <c r="B31" s="330"/>
      <c r="C31" s="330"/>
      <c r="D31" s="330"/>
      <c r="E31" s="331">
        <v>20</v>
      </c>
      <c r="F31" s="331"/>
      <c r="G31" s="331"/>
      <c r="H31" s="331"/>
      <c r="I31" s="331"/>
      <c r="J31" s="331"/>
      <c r="K31" s="331"/>
      <c r="L31" s="331"/>
      <c r="M31" s="331"/>
      <c r="N31" s="331"/>
      <c r="O31" s="331"/>
      <c r="P31" s="331"/>
      <c r="Q31" s="331"/>
      <c r="R31" s="331"/>
      <c r="S31" s="331"/>
      <c r="T31" s="331"/>
      <c r="U31" s="331"/>
      <c r="V31" s="331"/>
      <c r="W31" s="331"/>
      <c r="X31" s="331"/>
      <c r="Y31" s="331"/>
      <c r="Z31" s="331"/>
      <c r="AA31" s="333">
        <v>61</v>
      </c>
      <c r="AB31" s="333"/>
      <c r="AC31" s="333"/>
      <c r="AD31" s="333"/>
      <c r="AE31" s="333"/>
      <c r="AF31" s="333"/>
      <c r="AG31" s="333"/>
      <c r="AH31" s="333"/>
      <c r="AI31" s="333"/>
      <c r="AJ31" s="333"/>
      <c r="AK31" s="333"/>
      <c r="AL31" s="333"/>
      <c r="AM31" s="333"/>
      <c r="AN31" s="333"/>
      <c r="AO31" s="333"/>
      <c r="AP31" s="333"/>
      <c r="AQ31" s="333"/>
      <c r="AR31" s="333"/>
      <c r="AS31" s="333"/>
      <c r="AT31" s="333"/>
      <c r="AU31" s="333"/>
    </row>
    <row r="32" spans="1:47" ht="17.55" customHeight="1" x14ac:dyDescent="0.25">
      <c r="A32" s="330" t="s">
        <v>9</v>
      </c>
      <c r="B32" s="330"/>
      <c r="C32" s="330"/>
      <c r="D32" s="330"/>
      <c r="E32" s="331">
        <v>21</v>
      </c>
      <c r="F32" s="331"/>
      <c r="G32" s="331"/>
      <c r="H32" s="331"/>
      <c r="I32" s="331"/>
      <c r="J32" s="331"/>
      <c r="K32" s="331"/>
      <c r="L32" s="331"/>
      <c r="M32" s="331"/>
      <c r="N32" s="331"/>
      <c r="O32" s="331"/>
      <c r="P32" s="331"/>
      <c r="Q32" s="331"/>
      <c r="R32" s="331"/>
      <c r="S32" s="331"/>
      <c r="T32" s="331"/>
      <c r="U32" s="331"/>
      <c r="V32" s="331"/>
      <c r="W32" s="331"/>
      <c r="X32" s="331"/>
      <c r="Y32" s="331"/>
      <c r="Z32" s="331"/>
      <c r="AA32" s="332">
        <v>63</v>
      </c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</row>
    <row r="33" spans="1:47" ht="16.5" customHeight="1" x14ac:dyDescent="0.25">
      <c r="A33" s="330" t="s">
        <v>9</v>
      </c>
      <c r="B33" s="330"/>
      <c r="C33" s="330"/>
      <c r="D33" s="330"/>
      <c r="E33" s="331">
        <v>22</v>
      </c>
      <c r="F33" s="331"/>
      <c r="G33" s="331"/>
      <c r="H33" s="331"/>
      <c r="I33" s="331"/>
      <c r="J33" s="331"/>
      <c r="K33" s="331"/>
      <c r="L33" s="331"/>
      <c r="M33" s="331"/>
      <c r="N33" s="331"/>
      <c r="O33" s="331"/>
      <c r="P33" s="331"/>
      <c r="Q33" s="331"/>
      <c r="R33" s="331"/>
      <c r="S33" s="331"/>
      <c r="T33" s="331"/>
      <c r="U33" s="331"/>
      <c r="V33" s="331"/>
      <c r="W33" s="331"/>
      <c r="X33" s="331"/>
      <c r="Y33" s="331"/>
      <c r="Z33" s="331"/>
      <c r="AA33" s="333">
        <v>65</v>
      </c>
      <c r="AB33" s="333"/>
      <c r="AC33" s="333"/>
      <c r="AD33" s="333"/>
      <c r="AE33" s="333"/>
      <c r="AF33" s="333"/>
      <c r="AG33" s="333"/>
      <c r="AH33" s="333"/>
      <c r="AI33" s="333"/>
      <c r="AJ33" s="333"/>
      <c r="AK33" s="333"/>
      <c r="AL33" s="333"/>
      <c r="AM33" s="333"/>
      <c r="AN33" s="333"/>
      <c r="AO33" s="333"/>
      <c r="AP33" s="333"/>
      <c r="AQ33" s="333"/>
      <c r="AR33" s="333"/>
      <c r="AS33" s="333"/>
      <c r="AT33" s="333"/>
      <c r="AU33" s="333"/>
    </row>
    <row r="34" spans="1:47" ht="17.7" customHeight="1" x14ac:dyDescent="0.25">
      <c r="A34" s="6" t="s">
        <v>10</v>
      </c>
    </row>
    <row r="35" spans="1:47" ht="16.2" customHeight="1" x14ac:dyDescent="0.25">
      <c r="A35" s="316" t="s">
        <v>11</v>
      </c>
      <c r="B35" s="316"/>
      <c r="C35" s="316"/>
      <c r="D35" s="317">
        <v>23</v>
      </c>
      <c r="E35" s="317"/>
      <c r="F35" s="317"/>
      <c r="G35" s="317"/>
      <c r="H35" s="318" t="s">
        <v>12</v>
      </c>
      <c r="I35" s="318"/>
      <c r="J35" s="318"/>
      <c r="K35" s="318"/>
      <c r="L35" s="318"/>
      <c r="M35" s="318"/>
      <c r="N35" s="318"/>
      <c r="O35" s="318"/>
      <c r="P35" s="318"/>
      <c r="Q35" s="318"/>
      <c r="R35" s="318"/>
      <c r="S35" s="318"/>
      <c r="T35" s="318"/>
      <c r="U35" s="318"/>
      <c r="V35" s="318"/>
      <c r="W35" s="318"/>
      <c r="X35" s="318"/>
      <c r="Y35" s="318"/>
      <c r="Z35" s="318"/>
      <c r="AA35" s="318"/>
      <c r="AB35" s="318"/>
      <c r="AC35" s="318"/>
      <c r="AD35" s="318"/>
      <c r="AE35" s="318"/>
      <c r="AF35" s="318"/>
      <c r="AG35" s="318"/>
      <c r="AH35" s="318"/>
      <c r="AI35" s="318"/>
      <c r="AJ35" s="318"/>
      <c r="AK35" s="318"/>
      <c r="AL35" s="318"/>
      <c r="AM35" s="318"/>
      <c r="AN35" s="318"/>
      <c r="AO35" s="318"/>
      <c r="AP35" s="318"/>
      <c r="AQ35" s="318"/>
      <c r="AR35" s="318"/>
      <c r="AS35" s="328">
        <v>67</v>
      </c>
      <c r="AT35" s="328"/>
      <c r="AU35" s="328"/>
    </row>
    <row r="36" spans="1:47" ht="18" customHeight="1" x14ac:dyDescent="0.25">
      <c r="A36" s="316" t="s">
        <v>11</v>
      </c>
      <c r="B36" s="316"/>
      <c r="C36" s="316"/>
      <c r="D36" s="317">
        <v>24</v>
      </c>
      <c r="E36" s="317"/>
      <c r="F36" s="317"/>
      <c r="G36" s="317"/>
      <c r="H36" s="320"/>
      <c r="I36" s="320"/>
      <c r="J36" s="320"/>
      <c r="K36" s="320"/>
      <c r="L36" s="320"/>
      <c r="M36" s="320"/>
      <c r="N36" s="320"/>
      <c r="O36" s="320"/>
      <c r="P36" s="320"/>
      <c r="Q36" s="320"/>
      <c r="R36" s="320"/>
      <c r="S36" s="320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  <c r="AD36" s="320"/>
      <c r="AE36" s="320"/>
      <c r="AF36" s="320"/>
      <c r="AG36" s="320"/>
      <c r="AH36" s="320"/>
      <c r="AI36" s="320"/>
      <c r="AJ36" s="320"/>
      <c r="AK36" s="320"/>
      <c r="AL36" s="320"/>
      <c r="AM36" s="320"/>
      <c r="AN36" s="320"/>
      <c r="AO36" s="320"/>
      <c r="AP36" s="320"/>
      <c r="AQ36" s="320"/>
      <c r="AR36" s="320"/>
      <c r="AS36" s="328">
        <v>69</v>
      </c>
      <c r="AT36" s="328"/>
      <c r="AU36" s="328"/>
    </row>
    <row r="37" spans="1:47" ht="18.3" customHeight="1" x14ac:dyDescent="0.25">
      <c r="A37" s="316" t="s">
        <v>11</v>
      </c>
      <c r="B37" s="316"/>
      <c r="C37" s="316"/>
      <c r="D37" s="317">
        <v>25</v>
      </c>
      <c r="E37" s="317"/>
      <c r="F37" s="317"/>
      <c r="G37" s="317"/>
      <c r="H37" s="318" t="s">
        <v>12</v>
      </c>
      <c r="I37" s="318"/>
      <c r="J37" s="318"/>
      <c r="K37" s="318"/>
      <c r="L37" s="318"/>
      <c r="M37" s="318"/>
      <c r="N37" s="318"/>
      <c r="O37" s="318"/>
      <c r="P37" s="318"/>
      <c r="Q37" s="318"/>
      <c r="R37" s="318"/>
      <c r="S37" s="318"/>
      <c r="T37" s="318"/>
      <c r="U37" s="318"/>
      <c r="V37" s="318"/>
      <c r="W37" s="318"/>
      <c r="X37" s="318"/>
      <c r="Y37" s="318"/>
      <c r="Z37" s="318"/>
      <c r="AA37" s="318"/>
      <c r="AB37" s="318"/>
      <c r="AC37" s="318"/>
      <c r="AD37" s="318"/>
      <c r="AE37" s="318"/>
      <c r="AF37" s="318"/>
      <c r="AG37" s="318"/>
      <c r="AH37" s="318"/>
      <c r="AI37" s="318"/>
      <c r="AJ37" s="318"/>
      <c r="AK37" s="318"/>
      <c r="AL37" s="318"/>
      <c r="AM37" s="318"/>
      <c r="AN37" s="318"/>
      <c r="AO37" s="318"/>
      <c r="AP37" s="318"/>
      <c r="AQ37" s="318"/>
      <c r="AR37" s="318"/>
      <c r="AS37" s="328">
        <v>71</v>
      </c>
      <c r="AT37" s="328"/>
      <c r="AU37" s="328"/>
    </row>
    <row r="38" spans="1:47" ht="18.3" customHeight="1" x14ac:dyDescent="0.25">
      <c r="A38" s="316" t="s">
        <v>11</v>
      </c>
      <c r="B38" s="316"/>
      <c r="C38" s="316"/>
      <c r="D38" s="322">
        <v>26</v>
      </c>
      <c r="E38" s="322"/>
      <c r="F38" s="322"/>
      <c r="G38" s="322"/>
      <c r="H38" s="327" t="s">
        <v>13</v>
      </c>
      <c r="I38" s="327"/>
      <c r="J38" s="327"/>
      <c r="K38" s="327"/>
      <c r="L38" s="327"/>
      <c r="M38" s="327"/>
      <c r="N38" s="327"/>
      <c r="O38" s="327"/>
      <c r="P38" s="327"/>
      <c r="Q38" s="327"/>
      <c r="R38" s="327"/>
      <c r="S38" s="327"/>
      <c r="T38" s="327"/>
      <c r="U38" s="327"/>
      <c r="V38" s="327"/>
      <c r="W38" s="327"/>
      <c r="X38" s="327"/>
      <c r="Y38" s="327"/>
      <c r="Z38" s="327"/>
      <c r="AA38" s="327"/>
      <c r="AB38" s="327"/>
      <c r="AC38" s="327"/>
      <c r="AD38" s="327"/>
      <c r="AE38" s="327"/>
      <c r="AF38" s="327"/>
      <c r="AG38" s="327"/>
      <c r="AH38" s="327"/>
      <c r="AI38" s="327"/>
      <c r="AJ38" s="327"/>
      <c r="AK38" s="327"/>
      <c r="AL38" s="327"/>
      <c r="AM38" s="327"/>
      <c r="AN38" s="327"/>
      <c r="AO38" s="327"/>
      <c r="AP38" s="327"/>
      <c r="AQ38" s="327"/>
      <c r="AR38" s="327"/>
      <c r="AS38" s="328">
        <v>73</v>
      </c>
      <c r="AT38" s="328"/>
      <c r="AU38" s="328"/>
    </row>
    <row r="39" spans="1:47" ht="18" customHeight="1" x14ac:dyDescent="0.25">
      <c r="A39" s="316" t="s">
        <v>11</v>
      </c>
      <c r="B39" s="316"/>
      <c r="C39" s="316"/>
      <c r="D39" s="322">
        <v>27</v>
      </c>
      <c r="E39" s="322"/>
      <c r="F39" s="322"/>
      <c r="G39" s="322"/>
      <c r="H39" s="327" t="s">
        <v>13</v>
      </c>
      <c r="I39" s="327"/>
      <c r="J39" s="327"/>
      <c r="K39" s="327"/>
      <c r="L39" s="327"/>
      <c r="M39" s="327"/>
      <c r="N39" s="327"/>
      <c r="O39" s="327"/>
      <c r="P39" s="327"/>
      <c r="Q39" s="327"/>
      <c r="R39" s="327"/>
      <c r="S39" s="327"/>
      <c r="T39" s="327"/>
      <c r="U39" s="327"/>
      <c r="V39" s="327"/>
      <c r="W39" s="327"/>
      <c r="X39" s="327"/>
      <c r="Y39" s="327"/>
      <c r="Z39" s="327"/>
      <c r="AA39" s="327"/>
      <c r="AB39" s="327"/>
      <c r="AC39" s="327"/>
      <c r="AD39" s="327"/>
      <c r="AE39" s="327"/>
      <c r="AF39" s="327"/>
      <c r="AG39" s="327"/>
      <c r="AH39" s="327"/>
      <c r="AI39" s="327"/>
      <c r="AJ39" s="327"/>
      <c r="AK39" s="327"/>
      <c r="AL39" s="327"/>
      <c r="AM39" s="327"/>
      <c r="AN39" s="327"/>
      <c r="AO39" s="327"/>
      <c r="AP39" s="327"/>
      <c r="AQ39" s="327"/>
      <c r="AR39" s="327"/>
      <c r="AS39" s="328">
        <v>75</v>
      </c>
      <c r="AT39" s="328"/>
      <c r="AU39" s="328"/>
    </row>
    <row r="40" spans="1:47" ht="18" customHeight="1" x14ac:dyDescent="0.25">
      <c r="A40" s="316" t="s">
        <v>11</v>
      </c>
      <c r="B40" s="316"/>
      <c r="C40" s="316"/>
      <c r="D40" s="329">
        <v>28</v>
      </c>
      <c r="E40" s="329"/>
      <c r="F40" s="329"/>
      <c r="G40" s="329"/>
      <c r="H40" s="327" t="s">
        <v>12</v>
      </c>
      <c r="I40" s="327"/>
      <c r="J40" s="327"/>
      <c r="K40" s="327"/>
      <c r="L40" s="327"/>
      <c r="M40" s="327"/>
      <c r="N40" s="327"/>
      <c r="O40" s="327"/>
      <c r="P40" s="327"/>
      <c r="Q40" s="327"/>
      <c r="R40" s="327"/>
      <c r="S40" s="327"/>
      <c r="T40" s="327"/>
      <c r="U40" s="327"/>
      <c r="V40" s="327"/>
      <c r="W40" s="327"/>
      <c r="X40" s="327"/>
      <c r="Y40" s="327"/>
      <c r="Z40" s="327"/>
      <c r="AA40" s="327"/>
      <c r="AB40" s="327"/>
      <c r="AC40" s="327"/>
      <c r="AD40" s="327"/>
      <c r="AE40" s="327"/>
      <c r="AF40" s="327"/>
      <c r="AG40" s="327"/>
      <c r="AH40" s="327"/>
      <c r="AI40" s="327"/>
      <c r="AJ40" s="327"/>
      <c r="AK40" s="327"/>
      <c r="AL40" s="327"/>
      <c r="AM40" s="327"/>
      <c r="AN40" s="327"/>
      <c r="AO40" s="327"/>
      <c r="AP40" s="327"/>
      <c r="AQ40" s="327"/>
      <c r="AR40" s="327"/>
      <c r="AS40" s="328">
        <v>77</v>
      </c>
      <c r="AT40" s="328"/>
      <c r="AU40" s="328"/>
    </row>
    <row r="41" spans="1:47" ht="18.3" customHeight="1" x14ac:dyDescent="0.25">
      <c r="A41" s="316" t="s">
        <v>11</v>
      </c>
      <c r="B41" s="316"/>
      <c r="C41" s="316"/>
      <c r="D41" s="322">
        <v>29</v>
      </c>
      <c r="E41" s="322"/>
      <c r="F41" s="322"/>
      <c r="G41" s="322"/>
      <c r="H41" s="327" t="s">
        <v>13</v>
      </c>
      <c r="I41" s="327"/>
      <c r="J41" s="327"/>
      <c r="K41" s="327"/>
      <c r="L41" s="327"/>
      <c r="M41" s="327"/>
      <c r="N41" s="327"/>
      <c r="O41" s="327"/>
      <c r="P41" s="327"/>
      <c r="Q41" s="327"/>
      <c r="R41" s="327"/>
      <c r="S41" s="327"/>
      <c r="T41" s="327"/>
      <c r="U41" s="327"/>
      <c r="V41" s="327"/>
      <c r="W41" s="327"/>
      <c r="X41" s="327"/>
      <c r="Y41" s="327"/>
      <c r="Z41" s="327"/>
      <c r="AA41" s="327"/>
      <c r="AB41" s="327"/>
      <c r="AC41" s="327"/>
      <c r="AD41" s="327"/>
      <c r="AE41" s="327"/>
      <c r="AF41" s="327"/>
      <c r="AG41" s="327"/>
      <c r="AH41" s="327"/>
      <c r="AI41" s="327"/>
      <c r="AJ41" s="327"/>
      <c r="AK41" s="327"/>
      <c r="AL41" s="327"/>
      <c r="AM41" s="327"/>
      <c r="AN41" s="327"/>
      <c r="AO41" s="327"/>
      <c r="AP41" s="327"/>
      <c r="AQ41" s="327"/>
      <c r="AR41" s="327"/>
      <c r="AS41" s="328">
        <v>79</v>
      </c>
      <c r="AT41" s="328"/>
      <c r="AU41" s="328"/>
    </row>
    <row r="42" spans="1:47" ht="17.7" customHeight="1" x14ac:dyDescent="0.25">
      <c r="A42" s="316" t="s">
        <v>11</v>
      </c>
      <c r="B42" s="316"/>
      <c r="C42" s="316"/>
      <c r="D42" s="322">
        <v>30</v>
      </c>
      <c r="E42" s="322"/>
      <c r="F42" s="322"/>
      <c r="G42" s="322"/>
      <c r="H42" s="320"/>
      <c r="I42" s="320"/>
      <c r="J42" s="320"/>
      <c r="K42" s="320"/>
      <c r="L42" s="320"/>
      <c r="M42" s="320"/>
      <c r="N42" s="320"/>
      <c r="O42" s="320"/>
      <c r="P42" s="320"/>
      <c r="Q42" s="320"/>
      <c r="R42" s="320"/>
      <c r="S42" s="320"/>
      <c r="T42" s="320"/>
      <c r="U42" s="320"/>
      <c r="V42" s="320"/>
      <c r="W42" s="320"/>
      <c r="X42" s="320"/>
      <c r="Y42" s="320"/>
      <c r="Z42" s="320"/>
      <c r="AA42" s="320"/>
      <c r="AB42" s="320"/>
      <c r="AC42" s="320"/>
      <c r="AD42" s="320"/>
      <c r="AE42" s="320"/>
      <c r="AF42" s="320"/>
      <c r="AG42" s="320"/>
      <c r="AH42" s="320"/>
      <c r="AI42" s="320"/>
      <c r="AJ42" s="320"/>
      <c r="AK42" s="320"/>
      <c r="AL42" s="320"/>
      <c r="AM42" s="320"/>
      <c r="AN42" s="320"/>
      <c r="AO42" s="320"/>
      <c r="AP42" s="320"/>
      <c r="AQ42" s="320"/>
      <c r="AR42" s="320"/>
      <c r="AS42" s="323">
        <v>81</v>
      </c>
      <c r="AT42" s="323"/>
      <c r="AU42" s="323"/>
    </row>
    <row r="43" spans="1:47" ht="17.7" customHeight="1" x14ac:dyDescent="0.25">
      <c r="A43" s="316" t="s">
        <v>11</v>
      </c>
      <c r="B43" s="316"/>
      <c r="C43" s="316"/>
      <c r="D43" s="317">
        <v>31</v>
      </c>
      <c r="E43" s="317"/>
      <c r="F43" s="317"/>
      <c r="G43" s="317"/>
      <c r="H43" s="318" t="s">
        <v>12</v>
      </c>
      <c r="I43" s="318"/>
      <c r="J43" s="318"/>
      <c r="K43" s="318"/>
      <c r="L43" s="318"/>
      <c r="M43" s="318"/>
      <c r="N43" s="318"/>
      <c r="O43" s="318"/>
      <c r="P43" s="318"/>
      <c r="Q43" s="318"/>
      <c r="R43" s="318"/>
      <c r="S43" s="318"/>
      <c r="T43" s="318"/>
      <c r="U43" s="318"/>
      <c r="V43" s="318"/>
      <c r="W43" s="318"/>
      <c r="X43" s="318"/>
      <c r="Y43" s="318"/>
      <c r="Z43" s="318"/>
      <c r="AA43" s="318"/>
      <c r="AB43" s="318"/>
      <c r="AC43" s="318"/>
      <c r="AD43" s="318"/>
      <c r="AE43" s="318"/>
      <c r="AF43" s="318"/>
      <c r="AG43" s="318"/>
      <c r="AH43" s="318"/>
      <c r="AI43" s="318"/>
      <c r="AJ43" s="318"/>
      <c r="AK43" s="318"/>
      <c r="AL43" s="318"/>
      <c r="AM43" s="318"/>
      <c r="AN43" s="318"/>
      <c r="AO43" s="318"/>
      <c r="AP43" s="318"/>
      <c r="AQ43" s="318"/>
      <c r="AR43" s="318"/>
      <c r="AS43" s="324">
        <v>83</v>
      </c>
      <c r="AT43" s="324"/>
      <c r="AU43" s="324"/>
    </row>
    <row r="44" spans="1:47" ht="17.7" customHeight="1" x14ac:dyDescent="0.25">
      <c r="A44" s="316" t="s">
        <v>11</v>
      </c>
      <c r="B44" s="316"/>
      <c r="C44" s="316"/>
      <c r="D44" s="317">
        <v>32</v>
      </c>
      <c r="E44" s="317"/>
      <c r="F44" s="317"/>
      <c r="G44" s="317"/>
      <c r="H44" s="325" t="s">
        <v>14</v>
      </c>
      <c r="I44" s="325"/>
      <c r="J44" s="325"/>
      <c r="K44" s="325"/>
      <c r="L44" s="325"/>
      <c r="M44" s="325"/>
      <c r="N44" s="325"/>
      <c r="O44" s="325"/>
      <c r="P44" s="325"/>
      <c r="Q44" s="325"/>
      <c r="R44" s="325"/>
      <c r="S44" s="325"/>
      <c r="T44" s="325"/>
      <c r="U44" s="325"/>
      <c r="V44" s="325"/>
      <c r="W44" s="325"/>
      <c r="X44" s="325"/>
      <c r="Y44" s="325"/>
      <c r="Z44" s="325"/>
      <c r="AA44" s="325"/>
      <c r="AB44" s="325"/>
      <c r="AC44" s="325"/>
      <c r="AD44" s="325"/>
      <c r="AE44" s="325"/>
      <c r="AF44" s="325"/>
      <c r="AG44" s="325"/>
      <c r="AH44" s="325"/>
      <c r="AI44" s="325"/>
      <c r="AJ44" s="325"/>
      <c r="AK44" s="325"/>
      <c r="AL44" s="325"/>
      <c r="AM44" s="325"/>
      <c r="AN44" s="325"/>
      <c r="AO44" s="325"/>
      <c r="AP44" s="325"/>
      <c r="AQ44" s="325"/>
      <c r="AR44" s="325"/>
      <c r="AS44" s="326">
        <v>85</v>
      </c>
      <c r="AT44" s="326"/>
      <c r="AU44" s="326"/>
    </row>
    <row r="45" spans="1:47" ht="18" customHeight="1" x14ac:dyDescent="0.25">
      <c r="A45" s="316" t="s">
        <v>11</v>
      </c>
      <c r="B45" s="316"/>
      <c r="C45" s="316"/>
      <c r="D45" s="317">
        <v>33</v>
      </c>
      <c r="E45" s="317"/>
      <c r="F45" s="317"/>
      <c r="G45" s="317"/>
      <c r="H45" s="318" t="s">
        <v>12</v>
      </c>
      <c r="I45" s="318"/>
      <c r="J45" s="318"/>
      <c r="K45" s="318"/>
      <c r="L45" s="318"/>
      <c r="M45" s="318"/>
      <c r="N45" s="318"/>
      <c r="O45" s="318"/>
      <c r="P45" s="318"/>
      <c r="Q45" s="318"/>
      <c r="R45" s="318"/>
      <c r="S45" s="318"/>
      <c r="T45" s="318"/>
      <c r="U45" s="318"/>
      <c r="V45" s="318"/>
      <c r="W45" s="318"/>
      <c r="X45" s="318"/>
      <c r="Y45" s="318"/>
      <c r="Z45" s="318"/>
      <c r="AA45" s="318"/>
      <c r="AB45" s="318"/>
      <c r="AC45" s="318"/>
      <c r="AD45" s="318"/>
      <c r="AE45" s="318"/>
      <c r="AF45" s="318"/>
      <c r="AG45" s="318"/>
      <c r="AH45" s="318"/>
      <c r="AI45" s="318"/>
      <c r="AJ45" s="318"/>
      <c r="AK45" s="318"/>
      <c r="AL45" s="318"/>
      <c r="AM45" s="318"/>
      <c r="AN45" s="318"/>
      <c r="AO45" s="318"/>
      <c r="AP45" s="318"/>
      <c r="AQ45" s="318"/>
      <c r="AR45" s="318"/>
      <c r="AS45" s="319">
        <v>87</v>
      </c>
      <c r="AT45" s="319"/>
      <c r="AU45" s="319"/>
    </row>
    <row r="46" spans="1:47" ht="16.2" customHeight="1" x14ac:dyDescent="0.25">
      <c r="A46" s="316" t="s">
        <v>11</v>
      </c>
      <c r="B46" s="316"/>
      <c r="C46" s="316"/>
      <c r="D46" s="317">
        <v>34</v>
      </c>
      <c r="E46" s="317"/>
      <c r="F46" s="317"/>
      <c r="G46" s="317"/>
      <c r="H46" s="320"/>
      <c r="I46" s="320"/>
      <c r="J46" s="320"/>
      <c r="K46" s="320"/>
      <c r="L46" s="320"/>
      <c r="M46" s="320"/>
      <c r="N46" s="320"/>
      <c r="O46" s="320"/>
      <c r="P46" s="320"/>
      <c r="Q46" s="320"/>
      <c r="R46" s="320"/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  <c r="AD46" s="320"/>
      <c r="AE46" s="320"/>
      <c r="AF46" s="320"/>
      <c r="AG46" s="320"/>
      <c r="AH46" s="320"/>
      <c r="AI46" s="320"/>
      <c r="AJ46" s="320"/>
      <c r="AK46" s="320"/>
      <c r="AL46" s="320"/>
      <c r="AM46" s="320"/>
      <c r="AN46" s="320"/>
      <c r="AO46" s="320"/>
      <c r="AP46" s="320"/>
      <c r="AQ46" s="320"/>
      <c r="AR46" s="320"/>
      <c r="AS46" s="305">
        <v>89</v>
      </c>
      <c r="AT46" s="305"/>
      <c r="AU46" s="305"/>
    </row>
    <row r="47" spans="1:47" ht="16.95" customHeight="1" x14ac:dyDescent="0.25">
      <c r="A47" s="8" t="s">
        <v>15</v>
      </c>
    </row>
    <row r="48" spans="1:47" ht="16.95" customHeight="1" x14ac:dyDescent="0.25">
      <c r="A48" s="8" t="s">
        <v>16</v>
      </c>
    </row>
    <row r="49" spans="1:1" ht="16.95" customHeight="1" x14ac:dyDescent="0.25">
      <c r="A49" s="8" t="s">
        <v>17</v>
      </c>
    </row>
    <row r="50" spans="1:1" ht="16.95" customHeight="1" x14ac:dyDescent="0.25">
      <c r="A50" t="s">
        <v>18</v>
      </c>
    </row>
    <row r="51" spans="1:1" ht="16.95" customHeight="1" x14ac:dyDescent="0.25">
      <c r="A51" s="8" t="s">
        <v>19</v>
      </c>
    </row>
    <row r="52" spans="1:1" ht="16.95" customHeight="1" x14ac:dyDescent="0.25">
      <c r="A52" t="s">
        <v>20</v>
      </c>
    </row>
    <row r="53" spans="1:1" ht="16.95" customHeight="1" x14ac:dyDescent="0.25">
      <c r="A53" t="s">
        <v>21</v>
      </c>
    </row>
    <row r="54" spans="1:1" ht="16.95" customHeight="1" x14ac:dyDescent="0.25">
      <c r="A54" s="8" t="s">
        <v>22</v>
      </c>
    </row>
    <row r="55" spans="1:1" ht="16.95" customHeight="1" x14ac:dyDescent="0.25">
      <c r="A55" s="8" t="s">
        <v>23</v>
      </c>
    </row>
    <row r="56" spans="1:1" ht="16.95" customHeight="1" x14ac:dyDescent="0.25">
      <c r="A56" s="9">
        <v>93</v>
      </c>
    </row>
    <row r="57" spans="1:1" ht="16.95" customHeight="1" x14ac:dyDescent="0.25">
      <c r="A57" s="8" t="s">
        <v>24</v>
      </c>
    </row>
    <row r="58" spans="1:1" ht="16.95" customHeight="1" x14ac:dyDescent="0.25">
      <c r="A58" s="9">
        <v>107</v>
      </c>
    </row>
    <row r="59" spans="1:1" ht="16.95" customHeight="1" x14ac:dyDescent="0.25">
      <c r="A59" s="9">
        <v>113</v>
      </c>
    </row>
    <row r="60" spans="1:1" ht="16.95" customHeight="1" x14ac:dyDescent="0.25">
      <c r="A60" s="9">
        <v>119</v>
      </c>
    </row>
    <row r="61" spans="1:1" ht="16.95" customHeight="1" x14ac:dyDescent="0.25">
      <c r="A61" s="9">
        <v>125</v>
      </c>
    </row>
    <row r="62" spans="1:1" ht="16.95" customHeight="1" x14ac:dyDescent="0.25">
      <c r="A62" s="9">
        <v>129</v>
      </c>
    </row>
    <row r="63" spans="1:1" ht="16.95" customHeight="1" x14ac:dyDescent="0.25">
      <c r="A63" s="9">
        <v>130</v>
      </c>
    </row>
    <row r="64" spans="1:1" ht="16.95" customHeight="1" x14ac:dyDescent="0.25">
      <c r="A64" s="9">
        <v>131</v>
      </c>
    </row>
    <row r="65" spans="1:1" ht="17.7" customHeight="1" x14ac:dyDescent="0.25">
      <c r="A65" t="s">
        <v>25</v>
      </c>
    </row>
    <row r="66" spans="1:1" ht="16.2" customHeight="1" x14ac:dyDescent="0.25">
      <c r="A66" s="10" t="s">
        <v>26</v>
      </c>
    </row>
    <row r="67" spans="1:1" ht="16.2" customHeight="1" x14ac:dyDescent="0.25">
      <c r="A67" s="11" t="s">
        <v>27</v>
      </c>
    </row>
    <row r="68" spans="1:1" ht="16.2" customHeight="1" x14ac:dyDescent="0.25">
      <c r="A68" s="10" t="s">
        <v>28</v>
      </c>
    </row>
    <row r="69" spans="1:1" ht="16.2" customHeight="1" x14ac:dyDescent="0.25">
      <c r="A69" s="12" t="s">
        <v>29</v>
      </c>
    </row>
    <row r="70" spans="1:1" ht="16.2" customHeight="1" x14ac:dyDescent="0.25">
      <c r="A70" s="12" t="s">
        <v>30</v>
      </c>
    </row>
    <row r="71" spans="1:1" ht="16.2" customHeight="1" x14ac:dyDescent="0.25">
      <c r="A71" s="12" t="s">
        <v>31</v>
      </c>
    </row>
    <row r="72" spans="1:1" ht="16.2" customHeight="1" x14ac:dyDescent="0.25">
      <c r="A72" s="12" t="s">
        <v>32</v>
      </c>
    </row>
    <row r="73" spans="1:1" ht="16.2" customHeight="1" x14ac:dyDescent="0.25">
      <c r="A73" s="12" t="s">
        <v>33</v>
      </c>
    </row>
    <row r="74" spans="1:1" ht="16.2" customHeight="1" x14ac:dyDescent="0.25">
      <c r="A74" s="13" t="s">
        <v>34</v>
      </c>
    </row>
    <row r="75" spans="1:1" ht="16.2" customHeight="1" x14ac:dyDescent="0.25">
      <c r="A75" s="12" t="s">
        <v>35</v>
      </c>
    </row>
    <row r="76" spans="1:1" ht="16.2" customHeight="1" x14ac:dyDescent="0.25">
      <c r="A76" s="12" t="s">
        <v>36</v>
      </c>
    </row>
    <row r="77" spans="1:1" ht="16.2" customHeight="1" x14ac:dyDescent="0.25">
      <c r="A77" s="12" t="s">
        <v>37</v>
      </c>
    </row>
    <row r="78" spans="1:1" ht="16.2" customHeight="1" x14ac:dyDescent="0.25">
      <c r="A78" s="12" t="s">
        <v>38</v>
      </c>
    </row>
    <row r="79" spans="1:1" ht="16.2" customHeight="1" x14ac:dyDescent="0.25">
      <c r="A79" s="12" t="s">
        <v>39</v>
      </c>
    </row>
    <row r="80" spans="1:1" ht="16.2" customHeight="1" x14ac:dyDescent="0.25">
      <c r="A80" s="12" t="s">
        <v>40</v>
      </c>
    </row>
    <row r="81" spans="1:1" ht="16.2" customHeight="1" x14ac:dyDescent="0.25">
      <c r="A81" s="12" t="s">
        <v>41</v>
      </c>
    </row>
    <row r="82" spans="1:1" ht="16.2" customHeight="1" x14ac:dyDescent="0.25">
      <c r="A82" s="13" t="s">
        <v>42</v>
      </c>
    </row>
    <row r="83" spans="1:1" ht="16.2" customHeight="1" x14ac:dyDescent="0.25">
      <c r="A83" s="13" t="s">
        <v>43</v>
      </c>
    </row>
    <row r="84" spans="1:1" ht="16.2" customHeight="1" x14ac:dyDescent="0.25">
      <c r="A84" s="12" t="s">
        <v>44</v>
      </c>
    </row>
    <row r="85" spans="1:1" ht="16.2" customHeight="1" x14ac:dyDescent="0.25">
      <c r="A85" s="12" t="s">
        <v>45</v>
      </c>
    </row>
    <row r="86" spans="1:1" ht="16.2" customHeight="1" x14ac:dyDescent="0.25">
      <c r="A86" s="13" t="s">
        <v>46</v>
      </c>
    </row>
    <row r="87" spans="1:1" ht="16.2" customHeight="1" x14ac:dyDescent="0.25">
      <c r="A87" s="12" t="s">
        <v>47</v>
      </c>
    </row>
    <row r="88" spans="1:1" ht="16.2" customHeight="1" x14ac:dyDescent="0.25">
      <c r="A88" s="13" t="s">
        <v>48</v>
      </c>
    </row>
    <row r="89" spans="1:1" ht="16.2" customHeight="1" x14ac:dyDescent="0.25">
      <c r="A89" s="13" t="s">
        <v>49</v>
      </c>
    </row>
    <row r="90" spans="1:1" ht="16.2" customHeight="1" x14ac:dyDescent="0.25">
      <c r="A90" s="13" t="s">
        <v>50</v>
      </c>
    </row>
    <row r="91" spans="1:1" ht="16.2" customHeight="1" x14ac:dyDescent="0.25">
      <c r="A91" s="12" t="s">
        <v>51</v>
      </c>
    </row>
    <row r="92" spans="1:1" ht="16.2" customHeight="1" x14ac:dyDescent="0.25">
      <c r="A92" s="12" t="s">
        <v>52</v>
      </c>
    </row>
    <row r="93" spans="1:1" ht="16.2" customHeight="1" x14ac:dyDescent="0.25">
      <c r="A93" s="12" t="s">
        <v>53</v>
      </c>
    </row>
    <row r="94" spans="1:1" ht="16.2" customHeight="1" x14ac:dyDescent="0.25">
      <c r="A94" s="10" t="s">
        <v>54</v>
      </c>
    </row>
    <row r="95" spans="1:1" ht="16.2" customHeight="1" x14ac:dyDescent="0.25">
      <c r="A95" s="13" t="s">
        <v>55</v>
      </c>
    </row>
    <row r="96" spans="1:1" ht="16.2" customHeight="1" x14ac:dyDescent="0.25">
      <c r="A96" s="12" t="s">
        <v>56</v>
      </c>
    </row>
    <row r="97" spans="1:1" ht="16.2" customHeight="1" x14ac:dyDescent="0.25">
      <c r="A97" s="14" t="s">
        <v>57</v>
      </c>
    </row>
    <row r="98" spans="1:1" ht="16.2" customHeight="1" x14ac:dyDescent="0.25">
      <c r="A98" s="10" t="s">
        <v>58</v>
      </c>
    </row>
    <row r="99" spans="1:1" ht="16.2" customHeight="1" x14ac:dyDescent="0.25">
      <c r="A99" s="10" t="s">
        <v>59</v>
      </c>
    </row>
    <row r="100" spans="1:1" ht="14.25" customHeight="1" x14ac:dyDescent="0.25">
      <c r="A100" s="15" t="s">
        <v>60</v>
      </c>
    </row>
    <row r="101" spans="1:1" ht="15" customHeight="1" x14ac:dyDescent="0.25">
      <c r="A101" s="16" t="s">
        <v>61</v>
      </c>
    </row>
    <row r="102" spans="1:1" ht="43.05" customHeight="1" x14ac:dyDescent="0.25">
      <c r="A102" t="s">
        <v>62</v>
      </c>
    </row>
    <row r="103" spans="1:1" ht="16.2" customHeight="1" x14ac:dyDescent="0.25">
      <c r="A103" s="10" t="s">
        <v>63</v>
      </c>
    </row>
    <row r="104" spans="1:1" ht="16.2" customHeight="1" x14ac:dyDescent="0.25">
      <c r="A104" s="10" t="s">
        <v>64</v>
      </c>
    </row>
    <row r="105" spans="1:1" ht="16.2" customHeight="1" x14ac:dyDescent="0.25">
      <c r="A105" s="12" t="s">
        <v>65</v>
      </c>
    </row>
    <row r="106" spans="1:1" ht="16.2" customHeight="1" x14ac:dyDescent="0.25">
      <c r="A106" s="10" t="s">
        <v>66</v>
      </c>
    </row>
    <row r="107" spans="1:1" ht="16.2" customHeight="1" x14ac:dyDescent="0.25">
      <c r="A107" s="12" t="s">
        <v>67</v>
      </c>
    </row>
    <row r="108" spans="1:1" ht="16.2" customHeight="1" x14ac:dyDescent="0.25">
      <c r="A108" s="13" t="s">
        <v>68</v>
      </c>
    </row>
    <row r="109" spans="1:1" ht="16.2" customHeight="1" x14ac:dyDescent="0.25">
      <c r="A109" s="10" t="s">
        <v>69</v>
      </c>
    </row>
    <row r="110" spans="1:1" ht="16.2" customHeight="1" x14ac:dyDescent="0.25">
      <c r="A110" s="12" t="s">
        <v>70</v>
      </c>
    </row>
    <row r="111" spans="1:1" ht="16.2" customHeight="1" x14ac:dyDescent="0.25">
      <c r="A111" t="s">
        <v>71</v>
      </c>
    </row>
    <row r="112" spans="1:1" ht="16.2" customHeight="1" x14ac:dyDescent="0.25">
      <c r="A112" t="s">
        <v>72</v>
      </c>
    </row>
    <row r="113" spans="1:1" ht="16.2" customHeight="1" x14ac:dyDescent="0.25">
      <c r="A113" s="10" t="s">
        <v>73</v>
      </c>
    </row>
    <row r="114" spans="1:1" ht="16.2" customHeight="1" x14ac:dyDescent="0.25">
      <c r="A114" s="10" t="s">
        <v>74</v>
      </c>
    </row>
    <row r="115" spans="1:1" ht="16.2" customHeight="1" x14ac:dyDescent="0.25">
      <c r="A115" t="s">
        <v>75</v>
      </c>
    </row>
    <row r="116" spans="1:1" ht="16.2" customHeight="1" x14ac:dyDescent="0.25">
      <c r="A116" s="10" t="s">
        <v>76</v>
      </c>
    </row>
    <row r="117" spans="1:1" ht="16.2" customHeight="1" x14ac:dyDescent="0.25">
      <c r="A117" s="13" t="s">
        <v>77</v>
      </c>
    </row>
    <row r="118" spans="1:1" ht="16.2" customHeight="1" x14ac:dyDescent="0.25">
      <c r="A118" s="10" t="s">
        <v>78</v>
      </c>
    </row>
    <row r="119" spans="1:1" ht="16.2" customHeight="1" x14ac:dyDescent="0.25">
      <c r="A119" t="s">
        <v>79</v>
      </c>
    </row>
    <row r="120" spans="1:1" ht="16.2" customHeight="1" x14ac:dyDescent="0.25">
      <c r="A120" s="10" t="s">
        <v>80</v>
      </c>
    </row>
    <row r="121" spans="1:1" ht="16.2" customHeight="1" x14ac:dyDescent="0.25">
      <c r="A121" s="10" t="s">
        <v>81</v>
      </c>
    </row>
    <row r="122" spans="1:1" ht="16.2" customHeight="1" x14ac:dyDescent="0.25">
      <c r="A122" s="10" t="s">
        <v>82</v>
      </c>
    </row>
    <row r="123" spans="1:1" ht="16.2" customHeight="1" x14ac:dyDescent="0.25">
      <c r="A123" s="10" t="s">
        <v>83</v>
      </c>
    </row>
    <row r="124" spans="1:1" ht="16.2" customHeight="1" x14ac:dyDescent="0.25">
      <c r="A124" s="10" t="s">
        <v>84</v>
      </c>
    </row>
    <row r="125" spans="1:1" ht="16.2" customHeight="1" x14ac:dyDescent="0.25">
      <c r="A125" s="10" t="s">
        <v>85</v>
      </c>
    </row>
    <row r="126" spans="1:1" ht="16.2" customHeight="1" x14ac:dyDescent="0.25">
      <c r="A126" s="10" t="s">
        <v>86</v>
      </c>
    </row>
    <row r="127" spans="1:1" ht="16.2" customHeight="1" x14ac:dyDescent="0.25">
      <c r="A127" s="10" t="s">
        <v>87</v>
      </c>
    </row>
    <row r="128" spans="1:1" ht="17.25" customHeight="1" x14ac:dyDescent="0.25">
      <c r="A128" t="s">
        <v>88</v>
      </c>
    </row>
    <row r="129" spans="1:1" ht="16.2" customHeight="1" x14ac:dyDescent="0.25">
      <c r="A129" s="10" t="s">
        <v>89</v>
      </c>
    </row>
    <row r="130" spans="1:1" ht="16.95" customHeight="1" x14ac:dyDescent="0.25">
      <c r="A130" t="s">
        <v>90</v>
      </c>
    </row>
    <row r="131" spans="1:1" ht="16.2" customHeight="1" x14ac:dyDescent="0.25">
      <c r="A131" s="10" t="s">
        <v>91</v>
      </c>
    </row>
    <row r="132" spans="1:1" ht="16.2" customHeight="1" x14ac:dyDescent="0.25">
      <c r="A132" s="17" t="s">
        <v>92</v>
      </c>
    </row>
    <row r="133" spans="1:1" ht="16.2" customHeight="1" x14ac:dyDescent="0.25">
      <c r="A133" s="10" t="s">
        <v>93</v>
      </c>
    </row>
    <row r="134" spans="1:1" ht="16.2" customHeight="1" x14ac:dyDescent="0.25">
      <c r="A134" t="s">
        <v>94</v>
      </c>
    </row>
    <row r="135" spans="1:1" ht="16.2" customHeight="1" x14ac:dyDescent="0.25">
      <c r="A135" s="10" t="s">
        <v>95</v>
      </c>
    </row>
    <row r="136" spans="1:1" ht="16.2" customHeight="1" x14ac:dyDescent="0.25">
      <c r="A136" s="14" t="s">
        <v>96</v>
      </c>
    </row>
    <row r="137" spans="1:1" ht="16.2" customHeight="1" x14ac:dyDescent="0.25">
      <c r="A137" s="10" t="s">
        <v>97</v>
      </c>
    </row>
    <row r="138" spans="1:1" ht="16.2" customHeight="1" x14ac:dyDescent="0.25">
      <c r="A138" t="s">
        <v>98</v>
      </c>
    </row>
    <row r="139" spans="1:1" ht="16.2" customHeight="1" x14ac:dyDescent="0.25">
      <c r="A139" s="10" t="s">
        <v>99</v>
      </c>
    </row>
    <row r="140" spans="1:1" ht="16.2" customHeight="1" x14ac:dyDescent="0.25">
      <c r="A140" s="10" t="s">
        <v>100</v>
      </c>
    </row>
    <row r="141" spans="1:1" ht="16.2" customHeight="1" x14ac:dyDescent="0.25">
      <c r="A141" t="s">
        <v>101</v>
      </c>
    </row>
    <row r="142" spans="1:1" ht="16.2" customHeight="1" x14ac:dyDescent="0.25">
      <c r="A142" s="10" t="s">
        <v>102</v>
      </c>
    </row>
    <row r="143" spans="1:1" ht="16.2" customHeight="1" x14ac:dyDescent="0.25">
      <c r="A143" s="10" t="s">
        <v>66</v>
      </c>
    </row>
    <row r="144" spans="1:1" ht="16.2" customHeight="1" x14ac:dyDescent="0.25">
      <c r="A144" s="14" t="s">
        <v>103</v>
      </c>
    </row>
    <row r="145" spans="1:1" ht="16.2" customHeight="1" x14ac:dyDescent="0.25">
      <c r="A145" s="10" t="s">
        <v>104</v>
      </c>
    </row>
    <row r="146" spans="1:1" ht="16.2" customHeight="1" x14ac:dyDescent="0.25">
      <c r="A146" s="10" t="s">
        <v>105</v>
      </c>
    </row>
    <row r="147" spans="1:1" ht="17.7" customHeight="1" x14ac:dyDescent="0.25">
      <c r="A147" t="s">
        <v>106</v>
      </c>
    </row>
    <row r="148" spans="1:1" ht="16.2" customHeight="1" x14ac:dyDescent="0.25">
      <c r="A148" t="s">
        <v>107</v>
      </c>
    </row>
    <row r="149" spans="1:1" ht="16.2" customHeight="1" x14ac:dyDescent="0.25">
      <c r="A149" s="10" t="s">
        <v>108</v>
      </c>
    </row>
    <row r="150" spans="1:1" ht="16.2" customHeight="1" x14ac:dyDescent="0.25">
      <c r="A150" s="10" t="s">
        <v>109</v>
      </c>
    </row>
    <row r="151" spans="1:1" ht="21.45" customHeight="1" x14ac:dyDescent="0.25">
      <c r="A151" s="18" t="s">
        <v>110</v>
      </c>
    </row>
    <row r="152" spans="1:1" ht="16.2" customHeight="1" x14ac:dyDescent="0.25">
      <c r="A152" s="12" t="s">
        <v>111</v>
      </c>
    </row>
    <row r="153" spans="1:1" ht="16.2" customHeight="1" x14ac:dyDescent="0.25">
      <c r="A153" t="s">
        <v>112</v>
      </c>
    </row>
    <row r="154" spans="1:1" ht="16.2" customHeight="1" x14ac:dyDescent="0.25">
      <c r="A154" s="11" t="s">
        <v>113</v>
      </c>
    </row>
    <row r="155" spans="1:1" ht="16.2" customHeight="1" x14ac:dyDescent="0.25">
      <c r="A155" s="12" t="s">
        <v>114</v>
      </c>
    </row>
    <row r="156" spans="1:1" ht="16.2" customHeight="1" x14ac:dyDescent="0.25">
      <c r="A156" s="13" t="s">
        <v>115</v>
      </c>
    </row>
    <row r="157" spans="1:1" ht="14.7" customHeight="1" x14ac:dyDescent="0.25">
      <c r="A157" s="13" t="s">
        <v>116</v>
      </c>
    </row>
    <row r="158" spans="1:1" ht="13.8" customHeight="1" x14ac:dyDescent="0.25">
      <c r="A158" s="19" t="s">
        <v>117</v>
      </c>
    </row>
    <row r="159" spans="1:1" ht="16.2" customHeight="1" x14ac:dyDescent="0.25">
      <c r="A159" s="13" t="s">
        <v>118</v>
      </c>
    </row>
    <row r="160" spans="1:1" ht="16.2" customHeight="1" x14ac:dyDescent="0.25">
      <c r="A160" s="13" t="s">
        <v>119</v>
      </c>
    </row>
    <row r="161" spans="1:1" ht="16.2" customHeight="1" x14ac:dyDescent="0.25">
      <c r="A161" s="13" t="s">
        <v>120</v>
      </c>
    </row>
    <row r="162" spans="1:1" ht="16.2" customHeight="1" x14ac:dyDescent="0.25">
      <c r="A162" s="13" t="s">
        <v>121</v>
      </c>
    </row>
    <row r="163" spans="1:1" ht="16.2" customHeight="1" x14ac:dyDescent="0.25">
      <c r="A163" s="13" t="s">
        <v>122</v>
      </c>
    </row>
    <row r="164" spans="1:1" ht="15" customHeight="1" x14ac:dyDescent="0.25">
      <c r="A164" s="17" t="s">
        <v>123</v>
      </c>
    </row>
    <row r="165" spans="1:1" ht="16.2" customHeight="1" x14ac:dyDescent="0.25">
      <c r="A165" s="13" t="s">
        <v>124</v>
      </c>
    </row>
    <row r="166" spans="1:1" ht="16.2" customHeight="1" x14ac:dyDescent="0.25">
      <c r="A166" s="13" t="s">
        <v>125</v>
      </c>
    </row>
    <row r="167" spans="1:1" ht="16.2" customHeight="1" x14ac:dyDescent="0.25">
      <c r="A167" s="13" t="s">
        <v>126</v>
      </c>
    </row>
    <row r="168" spans="1:1" ht="16.2" customHeight="1" x14ac:dyDescent="0.25">
      <c r="A168" s="13" t="s">
        <v>127</v>
      </c>
    </row>
    <row r="169" spans="1:1" ht="16.2" customHeight="1" x14ac:dyDescent="0.25">
      <c r="A169" s="13" t="s">
        <v>128</v>
      </c>
    </row>
    <row r="170" spans="1:1" ht="15" customHeight="1" x14ac:dyDescent="0.25">
      <c r="A170" s="13" t="s">
        <v>129</v>
      </c>
    </row>
    <row r="171" spans="1:1" ht="16.2" customHeight="1" x14ac:dyDescent="0.25">
      <c r="A171" s="13" t="s">
        <v>130</v>
      </c>
    </row>
    <row r="172" spans="1:1" ht="16.2" customHeight="1" x14ac:dyDescent="0.25">
      <c r="A172" s="13" t="s">
        <v>131</v>
      </c>
    </row>
    <row r="173" spans="1:1" ht="16.2" customHeight="1" x14ac:dyDescent="0.25">
      <c r="A173" s="13" t="s">
        <v>132</v>
      </c>
    </row>
    <row r="174" spans="1:1" ht="16.2" customHeight="1" x14ac:dyDescent="0.25">
      <c r="A174" s="13" t="s">
        <v>133</v>
      </c>
    </row>
    <row r="175" spans="1:1" ht="16.2" customHeight="1" x14ac:dyDescent="0.25">
      <c r="A175" s="12" t="s">
        <v>104</v>
      </c>
    </row>
    <row r="176" spans="1:1" ht="16.2" customHeight="1" x14ac:dyDescent="0.25">
      <c r="A176" s="13" t="s">
        <v>134</v>
      </c>
    </row>
    <row r="177" spans="1:1" ht="16.2" customHeight="1" x14ac:dyDescent="0.25">
      <c r="A177" s="13" t="s">
        <v>135</v>
      </c>
    </row>
    <row r="178" spans="1:1" ht="16.2" customHeight="1" x14ac:dyDescent="0.25">
      <c r="A178" s="13" t="s">
        <v>136</v>
      </c>
    </row>
    <row r="179" spans="1:1" ht="16.2" customHeight="1" x14ac:dyDescent="0.25">
      <c r="A179" s="13" t="s">
        <v>137</v>
      </c>
    </row>
    <row r="180" spans="1:1" ht="16.2" customHeight="1" x14ac:dyDescent="0.25">
      <c r="A180" s="13" t="s">
        <v>138</v>
      </c>
    </row>
    <row r="181" spans="1:1" ht="16.2" customHeight="1" x14ac:dyDescent="0.25">
      <c r="A181" s="13" t="s">
        <v>139</v>
      </c>
    </row>
    <row r="182" spans="1:1" ht="16.2" customHeight="1" x14ac:dyDescent="0.25">
      <c r="A182" s="13" t="s">
        <v>140</v>
      </c>
    </row>
    <row r="183" spans="1:1" ht="16.2" customHeight="1" x14ac:dyDescent="0.25">
      <c r="A183" s="13" t="s">
        <v>141</v>
      </c>
    </row>
    <row r="184" spans="1:1" ht="16.2" customHeight="1" x14ac:dyDescent="0.25">
      <c r="A184" s="13" t="s">
        <v>142</v>
      </c>
    </row>
    <row r="185" spans="1:1" ht="16.2" customHeight="1" x14ac:dyDescent="0.25">
      <c r="A185" s="17" t="s">
        <v>143</v>
      </c>
    </row>
    <row r="186" spans="1:1" ht="16.2" customHeight="1" x14ac:dyDescent="0.25">
      <c r="A186" s="13" t="s">
        <v>144</v>
      </c>
    </row>
    <row r="187" spans="1:1" ht="16.2" customHeight="1" x14ac:dyDescent="0.25">
      <c r="A187" s="17" t="s">
        <v>145</v>
      </c>
    </row>
    <row r="188" spans="1:1" ht="16.2" customHeight="1" x14ac:dyDescent="0.25">
      <c r="A188" s="17" t="s">
        <v>146</v>
      </c>
    </row>
    <row r="189" spans="1:1" ht="16.2" customHeight="1" x14ac:dyDescent="0.25">
      <c r="A189" s="13" t="s">
        <v>147</v>
      </c>
    </row>
    <row r="190" spans="1:1" ht="16.2" customHeight="1" x14ac:dyDescent="0.25">
      <c r="A190" s="17" t="s">
        <v>148</v>
      </c>
    </row>
    <row r="191" spans="1:1" ht="16.2" customHeight="1" x14ac:dyDescent="0.25">
      <c r="A191" t="s">
        <v>149</v>
      </c>
    </row>
    <row r="192" spans="1:1" ht="16.2" customHeight="1" x14ac:dyDescent="0.25">
      <c r="A192" s="13" t="s">
        <v>150</v>
      </c>
    </row>
    <row r="193" spans="1:1" ht="16.2" customHeight="1" x14ac:dyDescent="0.25">
      <c r="A193" s="13" t="s">
        <v>151</v>
      </c>
    </row>
    <row r="194" spans="1:1" ht="16.2" customHeight="1" x14ac:dyDescent="0.25">
      <c r="A194" s="13" t="s">
        <v>152</v>
      </c>
    </row>
    <row r="195" spans="1:1" ht="22.05" customHeight="1" x14ac:dyDescent="0.25">
      <c r="A195" t="s">
        <v>153</v>
      </c>
    </row>
    <row r="196" spans="1:1" ht="13.8" customHeight="1" x14ac:dyDescent="0.25">
      <c r="A196" s="20" t="s">
        <v>154</v>
      </c>
    </row>
    <row r="197" spans="1:1" ht="10.8" customHeight="1" x14ac:dyDescent="0.25">
      <c r="A197" s="21" t="s">
        <v>155</v>
      </c>
    </row>
    <row r="198" spans="1:1" ht="28.8" customHeight="1" x14ac:dyDescent="0.25">
      <c r="A198" s="22" t="s">
        <v>156</v>
      </c>
    </row>
    <row r="199" spans="1:1" ht="16.95" customHeight="1" x14ac:dyDescent="0.25">
      <c r="A199" s="23" t="s">
        <v>157</v>
      </c>
    </row>
    <row r="200" spans="1:1" ht="16.95" customHeight="1" x14ac:dyDescent="0.25">
      <c r="A200" s="23" t="s">
        <v>158</v>
      </c>
    </row>
    <row r="201" spans="1:1" ht="16.95" customHeight="1" x14ac:dyDescent="0.25">
      <c r="A201" s="13" t="s">
        <v>159</v>
      </c>
    </row>
    <row r="202" spans="1:1" ht="16.95" customHeight="1" x14ac:dyDescent="0.25">
      <c r="A202" s="24" t="s">
        <v>160</v>
      </c>
    </row>
    <row r="203" spans="1:1" ht="16.95" customHeight="1" x14ac:dyDescent="0.25">
      <c r="A203" s="24" t="s">
        <v>161</v>
      </c>
    </row>
    <row r="204" spans="1:1" ht="14.25" customHeight="1" x14ac:dyDescent="0.25">
      <c r="A204" s="25" t="s">
        <v>162</v>
      </c>
    </row>
    <row r="205" spans="1:1" ht="16.95" customHeight="1" x14ac:dyDescent="0.25">
      <c r="A205" s="24" t="s">
        <v>163</v>
      </c>
    </row>
    <row r="206" spans="1:1" ht="16.95" customHeight="1" x14ac:dyDescent="0.25">
      <c r="A206" s="24" t="s">
        <v>164</v>
      </c>
    </row>
    <row r="207" spans="1:1" ht="16.95" customHeight="1" x14ac:dyDescent="0.25">
      <c r="A207" s="24" t="s">
        <v>165</v>
      </c>
    </row>
    <row r="208" spans="1:1" ht="16.95" customHeight="1" x14ac:dyDescent="0.25">
      <c r="A208" s="13" t="s">
        <v>166</v>
      </c>
    </row>
    <row r="209" spans="1:1" ht="16.95" customHeight="1" x14ac:dyDescent="0.25">
      <c r="A209" s="24" t="s">
        <v>167</v>
      </c>
    </row>
    <row r="210" spans="1:1" ht="16.95" customHeight="1" x14ac:dyDescent="0.25">
      <c r="A210" s="24" t="s">
        <v>168</v>
      </c>
    </row>
    <row r="211" spans="1:1" ht="16.95" customHeight="1" x14ac:dyDescent="0.25">
      <c r="A211" s="24" t="s">
        <v>169</v>
      </c>
    </row>
    <row r="212" spans="1:1" ht="16.95" customHeight="1" x14ac:dyDescent="0.25">
      <c r="A212" s="24" t="s">
        <v>170</v>
      </c>
    </row>
    <row r="213" spans="1:1" ht="16.95" customHeight="1" x14ac:dyDescent="0.25">
      <c r="A213" s="13" t="s">
        <v>171</v>
      </c>
    </row>
    <row r="214" spans="1:1" ht="16.95" customHeight="1" x14ac:dyDescent="0.25">
      <c r="A214" s="24" t="s">
        <v>172</v>
      </c>
    </row>
    <row r="215" spans="1:1" ht="16.95" customHeight="1" x14ac:dyDescent="0.25">
      <c r="A215" s="13" t="s">
        <v>173</v>
      </c>
    </row>
    <row r="216" spans="1:1" ht="16.95" customHeight="1" x14ac:dyDescent="0.25">
      <c r="A216" s="13" t="s">
        <v>174</v>
      </c>
    </row>
    <row r="217" spans="1:1" ht="16.95" customHeight="1" x14ac:dyDescent="0.25">
      <c r="A217" s="24" t="s">
        <v>175</v>
      </c>
    </row>
    <row r="218" spans="1:1" ht="16.95" customHeight="1" x14ac:dyDescent="0.25">
      <c r="A218" s="24" t="s">
        <v>176</v>
      </c>
    </row>
    <row r="219" spans="1:1" ht="16.95" customHeight="1" x14ac:dyDescent="0.25">
      <c r="A219" s="24" t="s">
        <v>177</v>
      </c>
    </row>
    <row r="220" spans="1:1" ht="16.95" customHeight="1" x14ac:dyDescent="0.25">
      <c r="A220" s="23" t="s">
        <v>178</v>
      </c>
    </row>
    <row r="221" spans="1:1" ht="16.95" customHeight="1" x14ac:dyDescent="0.25">
      <c r="A221" s="23" t="s">
        <v>179</v>
      </c>
    </row>
    <row r="222" spans="1:1" ht="16.95" customHeight="1" x14ac:dyDescent="0.25">
      <c r="A222" s="23" t="s">
        <v>180</v>
      </c>
    </row>
    <row r="223" spans="1:1" ht="16.95" customHeight="1" x14ac:dyDescent="0.25">
      <c r="A223" s="23" t="s">
        <v>181</v>
      </c>
    </row>
    <row r="224" spans="1:1" ht="16.95" customHeight="1" x14ac:dyDescent="0.25">
      <c r="A224" s="23" t="s">
        <v>182</v>
      </c>
    </row>
    <row r="225" spans="1:1" ht="16.95" customHeight="1" x14ac:dyDescent="0.25">
      <c r="A225" s="23" t="s">
        <v>183</v>
      </c>
    </row>
    <row r="226" spans="1:1" ht="16.95" customHeight="1" x14ac:dyDescent="0.25">
      <c r="A226" s="23" t="s">
        <v>184</v>
      </c>
    </row>
    <row r="227" spans="1:1" ht="16.95" customHeight="1" x14ac:dyDescent="0.25">
      <c r="A227" s="17" t="s">
        <v>185</v>
      </c>
    </row>
    <row r="228" spans="1:1" ht="16.95" customHeight="1" x14ac:dyDescent="0.25">
      <c r="A228" s="23" t="s">
        <v>186</v>
      </c>
    </row>
    <row r="229" spans="1:1" ht="16.95" customHeight="1" x14ac:dyDescent="0.25">
      <c r="A229" s="23" t="s">
        <v>187</v>
      </c>
    </row>
    <row r="230" spans="1:1" ht="16.95" customHeight="1" x14ac:dyDescent="0.25">
      <c r="A230" s="23" t="s">
        <v>188</v>
      </c>
    </row>
    <row r="231" spans="1:1" ht="16.95" customHeight="1" x14ac:dyDescent="0.25">
      <c r="A231" s="23" t="s">
        <v>189</v>
      </c>
    </row>
    <row r="232" spans="1:1" ht="16.95" customHeight="1" x14ac:dyDescent="0.25">
      <c r="A232" s="23" t="s">
        <v>190</v>
      </c>
    </row>
    <row r="233" spans="1:1" ht="16.95" customHeight="1" x14ac:dyDescent="0.25">
      <c r="A233" s="23" t="s">
        <v>191</v>
      </c>
    </row>
    <row r="234" spans="1:1" ht="16.95" customHeight="1" x14ac:dyDescent="0.25">
      <c r="A234" s="23" t="s">
        <v>192</v>
      </c>
    </row>
    <row r="235" spans="1:1" ht="16.95" customHeight="1" x14ac:dyDescent="0.25">
      <c r="A235" s="23" t="s">
        <v>193</v>
      </c>
    </row>
    <row r="236" spans="1:1" ht="16.95" customHeight="1" x14ac:dyDescent="0.25">
      <c r="A236" s="23" t="s">
        <v>194</v>
      </c>
    </row>
    <row r="237" spans="1:1" ht="16.95" customHeight="1" x14ac:dyDescent="0.25">
      <c r="A237" s="23" t="s">
        <v>195</v>
      </c>
    </row>
    <row r="238" spans="1:1" ht="16.95" customHeight="1" x14ac:dyDescent="0.25">
      <c r="A238" s="8" t="s">
        <v>196</v>
      </c>
    </row>
    <row r="239" spans="1:1" ht="16.95" customHeight="1" x14ac:dyDescent="0.25">
      <c r="A239" s="23" t="s">
        <v>197</v>
      </c>
    </row>
    <row r="240" spans="1:1" ht="16.95" customHeight="1" x14ac:dyDescent="0.25">
      <c r="A240" s="23" t="s">
        <v>198</v>
      </c>
    </row>
    <row r="241" spans="1:1" ht="16.95" customHeight="1" x14ac:dyDescent="0.25">
      <c r="A241" s="23" t="s">
        <v>199</v>
      </c>
    </row>
    <row r="242" spans="1:1" ht="16.95" customHeight="1" x14ac:dyDescent="0.25">
      <c r="A242" s="23" t="s">
        <v>200</v>
      </c>
    </row>
    <row r="243" spans="1:1" ht="16.95" customHeight="1" x14ac:dyDescent="0.25">
      <c r="A243" s="23" t="s">
        <v>201</v>
      </c>
    </row>
    <row r="244" spans="1:1" ht="44.55" customHeight="1" x14ac:dyDescent="0.25">
      <c r="A244" t="s">
        <v>202</v>
      </c>
    </row>
    <row r="245" spans="1:1" ht="14.25" customHeight="1" x14ac:dyDescent="0.25">
      <c r="A245" s="26" t="s">
        <v>203</v>
      </c>
    </row>
    <row r="246" spans="1:1" ht="7.2" customHeight="1" x14ac:dyDescent="0.25">
      <c r="A246" s="27" t="s">
        <v>204</v>
      </c>
    </row>
    <row r="247" spans="1:1" ht="17.25" customHeight="1" x14ac:dyDescent="0.25">
      <c r="A247" t="s">
        <v>205</v>
      </c>
    </row>
    <row r="248" spans="1:1" ht="18.45" customHeight="1" x14ac:dyDescent="0.25">
      <c r="A248" s="17" t="s">
        <v>206</v>
      </c>
    </row>
    <row r="249" spans="1:1" ht="15.45" customHeight="1" x14ac:dyDescent="0.25">
      <c r="A249" s="28" t="s">
        <v>207</v>
      </c>
    </row>
    <row r="250" spans="1:1" ht="19.8" customHeight="1" x14ac:dyDescent="0.25">
      <c r="A250" t="s">
        <v>208</v>
      </c>
    </row>
    <row r="251" spans="1:1" ht="19.8" customHeight="1" x14ac:dyDescent="0.25">
      <c r="A251" s="17" t="s">
        <v>209</v>
      </c>
    </row>
    <row r="252" spans="1:1" ht="19.8" customHeight="1" x14ac:dyDescent="0.25">
      <c r="A252" t="s">
        <v>210</v>
      </c>
    </row>
    <row r="253" spans="1:1" ht="14.7" customHeight="1" x14ac:dyDescent="0.25">
      <c r="A253" s="28" t="s">
        <v>211</v>
      </c>
    </row>
    <row r="254" spans="1:1" ht="19.95" customHeight="1" x14ac:dyDescent="0.25">
      <c r="A254" t="s">
        <v>212</v>
      </c>
    </row>
    <row r="255" spans="1:1" ht="19.95" customHeight="1" x14ac:dyDescent="0.25">
      <c r="A255" t="s">
        <v>213</v>
      </c>
    </row>
    <row r="256" spans="1:1" ht="19.95" customHeight="1" x14ac:dyDescent="0.25">
      <c r="A256" t="s">
        <v>214</v>
      </c>
    </row>
    <row r="257" spans="1:1" ht="14.7" customHeight="1" x14ac:dyDescent="0.25">
      <c r="A257" t="s">
        <v>215</v>
      </c>
    </row>
    <row r="258" spans="1:1" ht="19.8" customHeight="1" x14ac:dyDescent="0.25">
      <c r="A258" t="s">
        <v>216</v>
      </c>
    </row>
    <row r="259" spans="1:1" ht="14.7" customHeight="1" x14ac:dyDescent="0.25">
      <c r="A259" t="s">
        <v>217</v>
      </c>
    </row>
    <row r="260" spans="1:1" ht="14.7" customHeight="1" x14ac:dyDescent="0.25">
      <c r="A260" t="s">
        <v>218</v>
      </c>
    </row>
    <row r="261" spans="1:1" ht="15" customHeight="1" x14ac:dyDescent="0.25">
      <c r="A261" t="s">
        <v>219</v>
      </c>
    </row>
    <row r="262" spans="1:1" ht="17.7" customHeight="1" x14ac:dyDescent="0.25">
      <c r="A262" t="s">
        <v>220</v>
      </c>
    </row>
    <row r="263" spans="1:1" ht="18" customHeight="1" x14ac:dyDescent="0.25">
      <c r="A263" t="s">
        <v>221</v>
      </c>
    </row>
    <row r="264" spans="1:1" ht="24.75" customHeight="1" x14ac:dyDescent="0.25">
      <c r="A264" t="s">
        <v>222</v>
      </c>
    </row>
    <row r="265" spans="1:1" ht="15.45" customHeight="1" x14ac:dyDescent="0.25">
      <c r="A265" s="28" t="s">
        <v>223</v>
      </c>
    </row>
    <row r="266" spans="1:1" ht="14.7" customHeight="1" x14ac:dyDescent="0.25">
      <c r="A266" s="28" t="s">
        <v>224</v>
      </c>
    </row>
    <row r="267" spans="1:1" ht="14.7" customHeight="1" x14ac:dyDescent="0.25">
      <c r="A267" s="28" t="s">
        <v>225</v>
      </c>
    </row>
    <row r="268" spans="1:1" ht="14.7" customHeight="1" x14ac:dyDescent="0.25">
      <c r="A268" t="s">
        <v>226</v>
      </c>
    </row>
    <row r="269" spans="1:1" ht="14.7" customHeight="1" x14ac:dyDescent="0.25">
      <c r="A269" t="s">
        <v>227</v>
      </c>
    </row>
    <row r="270" spans="1:1" ht="15.45" customHeight="1" x14ac:dyDescent="0.25">
      <c r="A270" s="28" t="s">
        <v>228</v>
      </c>
    </row>
    <row r="271" spans="1:1" ht="19.8" customHeight="1" x14ac:dyDescent="0.25">
      <c r="A271" t="s">
        <v>229</v>
      </c>
    </row>
    <row r="272" spans="1:1" ht="19.2" customHeight="1" x14ac:dyDescent="0.25">
      <c r="A272" t="s">
        <v>230</v>
      </c>
    </row>
    <row r="273" spans="1:1" ht="19.2" customHeight="1" x14ac:dyDescent="0.25">
      <c r="A273" t="s">
        <v>231</v>
      </c>
    </row>
    <row r="274" spans="1:1" ht="19.8" customHeight="1" x14ac:dyDescent="0.25">
      <c r="A274" t="s">
        <v>232</v>
      </c>
    </row>
    <row r="275" spans="1:1" ht="19.2" customHeight="1" x14ac:dyDescent="0.25">
      <c r="A275" t="s">
        <v>233</v>
      </c>
    </row>
    <row r="276" spans="1:1" ht="19.8" customHeight="1" x14ac:dyDescent="0.25">
      <c r="A276" t="s">
        <v>234</v>
      </c>
    </row>
    <row r="277" spans="1:1" ht="14.7" customHeight="1" x14ac:dyDescent="0.25">
      <c r="A277" s="28" t="s">
        <v>235</v>
      </c>
    </row>
    <row r="278" spans="1:1" ht="14.7" customHeight="1" x14ac:dyDescent="0.25">
      <c r="A278" s="29" t="s">
        <v>236</v>
      </c>
    </row>
    <row r="279" spans="1:1" ht="14.7" customHeight="1" x14ac:dyDescent="0.25">
      <c r="A279" s="28" t="s">
        <v>237</v>
      </c>
    </row>
    <row r="280" spans="1:1" ht="20.55" customHeight="1" x14ac:dyDescent="0.25">
      <c r="A280" t="s">
        <v>238</v>
      </c>
    </row>
    <row r="281" spans="1:1" ht="19.8" customHeight="1" x14ac:dyDescent="0.25">
      <c r="A281" t="s">
        <v>239</v>
      </c>
    </row>
    <row r="282" spans="1:1" ht="16.8" customHeight="1" x14ac:dyDescent="0.25">
      <c r="A282" t="s">
        <v>240</v>
      </c>
    </row>
    <row r="283" spans="1:1" ht="16.8" customHeight="1" x14ac:dyDescent="0.25">
      <c r="A283" s="30" t="s">
        <v>241</v>
      </c>
    </row>
    <row r="284" spans="1:1" ht="19.8" customHeight="1" x14ac:dyDescent="0.25">
      <c r="A284" s="31" t="s">
        <v>242</v>
      </c>
    </row>
    <row r="285" spans="1:1" ht="14.7" customHeight="1" x14ac:dyDescent="0.25">
      <c r="A285" t="s">
        <v>243</v>
      </c>
    </row>
    <row r="286" spans="1:1" ht="19.2" customHeight="1" x14ac:dyDescent="0.25">
      <c r="A286" t="s">
        <v>244</v>
      </c>
    </row>
    <row r="287" spans="1:1" ht="14.7" customHeight="1" x14ac:dyDescent="0.25">
      <c r="A287" s="28" t="s">
        <v>245</v>
      </c>
    </row>
    <row r="288" spans="1:1" ht="14.7" customHeight="1" x14ac:dyDescent="0.25">
      <c r="A288" s="28" t="s">
        <v>246</v>
      </c>
    </row>
    <row r="289" spans="1:1" ht="14.7" customHeight="1" x14ac:dyDescent="0.25">
      <c r="A289" s="28" t="s">
        <v>247</v>
      </c>
    </row>
    <row r="290" spans="1:1" ht="14.7" customHeight="1" x14ac:dyDescent="0.25">
      <c r="A290" s="32">
        <v>14</v>
      </c>
    </row>
    <row r="291" spans="1:1" ht="14.7" customHeight="1" x14ac:dyDescent="0.25">
      <c r="A291" s="32">
        <v>179</v>
      </c>
    </row>
    <row r="292" spans="1:1" ht="14.7" customHeight="1" x14ac:dyDescent="0.25">
      <c r="A292" s="33">
        <v>0</v>
      </c>
    </row>
    <row r="293" spans="1:1" ht="14.7" customHeight="1" x14ac:dyDescent="0.25">
      <c r="A293" s="28" t="s">
        <v>248</v>
      </c>
    </row>
    <row r="294" spans="1:1" ht="14.7" customHeight="1" x14ac:dyDescent="0.25">
      <c r="A294" s="28" t="s">
        <v>249</v>
      </c>
    </row>
    <row r="295" spans="1:1" ht="18" customHeight="1" x14ac:dyDescent="0.25">
      <c r="A295" t="s">
        <v>250</v>
      </c>
    </row>
    <row r="296" spans="1:1" ht="18" customHeight="1" x14ac:dyDescent="0.25">
      <c r="A296" t="s">
        <v>251</v>
      </c>
    </row>
    <row r="297" spans="1:1" ht="14.7" customHeight="1" x14ac:dyDescent="0.25">
      <c r="A297" s="29" t="s">
        <v>236</v>
      </c>
    </row>
    <row r="298" spans="1:1" ht="14.7" customHeight="1" x14ac:dyDescent="0.25">
      <c r="A298" s="28" t="s">
        <v>252</v>
      </c>
    </row>
    <row r="299" spans="1:1" ht="14.7" customHeight="1" x14ac:dyDescent="0.25">
      <c r="A299" s="28" t="s">
        <v>253</v>
      </c>
    </row>
    <row r="300" spans="1:1" ht="18" customHeight="1" x14ac:dyDescent="0.25">
      <c r="A300" t="s">
        <v>254</v>
      </c>
    </row>
    <row r="301" spans="1:1" ht="18.45" customHeight="1" x14ac:dyDescent="0.25">
      <c r="A301" s="31" t="s">
        <v>255</v>
      </c>
    </row>
    <row r="302" spans="1:1" ht="14.7" customHeight="1" x14ac:dyDescent="0.25">
      <c r="A302" s="28" t="s">
        <v>256</v>
      </c>
    </row>
    <row r="303" spans="1:1" ht="14.7" customHeight="1" x14ac:dyDescent="0.25">
      <c r="A303" t="s">
        <v>257</v>
      </c>
    </row>
    <row r="304" spans="1:1" ht="14.7" customHeight="1" x14ac:dyDescent="0.25">
      <c r="A304" s="32">
        <v>13</v>
      </c>
    </row>
    <row r="305" spans="1:1" ht="14.7" customHeight="1" x14ac:dyDescent="0.25">
      <c r="A305" s="32">
        <v>3</v>
      </c>
    </row>
    <row r="306" spans="1:1" ht="14.7" customHeight="1" x14ac:dyDescent="0.25">
      <c r="A306" s="28" t="s">
        <v>258</v>
      </c>
    </row>
    <row r="307" spans="1:1" ht="17.25" customHeight="1" x14ac:dyDescent="0.25">
      <c r="A307" t="s">
        <v>259</v>
      </c>
    </row>
    <row r="308" spans="1:1" ht="15.45" customHeight="1" x14ac:dyDescent="0.25">
      <c r="A308" s="28" t="s">
        <v>260</v>
      </c>
    </row>
    <row r="309" spans="1:1" ht="14.7" customHeight="1" x14ac:dyDescent="0.25">
      <c r="A309" s="29" t="s">
        <v>236</v>
      </c>
    </row>
    <row r="310" spans="1:1" ht="14.7" customHeight="1" x14ac:dyDescent="0.25">
      <c r="A310" s="28" t="s">
        <v>261</v>
      </c>
    </row>
    <row r="311" spans="1:1" ht="14.7" customHeight="1" x14ac:dyDescent="0.25">
      <c r="A311" t="s">
        <v>262</v>
      </c>
    </row>
    <row r="312" spans="1:1" ht="18" customHeight="1" x14ac:dyDescent="0.25">
      <c r="A312" t="s">
        <v>263</v>
      </c>
    </row>
    <row r="313" spans="1:1" ht="18" customHeight="1" x14ac:dyDescent="0.25">
      <c r="A313" s="34" t="s">
        <v>264</v>
      </c>
    </row>
    <row r="314" spans="1:1" ht="14.7" customHeight="1" x14ac:dyDescent="0.25">
      <c r="A314" s="28" t="s">
        <v>265</v>
      </c>
    </row>
    <row r="315" spans="1:1" ht="14.7" customHeight="1" x14ac:dyDescent="0.25">
      <c r="A315" s="28" t="s">
        <v>266</v>
      </c>
    </row>
    <row r="316" spans="1:1" ht="14.7" customHeight="1" x14ac:dyDescent="0.25">
      <c r="A316" s="32">
        <v>7</v>
      </c>
    </row>
    <row r="317" spans="1:1" ht="24.75" customHeight="1" x14ac:dyDescent="0.25">
      <c r="A317" t="s">
        <v>267</v>
      </c>
    </row>
    <row r="318" spans="1:1" ht="14.7" customHeight="1" x14ac:dyDescent="0.25">
      <c r="A318" s="28" t="s">
        <v>268</v>
      </c>
    </row>
    <row r="319" spans="1:1" ht="14.7" customHeight="1" x14ac:dyDescent="0.25">
      <c r="A319" s="35" t="s">
        <v>236</v>
      </c>
    </row>
    <row r="320" spans="1:1" ht="15.45" customHeight="1" x14ac:dyDescent="0.25">
      <c r="A320" s="29" t="s">
        <v>269</v>
      </c>
    </row>
    <row r="321" spans="1:1" ht="14.7" customHeight="1" x14ac:dyDescent="0.25">
      <c r="A321" s="35" t="s">
        <v>270</v>
      </c>
    </row>
    <row r="322" spans="1:1" ht="15.45" customHeight="1" x14ac:dyDescent="0.25">
      <c r="A322" s="29" t="s">
        <v>271</v>
      </c>
    </row>
    <row r="323" spans="1:1" ht="14.7" customHeight="1" x14ac:dyDescent="0.25">
      <c r="A323" s="35" t="s">
        <v>270</v>
      </c>
    </row>
    <row r="324" spans="1:1" ht="46.05" customHeight="1" x14ac:dyDescent="0.25">
      <c r="A324" t="s">
        <v>272</v>
      </c>
    </row>
    <row r="325" spans="1:1" ht="17.25" customHeight="1" x14ac:dyDescent="0.25">
      <c r="A325" s="36" t="s">
        <v>273</v>
      </c>
    </row>
    <row r="326" spans="1:1" ht="19.2" customHeight="1" x14ac:dyDescent="0.25">
      <c r="A326" t="s">
        <v>274</v>
      </c>
    </row>
    <row r="327" spans="1:1" ht="19.2" customHeight="1" x14ac:dyDescent="0.25">
      <c r="A327" t="s">
        <v>275</v>
      </c>
    </row>
    <row r="328" spans="1:1" ht="19.2" customHeight="1" x14ac:dyDescent="0.25">
      <c r="A328" t="s">
        <v>276</v>
      </c>
    </row>
    <row r="329" spans="1:1" ht="19.2" customHeight="1" x14ac:dyDescent="0.25">
      <c r="A329" t="s">
        <v>277</v>
      </c>
    </row>
    <row r="330" spans="1:1" ht="18.45" customHeight="1" x14ac:dyDescent="0.25">
      <c r="A330" t="s">
        <v>278</v>
      </c>
    </row>
    <row r="331" spans="1:1" ht="14.25" customHeight="1" x14ac:dyDescent="0.25">
      <c r="A331" s="26" t="s">
        <v>279</v>
      </c>
    </row>
    <row r="332" spans="1:1" ht="14.25" customHeight="1" x14ac:dyDescent="0.25">
      <c r="A332" s="15" t="s">
        <v>280</v>
      </c>
    </row>
    <row r="333" spans="1:1" ht="11.55" customHeight="1" x14ac:dyDescent="0.25">
      <c r="A333" s="37" t="s">
        <v>281</v>
      </c>
    </row>
    <row r="334" spans="1:1" ht="25.2" customHeight="1" x14ac:dyDescent="0.25">
      <c r="A334" s="38" t="s">
        <v>282</v>
      </c>
    </row>
    <row r="335" spans="1:1" ht="18.75" customHeight="1" x14ac:dyDescent="0.25">
      <c r="A335" s="17" t="s">
        <v>283</v>
      </c>
    </row>
    <row r="336" spans="1:1" ht="18.75" customHeight="1" x14ac:dyDescent="0.25">
      <c r="A336" s="17" t="s">
        <v>284</v>
      </c>
    </row>
    <row r="337" spans="1:1" ht="17.55" customHeight="1" x14ac:dyDescent="0.25">
      <c r="A337" s="8" t="s">
        <v>285</v>
      </c>
    </row>
    <row r="338" spans="1:1" ht="16.95" customHeight="1" x14ac:dyDescent="0.25">
      <c r="A338" s="8" t="s">
        <v>286</v>
      </c>
    </row>
    <row r="339" spans="1:1" ht="17.55" customHeight="1" x14ac:dyDescent="0.25">
      <c r="A339" s="17" t="s">
        <v>287</v>
      </c>
    </row>
    <row r="340" spans="1:1" ht="26.55" customHeight="1" x14ac:dyDescent="0.25">
      <c r="A340" t="s">
        <v>288</v>
      </c>
    </row>
    <row r="341" spans="1:1" ht="15.45" customHeight="1" x14ac:dyDescent="0.25">
      <c r="A341" s="39" t="s">
        <v>289</v>
      </c>
    </row>
    <row r="342" spans="1:1" ht="18.45" customHeight="1" x14ac:dyDescent="0.25">
      <c r="A342" t="s">
        <v>290</v>
      </c>
    </row>
    <row r="343" spans="1:1" ht="17.7" customHeight="1" x14ac:dyDescent="0.25">
      <c r="A343" t="s">
        <v>291</v>
      </c>
    </row>
    <row r="344" spans="1:1" ht="48.3" customHeight="1" x14ac:dyDescent="0.25">
      <c r="A344" s="40" t="s">
        <v>292</v>
      </c>
    </row>
    <row r="345" spans="1:1" ht="48.3" customHeight="1" x14ac:dyDescent="0.25">
      <c r="A345" t="s">
        <v>293</v>
      </c>
    </row>
    <row r="346" spans="1:1" ht="13.8" customHeight="1" x14ac:dyDescent="0.25">
      <c r="A346" s="20" t="s">
        <v>294</v>
      </c>
    </row>
    <row r="347" spans="1:1" ht="12.3" customHeight="1" x14ac:dyDescent="0.25">
      <c r="A347" s="41" t="s">
        <v>295</v>
      </c>
    </row>
    <row r="348" spans="1:1" ht="10.8" customHeight="1" x14ac:dyDescent="0.25">
      <c r="A348" s="1" t="s">
        <v>296</v>
      </c>
    </row>
    <row r="349" spans="1:1" ht="16.2" customHeight="1" x14ac:dyDescent="0.25">
      <c r="A349" t="s">
        <v>297</v>
      </c>
    </row>
    <row r="350" spans="1:1" ht="19.05" customHeight="1" x14ac:dyDescent="0.25">
      <c r="A350" s="17" t="s">
        <v>298</v>
      </c>
    </row>
    <row r="351" spans="1:1" ht="16.95" customHeight="1" x14ac:dyDescent="0.25">
      <c r="A351" t="s">
        <v>299</v>
      </c>
    </row>
    <row r="352" spans="1:1" ht="17.55" customHeight="1" x14ac:dyDescent="0.25">
      <c r="A352" t="s">
        <v>300</v>
      </c>
    </row>
    <row r="353" spans="1:1" ht="16.2" customHeight="1" x14ac:dyDescent="0.25">
      <c r="A353" s="10" t="s">
        <v>301</v>
      </c>
    </row>
    <row r="354" spans="1:1" ht="16.2" customHeight="1" x14ac:dyDescent="0.25">
      <c r="A354" s="10" t="s">
        <v>302</v>
      </c>
    </row>
    <row r="355" spans="1:1" ht="12.75" customHeight="1" x14ac:dyDescent="0.25">
      <c r="A355" s="42" t="s">
        <v>303</v>
      </c>
    </row>
    <row r="356" spans="1:1" ht="15" customHeight="1" x14ac:dyDescent="0.25">
      <c r="A356" t="s">
        <v>304</v>
      </c>
    </row>
    <row r="357" spans="1:1" ht="16.2" customHeight="1" x14ac:dyDescent="0.25">
      <c r="A357" s="14" t="s">
        <v>305</v>
      </c>
    </row>
    <row r="358" spans="1:1" ht="14.7" customHeight="1" x14ac:dyDescent="0.25">
      <c r="A358" s="28" t="s">
        <v>306</v>
      </c>
    </row>
    <row r="359" spans="1:1" ht="14.7" customHeight="1" x14ac:dyDescent="0.25">
      <c r="A359" s="28" t="s">
        <v>307</v>
      </c>
    </row>
    <row r="360" spans="1:1" ht="18.3" customHeight="1" x14ac:dyDescent="0.25">
      <c r="A360" t="s">
        <v>308</v>
      </c>
    </row>
    <row r="361" spans="1:1" ht="17.7" customHeight="1" x14ac:dyDescent="0.25">
      <c r="A361" t="s">
        <v>309</v>
      </c>
    </row>
    <row r="362" spans="1:1" ht="17.7" customHeight="1" x14ac:dyDescent="0.25">
      <c r="A362" t="s">
        <v>310</v>
      </c>
    </row>
    <row r="363" spans="1:1" ht="16.2" customHeight="1" x14ac:dyDescent="0.25">
      <c r="A363" s="10" t="s">
        <v>311</v>
      </c>
    </row>
    <row r="364" spans="1:1" ht="16.8" customHeight="1" x14ac:dyDescent="0.25">
      <c r="A364" s="17" t="s">
        <v>312</v>
      </c>
    </row>
    <row r="365" spans="1:1" ht="16.95" customHeight="1" x14ac:dyDescent="0.25">
      <c r="A365" s="17" t="s">
        <v>313</v>
      </c>
    </row>
    <row r="366" spans="1:1" ht="16.95" customHeight="1" x14ac:dyDescent="0.25">
      <c r="A366" t="s">
        <v>314</v>
      </c>
    </row>
    <row r="367" spans="1:1" ht="17.7" customHeight="1" x14ac:dyDescent="0.25">
      <c r="A367" t="s">
        <v>315</v>
      </c>
    </row>
    <row r="368" spans="1:1" ht="18.3" customHeight="1" x14ac:dyDescent="0.25">
      <c r="A368" t="s">
        <v>316</v>
      </c>
    </row>
    <row r="369" spans="1:1" ht="16.2" customHeight="1" x14ac:dyDescent="0.25">
      <c r="A369" s="12" t="s">
        <v>317</v>
      </c>
    </row>
    <row r="370" spans="1:1" ht="16.2" customHeight="1" x14ac:dyDescent="0.25">
      <c r="A370" s="10" t="s">
        <v>318</v>
      </c>
    </row>
    <row r="371" spans="1:1" ht="16.2" customHeight="1" x14ac:dyDescent="0.25">
      <c r="A371" s="12" t="s">
        <v>319</v>
      </c>
    </row>
    <row r="372" spans="1:1" ht="16.2" customHeight="1" x14ac:dyDescent="0.25">
      <c r="A372" s="10" t="s">
        <v>320</v>
      </c>
    </row>
    <row r="373" spans="1:1" ht="16.95" customHeight="1" x14ac:dyDescent="0.25">
      <c r="A373" s="10" t="s">
        <v>321</v>
      </c>
    </row>
    <row r="374" spans="1:1" ht="16.95" customHeight="1" x14ac:dyDescent="0.25">
      <c r="A374" t="s">
        <v>322</v>
      </c>
    </row>
    <row r="375" spans="1:1" ht="17.7" customHeight="1" x14ac:dyDescent="0.25">
      <c r="A375" s="17" t="s">
        <v>323</v>
      </c>
    </row>
    <row r="376" spans="1:1" ht="16.95" customHeight="1" x14ac:dyDescent="0.25">
      <c r="A376" t="s">
        <v>324</v>
      </c>
    </row>
    <row r="377" spans="1:1" ht="17.7" customHeight="1" x14ac:dyDescent="0.25">
      <c r="A377" s="17" t="s">
        <v>325</v>
      </c>
    </row>
    <row r="378" spans="1:1" ht="16.8" customHeight="1" x14ac:dyDescent="0.25">
      <c r="A378" s="43" t="s">
        <v>326</v>
      </c>
    </row>
    <row r="379" spans="1:1" ht="17.25" customHeight="1" x14ac:dyDescent="0.25">
      <c r="A379" s="13" t="s">
        <v>327</v>
      </c>
    </row>
    <row r="380" spans="1:1" ht="18.3" customHeight="1" x14ac:dyDescent="0.25">
      <c r="A380" s="13" t="s">
        <v>328</v>
      </c>
    </row>
    <row r="381" spans="1:1" ht="17.7" customHeight="1" x14ac:dyDescent="0.25">
      <c r="A381" s="13" t="s">
        <v>329</v>
      </c>
    </row>
    <row r="382" spans="1:1" ht="16.8" customHeight="1" x14ac:dyDescent="0.25">
      <c r="A382" s="43" t="s">
        <v>330</v>
      </c>
    </row>
    <row r="383" spans="1:1" ht="18.3" customHeight="1" x14ac:dyDescent="0.25">
      <c r="A383" s="13" t="s">
        <v>331</v>
      </c>
    </row>
    <row r="384" spans="1:1" ht="17.25" customHeight="1" x14ac:dyDescent="0.25">
      <c r="A384" s="13" t="s">
        <v>332</v>
      </c>
    </row>
    <row r="385" spans="1:1" ht="17.7" customHeight="1" x14ac:dyDescent="0.25">
      <c r="A385" s="13" t="s">
        <v>333</v>
      </c>
    </row>
    <row r="386" spans="1:1" ht="17.7" customHeight="1" x14ac:dyDescent="0.25">
      <c r="A386" s="13" t="s">
        <v>334</v>
      </c>
    </row>
    <row r="387" spans="1:1" ht="17.25" customHeight="1" x14ac:dyDescent="0.25">
      <c r="A387" s="43" t="s">
        <v>335</v>
      </c>
    </row>
    <row r="388" spans="1:1" ht="17.7" customHeight="1" x14ac:dyDescent="0.25">
      <c r="A388" s="13" t="s">
        <v>336</v>
      </c>
    </row>
    <row r="389" spans="1:1" ht="17.25" customHeight="1" x14ac:dyDescent="0.25">
      <c r="A389" s="13" t="s">
        <v>337</v>
      </c>
    </row>
    <row r="390" spans="1:1" ht="19.05" customHeight="1" x14ac:dyDescent="0.25">
      <c r="A390" t="s">
        <v>338</v>
      </c>
    </row>
    <row r="391" spans="1:1" ht="16.2" customHeight="1" x14ac:dyDescent="0.25">
      <c r="A391" s="17" t="s">
        <v>339</v>
      </c>
    </row>
    <row r="392" spans="1:1" ht="16.95" customHeight="1" x14ac:dyDescent="0.25">
      <c r="A392" s="14" t="s">
        <v>340</v>
      </c>
    </row>
    <row r="393" spans="1:1" ht="16.2" customHeight="1" x14ac:dyDescent="0.25">
      <c r="A393" s="44" t="s">
        <v>341</v>
      </c>
    </row>
    <row r="394" spans="1:1" ht="16.2" customHeight="1" x14ac:dyDescent="0.25">
      <c r="A394" s="14" t="s">
        <v>342</v>
      </c>
    </row>
    <row r="395" spans="1:1" ht="16.2" customHeight="1" x14ac:dyDescent="0.25">
      <c r="A395" s="44" t="s">
        <v>343</v>
      </c>
    </row>
    <row r="396" spans="1:1" ht="41.7" customHeight="1" x14ac:dyDescent="0.25">
      <c r="A396" t="s">
        <v>344</v>
      </c>
    </row>
    <row r="397" spans="1:1" ht="16.8" customHeight="1" x14ac:dyDescent="0.25">
      <c r="A397" t="s">
        <v>345</v>
      </c>
    </row>
    <row r="398" spans="1:1" ht="16.95" customHeight="1" x14ac:dyDescent="0.25">
      <c r="A398" t="s">
        <v>346</v>
      </c>
    </row>
    <row r="399" spans="1:1" ht="17.25" customHeight="1" x14ac:dyDescent="0.25">
      <c r="A399" s="30" t="s">
        <v>347</v>
      </c>
    </row>
    <row r="400" spans="1:1" ht="17.25" customHeight="1" x14ac:dyDescent="0.25">
      <c r="A400" s="34" t="s">
        <v>348</v>
      </c>
    </row>
    <row r="401" spans="1:1" ht="16.8" customHeight="1" x14ac:dyDescent="0.25">
      <c r="A401" s="30" t="s">
        <v>349</v>
      </c>
    </row>
    <row r="402" spans="1:1" ht="21" customHeight="1" x14ac:dyDescent="0.25">
      <c r="A402" s="34" t="s">
        <v>350</v>
      </c>
    </row>
    <row r="403" spans="1:1" ht="16.2" customHeight="1" x14ac:dyDescent="0.25">
      <c r="A403" s="34" t="s">
        <v>351</v>
      </c>
    </row>
    <row r="404" spans="1:1" ht="17.25" customHeight="1" x14ac:dyDescent="0.25">
      <c r="A404" s="34" t="s">
        <v>352</v>
      </c>
    </row>
    <row r="405" spans="1:1" ht="16.2" customHeight="1" x14ac:dyDescent="0.25">
      <c r="A405" s="45" t="s">
        <v>353</v>
      </c>
    </row>
    <row r="406" spans="1:1" ht="14.25" customHeight="1" x14ac:dyDescent="0.25">
      <c r="A406" s="15" t="s">
        <v>280</v>
      </c>
    </row>
    <row r="407" spans="1:1" ht="17.25" customHeight="1" x14ac:dyDescent="0.25">
      <c r="A407" t="s">
        <v>354</v>
      </c>
    </row>
    <row r="408" spans="1:1" ht="14.25" customHeight="1" x14ac:dyDescent="0.25">
      <c r="A408" s="26" t="s">
        <v>355</v>
      </c>
    </row>
    <row r="409" spans="1:1" ht="11.55" customHeight="1" x14ac:dyDescent="0.25">
      <c r="A409" s="37" t="s">
        <v>281</v>
      </c>
    </row>
    <row r="410" spans="1:1" ht="16.95" customHeight="1" x14ac:dyDescent="0.25">
      <c r="A410" t="s">
        <v>356</v>
      </c>
    </row>
    <row r="411" spans="1:1" ht="16.95" customHeight="1" x14ac:dyDescent="0.25">
      <c r="A411" t="s">
        <v>357</v>
      </c>
    </row>
    <row r="412" spans="1:1" ht="16.95" customHeight="1" x14ac:dyDescent="0.25">
      <c r="A412" s="8" t="s">
        <v>286</v>
      </c>
    </row>
    <row r="413" spans="1:1" ht="16.95" customHeight="1" x14ac:dyDescent="0.25">
      <c r="A413" s="8" t="s">
        <v>358</v>
      </c>
    </row>
    <row r="414" spans="1:1" ht="14.7" customHeight="1" x14ac:dyDescent="0.25">
      <c r="A414" s="28" t="s">
        <v>359</v>
      </c>
    </row>
    <row r="415" spans="1:1" ht="16.95" customHeight="1" x14ac:dyDescent="0.25">
      <c r="A415" t="s">
        <v>360</v>
      </c>
    </row>
    <row r="416" spans="1:1" ht="16.95" customHeight="1" x14ac:dyDescent="0.25">
      <c r="A416" s="17" t="s">
        <v>361</v>
      </c>
    </row>
    <row r="417" spans="1:1" ht="16.95" customHeight="1" x14ac:dyDescent="0.25">
      <c r="A417" s="23" t="s">
        <v>362</v>
      </c>
    </row>
    <row r="418" spans="1:1" ht="14.7" customHeight="1" x14ac:dyDescent="0.25">
      <c r="A418" s="28" t="s">
        <v>363</v>
      </c>
    </row>
    <row r="419" spans="1:1" ht="16.95" customHeight="1" x14ac:dyDescent="0.25">
      <c r="A419" s="8" t="s">
        <v>364</v>
      </c>
    </row>
    <row r="420" spans="1:1" ht="16.95" customHeight="1" x14ac:dyDescent="0.25">
      <c r="A420" s="8" t="s">
        <v>365</v>
      </c>
    </row>
    <row r="421" spans="1:1" ht="14.7" customHeight="1" x14ac:dyDescent="0.25">
      <c r="A421" s="17" t="s">
        <v>366</v>
      </c>
    </row>
    <row r="422" spans="1:1" ht="15.45" customHeight="1" x14ac:dyDescent="0.25">
      <c r="A422" t="s">
        <v>367</v>
      </c>
    </row>
    <row r="423" spans="1:1" ht="14.7" customHeight="1" x14ac:dyDescent="0.25">
      <c r="A423" s="28" t="s">
        <v>368</v>
      </c>
    </row>
    <row r="424" spans="1:1" ht="14.7" customHeight="1" x14ac:dyDescent="0.25">
      <c r="A424" s="28" t="s">
        <v>369</v>
      </c>
    </row>
    <row r="425" spans="1:1" ht="14.25" customHeight="1" x14ac:dyDescent="0.25">
      <c r="A425" s="46">
        <v>311</v>
      </c>
    </row>
    <row r="426" spans="1:1" ht="14.7" customHeight="1" x14ac:dyDescent="0.25">
      <c r="A426" s="32">
        <v>519</v>
      </c>
    </row>
    <row r="427" spans="1:1" ht="14.25" customHeight="1" x14ac:dyDescent="0.25">
      <c r="A427" s="46">
        <v>116</v>
      </c>
    </row>
    <row r="428" spans="1:1" ht="14.7" customHeight="1" x14ac:dyDescent="0.25">
      <c r="A428" s="32">
        <v>197</v>
      </c>
    </row>
    <row r="429" spans="1:1" ht="14.25" customHeight="1" x14ac:dyDescent="0.25">
      <c r="A429" s="46">
        <v>1688</v>
      </c>
    </row>
    <row r="430" spans="1:1" ht="14.7" customHeight="1" x14ac:dyDescent="0.25">
      <c r="A430" s="32">
        <v>4238</v>
      </c>
    </row>
    <row r="431" spans="1:1" ht="49.2" customHeight="1" x14ac:dyDescent="0.25">
      <c r="A431" t="s">
        <v>370</v>
      </c>
    </row>
    <row r="432" spans="1:1" ht="13.8" customHeight="1" x14ac:dyDescent="0.25">
      <c r="A432" s="20" t="s">
        <v>371</v>
      </c>
    </row>
    <row r="433" spans="1:1" ht="14.25" customHeight="1" x14ac:dyDescent="0.25">
      <c r="A433" s="15" t="s">
        <v>280</v>
      </c>
    </row>
    <row r="434" spans="1:1" ht="16.8" customHeight="1" x14ac:dyDescent="0.25">
      <c r="A434" s="31" t="s">
        <v>372</v>
      </c>
    </row>
    <row r="435" spans="1:1" ht="18" customHeight="1" x14ac:dyDescent="0.25">
      <c r="A435" t="s">
        <v>373</v>
      </c>
    </row>
    <row r="436" spans="1:1" ht="15.45" customHeight="1" x14ac:dyDescent="0.25">
      <c r="A436" s="28" t="s">
        <v>374</v>
      </c>
    </row>
    <row r="437" spans="1:1" ht="19.8" customHeight="1" x14ac:dyDescent="0.25">
      <c r="A437" s="47" t="s">
        <v>375</v>
      </c>
    </row>
    <row r="438" spans="1:1" ht="19.8" customHeight="1" x14ac:dyDescent="0.25">
      <c r="A438" s="47" t="s">
        <v>376</v>
      </c>
    </row>
    <row r="439" spans="1:1" ht="20.55" customHeight="1" x14ac:dyDescent="0.25">
      <c r="A439" t="s">
        <v>377</v>
      </c>
    </row>
    <row r="440" spans="1:1" ht="20.55" customHeight="1" x14ac:dyDescent="0.25">
      <c r="A440" t="s">
        <v>378</v>
      </c>
    </row>
    <row r="441" spans="1:1" ht="20.55" customHeight="1" x14ac:dyDescent="0.25">
      <c r="A441" t="s">
        <v>379</v>
      </c>
    </row>
    <row r="442" spans="1:1" ht="14.7" customHeight="1" x14ac:dyDescent="0.25">
      <c r="A442" t="s">
        <v>380</v>
      </c>
    </row>
    <row r="443" spans="1:1" ht="15" customHeight="1" x14ac:dyDescent="0.25">
      <c r="A443" s="13" t="s">
        <v>381</v>
      </c>
    </row>
    <row r="444" spans="1:1" ht="14.7" customHeight="1" x14ac:dyDescent="0.25">
      <c r="A444" s="29" t="s">
        <v>382</v>
      </c>
    </row>
    <row r="445" spans="1:1" ht="14.7" customHeight="1" x14ac:dyDescent="0.25">
      <c r="A445" s="29" t="s">
        <v>383</v>
      </c>
    </row>
    <row r="446" spans="1:1" ht="19.8" customHeight="1" x14ac:dyDescent="0.25">
      <c r="A446" t="s">
        <v>384</v>
      </c>
    </row>
    <row r="447" spans="1:1" ht="19.2" customHeight="1" x14ac:dyDescent="0.25">
      <c r="A447" t="s">
        <v>385</v>
      </c>
    </row>
    <row r="448" spans="1:1" ht="19.2" customHeight="1" x14ac:dyDescent="0.25">
      <c r="A448" t="s">
        <v>386</v>
      </c>
    </row>
    <row r="449" spans="1:1" ht="19.2" customHeight="1" x14ac:dyDescent="0.25">
      <c r="A449" t="s">
        <v>387</v>
      </c>
    </row>
    <row r="450" spans="1:1" ht="19.2" customHeight="1" x14ac:dyDescent="0.25">
      <c r="A450" s="30" t="s">
        <v>388</v>
      </c>
    </row>
    <row r="451" spans="1:1" ht="14.7" customHeight="1" x14ac:dyDescent="0.25">
      <c r="A451" s="28" t="s">
        <v>389</v>
      </c>
    </row>
    <row r="452" spans="1:1" ht="14.7" customHeight="1" x14ac:dyDescent="0.25">
      <c r="A452" s="28" t="s">
        <v>390</v>
      </c>
    </row>
    <row r="453" spans="1:1" ht="14.7" customHeight="1" x14ac:dyDescent="0.25">
      <c r="A453" s="28" t="s">
        <v>391</v>
      </c>
    </row>
    <row r="454" spans="1:1" ht="14.7" customHeight="1" x14ac:dyDescent="0.25">
      <c r="A454" s="28" t="s">
        <v>392</v>
      </c>
    </row>
    <row r="455" spans="1:1" ht="14.7" customHeight="1" x14ac:dyDescent="0.25">
      <c r="A455" s="28" t="s">
        <v>393</v>
      </c>
    </row>
    <row r="456" spans="1:1" ht="15.45" customHeight="1" x14ac:dyDescent="0.25">
      <c r="A456" s="28" t="s">
        <v>394</v>
      </c>
    </row>
    <row r="457" spans="1:1" ht="19.2" customHeight="1" x14ac:dyDescent="0.25">
      <c r="A457" s="17" t="s">
        <v>395</v>
      </c>
    </row>
    <row r="458" spans="1:1" ht="18.45" customHeight="1" x14ac:dyDescent="0.25">
      <c r="A458" s="17" t="s">
        <v>396</v>
      </c>
    </row>
    <row r="459" spans="1:1" ht="19.2" customHeight="1" x14ac:dyDescent="0.25">
      <c r="A459" t="s">
        <v>397</v>
      </c>
    </row>
    <row r="460" spans="1:1" ht="18.45" customHeight="1" x14ac:dyDescent="0.25">
      <c r="A460" s="17" t="s">
        <v>398</v>
      </c>
    </row>
    <row r="461" spans="1:1" ht="19.2" customHeight="1" x14ac:dyDescent="0.25">
      <c r="A461" s="17" t="s">
        <v>399</v>
      </c>
    </row>
    <row r="462" spans="1:1" ht="14.7" customHeight="1" x14ac:dyDescent="0.25">
      <c r="A462" s="28" t="s">
        <v>400</v>
      </c>
    </row>
    <row r="463" spans="1:1" ht="19.8" customHeight="1" x14ac:dyDescent="0.25">
      <c r="A463" t="s">
        <v>401</v>
      </c>
    </row>
    <row r="464" spans="1:1" ht="19.2" customHeight="1" x14ac:dyDescent="0.25">
      <c r="A464" s="30" t="s">
        <v>402</v>
      </c>
    </row>
    <row r="465" spans="1:1" ht="14.7" customHeight="1" x14ac:dyDescent="0.25">
      <c r="A465" s="13" t="s">
        <v>403</v>
      </c>
    </row>
    <row r="466" spans="1:1" ht="14.7" customHeight="1" x14ac:dyDescent="0.25">
      <c r="A466" s="29" t="s">
        <v>404</v>
      </c>
    </row>
    <row r="467" spans="1:1" ht="14.7" customHeight="1" x14ac:dyDescent="0.25">
      <c r="A467" s="28" t="s">
        <v>237</v>
      </c>
    </row>
    <row r="468" spans="1:1" ht="14.7" customHeight="1" x14ac:dyDescent="0.25">
      <c r="A468" s="29" t="s">
        <v>405</v>
      </c>
    </row>
    <row r="469" spans="1:1" ht="14.7" customHeight="1" x14ac:dyDescent="0.25">
      <c r="A469" s="29" t="s">
        <v>245</v>
      </c>
    </row>
    <row r="470" spans="1:1" ht="14.7" customHeight="1" x14ac:dyDescent="0.25">
      <c r="A470" s="29" t="s">
        <v>246</v>
      </c>
    </row>
    <row r="471" spans="1:1" ht="19.2" customHeight="1" x14ac:dyDescent="0.25">
      <c r="A471" t="s">
        <v>406</v>
      </c>
    </row>
    <row r="472" spans="1:1" ht="19.2" customHeight="1" x14ac:dyDescent="0.25">
      <c r="A472" t="s">
        <v>407</v>
      </c>
    </row>
    <row r="473" spans="1:1" ht="19.2" customHeight="1" x14ac:dyDescent="0.25">
      <c r="A473" t="s">
        <v>408</v>
      </c>
    </row>
    <row r="474" spans="1:1" ht="19.2" customHeight="1" x14ac:dyDescent="0.25">
      <c r="A474" t="s">
        <v>409</v>
      </c>
    </row>
    <row r="475" spans="1:1" ht="19.2" customHeight="1" x14ac:dyDescent="0.25">
      <c r="A475" t="s">
        <v>410</v>
      </c>
    </row>
    <row r="476" spans="1:1" ht="19.2" customHeight="1" x14ac:dyDescent="0.25">
      <c r="A476" s="34" t="s">
        <v>411</v>
      </c>
    </row>
    <row r="477" spans="1:1" ht="15.45" customHeight="1" x14ac:dyDescent="0.25">
      <c r="A477" t="s">
        <v>412</v>
      </c>
    </row>
    <row r="478" spans="1:1" ht="15.45" customHeight="1" x14ac:dyDescent="0.25">
      <c r="A478" s="28" t="s">
        <v>394</v>
      </c>
    </row>
    <row r="479" spans="1:1" ht="18.45" customHeight="1" x14ac:dyDescent="0.25">
      <c r="A479" t="s">
        <v>413</v>
      </c>
    </row>
    <row r="480" spans="1:1" ht="14.7" customHeight="1" x14ac:dyDescent="0.25">
      <c r="A480" s="29" t="s">
        <v>414</v>
      </c>
    </row>
    <row r="481" spans="1:1" ht="14.7" customHeight="1" x14ac:dyDescent="0.25">
      <c r="A481" s="29" t="s">
        <v>415</v>
      </c>
    </row>
    <row r="482" spans="1:1" ht="14.7" customHeight="1" x14ac:dyDescent="0.25">
      <c r="A482" s="29" t="s">
        <v>416</v>
      </c>
    </row>
    <row r="483" spans="1:1" ht="14.7" customHeight="1" x14ac:dyDescent="0.25">
      <c r="A483" s="35" t="s">
        <v>270</v>
      </c>
    </row>
    <row r="484" spans="1:1" ht="14.7" customHeight="1" x14ac:dyDescent="0.25">
      <c r="A484" s="29" t="s">
        <v>417</v>
      </c>
    </row>
    <row r="485" spans="1:1" ht="14.7" customHeight="1" x14ac:dyDescent="0.25">
      <c r="A485" s="35" t="s">
        <v>270</v>
      </c>
    </row>
    <row r="486" spans="1:1" ht="46.05" customHeight="1" x14ac:dyDescent="0.25">
      <c r="A486" t="s">
        <v>418</v>
      </c>
    </row>
    <row r="487" spans="1:1" ht="19.2" customHeight="1" x14ac:dyDescent="0.25">
      <c r="A487" t="s">
        <v>419</v>
      </c>
    </row>
    <row r="488" spans="1:1" ht="18.45" customHeight="1" x14ac:dyDescent="0.25">
      <c r="A488" t="s">
        <v>420</v>
      </c>
    </row>
    <row r="489" spans="1:1" ht="16.8" customHeight="1" x14ac:dyDescent="0.25">
      <c r="A489" s="30" t="s">
        <v>421</v>
      </c>
    </row>
    <row r="490" spans="1:1" ht="18.45" customHeight="1" x14ac:dyDescent="0.25">
      <c r="A490" t="s">
        <v>422</v>
      </c>
    </row>
    <row r="491" spans="1:1" ht="18.45" customHeight="1" x14ac:dyDescent="0.25">
      <c r="A491" t="s">
        <v>423</v>
      </c>
    </row>
    <row r="492" spans="1:1" ht="18.3" customHeight="1" x14ac:dyDescent="0.25">
      <c r="A492" s="30" t="s">
        <v>424</v>
      </c>
    </row>
    <row r="493" spans="1:1" ht="18.45" customHeight="1" x14ac:dyDescent="0.25">
      <c r="A493" s="34" t="s">
        <v>425</v>
      </c>
    </row>
    <row r="494" spans="1:1" ht="18" customHeight="1" x14ac:dyDescent="0.25">
      <c r="A494" s="30" t="s">
        <v>426</v>
      </c>
    </row>
    <row r="495" spans="1:1" ht="18" customHeight="1" x14ac:dyDescent="0.25">
      <c r="A495" s="34" t="s">
        <v>427</v>
      </c>
    </row>
    <row r="496" spans="1:1" ht="18" customHeight="1" x14ac:dyDescent="0.25">
      <c r="A496" s="30" t="s">
        <v>428</v>
      </c>
    </row>
    <row r="497" spans="1:1" ht="18" customHeight="1" x14ac:dyDescent="0.25">
      <c r="A497" s="34" t="s">
        <v>429</v>
      </c>
    </row>
    <row r="498" spans="1:1" ht="14.7" customHeight="1" x14ac:dyDescent="0.25">
      <c r="A498" s="48" t="s">
        <v>430</v>
      </c>
    </row>
    <row r="499" spans="1:1" ht="14.25" customHeight="1" x14ac:dyDescent="0.25">
      <c r="A499" s="15" t="s">
        <v>280</v>
      </c>
    </row>
    <row r="500" spans="1:1" ht="18" customHeight="1" x14ac:dyDescent="0.25">
      <c r="A500" t="s">
        <v>431</v>
      </c>
    </row>
    <row r="501" spans="1:1" ht="13.8" customHeight="1" x14ac:dyDescent="0.25">
      <c r="A501" s="20" t="s">
        <v>432</v>
      </c>
    </row>
    <row r="502" spans="1:1" ht="11.55" customHeight="1" x14ac:dyDescent="0.25">
      <c r="A502" s="37" t="s">
        <v>281</v>
      </c>
    </row>
    <row r="503" spans="1:1" ht="40.200000000000003" customHeight="1" x14ac:dyDescent="0.25">
      <c r="A503" s="49" t="s">
        <v>433</v>
      </c>
    </row>
    <row r="504" spans="1:1" ht="17.55" customHeight="1" x14ac:dyDescent="0.25">
      <c r="A504" s="17" t="s">
        <v>434</v>
      </c>
    </row>
    <row r="505" spans="1:1" ht="17.55" customHeight="1" x14ac:dyDescent="0.25">
      <c r="A505" s="17" t="s">
        <v>435</v>
      </c>
    </row>
    <row r="506" spans="1:1" ht="16.2" customHeight="1" x14ac:dyDescent="0.25">
      <c r="A506" s="10" t="s">
        <v>436</v>
      </c>
    </row>
    <row r="507" spans="1:1" ht="16.95" customHeight="1" x14ac:dyDescent="0.25">
      <c r="A507" t="s">
        <v>437</v>
      </c>
    </row>
    <row r="508" spans="1:1" ht="15.45" customHeight="1" x14ac:dyDescent="0.25">
      <c r="A508" s="28" t="s">
        <v>438</v>
      </c>
    </row>
    <row r="509" spans="1:1" ht="17.25" customHeight="1" x14ac:dyDescent="0.25">
      <c r="A509" t="s">
        <v>439</v>
      </c>
    </row>
    <row r="510" spans="1:1" ht="17.25" customHeight="1" x14ac:dyDescent="0.25">
      <c r="A510" t="s">
        <v>440</v>
      </c>
    </row>
    <row r="511" spans="1:1" ht="41.7" customHeight="1" x14ac:dyDescent="0.25">
      <c r="A511" s="50" t="s">
        <v>441</v>
      </c>
    </row>
    <row r="512" spans="1:1" ht="41.7" customHeight="1" x14ac:dyDescent="0.25">
      <c r="A512" t="s">
        <v>442</v>
      </c>
    </row>
    <row r="513" spans="1:1" ht="15.75" customHeight="1" x14ac:dyDescent="0.25">
      <c r="A513" s="51" t="s">
        <v>443</v>
      </c>
    </row>
    <row r="514" spans="1:1" ht="15.75" customHeight="1" x14ac:dyDescent="0.25">
      <c r="A514" s="51" t="s">
        <v>444</v>
      </c>
    </row>
    <row r="515" spans="1:1" ht="19.5" customHeight="1" x14ac:dyDescent="0.25">
      <c r="A515" t="s">
        <v>445</v>
      </c>
    </row>
    <row r="516" spans="1:1" ht="19.5" customHeight="1" x14ac:dyDescent="0.25">
      <c r="A516" t="s">
        <v>446</v>
      </c>
    </row>
    <row r="517" spans="1:1" ht="16.95" customHeight="1" x14ac:dyDescent="0.25">
      <c r="A517" t="s">
        <v>447</v>
      </c>
    </row>
    <row r="518" spans="1:1" ht="16.2" customHeight="1" x14ac:dyDescent="0.25">
      <c r="A518" s="10" t="s">
        <v>448</v>
      </c>
    </row>
    <row r="519" spans="1:1" ht="16.2" customHeight="1" x14ac:dyDescent="0.25">
      <c r="A519" s="10" t="s">
        <v>301</v>
      </c>
    </row>
    <row r="520" spans="1:1" ht="16.2" customHeight="1" x14ac:dyDescent="0.25">
      <c r="A520" s="10" t="s">
        <v>449</v>
      </c>
    </row>
    <row r="521" spans="1:1" ht="14.7" customHeight="1" x14ac:dyDescent="0.25">
      <c r="A521" s="28" t="s">
        <v>450</v>
      </c>
    </row>
    <row r="522" spans="1:1" ht="15.45" customHeight="1" x14ac:dyDescent="0.25">
      <c r="A522" s="28" t="s">
        <v>451</v>
      </c>
    </row>
    <row r="523" spans="1:1" ht="16.2" customHeight="1" x14ac:dyDescent="0.25">
      <c r="A523" s="13" t="s">
        <v>452</v>
      </c>
    </row>
    <row r="524" spans="1:1" ht="16.95" customHeight="1" x14ac:dyDescent="0.25">
      <c r="A524" s="13" t="s">
        <v>453</v>
      </c>
    </row>
    <row r="525" spans="1:1" ht="16.95" customHeight="1" x14ac:dyDescent="0.25">
      <c r="A525" s="13" t="s">
        <v>454</v>
      </c>
    </row>
    <row r="526" spans="1:1" ht="16.2" customHeight="1" x14ac:dyDescent="0.25">
      <c r="A526" s="10" t="s">
        <v>455</v>
      </c>
    </row>
    <row r="527" spans="1:1" ht="16.5" customHeight="1" x14ac:dyDescent="0.25">
      <c r="A527" s="13" t="s">
        <v>456</v>
      </c>
    </row>
    <row r="528" spans="1:1" ht="16.95" customHeight="1" x14ac:dyDescent="0.25">
      <c r="A528" s="13" t="s">
        <v>457</v>
      </c>
    </row>
    <row r="529" spans="1:1" ht="16.95" customHeight="1" x14ac:dyDescent="0.25">
      <c r="A529" s="13" t="s">
        <v>458</v>
      </c>
    </row>
    <row r="530" spans="1:1" ht="17.7" customHeight="1" x14ac:dyDescent="0.25">
      <c r="A530" s="13" t="s">
        <v>459</v>
      </c>
    </row>
    <row r="531" spans="1:1" ht="16.95" customHeight="1" x14ac:dyDescent="0.25">
      <c r="A531" s="13" t="s">
        <v>460</v>
      </c>
    </row>
    <row r="532" spans="1:1" ht="16.95" customHeight="1" x14ac:dyDescent="0.25">
      <c r="A532" s="13" t="s">
        <v>461</v>
      </c>
    </row>
    <row r="533" spans="1:1" ht="16.95" customHeight="1" x14ac:dyDescent="0.25">
      <c r="A533" s="13" t="s">
        <v>462</v>
      </c>
    </row>
    <row r="534" spans="1:1" ht="16.2" customHeight="1" x14ac:dyDescent="0.25">
      <c r="A534" t="s">
        <v>463</v>
      </c>
    </row>
    <row r="535" spans="1:1" ht="16.2" customHeight="1" x14ac:dyDescent="0.25">
      <c r="A535" s="10" t="s">
        <v>464</v>
      </c>
    </row>
    <row r="536" spans="1:1" ht="16.05" customHeight="1" x14ac:dyDescent="0.25">
      <c r="A536" t="s">
        <v>465</v>
      </c>
    </row>
    <row r="537" spans="1:1" ht="15.45" customHeight="1" x14ac:dyDescent="0.25">
      <c r="A537" s="17" t="s">
        <v>466</v>
      </c>
    </row>
    <row r="538" spans="1:1" ht="16.05" customHeight="1" x14ac:dyDescent="0.25">
      <c r="A538" s="13" t="s">
        <v>467</v>
      </c>
    </row>
    <row r="539" spans="1:1" ht="26.25" customHeight="1" x14ac:dyDescent="0.25">
      <c r="A539" t="s">
        <v>468</v>
      </c>
    </row>
    <row r="540" spans="1:1" ht="25.95" customHeight="1" x14ac:dyDescent="0.25">
      <c r="A540" s="13" t="s">
        <v>469</v>
      </c>
    </row>
    <row r="541" spans="1:1" ht="16.2" customHeight="1" x14ac:dyDescent="0.25">
      <c r="A541" s="12" t="s">
        <v>319</v>
      </c>
    </row>
    <row r="542" spans="1:1" ht="26.25" customHeight="1" x14ac:dyDescent="0.25">
      <c r="A542" t="s">
        <v>470</v>
      </c>
    </row>
    <row r="543" spans="1:1" ht="16.2" customHeight="1" x14ac:dyDescent="0.25">
      <c r="A543" s="12" t="s">
        <v>471</v>
      </c>
    </row>
    <row r="544" spans="1:1" ht="25.2" customHeight="1" x14ac:dyDescent="0.25">
      <c r="A544" s="13" t="s">
        <v>472</v>
      </c>
    </row>
    <row r="545" spans="1:15" ht="16.2" customHeight="1" x14ac:dyDescent="0.25">
      <c r="A545" s="12" t="s">
        <v>319</v>
      </c>
    </row>
    <row r="546" spans="1:15" ht="25.2" customHeight="1" x14ac:dyDescent="0.25">
      <c r="A546" t="s">
        <v>473</v>
      </c>
    </row>
    <row r="547" spans="1:15" ht="16.95" customHeight="1" x14ac:dyDescent="0.25">
      <c r="A547" s="12" t="s">
        <v>474</v>
      </c>
    </row>
    <row r="548" spans="1:15" ht="14.25" customHeight="1" x14ac:dyDescent="0.25">
      <c r="A548" s="52" t="s">
        <v>475</v>
      </c>
    </row>
    <row r="549" spans="1:15" ht="16.2" customHeight="1" x14ac:dyDescent="0.25">
      <c r="A549" t="s">
        <v>476</v>
      </c>
    </row>
    <row r="550" spans="1:15" ht="18.45" customHeight="1" x14ac:dyDescent="0.25">
      <c r="A550" s="321" t="s">
        <v>477</v>
      </c>
      <c r="B550" s="321"/>
      <c r="C550" s="321"/>
      <c r="D550" s="321"/>
      <c r="E550" s="321"/>
      <c r="F550" s="321"/>
      <c r="G550" s="321"/>
      <c r="H550" s="321"/>
      <c r="I550" s="314">
        <v>11</v>
      </c>
      <c r="J550" s="314"/>
      <c r="K550" s="314"/>
      <c r="L550" s="314"/>
      <c r="M550" s="313">
        <v>323</v>
      </c>
      <c r="N550" s="313"/>
      <c r="O550" s="313"/>
    </row>
    <row r="551" spans="1:15" ht="19.05" customHeight="1" x14ac:dyDescent="0.25">
      <c r="A551" s="298" t="s">
        <v>478</v>
      </c>
      <c r="B551" s="298"/>
      <c r="C551" s="298"/>
      <c r="D551" s="298"/>
      <c r="E551" s="298"/>
      <c r="F551" s="298"/>
      <c r="G551" s="298"/>
      <c r="H551" s="298"/>
      <c r="I551" s="314">
        <v>150</v>
      </c>
      <c r="J551" s="314"/>
      <c r="K551" s="314"/>
      <c r="L551" s="314"/>
      <c r="M551" s="313">
        <v>4704</v>
      </c>
      <c r="N551" s="313"/>
      <c r="O551" s="313"/>
    </row>
    <row r="552" spans="1:15" ht="16.2" customHeight="1" x14ac:dyDescent="0.25">
      <c r="A552" s="44" t="s">
        <v>479</v>
      </c>
    </row>
    <row r="553" spans="1:15" ht="16.2" customHeight="1" x14ac:dyDescent="0.25">
      <c r="A553" s="12" t="s">
        <v>480</v>
      </c>
    </row>
    <row r="554" spans="1:15" ht="16.2" customHeight="1" x14ac:dyDescent="0.25">
      <c r="A554" s="44" t="s">
        <v>343</v>
      </c>
    </row>
    <row r="555" spans="1:15" ht="16.95" customHeight="1" x14ac:dyDescent="0.25">
      <c r="A555" s="12" t="s">
        <v>481</v>
      </c>
    </row>
    <row r="556" spans="1:15" ht="16.2" customHeight="1" x14ac:dyDescent="0.25">
      <c r="A556" s="44" t="s">
        <v>343</v>
      </c>
    </row>
    <row r="557" spans="1:15" ht="44.55" customHeight="1" x14ac:dyDescent="0.25">
      <c r="A557" t="s">
        <v>482</v>
      </c>
    </row>
    <row r="558" spans="1:15" ht="15.45" customHeight="1" x14ac:dyDescent="0.25">
      <c r="A558" t="s">
        <v>483</v>
      </c>
    </row>
    <row r="559" spans="1:15" ht="15.45" customHeight="1" x14ac:dyDescent="0.25">
      <c r="A559" s="30" t="s">
        <v>484</v>
      </c>
    </row>
    <row r="560" spans="1:15" ht="15.45" customHeight="1" x14ac:dyDescent="0.25">
      <c r="A560" s="31" t="s">
        <v>485</v>
      </c>
    </row>
    <row r="561" spans="1:1" ht="16.05" customHeight="1" x14ac:dyDescent="0.25">
      <c r="A561" s="31" t="s">
        <v>486</v>
      </c>
    </row>
    <row r="562" spans="1:1" ht="15.45" customHeight="1" x14ac:dyDescent="0.25">
      <c r="A562" s="35" t="s">
        <v>487</v>
      </c>
    </row>
    <row r="563" spans="1:1" ht="16.05" customHeight="1" x14ac:dyDescent="0.25">
      <c r="A563" s="31" t="s">
        <v>488</v>
      </c>
    </row>
    <row r="564" spans="1:1" ht="16.05" customHeight="1" x14ac:dyDescent="0.25">
      <c r="A564" s="31" t="s">
        <v>489</v>
      </c>
    </row>
    <row r="565" spans="1:1" ht="16.2" customHeight="1" x14ac:dyDescent="0.25">
      <c r="A565" s="10" t="s">
        <v>353</v>
      </c>
    </row>
    <row r="566" spans="1:1" ht="16.05" customHeight="1" x14ac:dyDescent="0.25">
      <c r="A566" t="s">
        <v>490</v>
      </c>
    </row>
    <row r="567" spans="1:1" ht="15" customHeight="1" x14ac:dyDescent="0.25">
      <c r="A567" s="16" t="s">
        <v>491</v>
      </c>
    </row>
    <row r="568" spans="1:1" ht="18.75" customHeight="1" x14ac:dyDescent="0.25">
      <c r="A568" s="54" t="s">
        <v>492</v>
      </c>
    </row>
    <row r="569" spans="1:1" ht="15.45" customHeight="1" x14ac:dyDescent="0.25">
      <c r="A569" t="s">
        <v>493</v>
      </c>
    </row>
    <row r="570" spans="1:1" ht="15.45" customHeight="1" x14ac:dyDescent="0.25">
      <c r="A570" s="39" t="s">
        <v>494</v>
      </c>
    </row>
    <row r="571" spans="1:1" ht="15.45" customHeight="1" x14ac:dyDescent="0.25">
      <c r="A571" s="39" t="s">
        <v>495</v>
      </c>
    </row>
    <row r="572" spans="1:1" ht="15.45" customHeight="1" x14ac:dyDescent="0.25">
      <c r="A572" t="s">
        <v>496</v>
      </c>
    </row>
    <row r="573" spans="1:1" ht="15.45" customHeight="1" x14ac:dyDescent="0.25">
      <c r="A573" t="s">
        <v>497</v>
      </c>
    </row>
    <row r="574" spans="1:1" ht="15.45" customHeight="1" x14ac:dyDescent="0.25">
      <c r="A574" s="39" t="s">
        <v>498</v>
      </c>
    </row>
    <row r="575" spans="1:1" ht="15.45" customHeight="1" x14ac:dyDescent="0.25">
      <c r="A575" s="39" t="s">
        <v>499</v>
      </c>
    </row>
    <row r="576" spans="1:1" ht="14.7" customHeight="1" x14ac:dyDescent="0.25">
      <c r="A576" s="28" t="s">
        <v>500</v>
      </c>
    </row>
    <row r="577" spans="1:1" ht="15.45" customHeight="1" x14ac:dyDescent="0.25">
      <c r="A577" s="39" t="s">
        <v>501</v>
      </c>
    </row>
    <row r="578" spans="1:1" ht="13.05" customHeight="1" x14ac:dyDescent="0.25">
      <c r="A578" s="55">
        <v>86</v>
      </c>
    </row>
    <row r="579" spans="1:1" ht="13.05" customHeight="1" x14ac:dyDescent="0.25">
      <c r="A579" s="56">
        <v>292</v>
      </c>
    </row>
    <row r="580" spans="1:1" ht="14.25" customHeight="1" x14ac:dyDescent="0.25">
      <c r="A580" s="57">
        <v>446</v>
      </c>
    </row>
    <row r="581" spans="1:1" ht="14.7" customHeight="1" x14ac:dyDescent="0.25">
      <c r="A581" s="58">
        <v>657</v>
      </c>
    </row>
    <row r="582" spans="1:1" ht="13.05" customHeight="1" x14ac:dyDescent="0.25">
      <c r="A582" s="56">
        <v>132</v>
      </c>
    </row>
    <row r="583" spans="1:1" ht="15.45" customHeight="1" x14ac:dyDescent="0.25">
      <c r="A583" s="59">
        <v>151</v>
      </c>
    </row>
    <row r="584" spans="1:1" ht="14.7" customHeight="1" x14ac:dyDescent="0.25">
      <c r="A584" s="58">
        <v>2134</v>
      </c>
    </row>
    <row r="585" spans="1:1" ht="13.05" customHeight="1" x14ac:dyDescent="0.25">
      <c r="A585" s="56">
        <v>4753</v>
      </c>
    </row>
    <row r="586" spans="1:1" ht="52.95" customHeight="1" x14ac:dyDescent="0.25">
      <c r="A586" t="s">
        <v>502</v>
      </c>
    </row>
    <row r="587" spans="1:1" ht="15.75" customHeight="1" x14ac:dyDescent="0.25">
      <c r="A587" s="60" t="s">
        <v>503</v>
      </c>
    </row>
    <row r="588" spans="1:1" ht="16.5" customHeight="1" x14ac:dyDescent="0.25">
      <c r="A588" s="61" t="s">
        <v>504</v>
      </c>
    </row>
    <row r="589" spans="1:1" ht="18" customHeight="1" x14ac:dyDescent="0.25">
      <c r="A589" t="s">
        <v>505</v>
      </c>
    </row>
    <row r="590" spans="1:1" ht="18" customHeight="1" x14ac:dyDescent="0.25">
      <c r="A590" t="s">
        <v>506</v>
      </c>
    </row>
    <row r="591" spans="1:1" ht="15.75" customHeight="1" x14ac:dyDescent="0.25">
      <c r="A591" t="s">
        <v>507</v>
      </c>
    </row>
    <row r="592" spans="1:1" ht="20.55" customHeight="1" x14ac:dyDescent="0.25">
      <c r="A592" s="47" t="s">
        <v>508</v>
      </c>
    </row>
    <row r="593" spans="1:1" ht="19.8" customHeight="1" x14ac:dyDescent="0.25">
      <c r="A593" s="62" t="s">
        <v>509</v>
      </c>
    </row>
    <row r="594" spans="1:1" ht="20.7" customHeight="1" x14ac:dyDescent="0.25">
      <c r="A594" t="s">
        <v>510</v>
      </c>
    </row>
    <row r="595" spans="1:1" ht="16.95" customHeight="1" x14ac:dyDescent="0.25">
      <c r="A595" t="s">
        <v>511</v>
      </c>
    </row>
    <row r="596" spans="1:1" ht="17.55" customHeight="1" x14ac:dyDescent="0.25">
      <c r="A596" t="s">
        <v>512</v>
      </c>
    </row>
    <row r="597" spans="1:1" ht="15.45" customHeight="1" x14ac:dyDescent="0.25">
      <c r="A597" s="39" t="s">
        <v>513</v>
      </c>
    </row>
    <row r="598" spans="1:1" ht="19.8" customHeight="1" x14ac:dyDescent="0.25">
      <c r="A598" s="17" t="s">
        <v>514</v>
      </c>
    </row>
    <row r="599" spans="1:1" ht="19.8" customHeight="1" x14ac:dyDescent="0.25">
      <c r="A599" s="17" t="s">
        <v>515</v>
      </c>
    </row>
    <row r="600" spans="1:1" ht="19.8" customHeight="1" x14ac:dyDescent="0.25">
      <c r="A600" t="s">
        <v>516</v>
      </c>
    </row>
    <row r="601" spans="1:1" ht="19.2" customHeight="1" x14ac:dyDescent="0.25">
      <c r="A601" s="36" t="s">
        <v>517</v>
      </c>
    </row>
    <row r="602" spans="1:1" ht="15.45" customHeight="1" x14ac:dyDescent="0.25">
      <c r="A602" s="39" t="s">
        <v>518</v>
      </c>
    </row>
    <row r="603" spans="1:1" ht="15.45" customHeight="1" x14ac:dyDescent="0.25">
      <c r="A603" s="39" t="s">
        <v>519</v>
      </c>
    </row>
    <row r="604" spans="1:1" ht="19.2" customHeight="1" x14ac:dyDescent="0.25">
      <c r="A604" t="s">
        <v>520</v>
      </c>
    </row>
    <row r="605" spans="1:1" ht="19.2" customHeight="1" x14ac:dyDescent="0.25">
      <c r="A605" s="30" t="s">
        <v>521</v>
      </c>
    </row>
    <row r="606" spans="1:1" ht="15.45" customHeight="1" x14ac:dyDescent="0.25">
      <c r="A606" t="s">
        <v>522</v>
      </c>
    </row>
    <row r="607" spans="1:1" ht="16.2" customHeight="1" x14ac:dyDescent="0.25">
      <c r="A607" t="s">
        <v>523</v>
      </c>
    </row>
    <row r="608" spans="1:1" ht="15.45" customHeight="1" x14ac:dyDescent="0.25">
      <c r="A608" t="s">
        <v>524</v>
      </c>
    </row>
    <row r="609" spans="1:1" ht="19.2" customHeight="1" x14ac:dyDescent="0.25">
      <c r="A609" t="s">
        <v>525</v>
      </c>
    </row>
    <row r="610" spans="1:1" ht="19.05" customHeight="1" x14ac:dyDescent="0.25">
      <c r="A610" t="s">
        <v>526</v>
      </c>
    </row>
    <row r="611" spans="1:1" ht="19.2" customHeight="1" x14ac:dyDescent="0.25">
      <c r="A611" s="30" t="s">
        <v>527</v>
      </c>
    </row>
    <row r="612" spans="1:1" ht="15.75" customHeight="1" x14ac:dyDescent="0.25">
      <c r="A612" t="s">
        <v>528</v>
      </c>
    </row>
    <row r="613" spans="1:1" ht="16.2" customHeight="1" x14ac:dyDescent="0.25">
      <c r="A613" t="s">
        <v>529</v>
      </c>
    </row>
    <row r="614" spans="1:1" ht="15.45" customHeight="1" x14ac:dyDescent="0.25">
      <c r="A614" s="39" t="s">
        <v>530</v>
      </c>
    </row>
    <row r="615" spans="1:1" ht="19.95" customHeight="1" x14ac:dyDescent="0.25">
      <c r="A615" t="s">
        <v>531</v>
      </c>
    </row>
    <row r="616" spans="1:1" ht="15.45" customHeight="1" x14ac:dyDescent="0.25">
      <c r="A616" s="39" t="s">
        <v>532</v>
      </c>
    </row>
    <row r="617" spans="1:1" ht="15.45" customHeight="1" x14ac:dyDescent="0.25">
      <c r="A617" t="s">
        <v>533</v>
      </c>
    </row>
    <row r="618" spans="1:1" ht="14.7" customHeight="1" x14ac:dyDescent="0.25">
      <c r="A618" t="s">
        <v>534</v>
      </c>
    </row>
    <row r="619" spans="1:1" ht="14.7" customHeight="1" x14ac:dyDescent="0.25">
      <c r="A619" s="32">
        <v>0</v>
      </c>
    </row>
    <row r="620" spans="1:1" ht="15.45" customHeight="1" x14ac:dyDescent="0.25">
      <c r="A620" s="28" t="s">
        <v>535</v>
      </c>
    </row>
    <row r="621" spans="1:1" ht="14.7" customHeight="1" x14ac:dyDescent="0.25">
      <c r="A621" s="28" t="s">
        <v>536</v>
      </c>
    </row>
    <row r="622" spans="1:1" ht="18" customHeight="1" x14ac:dyDescent="0.25">
      <c r="A622" t="s">
        <v>537</v>
      </c>
    </row>
    <row r="623" spans="1:1" ht="18.45" customHeight="1" x14ac:dyDescent="0.25">
      <c r="A623" t="s">
        <v>538</v>
      </c>
    </row>
    <row r="624" spans="1:1" ht="15.45" customHeight="1" x14ac:dyDescent="0.25">
      <c r="A624" s="63" t="s">
        <v>539</v>
      </c>
    </row>
    <row r="625" spans="1:1" ht="15.45" customHeight="1" x14ac:dyDescent="0.25">
      <c r="A625" t="s">
        <v>540</v>
      </c>
    </row>
    <row r="626" spans="1:1" ht="15.45" customHeight="1" x14ac:dyDescent="0.25">
      <c r="A626" s="39" t="s">
        <v>541</v>
      </c>
    </row>
    <row r="627" spans="1:1" ht="15.45" customHeight="1" x14ac:dyDescent="0.25">
      <c r="A627" s="63" t="s">
        <v>539</v>
      </c>
    </row>
    <row r="628" spans="1:1" ht="15.45" customHeight="1" x14ac:dyDescent="0.25">
      <c r="A628" t="s">
        <v>542</v>
      </c>
    </row>
    <row r="629" spans="1:1" ht="15.45" customHeight="1" x14ac:dyDescent="0.25">
      <c r="A629" s="63" t="s">
        <v>543</v>
      </c>
    </row>
    <row r="630" spans="1:1" ht="18" customHeight="1" x14ac:dyDescent="0.25">
      <c r="A630" t="s">
        <v>544</v>
      </c>
    </row>
    <row r="631" spans="1:1" ht="19.95" customHeight="1" x14ac:dyDescent="0.25">
      <c r="A631" t="s">
        <v>545</v>
      </c>
    </row>
    <row r="632" spans="1:1" ht="19.5" customHeight="1" x14ac:dyDescent="0.25">
      <c r="A632" t="s">
        <v>546</v>
      </c>
    </row>
    <row r="633" spans="1:1" ht="19.95" customHeight="1" x14ac:dyDescent="0.25">
      <c r="A633" t="s">
        <v>547</v>
      </c>
    </row>
    <row r="634" spans="1:1" ht="19.2" customHeight="1" x14ac:dyDescent="0.25">
      <c r="A634" t="s">
        <v>548</v>
      </c>
    </row>
    <row r="635" spans="1:1" ht="19.2" customHeight="1" x14ac:dyDescent="0.25">
      <c r="A635" s="30" t="s">
        <v>549</v>
      </c>
    </row>
    <row r="636" spans="1:1" ht="19.95" customHeight="1" x14ac:dyDescent="0.25">
      <c r="A636" t="s">
        <v>550</v>
      </c>
    </row>
    <row r="637" spans="1:1" ht="19.2" customHeight="1" x14ac:dyDescent="0.25">
      <c r="A637" s="34" t="s">
        <v>551</v>
      </c>
    </row>
    <row r="638" spans="1:1" ht="19.8" customHeight="1" x14ac:dyDescent="0.25">
      <c r="A638" t="s">
        <v>552</v>
      </c>
    </row>
    <row r="639" spans="1:1" ht="19.2" customHeight="1" x14ac:dyDescent="0.25">
      <c r="A639" s="31" t="s">
        <v>553</v>
      </c>
    </row>
    <row r="640" spans="1:1" ht="15.45" customHeight="1" x14ac:dyDescent="0.25">
      <c r="A640" s="63" t="s">
        <v>554</v>
      </c>
    </row>
    <row r="641" spans="1:1" ht="15.45" customHeight="1" x14ac:dyDescent="0.25">
      <c r="A641" s="39" t="s">
        <v>555</v>
      </c>
    </row>
    <row r="642" spans="1:1" ht="15.45" customHeight="1" x14ac:dyDescent="0.25">
      <c r="A642" s="63" t="s">
        <v>556</v>
      </c>
    </row>
    <row r="643" spans="1:1" ht="15.45" customHeight="1" x14ac:dyDescent="0.25">
      <c r="A643" s="39" t="s">
        <v>557</v>
      </c>
    </row>
    <row r="644" spans="1:1" ht="15.45" customHeight="1" x14ac:dyDescent="0.25">
      <c r="A644" s="63" t="s">
        <v>556</v>
      </c>
    </row>
    <row r="645" spans="1:1" ht="16.2" customHeight="1" x14ac:dyDescent="0.25">
      <c r="A645" s="39" t="s">
        <v>558</v>
      </c>
    </row>
    <row r="646" spans="1:1" ht="15.45" customHeight="1" x14ac:dyDescent="0.25">
      <c r="A646" s="63" t="s">
        <v>559</v>
      </c>
    </row>
    <row r="647" spans="1:1" ht="19.2" customHeight="1" x14ac:dyDescent="0.25">
      <c r="A647" s="17" t="s">
        <v>560</v>
      </c>
    </row>
    <row r="648" spans="1:1" ht="19.2" customHeight="1" x14ac:dyDescent="0.25">
      <c r="A648" t="s">
        <v>561</v>
      </c>
    </row>
    <row r="649" spans="1:1" ht="19.2" customHeight="1" x14ac:dyDescent="0.25">
      <c r="A649" t="s">
        <v>562</v>
      </c>
    </row>
    <row r="650" spans="1:1" ht="19.2" customHeight="1" x14ac:dyDescent="0.25">
      <c r="A650" t="s">
        <v>563</v>
      </c>
    </row>
    <row r="651" spans="1:1" ht="18.45" customHeight="1" x14ac:dyDescent="0.25">
      <c r="A651" t="s">
        <v>564</v>
      </c>
    </row>
    <row r="652" spans="1:1" ht="18.45" customHeight="1" x14ac:dyDescent="0.25">
      <c r="A652" t="s">
        <v>565</v>
      </c>
    </row>
    <row r="653" spans="1:1" ht="18.45" customHeight="1" x14ac:dyDescent="0.25">
      <c r="A653" t="s">
        <v>566</v>
      </c>
    </row>
    <row r="654" spans="1:1" ht="15.75" customHeight="1" x14ac:dyDescent="0.25">
      <c r="A654" s="51" t="s">
        <v>567</v>
      </c>
    </row>
    <row r="655" spans="1:1" ht="17.55" customHeight="1" x14ac:dyDescent="0.25">
      <c r="A655" t="s">
        <v>568</v>
      </c>
    </row>
    <row r="656" spans="1:1" ht="16.2" customHeight="1" x14ac:dyDescent="0.25">
      <c r="A656" s="64" t="s">
        <v>569</v>
      </c>
    </row>
    <row r="657" spans="1:1" ht="16.2" customHeight="1" x14ac:dyDescent="0.25">
      <c r="A657" s="65" t="s">
        <v>570</v>
      </c>
    </row>
    <row r="658" spans="1:1" ht="15.45" customHeight="1" x14ac:dyDescent="0.25">
      <c r="A658" s="39" t="s">
        <v>571</v>
      </c>
    </row>
    <row r="659" spans="1:1" ht="16.95" customHeight="1" x14ac:dyDescent="0.25">
      <c r="A659" s="13" t="s">
        <v>572</v>
      </c>
    </row>
    <row r="660" spans="1:1" ht="17.55" customHeight="1" x14ac:dyDescent="0.25">
      <c r="A660" s="13" t="s">
        <v>573</v>
      </c>
    </row>
    <row r="661" spans="1:1" ht="51.3" customHeight="1" x14ac:dyDescent="0.25">
      <c r="A661" t="s">
        <v>574</v>
      </c>
    </row>
    <row r="662" spans="1:1" ht="14.25" customHeight="1" x14ac:dyDescent="0.25">
      <c r="A662" t="s">
        <v>575</v>
      </c>
    </row>
    <row r="663" spans="1:1" ht="15" customHeight="1" x14ac:dyDescent="0.25">
      <c r="A663" s="16" t="s">
        <v>576</v>
      </c>
    </row>
    <row r="664" spans="1:1" ht="10.8" customHeight="1" x14ac:dyDescent="0.25">
      <c r="A664" s="1" t="s">
        <v>577</v>
      </c>
    </row>
    <row r="665" spans="1:1" ht="15.45" customHeight="1" x14ac:dyDescent="0.25">
      <c r="A665" s="66" t="s">
        <v>578</v>
      </c>
    </row>
    <row r="666" spans="1:1" ht="19.95" customHeight="1" x14ac:dyDescent="0.25">
      <c r="A666" t="s">
        <v>579</v>
      </c>
    </row>
    <row r="667" spans="1:1" ht="25.05" customHeight="1" x14ac:dyDescent="0.25">
      <c r="A667" s="65" t="s">
        <v>580</v>
      </c>
    </row>
    <row r="668" spans="1:1" ht="15.75" customHeight="1" x14ac:dyDescent="0.25">
      <c r="A668" s="13" t="s">
        <v>581</v>
      </c>
    </row>
    <row r="669" spans="1:1" ht="16.2" customHeight="1" x14ac:dyDescent="0.25">
      <c r="A669" s="13" t="s">
        <v>582</v>
      </c>
    </row>
    <row r="670" spans="1:1" ht="17.55" customHeight="1" x14ac:dyDescent="0.25">
      <c r="A670" s="13" t="s">
        <v>583</v>
      </c>
    </row>
    <row r="671" spans="1:1" ht="16.8" customHeight="1" x14ac:dyDescent="0.25">
      <c r="A671" t="s">
        <v>584</v>
      </c>
    </row>
    <row r="672" spans="1:1" ht="16.5" customHeight="1" x14ac:dyDescent="0.25">
      <c r="A672" t="s">
        <v>585</v>
      </c>
    </row>
    <row r="673" spans="1:1" ht="15.45" customHeight="1" x14ac:dyDescent="0.25">
      <c r="A673" s="13" t="s">
        <v>586</v>
      </c>
    </row>
    <row r="674" spans="1:1" ht="15.45" customHeight="1" x14ac:dyDescent="0.25">
      <c r="A674" s="63" t="s">
        <v>587</v>
      </c>
    </row>
    <row r="675" spans="1:1" ht="15.75" customHeight="1" x14ac:dyDescent="0.25">
      <c r="A675" t="s">
        <v>588</v>
      </c>
    </row>
    <row r="676" spans="1:1" ht="16.2" customHeight="1" x14ac:dyDescent="0.25">
      <c r="A676" s="39" t="s">
        <v>589</v>
      </c>
    </row>
    <row r="677" spans="1:1" ht="16.2" customHeight="1" x14ac:dyDescent="0.25">
      <c r="A677" s="67" t="s">
        <v>590</v>
      </c>
    </row>
    <row r="678" spans="1:1" ht="16.8" customHeight="1" x14ac:dyDescent="0.25">
      <c r="A678" t="s">
        <v>591</v>
      </c>
    </row>
    <row r="679" spans="1:1" ht="17.55" customHeight="1" x14ac:dyDescent="0.25">
      <c r="A679" t="s">
        <v>592</v>
      </c>
    </row>
    <row r="680" spans="1:1" ht="15.45" customHeight="1" x14ac:dyDescent="0.25">
      <c r="A680" s="39" t="s">
        <v>593</v>
      </c>
    </row>
    <row r="681" spans="1:1" ht="16.2" customHeight="1" x14ac:dyDescent="0.25">
      <c r="A681" s="39" t="s">
        <v>594</v>
      </c>
    </row>
    <row r="682" spans="1:1" ht="15.45" customHeight="1" x14ac:dyDescent="0.25">
      <c r="A682" s="68">
        <v>5</v>
      </c>
    </row>
    <row r="683" spans="1:1" ht="15.45" customHeight="1" x14ac:dyDescent="0.25">
      <c r="A683" s="39" t="s">
        <v>595</v>
      </c>
    </row>
    <row r="684" spans="1:1" ht="15.45" customHeight="1" x14ac:dyDescent="0.25">
      <c r="A684" s="39" t="s">
        <v>596</v>
      </c>
    </row>
    <row r="685" spans="1:1" ht="15.45" customHeight="1" x14ac:dyDescent="0.25">
      <c r="A685" s="39" t="s">
        <v>597</v>
      </c>
    </row>
    <row r="686" spans="1:1" ht="16.2" customHeight="1" x14ac:dyDescent="0.25">
      <c r="A686" t="s">
        <v>598</v>
      </c>
    </row>
    <row r="687" spans="1:1" ht="16.2" customHeight="1" x14ac:dyDescent="0.25">
      <c r="A687" s="69" t="s">
        <v>599</v>
      </c>
    </row>
    <row r="688" spans="1:1" ht="16.2" customHeight="1" x14ac:dyDescent="0.25">
      <c r="A688" s="39" t="s">
        <v>600</v>
      </c>
    </row>
    <row r="689" spans="1:1" ht="16.2" customHeight="1" x14ac:dyDescent="0.25">
      <c r="A689" s="39" t="s">
        <v>601</v>
      </c>
    </row>
    <row r="690" spans="1:1" ht="15.45" customHeight="1" x14ac:dyDescent="0.25">
      <c r="A690" s="39" t="s">
        <v>602</v>
      </c>
    </row>
    <row r="691" spans="1:1" ht="15.45" customHeight="1" x14ac:dyDescent="0.25">
      <c r="A691" s="63" t="s">
        <v>539</v>
      </c>
    </row>
    <row r="692" spans="1:1" ht="15.45" customHeight="1" x14ac:dyDescent="0.25">
      <c r="A692" s="39" t="s">
        <v>603</v>
      </c>
    </row>
    <row r="693" spans="1:1" ht="15.45" customHeight="1" x14ac:dyDescent="0.25">
      <c r="A693" s="39" t="s">
        <v>604</v>
      </c>
    </row>
    <row r="694" spans="1:1" ht="15.45" customHeight="1" x14ac:dyDescent="0.25">
      <c r="A694" s="63" t="s">
        <v>539</v>
      </c>
    </row>
    <row r="695" spans="1:1" ht="15.45" customHeight="1" x14ac:dyDescent="0.25">
      <c r="A695" s="39" t="s">
        <v>605</v>
      </c>
    </row>
    <row r="696" spans="1:1" ht="16.2" customHeight="1" x14ac:dyDescent="0.25">
      <c r="A696" s="39" t="s">
        <v>606</v>
      </c>
    </row>
    <row r="697" spans="1:1" ht="15.45" customHeight="1" x14ac:dyDescent="0.25">
      <c r="A697" s="63" t="s">
        <v>556</v>
      </c>
    </row>
    <row r="698" spans="1:1" ht="15.45" customHeight="1" x14ac:dyDescent="0.25">
      <c r="A698" s="39" t="s">
        <v>557</v>
      </c>
    </row>
    <row r="699" spans="1:1" ht="15.45" customHeight="1" x14ac:dyDescent="0.25">
      <c r="A699" s="63" t="s">
        <v>556</v>
      </c>
    </row>
    <row r="700" spans="1:1" ht="16.2" customHeight="1" x14ac:dyDescent="0.25">
      <c r="A700" s="39" t="s">
        <v>607</v>
      </c>
    </row>
    <row r="701" spans="1:1" ht="16.8" customHeight="1" x14ac:dyDescent="0.25">
      <c r="A701" t="s">
        <v>608</v>
      </c>
    </row>
    <row r="702" spans="1:1" ht="16.8" customHeight="1" x14ac:dyDescent="0.25">
      <c r="A702" t="s">
        <v>609</v>
      </c>
    </row>
    <row r="703" spans="1:1" ht="16.2" customHeight="1" x14ac:dyDescent="0.25">
      <c r="A703" t="s">
        <v>610</v>
      </c>
    </row>
    <row r="704" spans="1:1" ht="16.2" customHeight="1" x14ac:dyDescent="0.25">
      <c r="A704" s="70" t="s">
        <v>611</v>
      </c>
    </row>
    <row r="705" spans="1:1" ht="16.2" customHeight="1" x14ac:dyDescent="0.25">
      <c r="A705" t="s">
        <v>612</v>
      </c>
    </row>
    <row r="706" spans="1:1" ht="16.8" customHeight="1" x14ac:dyDescent="0.25">
      <c r="A706" t="s">
        <v>613</v>
      </c>
    </row>
    <row r="707" spans="1:1" ht="16.2" customHeight="1" x14ac:dyDescent="0.25">
      <c r="A707" t="s">
        <v>614</v>
      </c>
    </row>
    <row r="708" spans="1:1" ht="16.2" customHeight="1" x14ac:dyDescent="0.25">
      <c r="A708" t="s">
        <v>615</v>
      </c>
    </row>
    <row r="709" spans="1:1" ht="16.8" customHeight="1" x14ac:dyDescent="0.25">
      <c r="A709" s="30" t="s">
        <v>616</v>
      </c>
    </row>
    <row r="710" spans="1:1" ht="15.75" customHeight="1" x14ac:dyDescent="0.25">
      <c r="A710" t="s">
        <v>617</v>
      </c>
    </row>
    <row r="711" spans="1:1" ht="16.2" customHeight="1" x14ac:dyDescent="0.25">
      <c r="A711" s="71" t="s">
        <v>618</v>
      </c>
    </row>
    <row r="712" spans="1:1" ht="16.5" customHeight="1" x14ac:dyDescent="0.25">
      <c r="A712" t="s">
        <v>619</v>
      </c>
    </row>
    <row r="713" spans="1:1" ht="16.5" customHeight="1" x14ac:dyDescent="0.25">
      <c r="A713" t="s">
        <v>620</v>
      </c>
    </row>
    <row r="714" spans="1:1" ht="16.2" customHeight="1" x14ac:dyDescent="0.25">
      <c r="A714" s="70" t="s">
        <v>621</v>
      </c>
    </row>
    <row r="715" spans="1:1" ht="16.2" customHeight="1" x14ac:dyDescent="0.25">
      <c r="A715" s="72" t="s">
        <v>622</v>
      </c>
    </row>
    <row r="716" spans="1:1" ht="15.75" customHeight="1" x14ac:dyDescent="0.25">
      <c r="A716" s="31" t="s">
        <v>623</v>
      </c>
    </row>
    <row r="717" spans="1:1" ht="16.2" customHeight="1" x14ac:dyDescent="0.25">
      <c r="A717" s="72" t="s">
        <v>624</v>
      </c>
    </row>
    <row r="718" spans="1:1" ht="16.2" customHeight="1" x14ac:dyDescent="0.25">
      <c r="A718" s="72" t="s">
        <v>625</v>
      </c>
    </row>
    <row r="719" spans="1:1" ht="16.2" customHeight="1" x14ac:dyDescent="0.25">
      <c r="A719" s="72" t="s">
        <v>626</v>
      </c>
    </row>
    <row r="720" spans="1:1" ht="14.25" customHeight="1" x14ac:dyDescent="0.25">
      <c r="A720" s="15" t="s">
        <v>627</v>
      </c>
    </row>
    <row r="721" spans="1:1" ht="13.05" customHeight="1" x14ac:dyDescent="0.25">
      <c r="A721" s="73" t="s">
        <v>628</v>
      </c>
    </row>
    <row r="722" spans="1:1" ht="12.3" customHeight="1" x14ac:dyDescent="0.25">
      <c r="A722" s="41" t="s">
        <v>295</v>
      </c>
    </row>
    <row r="723" spans="1:1" ht="15.45" customHeight="1" x14ac:dyDescent="0.25">
      <c r="A723" t="s">
        <v>629</v>
      </c>
    </row>
    <row r="724" spans="1:1" ht="15.45" customHeight="1" x14ac:dyDescent="0.25">
      <c r="A724" s="39" t="s">
        <v>571</v>
      </c>
    </row>
    <row r="725" spans="1:1" ht="15.45" customHeight="1" x14ac:dyDescent="0.25">
      <c r="A725" s="39" t="s">
        <v>630</v>
      </c>
    </row>
    <row r="726" spans="1:1" ht="15.45" customHeight="1" x14ac:dyDescent="0.25">
      <c r="A726" s="39" t="s">
        <v>631</v>
      </c>
    </row>
    <row r="727" spans="1:1" ht="15.45" customHeight="1" x14ac:dyDescent="0.25">
      <c r="A727" s="39" t="s">
        <v>632</v>
      </c>
    </row>
    <row r="728" spans="1:1" ht="15.45" customHeight="1" x14ac:dyDescent="0.25">
      <c r="A728" s="39" t="s">
        <v>633</v>
      </c>
    </row>
    <row r="729" spans="1:1" ht="18" customHeight="1" x14ac:dyDescent="0.25">
      <c r="A729" s="74" t="s">
        <v>634</v>
      </c>
    </row>
    <row r="730" spans="1:1" ht="15.45" customHeight="1" x14ac:dyDescent="0.25">
      <c r="A730" s="39" t="s">
        <v>635</v>
      </c>
    </row>
    <row r="731" spans="1:1" ht="15.45" customHeight="1" x14ac:dyDescent="0.25">
      <c r="A731" s="39" t="s">
        <v>636</v>
      </c>
    </row>
    <row r="732" spans="1:1" ht="13.8" customHeight="1" x14ac:dyDescent="0.25">
      <c r="A732" s="75" t="s">
        <v>637</v>
      </c>
    </row>
    <row r="733" spans="1:1" ht="13.5" customHeight="1" x14ac:dyDescent="0.25">
      <c r="A733" s="76">
        <v>838</v>
      </c>
    </row>
    <row r="734" spans="1:1" ht="14.7" customHeight="1" x14ac:dyDescent="0.25">
      <c r="A734" s="32">
        <v>130</v>
      </c>
    </row>
    <row r="735" spans="1:1" ht="14.7" customHeight="1" x14ac:dyDescent="0.25">
      <c r="A735" s="32">
        <v>305</v>
      </c>
    </row>
    <row r="736" spans="1:1" ht="13.8" customHeight="1" x14ac:dyDescent="0.25">
      <c r="A736" s="75" t="s">
        <v>638</v>
      </c>
    </row>
    <row r="737" spans="1:1" ht="15.45" customHeight="1" x14ac:dyDescent="0.25">
      <c r="A737" s="68">
        <v>6060</v>
      </c>
    </row>
    <row r="738" spans="1:1" ht="43.05" customHeight="1" x14ac:dyDescent="0.25">
      <c r="A738" s="77" t="s">
        <v>639</v>
      </c>
    </row>
    <row r="739" spans="1:1" ht="48.3" customHeight="1" x14ac:dyDescent="0.25">
      <c r="A739" t="s">
        <v>293</v>
      </c>
    </row>
    <row r="740" spans="1:1" ht="15" customHeight="1" x14ac:dyDescent="0.25">
      <c r="A740" s="16" t="s">
        <v>640</v>
      </c>
    </row>
    <row r="741" spans="1:1" ht="15.75" customHeight="1" x14ac:dyDescent="0.25">
      <c r="A741" s="51" t="s">
        <v>444</v>
      </c>
    </row>
    <row r="742" spans="1:1" ht="18" customHeight="1" x14ac:dyDescent="0.25">
      <c r="A742" t="s">
        <v>641</v>
      </c>
    </row>
    <row r="743" spans="1:1" ht="19.2" customHeight="1" x14ac:dyDescent="0.25">
      <c r="A743" t="s">
        <v>642</v>
      </c>
    </row>
    <row r="744" spans="1:1" ht="15.75" customHeight="1" x14ac:dyDescent="0.25">
      <c r="A744" t="s">
        <v>643</v>
      </c>
    </row>
    <row r="745" spans="1:1" ht="19.2" customHeight="1" x14ac:dyDescent="0.25">
      <c r="A745" t="s">
        <v>644</v>
      </c>
    </row>
    <row r="746" spans="1:1" ht="14.7" customHeight="1" x14ac:dyDescent="0.25">
      <c r="A746" s="28" t="s">
        <v>645</v>
      </c>
    </row>
    <row r="747" spans="1:1" ht="18" customHeight="1" x14ac:dyDescent="0.25">
      <c r="A747" s="62" t="s">
        <v>646</v>
      </c>
    </row>
    <row r="748" spans="1:1" ht="19.2" customHeight="1" x14ac:dyDescent="0.25">
      <c r="A748" t="s">
        <v>647</v>
      </c>
    </row>
    <row r="749" spans="1:1" ht="15.45" customHeight="1" x14ac:dyDescent="0.25">
      <c r="A749" s="28" t="s">
        <v>648</v>
      </c>
    </row>
    <row r="750" spans="1:1" ht="12.3" customHeight="1" x14ac:dyDescent="0.25">
      <c r="A750" s="78">
        <v>0</v>
      </c>
    </row>
    <row r="751" spans="1:1" ht="14.7" customHeight="1" x14ac:dyDescent="0.25">
      <c r="A751" s="79">
        <v>86.52</v>
      </c>
    </row>
    <row r="752" spans="1:1" ht="19.2" customHeight="1" x14ac:dyDescent="0.25">
      <c r="A752" t="s">
        <v>649</v>
      </c>
    </row>
    <row r="753" spans="1:1" ht="14.7" customHeight="1" x14ac:dyDescent="0.25">
      <c r="A753" s="32">
        <v>8416</v>
      </c>
    </row>
    <row r="754" spans="1:1" ht="19.8" customHeight="1" x14ac:dyDescent="0.25">
      <c r="A754" t="s">
        <v>650</v>
      </c>
    </row>
    <row r="755" spans="1:1" ht="14.7" customHeight="1" x14ac:dyDescent="0.25">
      <c r="A755" s="28" t="s">
        <v>651</v>
      </c>
    </row>
    <row r="756" spans="1:1" ht="19.8" customHeight="1" x14ac:dyDescent="0.25">
      <c r="A756" s="17" t="s">
        <v>652</v>
      </c>
    </row>
    <row r="757" spans="1:1" ht="19.2" customHeight="1" x14ac:dyDescent="0.25">
      <c r="A757" s="17" t="s">
        <v>653</v>
      </c>
    </row>
    <row r="758" spans="1:1" ht="19.2" customHeight="1" x14ac:dyDescent="0.25">
      <c r="A758" t="s">
        <v>654</v>
      </c>
    </row>
    <row r="759" spans="1:1" ht="19.95" customHeight="1" x14ac:dyDescent="0.25">
      <c r="A759" t="s">
        <v>655</v>
      </c>
    </row>
    <row r="760" spans="1:1" ht="19.2" customHeight="1" x14ac:dyDescent="0.25">
      <c r="A760" t="s">
        <v>656</v>
      </c>
    </row>
    <row r="761" spans="1:1" ht="14.7" customHeight="1" x14ac:dyDescent="0.25">
      <c r="A761" s="28" t="s">
        <v>657</v>
      </c>
    </row>
    <row r="762" spans="1:1" ht="19.8" customHeight="1" x14ac:dyDescent="0.25">
      <c r="A762" t="s">
        <v>658</v>
      </c>
    </row>
    <row r="763" spans="1:1" ht="19.5" customHeight="1" x14ac:dyDescent="0.25">
      <c r="A763" s="17" t="s">
        <v>659</v>
      </c>
    </row>
    <row r="764" spans="1:1" ht="19.8" customHeight="1" x14ac:dyDescent="0.25">
      <c r="A764" s="17" t="s">
        <v>660</v>
      </c>
    </row>
    <row r="765" spans="1:1" ht="19.2" customHeight="1" x14ac:dyDescent="0.25">
      <c r="A765" s="43" t="s">
        <v>661</v>
      </c>
    </row>
    <row r="766" spans="1:1" ht="14.7" customHeight="1" x14ac:dyDescent="0.25">
      <c r="A766" s="28" t="s">
        <v>662</v>
      </c>
    </row>
    <row r="767" spans="1:1" ht="19.2" customHeight="1" x14ac:dyDescent="0.25">
      <c r="A767" t="s">
        <v>663</v>
      </c>
    </row>
    <row r="768" spans="1:1" ht="14.7" customHeight="1" x14ac:dyDescent="0.25">
      <c r="A768" s="28" t="s">
        <v>664</v>
      </c>
    </row>
    <row r="769" spans="1:1" ht="14.7" customHeight="1" x14ac:dyDescent="0.25">
      <c r="A769" s="28" t="s">
        <v>237</v>
      </c>
    </row>
    <row r="770" spans="1:1" ht="19.2" customHeight="1" x14ac:dyDescent="0.25">
      <c r="A770" t="s">
        <v>665</v>
      </c>
    </row>
    <row r="771" spans="1:1" ht="18.45" customHeight="1" x14ac:dyDescent="0.25">
      <c r="A771" t="s">
        <v>666</v>
      </c>
    </row>
    <row r="772" spans="1:1" ht="19.8" customHeight="1" x14ac:dyDescent="0.25">
      <c r="A772" t="s">
        <v>667</v>
      </c>
    </row>
    <row r="773" spans="1:1" ht="19.2" customHeight="1" x14ac:dyDescent="0.25">
      <c r="A773" s="30" t="s">
        <v>668</v>
      </c>
    </row>
    <row r="774" spans="1:1" ht="19.8" customHeight="1" x14ac:dyDescent="0.25">
      <c r="A774" s="31" t="s">
        <v>669</v>
      </c>
    </row>
    <row r="775" spans="1:1" ht="15" customHeight="1" x14ac:dyDescent="0.25">
      <c r="A775" t="s">
        <v>670</v>
      </c>
    </row>
    <row r="776" spans="1:1" ht="15.45" customHeight="1" x14ac:dyDescent="0.25">
      <c r="A776" s="28" t="s">
        <v>671</v>
      </c>
    </row>
    <row r="777" spans="1:1" ht="15.75" customHeight="1" x14ac:dyDescent="0.25">
      <c r="A777" t="s">
        <v>672</v>
      </c>
    </row>
    <row r="778" spans="1:1" ht="15.45" customHeight="1" x14ac:dyDescent="0.25">
      <c r="A778" t="s">
        <v>673</v>
      </c>
    </row>
    <row r="779" spans="1:1" ht="16.05" customHeight="1" x14ac:dyDescent="0.25">
      <c r="A779" s="28" t="s">
        <v>674</v>
      </c>
    </row>
    <row r="780" spans="1:1" ht="19.2" customHeight="1" x14ac:dyDescent="0.25">
      <c r="A780" t="s">
        <v>675</v>
      </c>
    </row>
    <row r="781" spans="1:1" ht="19.2" customHeight="1" x14ac:dyDescent="0.25">
      <c r="A781" t="s">
        <v>676</v>
      </c>
    </row>
    <row r="782" spans="1:1" ht="19.2" customHeight="1" x14ac:dyDescent="0.25">
      <c r="A782" t="s">
        <v>677</v>
      </c>
    </row>
    <row r="783" spans="1:1" ht="18.45" customHeight="1" x14ac:dyDescent="0.25">
      <c r="A783" s="17" t="s">
        <v>678</v>
      </c>
    </row>
    <row r="784" spans="1:1" ht="14.7" customHeight="1" x14ac:dyDescent="0.25">
      <c r="A784" s="28" t="s">
        <v>679</v>
      </c>
    </row>
    <row r="785" spans="1:1" ht="19.2" customHeight="1" x14ac:dyDescent="0.25">
      <c r="A785" t="s">
        <v>680</v>
      </c>
    </row>
    <row r="786" spans="1:1" ht="20.55" customHeight="1" x14ac:dyDescent="0.25">
      <c r="A786" t="s">
        <v>681</v>
      </c>
    </row>
    <row r="787" spans="1:1" ht="14.7" customHeight="1" x14ac:dyDescent="0.25">
      <c r="A787" s="28" t="s">
        <v>682</v>
      </c>
    </row>
    <row r="788" spans="1:1" ht="17.25" customHeight="1" x14ac:dyDescent="0.25">
      <c r="A788" t="s">
        <v>683</v>
      </c>
    </row>
    <row r="789" spans="1:1" ht="16.8" customHeight="1" x14ac:dyDescent="0.25">
      <c r="A789" s="34" t="s">
        <v>684</v>
      </c>
    </row>
    <row r="790" spans="1:1" ht="24.3" customHeight="1" x14ac:dyDescent="0.25">
      <c r="A790" s="13" t="s">
        <v>685</v>
      </c>
    </row>
    <row r="791" spans="1:1" ht="18" customHeight="1" x14ac:dyDescent="0.25">
      <c r="A791" s="13" t="s">
        <v>686</v>
      </c>
    </row>
    <row r="792" spans="1:1" ht="23.55" customHeight="1" x14ac:dyDescent="0.25">
      <c r="A792" t="s">
        <v>687</v>
      </c>
    </row>
    <row r="793" spans="1:1" ht="16.8" customHeight="1" x14ac:dyDescent="0.25">
      <c r="A793" t="s">
        <v>688</v>
      </c>
    </row>
    <row r="794" spans="1:1" ht="14.7" customHeight="1" x14ac:dyDescent="0.25">
      <c r="A794" s="28" t="s">
        <v>689</v>
      </c>
    </row>
    <row r="795" spans="1:1" ht="17.25" customHeight="1" x14ac:dyDescent="0.25">
      <c r="A795" t="s">
        <v>690</v>
      </c>
    </row>
    <row r="796" spans="1:1" ht="16.8" customHeight="1" x14ac:dyDescent="0.25">
      <c r="A796" s="80" t="s">
        <v>691</v>
      </c>
    </row>
    <row r="797" spans="1:1" ht="17.25" customHeight="1" x14ac:dyDescent="0.25">
      <c r="A797" t="s">
        <v>692</v>
      </c>
    </row>
    <row r="798" spans="1:1" ht="46.05" customHeight="1" x14ac:dyDescent="0.25">
      <c r="A798" t="s">
        <v>272</v>
      </c>
    </row>
    <row r="799" spans="1:1" ht="19.2" customHeight="1" x14ac:dyDescent="0.25">
      <c r="A799" t="s">
        <v>693</v>
      </c>
    </row>
    <row r="800" spans="1:1" ht="15" customHeight="1" x14ac:dyDescent="0.25">
      <c r="A800" s="16" t="s">
        <v>694</v>
      </c>
    </row>
    <row r="801" spans="1:1" ht="15" customHeight="1" x14ac:dyDescent="0.25">
      <c r="A801" s="16" t="s">
        <v>576</v>
      </c>
    </row>
    <row r="802" spans="1:1" ht="15.45" customHeight="1" x14ac:dyDescent="0.25">
      <c r="A802" s="39" t="s">
        <v>695</v>
      </c>
    </row>
    <row r="803" spans="1:1" ht="15.45" customHeight="1" x14ac:dyDescent="0.25">
      <c r="A803" s="81" t="s">
        <v>696</v>
      </c>
    </row>
    <row r="804" spans="1:1" ht="15.45" customHeight="1" x14ac:dyDescent="0.25">
      <c r="A804" s="39" t="s">
        <v>697</v>
      </c>
    </row>
    <row r="805" spans="1:1" ht="15.45" customHeight="1" x14ac:dyDescent="0.25">
      <c r="A805" s="39" t="s">
        <v>698</v>
      </c>
    </row>
    <row r="806" spans="1:1" ht="15.45" customHeight="1" x14ac:dyDescent="0.25">
      <c r="A806" s="39" t="s">
        <v>571</v>
      </c>
    </row>
    <row r="807" spans="1:1" ht="15.45" customHeight="1" x14ac:dyDescent="0.25">
      <c r="A807" s="39" t="s">
        <v>699</v>
      </c>
    </row>
    <row r="808" spans="1:1" ht="15.45" customHeight="1" x14ac:dyDescent="0.25">
      <c r="A808" s="39" t="s">
        <v>636</v>
      </c>
    </row>
    <row r="809" spans="1:1" ht="15.45" customHeight="1" x14ac:dyDescent="0.25">
      <c r="A809" s="68">
        <v>104</v>
      </c>
    </row>
    <row r="810" spans="1:1" ht="15.45" customHeight="1" x14ac:dyDescent="0.25">
      <c r="A810" s="68">
        <v>623</v>
      </c>
    </row>
    <row r="811" spans="1:1" ht="15.45" customHeight="1" x14ac:dyDescent="0.25">
      <c r="A811" s="68">
        <v>124</v>
      </c>
    </row>
    <row r="812" spans="1:1" ht="14.25" customHeight="1" x14ac:dyDescent="0.25">
      <c r="A812" s="46">
        <v>571</v>
      </c>
    </row>
    <row r="813" spans="1:1" ht="15.45" customHeight="1" x14ac:dyDescent="0.25">
      <c r="A813" s="68">
        <v>76</v>
      </c>
    </row>
    <row r="814" spans="1:1" ht="15.45" customHeight="1" x14ac:dyDescent="0.25">
      <c r="A814" s="68">
        <v>406</v>
      </c>
    </row>
    <row r="815" spans="1:1" ht="13.8" customHeight="1" x14ac:dyDescent="0.25">
      <c r="A815" s="82">
        <v>163</v>
      </c>
    </row>
    <row r="816" spans="1:1" ht="14.25" customHeight="1" x14ac:dyDescent="0.25">
      <c r="A816" s="46">
        <v>712</v>
      </c>
    </row>
    <row r="817" spans="1:1" ht="15.45" customHeight="1" x14ac:dyDescent="0.25">
      <c r="A817" s="68">
        <v>104</v>
      </c>
    </row>
    <row r="818" spans="1:1" ht="14.25" customHeight="1" x14ac:dyDescent="0.25">
      <c r="A818" s="46">
        <v>477</v>
      </c>
    </row>
    <row r="819" spans="1:1" ht="15.45" customHeight="1" x14ac:dyDescent="0.25">
      <c r="A819" s="68">
        <v>61</v>
      </c>
    </row>
    <row r="820" spans="1:1" ht="15.45" customHeight="1" x14ac:dyDescent="0.25">
      <c r="A820" s="68">
        <v>407</v>
      </c>
    </row>
    <row r="821" spans="1:1" ht="15.45" customHeight="1" x14ac:dyDescent="0.25">
      <c r="A821" s="68">
        <v>175</v>
      </c>
    </row>
    <row r="822" spans="1:1" ht="15.45" customHeight="1" x14ac:dyDescent="0.25">
      <c r="A822" s="68">
        <v>957</v>
      </c>
    </row>
    <row r="823" spans="1:1" ht="13.5" customHeight="1" x14ac:dyDescent="0.25">
      <c r="A823" s="76">
        <v>98</v>
      </c>
    </row>
    <row r="824" spans="1:1" ht="14.25" customHeight="1" x14ac:dyDescent="0.25">
      <c r="A824" s="46">
        <v>476</v>
      </c>
    </row>
    <row r="825" spans="1:1" ht="14.25" customHeight="1" x14ac:dyDescent="0.25">
      <c r="A825" s="46">
        <v>247</v>
      </c>
    </row>
    <row r="826" spans="1:1" ht="15.45" customHeight="1" x14ac:dyDescent="0.25">
      <c r="A826" s="68">
        <v>604</v>
      </c>
    </row>
    <row r="827" spans="1:1" ht="15.45" customHeight="1" x14ac:dyDescent="0.25">
      <c r="A827" s="68">
        <v>94</v>
      </c>
    </row>
    <row r="828" spans="1:1" ht="15.45" customHeight="1" x14ac:dyDescent="0.25">
      <c r="A828" s="68">
        <v>253</v>
      </c>
    </row>
    <row r="829" spans="1:1" ht="15.45" customHeight="1" x14ac:dyDescent="0.25">
      <c r="A829" s="68">
        <v>1246</v>
      </c>
    </row>
    <row r="830" spans="1:1" ht="15.45" customHeight="1" x14ac:dyDescent="0.25">
      <c r="A830" s="68">
        <v>5486</v>
      </c>
    </row>
    <row r="831" spans="1:1" ht="43.05" customHeight="1" x14ac:dyDescent="0.25">
      <c r="A831" t="s">
        <v>700</v>
      </c>
    </row>
    <row r="832" spans="1:1" ht="14.25" customHeight="1" x14ac:dyDescent="0.25">
      <c r="A832" s="26" t="s">
        <v>701</v>
      </c>
    </row>
    <row r="833" spans="1:1" ht="15" customHeight="1" x14ac:dyDescent="0.25">
      <c r="A833" s="16" t="s">
        <v>576</v>
      </c>
    </row>
    <row r="834" spans="1:1" ht="10.050000000000001" customHeight="1" x14ac:dyDescent="0.25">
      <c r="A834" s="83" t="s">
        <v>702</v>
      </c>
    </row>
    <row r="835" spans="1:1" ht="18.75" customHeight="1" x14ac:dyDescent="0.25">
      <c r="A835" t="s">
        <v>703</v>
      </c>
    </row>
    <row r="836" spans="1:1" ht="18.3" customHeight="1" x14ac:dyDescent="0.25">
      <c r="A836" t="s">
        <v>704</v>
      </c>
    </row>
    <row r="837" spans="1:1" ht="16.2" customHeight="1" x14ac:dyDescent="0.25">
      <c r="A837" t="s">
        <v>705</v>
      </c>
    </row>
    <row r="838" spans="1:1" ht="19.95" customHeight="1" x14ac:dyDescent="0.25">
      <c r="A838" s="62" t="s">
        <v>706</v>
      </c>
    </row>
    <row r="839" spans="1:1" ht="19.8" customHeight="1" x14ac:dyDescent="0.25">
      <c r="A839" s="62" t="s">
        <v>707</v>
      </c>
    </row>
    <row r="840" spans="1:1" ht="20.7" customHeight="1" x14ac:dyDescent="0.25">
      <c r="A840" t="s">
        <v>708</v>
      </c>
    </row>
    <row r="841" spans="1:1" ht="16.95" customHeight="1" x14ac:dyDescent="0.25">
      <c r="A841" t="s">
        <v>709</v>
      </c>
    </row>
    <row r="842" spans="1:1" ht="17.55" customHeight="1" x14ac:dyDescent="0.25">
      <c r="A842" t="s">
        <v>710</v>
      </c>
    </row>
    <row r="843" spans="1:1" ht="15.45" customHeight="1" x14ac:dyDescent="0.25">
      <c r="A843" s="39" t="s">
        <v>711</v>
      </c>
    </row>
    <row r="844" spans="1:1" ht="19.8" customHeight="1" x14ac:dyDescent="0.25">
      <c r="A844" s="17" t="s">
        <v>712</v>
      </c>
    </row>
    <row r="845" spans="1:1" ht="19.8" customHeight="1" x14ac:dyDescent="0.25">
      <c r="A845" s="17" t="s">
        <v>713</v>
      </c>
    </row>
    <row r="846" spans="1:1" ht="19.95" customHeight="1" x14ac:dyDescent="0.25">
      <c r="A846" t="s">
        <v>714</v>
      </c>
    </row>
    <row r="847" spans="1:1" ht="19.95" customHeight="1" x14ac:dyDescent="0.25">
      <c r="A847" t="s">
        <v>715</v>
      </c>
    </row>
    <row r="848" spans="1:1" ht="19.95" customHeight="1" x14ac:dyDescent="0.25">
      <c r="A848" t="s">
        <v>716</v>
      </c>
    </row>
    <row r="849" spans="1:1" ht="15.45" customHeight="1" x14ac:dyDescent="0.25">
      <c r="A849" s="63" t="s">
        <v>717</v>
      </c>
    </row>
    <row r="850" spans="1:1" ht="15.45" customHeight="1" x14ac:dyDescent="0.25">
      <c r="A850" s="39" t="s">
        <v>602</v>
      </c>
    </row>
    <row r="851" spans="1:1" ht="19.5" customHeight="1" x14ac:dyDescent="0.25">
      <c r="A851" t="s">
        <v>718</v>
      </c>
    </row>
    <row r="852" spans="1:1" ht="19.5" customHeight="1" x14ac:dyDescent="0.25">
      <c r="A852" s="17" t="s">
        <v>719</v>
      </c>
    </row>
    <row r="853" spans="1:1" ht="19.5" customHeight="1" x14ac:dyDescent="0.25">
      <c r="A853" s="17" t="s">
        <v>720</v>
      </c>
    </row>
    <row r="854" spans="1:1" ht="19.5" customHeight="1" x14ac:dyDescent="0.25">
      <c r="A854" s="17" t="s">
        <v>721</v>
      </c>
    </row>
    <row r="855" spans="1:1" ht="19.2" customHeight="1" x14ac:dyDescent="0.25">
      <c r="A855" s="43" t="s">
        <v>722</v>
      </c>
    </row>
    <row r="856" spans="1:1" ht="19.2" customHeight="1" x14ac:dyDescent="0.25">
      <c r="A856" s="13" t="s">
        <v>723</v>
      </c>
    </row>
    <row r="857" spans="1:1" ht="19.2" customHeight="1" x14ac:dyDescent="0.25">
      <c r="A857" s="13" t="s">
        <v>724</v>
      </c>
    </row>
    <row r="858" spans="1:1" ht="19.8" customHeight="1" x14ac:dyDescent="0.25">
      <c r="A858" s="13" t="s">
        <v>725</v>
      </c>
    </row>
    <row r="859" spans="1:1" ht="20.7" customHeight="1" x14ac:dyDescent="0.25">
      <c r="A859" t="s">
        <v>726</v>
      </c>
    </row>
    <row r="860" spans="1:1" ht="15.45" customHeight="1" x14ac:dyDescent="0.25">
      <c r="A860" s="39" t="s">
        <v>727</v>
      </c>
    </row>
    <row r="861" spans="1:1" ht="19.5" customHeight="1" x14ac:dyDescent="0.25">
      <c r="A861" t="s">
        <v>728</v>
      </c>
    </row>
    <row r="862" spans="1:1" ht="15.45" customHeight="1" x14ac:dyDescent="0.25">
      <c r="A862" s="39" t="s">
        <v>729</v>
      </c>
    </row>
    <row r="863" spans="1:1" ht="17.55" customHeight="1" x14ac:dyDescent="0.25">
      <c r="A863" t="s">
        <v>730</v>
      </c>
    </row>
    <row r="864" spans="1:1" ht="13.05" customHeight="1" x14ac:dyDescent="0.25">
      <c r="A864" s="84" t="s">
        <v>731</v>
      </c>
    </row>
    <row r="865" spans="1:1" ht="15.45" customHeight="1" x14ac:dyDescent="0.25">
      <c r="A865" s="28" t="s">
        <v>732</v>
      </c>
    </row>
    <row r="866" spans="1:1" ht="15.45" customHeight="1" x14ac:dyDescent="0.25">
      <c r="A866" s="39" t="s">
        <v>733</v>
      </c>
    </row>
    <row r="867" spans="1:1" ht="19.2" customHeight="1" x14ac:dyDescent="0.25">
      <c r="A867" s="30" t="s">
        <v>734</v>
      </c>
    </row>
    <row r="868" spans="1:1" ht="19.2" customHeight="1" x14ac:dyDescent="0.25">
      <c r="A868" t="s">
        <v>735</v>
      </c>
    </row>
    <row r="869" spans="1:1" ht="15.45" customHeight="1" x14ac:dyDescent="0.25">
      <c r="A869" s="39" t="s">
        <v>736</v>
      </c>
    </row>
    <row r="870" spans="1:1" ht="19.2" customHeight="1" x14ac:dyDescent="0.25">
      <c r="A870" s="31" t="s">
        <v>737</v>
      </c>
    </row>
    <row r="871" spans="1:1" ht="19.5" customHeight="1" x14ac:dyDescent="0.25">
      <c r="A871" t="s">
        <v>738</v>
      </c>
    </row>
    <row r="872" spans="1:1" ht="19.95" customHeight="1" x14ac:dyDescent="0.25">
      <c r="A872" s="31" t="s">
        <v>739</v>
      </c>
    </row>
    <row r="873" spans="1:1" ht="18.75" customHeight="1" x14ac:dyDescent="0.25">
      <c r="A873" t="s">
        <v>740</v>
      </c>
    </row>
    <row r="874" spans="1:1" ht="15.45" customHeight="1" x14ac:dyDescent="0.25">
      <c r="A874" s="13" t="s">
        <v>741</v>
      </c>
    </row>
    <row r="875" spans="1:1" ht="15.45" customHeight="1" x14ac:dyDescent="0.25">
      <c r="A875" s="39" t="s">
        <v>742</v>
      </c>
    </row>
    <row r="876" spans="1:1" ht="15.45" customHeight="1" x14ac:dyDescent="0.25">
      <c r="A876" s="72" t="s">
        <v>556</v>
      </c>
    </row>
    <row r="877" spans="1:1" ht="15.45" customHeight="1" x14ac:dyDescent="0.25">
      <c r="A877" s="63" t="s">
        <v>557</v>
      </c>
    </row>
    <row r="878" spans="1:1" ht="15.45" customHeight="1" x14ac:dyDescent="0.25">
      <c r="A878" s="72" t="s">
        <v>556</v>
      </c>
    </row>
    <row r="879" spans="1:1" ht="16.2" customHeight="1" x14ac:dyDescent="0.25">
      <c r="A879" s="39" t="s">
        <v>743</v>
      </c>
    </row>
    <row r="880" spans="1:1" ht="15.45" customHeight="1" x14ac:dyDescent="0.25">
      <c r="A880" s="72" t="s">
        <v>556</v>
      </c>
    </row>
    <row r="881" spans="1:1" ht="15" customHeight="1" x14ac:dyDescent="0.25">
      <c r="A881" s="16" t="s">
        <v>576</v>
      </c>
    </row>
    <row r="882" spans="1:1" ht="19.2" customHeight="1" x14ac:dyDescent="0.25">
      <c r="A882" t="s">
        <v>744</v>
      </c>
    </row>
    <row r="883" spans="1:1" ht="19.5" customHeight="1" x14ac:dyDescent="0.25">
      <c r="A883" t="s">
        <v>745</v>
      </c>
    </row>
    <row r="884" spans="1:1" ht="19.2" customHeight="1" x14ac:dyDescent="0.25">
      <c r="A884" s="30" t="s">
        <v>746</v>
      </c>
    </row>
    <row r="885" spans="1:1" ht="19.2" customHeight="1" x14ac:dyDescent="0.25">
      <c r="A885" s="31" t="s">
        <v>747</v>
      </c>
    </row>
    <row r="886" spans="1:1" ht="18.45" customHeight="1" x14ac:dyDescent="0.25">
      <c r="A886" s="34" t="s">
        <v>748</v>
      </c>
    </row>
    <row r="887" spans="1:1" ht="19.2" customHeight="1" x14ac:dyDescent="0.25">
      <c r="A887" s="31" t="s">
        <v>749</v>
      </c>
    </row>
    <row r="888" spans="1:1" ht="18.45" customHeight="1" x14ac:dyDescent="0.25">
      <c r="A888" s="31" t="s">
        <v>750</v>
      </c>
    </row>
    <row r="889" spans="1:1" ht="18.45" customHeight="1" x14ac:dyDescent="0.25">
      <c r="A889" s="31" t="s">
        <v>751</v>
      </c>
    </row>
    <row r="890" spans="1:1" ht="18.45" customHeight="1" x14ac:dyDescent="0.25">
      <c r="A890" s="34" t="s">
        <v>752</v>
      </c>
    </row>
    <row r="891" spans="1:1" ht="15" customHeight="1" x14ac:dyDescent="0.25">
      <c r="A891" s="16" t="s">
        <v>753</v>
      </c>
    </row>
    <row r="892" spans="1:1" ht="11.55" customHeight="1" x14ac:dyDescent="0.25">
      <c r="A892" s="37" t="s">
        <v>281</v>
      </c>
    </row>
    <row r="893" spans="1:1" ht="19.2" customHeight="1" x14ac:dyDescent="0.25">
      <c r="A893" t="s">
        <v>754</v>
      </c>
    </row>
    <row r="894" spans="1:1" ht="16.2" customHeight="1" x14ac:dyDescent="0.25">
      <c r="A894" t="s">
        <v>755</v>
      </c>
    </row>
    <row r="895" spans="1:1" ht="19.2" customHeight="1" x14ac:dyDescent="0.25">
      <c r="A895" s="65" t="s">
        <v>756</v>
      </c>
    </row>
    <row r="896" spans="1:1" ht="18.75" customHeight="1" x14ac:dyDescent="0.25">
      <c r="A896" s="65" t="s">
        <v>757</v>
      </c>
    </row>
    <row r="897" spans="1:1" ht="14.7" customHeight="1" x14ac:dyDescent="0.25">
      <c r="A897" s="28" t="s">
        <v>758</v>
      </c>
    </row>
    <row r="898" spans="1:1" ht="14.7" customHeight="1" x14ac:dyDescent="0.25">
      <c r="A898" s="29" t="s">
        <v>270</v>
      </c>
    </row>
    <row r="899" spans="1:1" ht="15.45" customHeight="1" x14ac:dyDescent="0.25">
      <c r="A899" t="s">
        <v>759</v>
      </c>
    </row>
    <row r="900" spans="1:1" ht="18.45" customHeight="1" x14ac:dyDescent="0.25">
      <c r="A900" t="s">
        <v>760</v>
      </c>
    </row>
    <row r="901" spans="1:1" ht="18.45" customHeight="1" x14ac:dyDescent="0.25">
      <c r="A901" t="s">
        <v>761</v>
      </c>
    </row>
    <row r="902" spans="1:1" ht="18" customHeight="1" x14ac:dyDescent="0.25">
      <c r="A902" s="30" t="s">
        <v>762</v>
      </c>
    </row>
    <row r="903" spans="1:1" ht="14.7" customHeight="1" x14ac:dyDescent="0.25">
      <c r="A903" s="28" t="s">
        <v>763</v>
      </c>
    </row>
    <row r="904" spans="1:1" ht="14.7" customHeight="1" x14ac:dyDescent="0.25">
      <c r="A904" s="28" t="s">
        <v>764</v>
      </c>
    </row>
    <row r="905" spans="1:1" ht="16.8" customHeight="1" x14ac:dyDescent="0.25">
      <c r="A905" t="s">
        <v>765</v>
      </c>
    </row>
    <row r="906" spans="1:1" ht="15.45" customHeight="1" x14ac:dyDescent="0.25">
      <c r="A906" s="28" t="s">
        <v>766</v>
      </c>
    </row>
    <row r="907" spans="1:1" ht="15.45" customHeight="1" x14ac:dyDescent="0.25">
      <c r="A907" s="28" t="s">
        <v>767</v>
      </c>
    </row>
    <row r="908" spans="1:1" ht="14.7" customHeight="1" x14ac:dyDescent="0.25">
      <c r="A908" s="29" t="s">
        <v>270</v>
      </c>
    </row>
    <row r="909" spans="1:1" ht="15.45" customHeight="1" x14ac:dyDescent="0.25">
      <c r="A909" t="s">
        <v>768</v>
      </c>
    </row>
    <row r="910" spans="1:1" ht="14.7" customHeight="1" x14ac:dyDescent="0.25">
      <c r="A910" s="29" t="s">
        <v>769</v>
      </c>
    </row>
    <row r="911" spans="1:1" ht="15.45" customHeight="1" x14ac:dyDescent="0.25">
      <c r="A911" s="85" t="s">
        <v>770</v>
      </c>
    </row>
    <row r="912" spans="1:1" ht="14.7" customHeight="1" x14ac:dyDescent="0.25">
      <c r="A912" s="28" t="s">
        <v>771</v>
      </c>
    </row>
    <row r="913" spans="1:1" ht="14.7" customHeight="1" x14ac:dyDescent="0.25">
      <c r="A913" s="29" t="s">
        <v>270</v>
      </c>
    </row>
    <row r="914" spans="1:1" ht="14.7" customHeight="1" x14ac:dyDescent="0.25">
      <c r="A914" s="28" t="s">
        <v>772</v>
      </c>
    </row>
    <row r="915" spans="1:1" ht="14.7" customHeight="1" x14ac:dyDescent="0.25">
      <c r="A915" s="29" t="s">
        <v>270</v>
      </c>
    </row>
    <row r="916" spans="1:1" ht="15.45" customHeight="1" x14ac:dyDescent="0.25">
      <c r="A916" t="s">
        <v>773</v>
      </c>
    </row>
    <row r="917" spans="1:1" ht="14.7" customHeight="1" x14ac:dyDescent="0.25">
      <c r="A917" s="29" t="s">
        <v>270</v>
      </c>
    </row>
    <row r="918" spans="1:1" ht="14.7" customHeight="1" x14ac:dyDescent="0.25">
      <c r="A918" s="28" t="s">
        <v>774</v>
      </c>
    </row>
    <row r="919" spans="1:1" ht="18.45" customHeight="1" x14ac:dyDescent="0.25">
      <c r="A919" t="s">
        <v>775</v>
      </c>
    </row>
    <row r="920" spans="1:1" ht="18.45" customHeight="1" x14ac:dyDescent="0.25">
      <c r="A920" t="s">
        <v>776</v>
      </c>
    </row>
    <row r="921" spans="1:1" ht="18.45" customHeight="1" x14ac:dyDescent="0.25">
      <c r="A921" t="s">
        <v>775</v>
      </c>
    </row>
    <row r="922" spans="1:1" ht="18.45" customHeight="1" x14ac:dyDescent="0.25">
      <c r="A922" t="s">
        <v>777</v>
      </c>
    </row>
    <row r="923" spans="1:1" ht="18.45" customHeight="1" x14ac:dyDescent="0.25">
      <c r="A923" t="s">
        <v>778</v>
      </c>
    </row>
    <row r="924" spans="1:1" ht="18.45" customHeight="1" x14ac:dyDescent="0.25">
      <c r="A924" t="s">
        <v>775</v>
      </c>
    </row>
    <row r="925" spans="1:1" ht="19.2" customHeight="1" x14ac:dyDescent="0.25">
      <c r="A925" t="s">
        <v>775</v>
      </c>
    </row>
    <row r="926" spans="1:1" ht="18.45" customHeight="1" x14ac:dyDescent="0.25">
      <c r="A926" t="s">
        <v>775</v>
      </c>
    </row>
    <row r="927" spans="1:1" ht="18.45" customHeight="1" x14ac:dyDescent="0.25">
      <c r="A927" t="s">
        <v>761</v>
      </c>
    </row>
    <row r="928" spans="1:1" ht="18.45" customHeight="1" x14ac:dyDescent="0.25">
      <c r="A928" t="s">
        <v>779</v>
      </c>
    </row>
    <row r="929" spans="1:1" ht="18.45" customHeight="1" x14ac:dyDescent="0.25">
      <c r="A929" t="s">
        <v>777</v>
      </c>
    </row>
    <row r="930" spans="1:1" ht="19.2" customHeight="1" x14ac:dyDescent="0.25">
      <c r="A930" t="s">
        <v>780</v>
      </c>
    </row>
    <row r="931" spans="1:1" ht="14.7" customHeight="1" x14ac:dyDescent="0.25">
      <c r="A931" s="28" t="s">
        <v>781</v>
      </c>
    </row>
    <row r="932" spans="1:1" ht="14.7" customHeight="1" x14ac:dyDescent="0.25">
      <c r="A932" s="29" t="s">
        <v>270</v>
      </c>
    </row>
    <row r="933" spans="1:1" ht="18" customHeight="1" x14ac:dyDescent="0.25">
      <c r="A933" t="s">
        <v>782</v>
      </c>
    </row>
    <row r="934" spans="1:1" ht="18.45" customHeight="1" x14ac:dyDescent="0.25">
      <c r="A934" t="s">
        <v>783</v>
      </c>
    </row>
    <row r="935" spans="1:1" ht="52.5" customHeight="1" x14ac:dyDescent="0.25">
      <c r="A935" t="s">
        <v>784</v>
      </c>
    </row>
    <row r="936" spans="1:1" ht="21.45" customHeight="1" x14ac:dyDescent="0.25">
      <c r="A936" s="18" t="s">
        <v>785</v>
      </c>
    </row>
    <row r="937" spans="1:1" ht="16.5" customHeight="1" x14ac:dyDescent="0.25">
      <c r="A937" s="61" t="s">
        <v>786</v>
      </c>
    </row>
    <row r="938" spans="1:1" ht="20.55" customHeight="1" x14ac:dyDescent="0.25">
      <c r="A938" t="s">
        <v>787</v>
      </c>
    </row>
    <row r="939" spans="1:1" ht="17.55" customHeight="1" x14ac:dyDescent="0.25">
      <c r="A939" s="17" t="s">
        <v>788</v>
      </c>
    </row>
    <row r="940" spans="1:1" ht="19.95" customHeight="1" x14ac:dyDescent="0.25">
      <c r="A940" s="80" t="s">
        <v>789</v>
      </c>
    </row>
    <row r="941" spans="1:1" ht="19.2" customHeight="1" x14ac:dyDescent="0.25">
      <c r="A941" s="86" t="s">
        <v>790</v>
      </c>
    </row>
    <row r="942" spans="1:1" ht="19.95" customHeight="1" x14ac:dyDescent="0.25">
      <c r="A942" s="11" t="s">
        <v>791</v>
      </c>
    </row>
    <row r="943" spans="1:1" ht="19.95" customHeight="1" x14ac:dyDescent="0.25">
      <c r="A943" s="11" t="s">
        <v>792</v>
      </c>
    </row>
    <row r="944" spans="1:1" ht="19.95" customHeight="1" x14ac:dyDescent="0.25">
      <c r="A944" s="11" t="s">
        <v>793</v>
      </c>
    </row>
    <row r="945" spans="1:1" ht="15.45" customHeight="1" x14ac:dyDescent="0.25">
      <c r="A945" s="39" t="s">
        <v>794</v>
      </c>
    </row>
    <row r="946" spans="1:1" ht="19.5" customHeight="1" x14ac:dyDescent="0.25">
      <c r="A946" t="s">
        <v>795</v>
      </c>
    </row>
    <row r="947" spans="1:1" ht="14.7" customHeight="1" x14ac:dyDescent="0.25">
      <c r="A947" s="87">
        <v>172</v>
      </c>
    </row>
    <row r="948" spans="1:1" ht="24.75" customHeight="1" x14ac:dyDescent="0.25">
      <c r="A948" t="s">
        <v>796</v>
      </c>
    </row>
    <row r="949" spans="1:1" ht="17.55" customHeight="1" x14ac:dyDescent="0.25">
      <c r="A949" t="s">
        <v>797</v>
      </c>
    </row>
    <row r="950" spans="1:1" ht="24.75" customHeight="1" x14ac:dyDescent="0.25">
      <c r="A950" t="s">
        <v>798</v>
      </c>
    </row>
    <row r="951" spans="1:1" ht="16.2" customHeight="1" x14ac:dyDescent="0.25">
      <c r="A951" t="s">
        <v>799</v>
      </c>
    </row>
    <row r="952" spans="1:1" ht="16.2" customHeight="1" x14ac:dyDescent="0.25">
      <c r="A952" t="s">
        <v>800</v>
      </c>
    </row>
    <row r="953" spans="1:1" ht="17.25" customHeight="1" x14ac:dyDescent="0.25">
      <c r="A953" t="s">
        <v>801</v>
      </c>
    </row>
    <row r="954" spans="1:1" ht="15.45" customHeight="1" x14ac:dyDescent="0.25">
      <c r="A954" t="s">
        <v>802</v>
      </c>
    </row>
    <row r="955" spans="1:1" ht="15.45" customHeight="1" x14ac:dyDescent="0.25">
      <c r="A955" t="s">
        <v>803</v>
      </c>
    </row>
    <row r="956" spans="1:1" ht="18" customHeight="1" x14ac:dyDescent="0.25">
      <c r="A956" t="s">
        <v>804</v>
      </c>
    </row>
    <row r="957" spans="1:1" ht="18.45" customHeight="1" x14ac:dyDescent="0.25">
      <c r="A957" t="s">
        <v>805</v>
      </c>
    </row>
    <row r="958" spans="1:1" ht="19.5" customHeight="1" x14ac:dyDescent="0.25">
      <c r="A958" t="s">
        <v>806</v>
      </c>
    </row>
    <row r="959" spans="1:1" ht="15.45" customHeight="1" x14ac:dyDescent="0.25">
      <c r="A959" s="39" t="s">
        <v>807</v>
      </c>
    </row>
    <row r="960" spans="1:1" ht="14.7" customHeight="1" x14ac:dyDescent="0.25">
      <c r="A960" t="s">
        <v>808</v>
      </c>
    </row>
    <row r="961" spans="1:1" ht="15.75" customHeight="1" x14ac:dyDescent="0.25">
      <c r="A961" t="s">
        <v>809</v>
      </c>
    </row>
    <row r="962" spans="1:1" ht="18" customHeight="1" x14ac:dyDescent="0.25">
      <c r="A962" t="s">
        <v>810</v>
      </c>
    </row>
    <row r="963" spans="1:1" ht="15.45" customHeight="1" x14ac:dyDescent="0.25">
      <c r="A963" s="39" t="s">
        <v>811</v>
      </c>
    </row>
    <row r="964" spans="1:1" ht="15.75" customHeight="1" x14ac:dyDescent="0.25">
      <c r="A964" t="s">
        <v>812</v>
      </c>
    </row>
    <row r="965" spans="1:1" ht="18" customHeight="1" x14ac:dyDescent="0.25">
      <c r="A965" t="s">
        <v>813</v>
      </c>
    </row>
    <row r="966" spans="1:1" ht="15.45" customHeight="1" x14ac:dyDescent="0.25">
      <c r="A966" s="63" t="s">
        <v>814</v>
      </c>
    </row>
    <row r="967" spans="1:1" ht="15.45" customHeight="1" x14ac:dyDescent="0.25">
      <c r="A967" s="39" t="s">
        <v>727</v>
      </c>
    </row>
    <row r="968" spans="1:1" ht="18.45" customHeight="1" x14ac:dyDescent="0.25">
      <c r="A968" s="88" t="s">
        <v>815</v>
      </c>
    </row>
    <row r="969" spans="1:1" ht="18.45" customHeight="1" x14ac:dyDescent="0.25">
      <c r="A969" t="s">
        <v>816</v>
      </c>
    </row>
    <row r="970" spans="1:1" ht="18.45" customHeight="1" x14ac:dyDescent="0.25">
      <c r="A970" t="s">
        <v>817</v>
      </c>
    </row>
    <row r="971" spans="1:1" ht="15.45" customHeight="1" x14ac:dyDescent="0.25">
      <c r="A971" t="s">
        <v>818</v>
      </c>
    </row>
    <row r="972" spans="1:1" ht="15.45" customHeight="1" x14ac:dyDescent="0.25">
      <c r="A972" s="39" t="s">
        <v>819</v>
      </c>
    </row>
    <row r="973" spans="1:1" ht="16.8" customHeight="1" x14ac:dyDescent="0.25">
      <c r="A973" t="s">
        <v>820</v>
      </c>
    </row>
    <row r="974" spans="1:1" ht="14.7" customHeight="1" x14ac:dyDescent="0.25">
      <c r="A974" t="s">
        <v>821</v>
      </c>
    </row>
    <row r="975" spans="1:1" ht="16.8" customHeight="1" x14ac:dyDescent="0.25">
      <c r="A975" t="s">
        <v>822</v>
      </c>
    </row>
    <row r="976" spans="1:1" ht="16.05" customHeight="1" x14ac:dyDescent="0.25">
      <c r="A976" s="88" t="s">
        <v>823</v>
      </c>
    </row>
    <row r="977" spans="1:1" ht="15.45" customHeight="1" x14ac:dyDescent="0.25">
      <c r="A977" t="s">
        <v>824</v>
      </c>
    </row>
    <row r="978" spans="1:1" ht="15.45" customHeight="1" x14ac:dyDescent="0.25">
      <c r="A978" t="s">
        <v>825</v>
      </c>
    </row>
    <row r="979" spans="1:1" ht="14.7" customHeight="1" x14ac:dyDescent="0.25">
      <c r="A979" s="28" t="s">
        <v>826</v>
      </c>
    </row>
    <row r="980" spans="1:1" ht="14.7" customHeight="1" x14ac:dyDescent="0.25">
      <c r="A980" s="28" t="s">
        <v>827</v>
      </c>
    </row>
    <row r="981" spans="1:1" ht="17.25" customHeight="1" x14ac:dyDescent="0.25">
      <c r="A981" t="s">
        <v>828</v>
      </c>
    </row>
    <row r="982" spans="1:1" ht="17.25" customHeight="1" x14ac:dyDescent="0.25">
      <c r="A982" t="s">
        <v>829</v>
      </c>
    </row>
    <row r="983" spans="1:1" ht="13.05" customHeight="1" x14ac:dyDescent="0.25">
      <c r="A983" t="s">
        <v>830</v>
      </c>
    </row>
    <row r="984" spans="1:1" ht="15.45" customHeight="1" x14ac:dyDescent="0.25">
      <c r="A984" s="72" t="s">
        <v>539</v>
      </c>
    </row>
    <row r="985" spans="1:1" ht="15.45" customHeight="1" x14ac:dyDescent="0.25">
      <c r="A985" s="13" t="s">
        <v>831</v>
      </c>
    </row>
    <row r="986" spans="1:1" ht="15.45" customHeight="1" x14ac:dyDescent="0.25">
      <c r="A986" s="17" t="s">
        <v>832</v>
      </c>
    </row>
    <row r="987" spans="1:1" ht="16.8" customHeight="1" x14ac:dyDescent="0.25">
      <c r="A987" t="s">
        <v>833</v>
      </c>
    </row>
    <row r="988" spans="1:1" ht="15.45" customHeight="1" x14ac:dyDescent="0.25">
      <c r="A988" s="72" t="s">
        <v>556</v>
      </c>
    </row>
    <row r="989" spans="1:1" ht="16.2" customHeight="1" x14ac:dyDescent="0.25">
      <c r="A989" s="67" t="s">
        <v>834</v>
      </c>
    </row>
    <row r="990" spans="1:1" ht="15.45" customHeight="1" x14ac:dyDescent="0.25">
      <c r="A990" s="72" t="s">
        <v>556</v>
      </c>
    </row>
    <row r="991" spans="1:1" ht="18.45" customHeight="1" x14ac:dyDescent="0.25">
      <c r="A991" s="86" t="s">
        <v>835</v>
      </c>
    </row>
    <row r="992" spans="1:1" ht="19.5" customHeight="1" x14ac:dyDescent="0.25">
      <c r="A992" s="31" t="s">
        <v>836</v>
      </c>
    </row>
    <row r="993" spans="1:1" ht="19.5" customHeight="1" x14ac:dyDescent="0.25">
      <c r="A993" t="s">
        <v>837</v>
      </c>
    </row>
    <row r="994" spans="1:1" ht="19.2" customHeight="1" x14ac:dyDescent="0.25">
      <c r="A994" s="31" t="s">
        <v>838</v>
      </c>
    </row>
    <row r="995" spans="1:1" ht="19.2" customHeight="1" x14ac:dyDescent="0.25">
      <c r="A995" s="89" t="s">
        <v>839</v>
      </c>
    </row>
    <row r="996" spans="1:1" ht="18.45" customHeight="1" x14ac:dyDescent="0.25">
      <c r="A996" s="31" t="s">
        <v>840</v>
      </c>
    </row>
    <row r="997" spans="1:1" ht="18.45" customHeight="1" x14ac:dyDescent="0.25">
      <c r="A997" s="31" t="s">
        <v>841</v>
      </c>
    </row>
    <row r="998" spans="1:1" ht="19.2" customHeight="1" x14ac:dyDescent="0.25">
      <c r="A998" s="89" t="s">
        <v>842</v>
      </c>
    </row>
    <row r="999" spans="1:1" ht="18.45" customHeight="1" x14ac:dyDescent="0.25">
      <c r="A999" s="90" t="s">
        <v>843</v>
      </c>
    </row>
    <row r="1000" spans="1:1" ht="19.2" customHeight="1" x14ac:dyDescent="0.25">
      <c r="A1000" s="90" t="s">
        <v>844</v>
      </c>
    </row>
    <row r="1001" spans="1:1" ht="18.45" customHeight="1" x14ac:dyDescent="0.25">
      <c r="A1001" s="90" t="s">
        <v>845</v>
      </c>
    </row>
    <row r="1002" spans="1:1" ht="18" customHeight="1" x14ac:dyDescent="0.25">
      <c r="A1002" s="90" t="s">
        <v>846</v>
      </c>
    </row>
    <row r="1003" spans="1:1" ht="16.8" customHeight="1" x14ac:dyDescent="0.25">
      <c r="A1003" t="s">
        <v>847</v>
      </c>
    </row>
    <row r="1004" spans="1:1" ht="16.5" customHeight="1" x14ac:dyDescent="0.25">
      <c r="A1004" s="91" t="s">
        <v>848</v>
      </c>
    </row>
    <row r="1005" spans="1:1" ht="14.7" customHeight="1" x14ac:dyDescent="0.25">
      <c r="A1005" s="28" t="s">
        <v>849</v>
      </c>
    </row>
    <row r="1006" spans="1:1" ht="18" customHeight="1" x14ac:dyDescent="0.25">
      <c r="A1006" t="s">
        <v>850</v>
      </c>
    </row>
    <row r="1007" spans="1:1" ht="18" customHeight="1" x14ac:dyDescent="0.25">
      <c r="A1007" t="s">
        <v>851</v>
      </c>
    </row>
    <row r="1008" spans="1:1" ht="16.2" customHeight="1" x14ac:dyDescent="0.25">
      <c r="A1008" t="s">
        <v>852</v>
      </c>
    </row>
    <row r="1009" spans="1:1" ht="14.25" customHeight="1" x14ac:dyDescent="0.25">
      <c r="A1009" s="15" t="s">
        <v>853</v>
      </c>
    </row>
    <row r="1010" spans="1:1" ht="17.25" customHeight="1" x14ac:dyDescent="0.25">
      <c r="A1010" s="92" t="s">
        <v>854</v>
      </c>
    </row>
    <row r="1011" spans="1:1" ht="19.95" customHeight="1" x14ac:dyDescent="0.25">
      <c r="A1011" t="s">
        <v>855</v>
      </c>
    </row>
    <row r="1012" spans="1:1" ht="19.95" customHeight="1" x14ac:dyDescent="0.25">
      <c r="A1012" s="86" t="s">
        <v>856</v>
      </c>
    </row>
    <row r="1013" spans="1:1" ht="19.95" customHeight="1" x14ac:dyDescent="0.25">
      <c r="A1013" t="s">
        <v>857</v>
      </c>
    </row>
    <row r="1014" spans="1:1" ht="15.45" customHeight="1" x14ac:dyDescent="0.25">
      <c r="A1014" s="39" t="s">
        <v>858</v>
      </c>
    </row>
    <row r="1015" spans="1:1" ht="16.2" customHeight="1" x14ac:dyDescent="0.25">
      <c r="A1015" s="39" t="s">
        <v>859</v>
      </c>
    </row>
    <row r="1016" spans="1:1" ht="15.45" customHeight="1" x14ac:dyDescent="0.25">
      <c r="A1016" s="63" t="s">
        <v>860</v>
      </c>
    </row>
    <row r="1017" spans="1:1" ht="15.45" customHeight="1" x14ac:dyDescent="0.25">
      <c r="A1017" s="13" t="s">
        <v>861</v>
      </c>
    </row>
    <row r="1018" spans="1:1" ht="19.95" customHeight="1" x14ac:dyDescent="0.25">
      <c r="A1018" t="s">
        <v>862</v>
      </c>
    </row>
    <row r="1019" spans="1:1" ht="19.2" customHeight="1" x14ac:dyDescent="0.25">
      <c r="A1019" t="s">
        <v>863</v>
      </c>
    </row>
    <row r="1020" spans="1:1" ht="15.45" customHeight="1" x14ac:dyDescent="0.25">
      <c r="A1020" s="39" t="s">
        <v>864</v>
      </c>
    </row>
    <row r="1021" spans="1:1" ht="15.45" customHeight="1" x14ac:dyDescent="0.25">
      <c r="A1021" s="63" t="s">
        <v>556</v>
      </c>
    </row>
    <row r="1022" spans="1:1" ht="15.45" customHeight="1" x14ac:dyDescent="0.25">
      <c r="A1022" s="39" t="s">
        <v>865</v>
      </c>
    </row>
    <row r="1023" spans="1:1" ht="15.45" customHeight="1" x14ac:dyDescent="0.25">
      <c r="A1023" s="63" t="s">
        <v>556</v>
      </c>
    </row>
    <row r="1024" spans="1:1" ht="16.2" customHeight="1" x14ac:dyDescent="0.25">
      <c r="A1024" s="39" t="s">
        <v>866</v>
      </c>
    </row>
    <row r="1025" spans="1:1" ht="15.45" customHeight="1" x14ac:dyDescent="0.25">
      <c r="A1025" s="63" t="s">
        <v>556</v>
      </c>
    </row>
    <row r="1026" spans="1:1" ht="15.45" customHeight="1" x14ac:dyDescent="0.25">
      <c r="A1026" s="39" t="s">
        <v>867</v>
      </c>
    </row>
    <row r="1027" spans="1:1" ht="15.45" customHeight="1" x14ac:dyDescent="0.25">
      <c r="A1027" s="63" t="s">
        <v>556</v>
      </c>
    </row>
    <row r="1028" spans="1:1" ht="15.45" customHeight="1" x14ac:dyDescent="0.25">
      <c r="A1028" s="39" t="s">
        <v>868</v>
      </c>
    </row>
    <row r="1029" spans="1:1" ht="15.45" customHeight="1" x14ac:dyDescent="0.25">
      <c r="A1029" s="63" t="s">
        <v>556</v>
      </c>
    </row>
    <row r="1030" spans="1:1" ht="15.45" customHeight="1" x14ac:dyDescent="0.25">
      <c r="A1030" t="s">
        <v>869</v>
      </c>
    </row>
    <row r="1031" spans="1:1" ht="15.45" customHeight="1" x14ac:dyDescent="0.25">
      <c r="A1031" s="63" t="s">
        <v>556</v>
      </c>
    </row>
    <row r="1032" spans="1:1" ht="15.45" customHeight="1" x14ac:dyDescent="0.25">
      <c r="A1032" s="39" t="s">
        <v>870</v>
      </c>
    </row>
    <row r="1033" spans="1:1" ht="15.45" customHeight="1" x14ac:dyDescent="0.25">
      <c r="A1033" s="63" t="s">
        <v>556</v>
      </c>
    </row>
    <row r="1034" spans="1:1" ht="15.45" customHeight="1" x14ac:dyDescent="0.25">
      <c r="A1034" s="39" t="s">
        <v>871</v>
      </c>
    </row>
    <row r="1035" spans="1:1" ht="15.45" customHeight="1" x14ac:dyDescent="0.25">
      <c r="A1035" s="63" t="s">
        <v>556</v>
      </c>
    </row>
    <row r="1036" spans="1:1" ht="19.95" customHeight="1" x14ac:dyDescent="0.25">
      <c r="A1036" t="s">
        <v>872</v>
      </c>
    </row>
    <row r="1037" spans="1:1" ht="19.95" customHeight="1" x14ac:dyDescent="0.25">
      <c r="A1037" s="17" t="s">
        <v>873</v>
      </c>
    </row>
    <row r="1038" spans="1:1" ht="19.05" customHeight="1" x14ac:dyDescent="0.25">
      <c r="A1038" t="s">
        <v>874</v>
      </c>
    </row>
    <row r="1039" spans="1:1" ht="14.7" customHeight="1" x14ac:dyDescent="0.25">
      <c r="A1039" s="17" t="s">
        <v>875</v>
      </c>
    </row>
    <row r="1040" spans="1:1" ht="19.95" customHeight="1" x14ac:dyDescent="0.25">
      <c r="A1040" t="s">
        <v>876</v>
      </c>
    </row>
    <row r="1041" spans="1:1" ht="19.05" customHeight="1" x14ac:dyDescent="0.25">
      <c r="A1041" t="s">
        <v>877</v>
      </c>
    </row>
    <row r="1042" spans="1:1" ht="18.3" customHeight="1" x14ac:dyDescent="0.25">
      <c r="A1042" t="s">
        <v>878</v>
      </c>
    </row>
    <row r="1043" spans="1:1" ht="18.75" customHeight="1" x14ac:dyDescent="0.25">
      <c r="A1043" t="s">
        <v>879</v>
      </c>
    </row>
    <row r="1044" spans="1:1" ht="19.2" customHeight="1" x14ac:dyDescent="0.25">
      <c r="A1044" t="s">
        <v>880</v>
      </c>
    </row>
    <row r="1045" spans="1:1" ht="18.75" customHeight="1" x14ac:dyDescent="0.25">
      <c r="A1045" s="17" t="s">
        <v>881</v>
      </c>
    </row>
    <row r="1046" spans="1:1" ht="18" customHeight="1" x14ac:dyDescent="0.25">
      <c r="A1046" s="93" t="s">
        <v>882</v>
      </c>
    </row>
    <row r="1047" spans="1:1" ht="18.3" customHeight="1" x14ac:dyDescent="0.25">
      <c r="A1047" t="s">
        <v>883</v>
      </c>
    </row>
    <row r="1048" spans="1:1" ht="16.8" customHeight="1" x14ac:dyDescent="0.25">
      <c r="A1048" s="94" t="s">
        <v>884</v>
      </c>
    </row>
    <row r="1049" spans="1:1" ht="18.45" customHeight="1" x14ac:dyDescent="0.25">
      <c r="A1049" t="s">
        <v>885</v>
      </c>
    </row>
    <row r="1050" spans="1:1" ht="18" customHeight="1" x14ac:dyDescent="0.25">
      <c r="A1050" t="s">
        <v>886</v>
      </c>
    </row>
    <row r="1051" spans="1:1" ht="18.45" customHeight="1" x14ac:dyDescent="0.25">
      <c r="A1051" t="s">
        <v>887</v>
      </c>
    </row>
    <row r="1052" spans="1:1" ht="39.450000000000003" customHeight="1" x14ac:dyDescent="0.25">
      <c r="A1052" t="s">
        <v>888</v>
      </c>
    </row>
    <row r="1053" spans="1:1" ht="33" customHeight="1" x14ac:dyDescent="0.25">
      <c r="A1053" t="s">
        <v>889</v>
      </c>
    </row>
    <row r="1054" spans="1:1" ht="18.75" customHeight="1" x14ac:dyDescent="0.25">
      <c r="A1054" s="17" t="s">
        <v>890</v>
      </c>
    </row>
    <row r="1055" spans="1:1" ht="19.5" customHeight="1" x14ac:dyDescent="0.25">
      <c r="A1055" t="s">
        <v>891</v>
      </c>
    </row>
    <row r="1056" spans="1:1" ht="25.05" customHeight="1" x14ac:dyDescent="0.25">
      <c r="A1056" s="86" t="s">
        <v>892</v>
      </c>
    </row>
    <row r="1057" spans="1:1" ht="17.55" customHeight="1" x14ac:dyDescent="0.25">
      <c r="A1057" s="72" t="s">
        <v>893</v>
      </c>
    </row>
    <row r="1058" spans="1:1" ht="17.55" customHeight="1" x14ac:dyDescent="0.25">
      <c r="A1058" s="31" t="s">
        <v>894</v>
      </c>
    </row>
    <row r="1059" spans="1:1" ht="17.55" customHeight="1" x14ac:dyDescent="0.25">
      <c r="A1059" s="31" t="s">
        <v>895</v>
      </c>
    </row>
    <row r="1060" spans="1:1" ht="16.2" customHeight="1" x14ac:dyDescent="0.25">
      <c r="A1060" s="39" t="s">
        <v>896</v>
      </c>
    </row>
    <row r="1061" spans="1:1" ht="15.45" customHeight="1" x14ac:dyDescent="0.25">
      <c r="A1061" s="39" t="s">
        <v>897</v>
      </c>
    </row>
    <row r="1062" spans="1:1" ht="16.2" customHeight="1" x14ac:dyDescent="0.25">
      <c r="A1062" s="17" t="s">
        <v>898</v>
      </c>
    </row>
    <row r="1063" spans="1:1" ht="16.2" customHeight="1" x14ac:dyDescent="0.25">
      <c r="A1063" s="17" t="s">
        <v>899</v>
      </c>
    </row>
    <row r="1064" spans="1:1" ht="16.2" customHeight="1" x14ac:dyDescent="0.25">
      <c r="A1064" s="39" t="s">
        <v>900</v>
      </c>
    </row>
    <row r="1065" spans="1:1" ht="17.55" customHeight="1" x14ac:dyDescent="0.25">
      <c r="A1065" t="s">
        <v>901</v>
      </c>
    </row>
    <row r="1066" spans="1:1" ht="16.2" customHeight="1" x14ac:dyDescent="0.25">
      <c r="A1066" t="s">
        <v>902</v>
      </c>
    </row>
    <row r="1067" spans="1:1" ht="15.45" customHeight="1" x14ac:dyDescent="0.25">
      <c r="A1067" s="63" t="s">
        <v>717</v>
      </c>
    </row>
    <row r="1068" spans="1:1" ht="15.45" customHeight="1" x14ac:dyDescent="0.25">
      <c r="A1068" s="39" t="s">
        <v>530</v>
      </c>
    </row>
    <row r="1069" spans="1:1" ht="16.2" customHeight="1" x14ac:dyDescent="0.25">
      <c r="A1069" t="s">
        <v>903</v>
      </c>
    </row>
    <row r="1070" spans="1:1" ht="16.2" customHeight="1" x14ac:dyDescent="0.25">
      <c r="A1070" s="17" t="s">
        <v>904</v>
      </c>
    </row>
    <row r="1071" spans="1:1" ht="16.2" customHeight="1" x14ac:dyDescent="0.25">
      <c r="A1071" t="s">
        <v>905</v>
      </c>
    </row>
    <row r="1072" spans="1:1" ht="16.8" customHeight="1" x14ac:dyDescent="0.25">
      <c r="A1072" s="17" t="s">
        <v>906</v>
      </c>
    </row>
    <row r="1073" spans="1:1" ht="16.2" customHeight="1" x14ac:dyDescent="0.25">
      <c r="A1073" s="95" t="s">
        <v>907</v>
      </c>
    </row>
    <row r="1074" spans="1:1" ht="15.45" customHeight="1" x14ac:dyDescent="0.25">
      <c r="A1074" s="30" t="s">
        <v>908</v>
      </c>
    </row>
    <row r="1075" spans="1:1" ht="15.45" customHeight="1" x14ac:dyDescent="0.25">
      <c r="A1075" t="s">
        <v>909</v>
      </c>
    </row>
    <row r="1076" spans="1:1" ht="15.45" customHeight="1" x14ac:dyDescent="0.25">
      <c r="A1076" t="s">
        <v>910</v>
      </c>
    </row>
    <row r="1077" spans="1:1" ht="16.5" customHeight="1" x14ac:dyDescent="0.25">
      <c r="A1077" t="s">
        <v>911</v>
      </c>
    </row>
    <row r="1078" spans="1:1" ht="15.45" customHeight="1" x14ac:dyDescent="0.25">
      <c r="A1078" s="39" t="s">
        <v>539</v>
      </c>
    </row>
    <row r="1079" spans="1:1" ht="16.2" customHeight="1" x14ac:dyDescent="0.25">
      <c r="A1079" t="s">
        <v>912</v>
      </c>
    </row>
    <row r="1080" spans="1:1" ht="16.2" customHeight="1" x14ac:dyDescent="0.25">
      <c r="A1080" s="39" t="s">
        <v>913</v>
      </c>
    </row>
    <row r="1081" spans="1:1" ht="16.2" customHeight="1" x14ac:dyDescent="0.25">
      <c r="A1081" s="67" t="s">
        <v>914</v>
      </c>
    </row>
    <row r="1082" spans="1:1" ht="15.45" customHeight="1" x14ac:dyDescent="0.25">
      <c r="A1082" t="s">
        <v>915</v>
      </c>
    </row>
    <row r="1083" spans="1:1" ht="15.45" customHeight="1" x14ac:dyDescent="0.25">
      <c r="A1083" s="39" t="s">
        <v>916</v>
      </c>
    </row>
    <row r="1084" spans="1:1" ht="15.45" customHeight="1" x14ac:dyDescent="0.25">
      <c r="A1084" s="13" t="s">
        <v>917</v>
      </c>
    </row>
    <row r="1085" spans="1:1" ht="16.8" customHeight="1" x14ac:dyDescent="0.25">
      <c r="A1085" t="s">
        <v>918</v>
      </c>
    </row>
    <row r="1086" spans="1:1" ht="16.8" customHeight="1" x14ac:dyDescent="0.25">
      <c r="A1086" t="s">
        <v>919</v>
      </c>
    </row>
    <row r="1087" spans="1:1" ht="16.2" customHeight="1" x14ac:dyDescent="0.25">
      <c r="A1087" t="s">
        <v>920</v>
      </c>
    </row>
    <row r="1088" spans="1:1" ht="16.5" customHeight="1" x14ac:dyDescent="0.25">
      <c r="A1088" t="s">
        <v>921</v>
      </c>
    </row>
    <row r="1089" spans="1:1" ht="15.45" customHeight="1" x14ac:dyDescent="0.25">
      <c r="A1089" s="34" t="s">
        <v>922</v>
      </c>
    </row>
    <row r="1090" spans="1:1" ht="16.8" customHeight="1" x14ac:dyDescent="0.25">
      <c r="A1090" t="s">
        <v>923</v>
      </c>
    </row>
    <row r="1091" spans="1:1" ht="16.2" customHeight="1" x14ac:dyDescent="0.25">
      <c r="A1091" s="34" t="s">
        <v>924</v>
      </c>
    </row>
    <row r="1092" spans="1:1" ht="15.75" customHeight="1" x14ac:dyDescent="0.25">
      <c r="A1092" t="s">
        <v>925</v>
      </c>
    </row>
    <row r="1093" spans="1:1" ht="15.75" customHeight="1" x14ac:dyDescent="0.25">
      <c r="A1093" t="s">
        <v>926</v>
      </c>
    </row>
    <row r="1094" spans="1:1" ht="16.2" customHeight="1" x14ac:dyDescent="0.25">
      <c r="A1094" s="17" t="s">
        <v>927</v>
      </c>
    </row>
    <row r="1095" spans="1:1" ht="15.45" customHeight="1" x14ac:dyDescent="0.25">
      <c r="A1095" s="13" t="s">
        <v>928</v>
      </c>
    </row>
    <row r="1096" spans="1:1" ht="16.8" customHeight="1" x14ac:dyDescent="0.25">
      <c r="A1096" t="s">
        <v>929</v>
      </c>
    </row>
    <row r="1097" spans="1:1" ht="15.45" customHeight="1" x14ac:dyDescent="0.25">
      <c r="A1097" s="72" t="s">
        <v>556</v>
      </c>
    </row>
    <row r="1098" spans="1:1" ht="16.2" customHeight="1" x14ac:dyDescent="0.25">
      <c r="A1098" s="13" t="s">
        <v>930</v>
      </c>
    </row>
    <row r="1099" spans="1:1" ht="15.45" customHeight="1" x14ac:dyDescent="0.25">
      <c r="A1099" s="72" t="s">
        <v>556</v>
      </c>
    </row>
    <row r="1100" spans="1:1" ht="16.8" customHeight="1" x14ac:dyDescent="0.25">
      <c r="A1100" t="s">
        <v>931</v>
      </c>
    </row>
    <row r="1101" spans="1:1" ht="16.8" customHeight="1" x14ac:dyDescent="0.25">
      <c r="A1101" t="s">
        <v>932</v>
      </c>
    </row>
    <row r="1102" spans="1:1" ht="15.45" customHeight="1" x14ac:dyDescent="0.25">
      <c r="A1102" s="34" t="s">
        <v>933</v>
      </c>
    </row>
    <row r="1103" spans="1:1" ht="16.2" customHeight="1" x14ac:dyDescent="0.25">
      <c r="A1103" s="31" t="s">
        <v>934</v>
      </c>
    </row>
    <row r="1104" spans="1:1" ht="16.2" customHeight="1" x14ac:dyDescent="0.25">
      <c r="A1104" s="72" t="s">
        <v>935</v>
      </c>
    </row>
    <row r="1105" spans="1:1" ht="16.2" customHeight="1" x14ac:dyDescent="0.25">
      <c r="A1105" s="72" t="s">
        <v>936</v>
      </c>
    </row>
    <row r="1106" spans="1:1" ht="16.8" customHeight="1" x14ac:dyDescent="0.25">
      <c r="A1106" s="31" t="s">
        <v>937</v>
      </c>
    </row>
    <row r="1107" spans="1:1" ht="44.55" customHeight="1" x14ac:dyDescent="0.25">
      <c r="A1107" t="s">
        <v>938</v>
      </c>
    </row>
    <row r="1108" spans="1:1" ht="15.45" customHeight="1" x14ac:dyDescent="0.25">
      <c r="A1108" s="68">
        <v>615</v>
      </c>
    </row>
    <row r="1109" spans="1:1" ht="15.45" customHeight="1" x14ac:dyDescent="0.25">
      <c r="A1109" s="39" t="s">
        <v>939</v>
      </c>
    </row>
    <row r="1110" spans="1:1" ht="15.45" customHeight="1" x14ac:dyDescent="0.25">
      <c r="A1110" s="39" t="s">
        <v>636</v>
      </c>
    </row>
    <row r="1111" spans="1:1" ht="16.2" customHeight="1" x14ac:dyDescent="0.25">
      <c r="A1111" t="s">
        <v>940</v>
      </c>
    </row>
    <row r="1112" spans="1:1" ht="15" customHeight="1" x14ac:dyDescent="0.25">
      <c r="A1112" t="s">
        <v>941</v>
      </c>
    </row>
    <row r="1113" spans="1:1" ht="14.25" customHeight="1" x14ac:dyDescent="0.25">
      <c r="A1113" s="15" t="s">
        <v>280</v>
      </c>
    </row>
    <row r="1114" spans="1:1" ht="12.3" customHeight="1" x14ac:dyDescent="0.25">
      <c r="A1114" s="41" t="s">
        <v>295</v>
      </c>
    </row>
    <row r="1115" spans="1:1" ht="17.55" customHeight="1" x14ac:dyDescent="0.25">
      <c r="A1115" t="s">
        <v>942</v>
      </c>
    </row>
    <row r="1116" spans="1:1" ht="18" customHeight="1" x14ac:dyDescent="0.25">
      <c r="A1116" t="s">
        <v>943</v>
      </c>
    </row>
    <row r="1117" spans="1:1" ht="25.5" customHeight="1" x14ac:dyDescent="0.25">
      <c r="A1117" s="96" t="s">
        <v>944</v>
      </c>
    </row>
    <row r="1118" spans="1:1" ht="16.2" customHeight="1" x14ac:dyDescent="0.25">
      <c r="A1118" s="39" t="s">
        <v>945</v>
      </c>
    </row>
    <row r="1119" spans="1:1" ht="15.45" customHeight="1" x14ac:dyDescent="0.25">
      <c r="A1119" s="39" t="s">
        <v>946</v>
      </c>
    </row>
    <row r="1120" spans="1:1" ht="15.45" customHeight="1" x14ac:dyDescent="0.25">
      <c r="A1120" s="63" t="s">
        <v>559</v>
      </c>
    </row>
    <row r="1121" spans="1:1" ht="16.2" customHeight="1" x14ac:dyDescent="0.25">
      <c r="A1121" s="39" t="s">
        <v>947</v>
      </c>
    </row>
    <row r="1122" spans="1:1" ht="15.45" customHeight="1" x14ac:dyDescent="0.25">
      <c r="A1122" s="63" t="s">
        <v>559</v>
      </c>
    </row>
    <row r="1123" spans="1:1" ht="15.45" customHeight="1" x14ac:dyDescent="0.25">
      <c r="A1123" s="39" t="s">
        <v>948</v>
      </c>
    </row>
    <row r="1124" spans="1:1" ht="15.45" customHeight="1" x14ac:dyDescent="0.25">
      <c r="A1124" s="63" t="s">
        <v>559</v>
      </c>
    </row>
    <row r="1125" spans="1:1" ht="15.45" customHeight="1" x14ac:dyDescent="0.25">
      <c r="A1125" s="39" t="s">
        <v>949</v>
      </c>
    </row>
    <row r="1126" spans="1:1" ht="15.45" customHeight="1" x14ac:dyDescent="0.25">
      <c r="A1126" s="63" t="s">
        <v>559</v>
      </c>
    </row>
    <row r="1127" spans="1:1" ht="15.45" customHeight="1" x14ac:dyDescent="0.25">
      <c r="A1127" t="s">
        <v>950</v>
      </c>
    </row>
    <row r="1128" spans="1:1" ht="15.45" customHeight="1" x14ac:dyDescent="0.25">
      <c r="A1128" s="63" t="s">
        <v>559</v>
      </c>
    </row>
    <row r="1129" spans="1:1" ht="16.2" customHeight="1" x14ac:dyDescent="0.25">
      <c r="A1129" s="39" t="s">
        <v>951</v>
      </c>
    </row>
    <row r="1130" spans="1:1" ht="15.45" customHeight="1" x14ac:dyDescent="0.25">
      <c r="A1130" s="63" t="s">
        <v>559</v>
      </c>
    </row>
    <row r="1131" spans="1:1" ht="15.45" customHeight="1" x14ac:dyDescent="0.25">
      <c r="A1131" t="s">
        <v>952</v>
      </c>
    </row>
    <row r="1132" spans="1:1" ht="15.45" customHeight="1" x14ac:dyDescent="0.25">
      <c r="A1132" s="63" t="s">
        <v>559</v>
      </c>
    </row>
    <row r="1133" spans="1:1" ht="15.45" customHeight="1" x14ac:dyDescent="0.25">
      <c r="A1133" s="39" t="s">
        <v>953</v>
      </c>
    </row>
    <row r="1134" spans="1:1" ht="15.45" customHeight="1" x14ac:dyDescent="0.25">
      <c r="A1134" s="63" t="s">
        <v>559</v>
      </c>
    </row>
    <row r="1135" spans="1:1" ht="16.2" customHeight="1" x14ac:dyDescent="0.25">
      <c r="A1135" s="39" t="s">
        <v>954</v>
      </c>
    </row>
    <row r="1136" spans="1:1" ht="15.45" customHeight="1" x14ac:dyDescent="0.25">
      <c r="A1136" s="63" t="s">
        <v>559</v>
      </c>
    </row>
    <row r="1137" spans="1:1" ht="16.8" customHeight="1" x14ac:dyDescent="0.25">
      <c r="A1137" s="17" t="s">
        <v>955</v>
      </c>
    </row>
    <row r="1138" spans="1:1" ht="16.2" customHeight="1" x14ac:dyDescent="0.25">
      <c r="A1138" s="67" t="s">
        <v>956</v>
      </c>
    </row>
    <row r="1139" spans="1:1" ht="16.2" customHeight="1" x14ac:dyDescent="0.25">
      <c r="A1139" s="67" t="s">
        <v>955</v>
      </c>
    </row>
    <row r="1140" spans="1:1" ht="16.2" customHeight="1" x14ac:dyDescent="0.25">
      <c r="A1140" s="67" t="s">
        <v>956</v>
      </c>
    </row>
    <row r="1141" spans="1:1" ht="16.2" customHeight="1" x14ac:dyDescent="0.25">
      <c r="A1141" s="67" t="s">
        <v>957</v>
      </c>
    </row>
    <row r="1142" spans="1:1" ht="15.45" customHeight="1" x14ac:dyDescent="0.25">
      <c r="A1142" s="67" t="s">
        <v>958</v>
      </c>
    </row>
    <row r="1143" spans="1:1" ht="16.2" customHeight="1" x14ac:dyDescent="0.25">
      <c r="A1143" s="67" t="s">
        <v>955</v>
      </c>
    </row>
    <row r="1144" spans="1:1" ht="16.2" customHeight="1" x14ac:dyDescent="0.25">
      <c r="A1144" s="67" t="s">
        <v>956</v>
      </c>
    </row>
    <row r="1145" spans="1:1" ht="16.2" customHeight="1" x14ac:dyDescent="0.25">
      <c r="A1145" s="67" t="s">
        <v>955</v>
      </c>
    </row>
    <row r="1146" spans="1:1" ht="16.2" customHeight="1" x14ac:dyDescent="0.25">
      <c r="A1146" s="67" t="s">
        <v>956</v>
      </c>
    </row>
    <row r="1147" spans="1:1" ht="16.2" customHeight="1" x14ac:dyDescent="0.25">
      <c r="A1147" s="67" t="s">
        <v>955</v>
      </c>
    </row>
    <row r="1148" spans="1:1" ht="16.2" customHeight="1" x14ac:dyDescent="0.25">
      <c r="A1148" s="67" t="s">
        <v>956</v>
      </c>
    </row>
    <row r="1149" spans="1:1" ht="16.2" customHeight="1" x14ac:dyDescent="0.25">
      <c r="A1149" s="67" t="s">
        <v>955</v>
      </c>
    </row>
    <row r="1150" spans="1:1" ht="16.2" customHeight="1" x14ac:dyDescent="0.25">
      <c r="A1150" s="67" t="s">
        <v>956</v>
      </c>
    </row>
    <row r="1151" spans="1:1" ht="16.2" customHeight="1" x14ac:dyDescent="0.25">
      <c r="A1151" s="67" t="s">
        <v>957</v>
      </c>
    </row>
    <row r="1152" spans="1:1" ht="16.2" customHeight="1" x14ac:dyDescent="0.25">
      <c r="A1152" s="67" t="s">
        <v>959</v>
      </c>
    </row>
    <row r="1153" spans="1:1" ht="16.05" customHeight="1" x14ac:dyDescent="0.25">
      <c r="A1153" t="s">
        <v>960</v>
      </c>
    </row>
    <row r="1154" spans="1:1" ht="15.45" customHeight="1" x14ac:dyDescent="0.25">
      <c r="A1154" t="s">
        <v>961</v>
      </c>
    </row>
    <row r="1155" spans="1:1" ht="49.2" customHeight="1" x14ac:dyDescent="0.25">
      <c r="A1155" t="s">
        <v>370</v>
      </c>
    </row>
    <row r="1156" spans="1:1" ht="15.75" customHeight="1" x14ac:dyDescent="0.25">
      <c r="A1156" t="s">
        <v>962</v>
      </c>
    </row>
    <row r="1157" spans="1:1" ht="14.25" customHeight="1" x14ac:dyDescent="0.25">
      <c r="A1157" s="15" t="s">
        <v>280</v>
      </c>
    </row>
    <row r="1158" spans="1:1" ht="11.55" customHeight="1" x14ac:dyDescent="0.25">
      <c r="A1158" s="97" t="s">
        <v>963</v>
      </c>
    </row>
    <row r="1159" spans="1:1" ht="16.8" customHeight="1" x14ac:dyDescent="0.25">
      <c r="A1159" t="s">
        <v>964</v>
      </c>
    </row>
    <row r="1160" spans="1:1" ht="17.55" customHeight="1" x14ac:dyDescent="0.25">
      <c r="A1160" t="s">
        <v>965</v>
      </c>
    </row>
    <row r="1161" spans="1:1" ht="16.2" customHeight="1" x14ac:dyDescent="0.25">
      <c r="A1161" s="39" t="s">
        <v>966</v>
      </c>
    </row>
    <row r="1162" spans="1:1" ht="19.2" customHeight="1" x14ac:dyDescent="0.25">
      <c r="A1162" s="86" t="s">
        <v>967</v>
      </c>
    </row>
    <row r="1163" spans="1:1" ht="19.2" customHeight="1" x14ac:dyDescent="0.25">
      <c r="A1163" s="65" t="s">
        <v>968</v>
      </c>
    </row>
    <row r="1164" spans="1:1" ht="19.95" customHeight="1" x14ac:dyDescent="0.25">
      <c r="A1164" s="13" t="s">
        <v>969</v>
      </c>
    </row>
    <row r="1165" spans="1:1" ht="19.95" customHeight="1" x14ac:dyDescent="0.25">
      <c r="A1165" s="13" t="s">
        <v>970</v>
      </c>
    </row>
    <row r="1166" spans="1:1" ht="19.2" customHeight="1" x14ac:dyDescent="0.25">
      <c r="A1166" s="13" t="s">
        <v>971</v>
      </c>
    </row>
    <row r="1167" spans="1:1" ht="25.5" customHeight="1" x14ac:dyDescent="0.25">
      <c r="A1167" t="s">
        <v>972</v>
      </c>
    </row>
    <row r="1168" spans="1:1" ht="18" customHeight="1" x14ac:dyDescent="0.25">
      <c r="A1168" s="93" t="s">
        <v>973</v>
      </c>
    </row>
    <row r="1169" spans="1:1" ht="25.5" customHeight="1" x14ac:dyDescent="0.25">
      <c r="A1169" s="13" t="s">
        <v>974</v>
      </c>
    </row>
    <row r="1170" spans="1:1" ht="15.45" customHeight="1" x14ac:dyDescent="0.25">
      <c r="A1170" t="s">
        <v>975</v>
      </c>
    </row>
    <row r="1171" spans="1:1" ht="15.45" customHeight="1" x14ac:dyDescent="0.25">
      <c r="A1171" s="39" t="s">
        <v>976</v>
      </c>
    </row>
    <row r="1172" spans="1:1" ht="18.75" customHeight="1" x14ac:dyDescent="0.25">
      <c r="A1172" t="s">
        <v>977</v>
      </c>
    </row>
    <row r="1173" spans="1:1" ht="18.75" customHeight="1" x14ac:dyDescent="0.25">
      <c r="A1173" s="30" t="s">
        <v>978</v>
      </c>
    </row>
    <row r="1174" spans="1:1" ht="15.45" customHeight="1" x14ac:dyDescent="0.25">
      <c r="A1174" t="s">
        <v>979</v>
      </c>
    </row>
    <row r="1175" spans="1:1" ht="15.45" customHeight="1" x14ac:dyDescent="0.25">
      <c r="A1175" t="s">
        <v>980</v>
      </c>
    </row>
    <row r="1176" spans="1:1" ht="18.75" customHeight="1" x14ac:dyDescent="0.25">
      <c r="A1176" t="s">
        <v>981</v>
      </c>
    </row>
    <row r="1177" spans="1:1" ht="19.2" customHeight="1" x14ac:dyDescent="0.25">
      <c r="A1177" t="s">
        <v>982</v>
      </c>
    </row>
    <row r="1178" spans="1:1" ht="19.2" customHeight="1" x14ac:dyDescent="0.25">
      <c r="A1178" t="s">
        <v>983</v>
      </c>
    </row>
    <row r="1179" spans="1:1" ht="19.95" customHeight="1" x14ac:dyDescent="0.25">
      <c r="A1179" t="s">
        <v>984</v>
      </c>
    </row>
    <row r="1180" spans="1:1" ht="15.45" customHeight="1" x14ac:dyDescent="0.25">
      <c r="A1180" t="s">
        <v>985</v>
      </c>
    </row>
    <row r="1181" spans="1:1" ht="15.45" customHeight="1" x14ac:dyDescent="0.25">
      <c r="A1181" s="13" t="s">
        <v>986</v>
      </c>
    </row>
    <row r="1182" spans="1:1" ht="15.75" customHeight="1" x14ac:dyDescent="0.25">
      <c r="A1182" s="13" t="s">
        <v>987</v>
      </c>
    </row>
    <row r="1183" spans="1:1" ht="15.45" customHeight="1" x14ac:dyDescent="0.25">
      <c r="A1183" s="85" t="s">
        <v>988</v>
      </c>
    </row>
    <row r="1184" spans="1:1" ht="15.45" customHeight="1" x14ac:dyDescent="0.25">
      <c r="A1184" s="39" t="s">
        <v>727</v>
      </c>
    </row>
    <row r="1185" spans="1:1" ht="15.45" customHeight="1" x14ac:dyDescent="0.25">
      <c r="A1185" s="13" t="s">
        <v>989</v>
      </c>
    </row>
    <row r="1186" spans="1:1" ht="15.45" customHeight="1" x14ac:dyDescent="0.25">
      <c r="A1186" s="63" t="s">
        <v>990</v>
      </c>
    </row>
    <row r="1187" spans="1:1" ht="15.45" customHeight="1" x14ac:dyDescent="0.25">
      <c r="A1187" s="13" t="s">
        <v>824</v>
      </c>
    </row>
    <row r="1188" spans="1:1" ht="19.2" customHeight="1" x14ac:dyDescent="0.25">
      <c r="A1188" t="s">
        <v>991</v>
      </c>
    </row>
    <row r="1189" spans="1:1" ht="19.2" customHeight="1" x14ac:dyDescent="0.25">
      <c r="A1189" t="s">
        <v>992</v>
      </c>
    </row>
    <row r="1190" spans="1:1" ht="19.2" customHeight="1" x14ac:dyDescent="0.25">
      <c r="A1190" t="s">
        <v>993</v>
      </c>
    </row>
    <row r="1191" spans="1:1" ht="18.75" customHeight="1" x14ac:dyDescent="0.25">
      <c r="A1191" t="s">
        <v>994</v>
      </c>
    </row>
    <row r="1192" spans="1:1" ht="18.75" customHeight="1" x14ac:dyDescent="0.25">
      <c r="A1192" t="s">
        <v>995</v>
      </c>
    </row>
    <row r="1193" spans="1:1" ht="18.75" customHeight="1" x14ac:dyDescent="0.25">
      <c r="A1193" t="s">
        <v>996</v>
      </c>
    </row>
    <row r="1194" spans="1:1" ht="18.75" customHeight="1" x14ac:dyDescent="0.25">
      <c r="A1194" t="s">
        <v>997</v>
      </c>
    </row>
    <row r="1195" spans="1:1" ht="19.2" customHeight="1" x14ac:dyDescent="0.25">
      <c r="A1195" t="s">
        <v>998</v>
      </c>
    </row>
    <row r="1196" spans="1:1" ht="19.95" customHeight="1" x14ac:dyDescent="0.25">
      <c r="A1196" t="s">
        <v>999</v>
      </c>
    </row>
    <row r="1197" spans="1:1" ht="15.45" customHeight="1" x14ac:dyDescent="0.25">
      <c r="A1197" s="39" t="s">
        <v>1000</v>
      </c>
    </row>
    <row r="1198" spans="1:1" ht="18.75" customHeight="1" x14ac:dyDescent="0.25">
      <c r="A1198" t="s">
        <v>1001</v>
      </c>
    </row>
    <row r="1199" spans="1:1" ht="19.2" customHeight="1" x14ac:dyDescent="0.25">
      <c r="A1199" t="s">
        <v>1002</v>
      </c>
    </row>
    <row r="1200" spans="1:1" ht="19.2" customHeight="1" x14ac:dyDescent="0.25">
      <c r="A1200" t="s">
        <v>1003</v>
      </c>
    </row>
    <row r="1201" spans="1:1" ht="19.95" customHeight="1" x14ac:dyDescent="0.25">
      <c r="A1201" t="s">
        <v>1004</v>
      </c>
    </row>
    <row r="1202" spans="1:1" ht="15.45" customHeight="1" x14ac:dyDescent="0.25">
      <c r="A1202" s="39" t="s">
        <v>1005</v>
      </c>
    </row>
    <row r="1203" spans="1:1" ht="18" customHeight="1" x14ac:dyDescent="0.25">
      <c r="A1203" t="s">
        <v>1006</v>
      </c>
    </row>
    <row r="1204" spans="1:1" ht="19.2" customHeight="1" x14ac:dyDescent="0.25">
      <c r="A1204" t="s">
        <v>1007</v>
      </c>
    </row>
    <row r="1205" spans="1:1" ht="16.2" customHeight="1" x14ac:dyDescent="0.25">
      <c r="A1205" s="63" t="s">
        <v>1008</v>
      </c>
    </row>
    <row r="1206" spans="1:1" ht="15.45" customHeight="1" x14ac:dyDescent="0.25">
      <c r="A1206" s="72" t="s">
        <v>556</v>
      </c>
    </row>
    <row r="1207" spans="1:1" ht="16.2" customHeight="1" x14ac:dyDescent="0.25">
      <c r="A1207" s="13" t="s">
        <v>1009</v>
      </c>
    </row>
    <row r="1208" spans="1:1" ht="15.45" customHeight="1" x14ac:dyDescent="0.25">
      <c r="A1208" s="72" t="s">
        <v>556</v>
      </c>
    </row>
    <row r="1209" spans="1:1" ht="44.55" customHeight="1" x14ac:dyDescent="0.25">
      <c r="A1209" t="s">
        <v>1010</v>
      </c>
    </row>
    <row r="1210" spans="1:1" ht="18" customHeight="1" x14ac:dyDescent="0.25">
      <c r="A1210" t="s">
        <v>1011</v>
      </c>
    </row>
    <row r="1211" spans="1:1" ht="18" customHeight="1" x14ac:dyDescent="0.25">
      <c r="A1211" t="s">
        <v>1012</v>
      </c>
    </row>
    <row r="1212" spans="1:1" ht="21.75" customHeight="1" x14ac:dyDescent="0.25">
      <c r="A1212" t="s">
        <v>1013</v>
      </c>
    </row>
    <row r="1213" spans="1:1" ht="18" customHeight="1" x14ac:dyDescent="0.25">
      <c r="A1213" t="s">
        <v>1014</v>
      </c>
    </row>
    <row r="1214" spans="1:1" ht="17.55" customHeight="1" x14ac:dyDescent="0.25">
      <c r="A1214" t="s">
        <v>1015</v>
      </c>
    </row>
    <row r="1215" spans="1:1" ht="15.45" customHeight="1" x14ac:dyDescent="0.25">
      <c r="A1215" s="98" t="s">
        <v>1016</v>
      </c>
    </row>
    <row r="1216" spans="1:1" ht="15.75" customHeight="1" x14ac:dyDescent="0.25">
      <c r="A1216" s="51" t="s">
        <v>444</v>
      </c>
    </row>
    <row r="1217" spans="1:1" ht="18" customHeight="1" x14ac:dyDescent="0.25">
      <c r="A1217" t="s">
        <v>1017</v>
      </c>
    </row>
    <row r="1218" spans="1:1" ht="29.55" customHeight="1" x14ac:dyDescent="0.25">
      <c r="A1218" s="99" t="s">
        <v>1018</v>
      </c>
    </row>
    <row r="1219" spans="1:1" ht="11.55" customHeight="1" x14ac:dyDescent="0.25">
      <c r="A1219" s="37" t="s">
        <v>281</v>
      </c>
    </row>
    <row r="1220" spans="1:1" ht="16.8" customHeight="1" x14ac:dyDescent="0.25">
      <c r="A1220" t="s">
        <v>890</v>
      </c>
    </row>
    <row r="1221" spans="1:1" ht="18.75" customHeight="1" x14ac:dyDescent="0.25">
      <c r="A1221" t="s">
        <v>1019</v>
      </c>
    </row>
    <row r="1222" spans="1:1" ht="16.2" customHeight="1" x14ac:dyDescent="0.25">
      <c r="A1222" s="39" t="s">
        <v>1020</v>
      </c>
    </row>
    <row r="1223" spans="1:1" ht="15.45" customHeight="1" x14ac:dyDescent="0.25">
      <c r="A1223" s="39" t="s">
        <v>1021</v>
      </c>
    </row>
    <row r="1224" spans="1:1" ht="20.55" customHeight="1" x14ac:dyDescent="0.25">
      <c r="A1224" t="s">
        <v>1022</v>
      </c>
    </row>
    <row r="1225" spans="1:1" ht="20.55" customHeight="1" x14ac:dyDescent="0.25">
      <c r="A1225" s="11" t="s">
        <v>1023</v>
      </c>
    </row>
    <row r="1226" spans="1:1" ht="15.45" customHeight="1" x14ac:dyDescent="0.25">
      <c r="A1226" s="39" t="s">
        <v>1016</v>
      </c>
    </row>
    <row r="1227" spans="1:1" ht="17.55" customHeight="1" x14ac:dyDescent="0.25">
      <c r="A1227" t="s">
        <v>1024</v>
      </c>
    </row>
    <row r="1228" spans="1:1" ht="18" customHeight="1" x14ac:dyDescent="0.25">
      <c r="A1228" t="s">
        <v>1025</v>
      </c>
    </row>
    <row r="1229" spans="1:1" ht="15.45" customHeight="1" x14ac:dyDescent="0.25">
      <c r="A1229" s="39" t="s">
        <v>1026</v>
      </c>
    </row>
    <row r="1230" spans="1:1" ht="15.45" customHeight="1" x14ac:dyDescent="0.25">
      <c r="A1230" s="63" t="s">
        <v>1027</v>
      </c>
    </row>
    <row r="1231" spans="1:1" ht="19.95" customHeight="1" x14ac:dyDescent="0.25">
      <c r="A1231" t="s">
        <v>1028</v>
      </c>
    </row>
    <row r="1232" spans="1:1" ht="21.3" customHeight="1" x14ac:dyDescent="0.25">
      <c r="A1232" t="s">
        <v>1029</v>
      </c>
    </row>
    <row r="1233" spans="1:1" ht="16.2" customHeight="1" x14ac:dyDescent="0.25">
      <c r="A1233" t="s">
        <v>1030</v>
      </c>
    </row>
    <row r="1234" spans="1:1" ht="19.95" customHeight="1" x14ac:dyDescent="0.25">
      <c r="A1234" t="s">
        <v>1031</v>
      </c>
    </row>
    <row r="1235" spans="1:1" ht="15.45" customHeight="1" x14ac:dyDescent="0.25">
      <c r="A1235" s="39" t="s">
        <v>1016</v>
      </c>
    </row>
    <row r="1236" spans="1:1" ht="16.2" customHeight="1" x14ac:dyDescent="0.25">
      <c r="A1236" s="39" t="s">
        <v>1032</v>
      </c>
    </row>
    <row r="1237" spans="1:1" ht="18.75" customHeight="1" x14ac:dyDescent="0.25">
      <c r="A1237" t="s">
        <v>1033</v>
      </c>
    </row>
    <row r="1238" spans="1:1" ht="15.45" customHeight="1" x14ac:dyDescent="0.25">
      <c r="A1238" s="39" t="s">
        <v>867</v>
      </c>
    </row>
    <row r="1239" spans="1:1" ht="20.55" customHeight="1" x14ac:dyDescent="0.25">
      <c r="A1239" t="s">
        <v>1034</v>
      </c>
    </row>
    <row r="1240" spans="1:1" ht="20.55" customHeight="1" x14ac:dyDescent="0.25">
      <c r="A1240" t="s">
        <v>1035</v>
      </c>
    </row>
    <row r="1241" spans="1:1" ht="15.45" customHeight="1" x14ac:dyDescent="0.25">
      <c r="A1241" t="s">
        <v>1036</v>
      </c>
    </row>
    <row r="1242" spans="1:1" ht="15.45" customHeight="1" x14ac:dyDescent="0.25">
      <c r="A1242" s="63" t="s">
        <v>556</v>
      </c>
    </row>
    <row r="1243" spans="1:1" ht="15.45" customHeight="1" x14ac:dyDescent="0.25">
      <c r="A1243" t="s">
        <v>869</v>
      </c>
    </row>
    <row r="1244" spans="1:1" ht="15.45" customHeight="1" x14ac:dyDescent="0.25">
      <c r="A1244" s="63" t="s">
        <v>556</v>
      </c>
    </row>
    <row r="1245" spans="1:1" ht="15.45" customHeight="1" x14ac:dyDescent="0.25">
      <c r="A1245" s="39" t="s">
        <v>1037</v>
      </c>
    </row>
    <row r="1246" spans="1:1" ht="19.95" customHeight="1" x14ac:dyDescent="0.25">
      <c r="A1246" t="s">
        <v>1038</v>
      </c>
    </row>
    <row r="1247" spans="1:1" ht="19.2" customHeight="1" x14ac:dyDescent="0.25">
      <c r="A1247" t="s">
        <v>1039</v>
      </c>
    </row>
    <row r="1248" spans="1:1" ht="20.55" customHeight="1" x14ac:dyDescent="0.25">
      <c r="A1248" t="s">
        <v>1040</v>
      </c>
    </row>
    <row r="1249" spans="1:1" ht="19.95" customHeight="1" x14ac:dyDescent="0.25">
      <c r="A1249" t="s">
        <v>1041</v>
      </c>
    </row>
    <row r="1250" spans="1:1" ht="19.95" customHeight="1" x14ac:dyDescent="0.25">
      <c r="A1250" t="s">
        <v>1042</v>
      </c>
    </row>
    <row r="1251" spans="1:1" ht="15.45" customHeight="1" x14ac:dyDescent="0.25">
      <c r="A1251" s="39" t="s">
        <v>1016</v>
      </c>
    </row>
    <row r="1252" spans="1:1" ht="17.7" customHeight="1" x14ac:dyDescent="0.25">
      <c r="A1252" t="s">
        <v>1043</v>
      </c>
    </row>
    <row r="1253" spans="1:1" ht="16.8" customHeight="1" x14ac:dyDescent="0.25">
      <c r="A1253" t="s">
        <v>1044</v>
      </c>
    </row>
    <row r="1254" spans="1:1" ht="15.45" customHeight="1" x14ac:dyDescent="0.25">
      <c r="A1254" s="39" t="s">
        <v>871</v>
      </c>
    </row>
    <row r="1255" spans="1:1" ht="15.45" customHeight="1" x14ac:dyDescent="0.25">
      <c r="A1255" s="63" t="s">
        <v>556</v>
      </c>
    </row>
    <row r="1256" spans="1:1" ht="19.95" customHeight="1" x14ac:dyDescent="0.25">
      <c r="A1256" t="s">
        <v>1045</v>
      </c>
    </row>
    <row r="1257" spans="1:1" ht="19.2" customHeight="1" x14ac:dyDescent="0.25">
      <c r="A1257" t="s">
        <v>1046</v>
      </c>
    </row>
    <row r="1258" spans="1:1" ht="50.55" customHeight="1" x14ac:dyDescent="0.25">
      <c r="A1258" t="s">
        <v>1047</v>
      </c>
    </row>
    <row r="1259" spans="1:1" ht="22.2" customHeight="1" x14ac:dyDescent="0.25">
      <c r="A1259" s="100" t="s">
        <v>1048</v>
      </c>
    </row>
    <row r="1260" spans="1:1" ht="15.75" customHeight="1" x14ac:dyDescent="0.25">
      <c r="A1260" s="51" t="s">
        <v>444</v>
      </c>
    </row>
    <row r="1261" spans="1:1" ht="9.3000000000000007" customHeight="1" x14ac:dyDescent="0.25">
      <c r="A1261" s="101">
        <v>11</v>
      </c>
    </row>
    <row r="1262" spans="1:1" ht="19.2" customHeight="1" x14ac:dyDescent="0.25">
      <c r="A1262" t="s">
        <v>1049</v>
      </c>
    </row>
    <row r="1263" spans="1:1" ht="18.75" customHeight="1" x14ac:dyDescent="0.25">
      <c r="A1263" s="17" t="s">
        <v>1050</v>
      </c>
    </row>
    <row r="1264" spans="1:1" ht="16.2" customHeight="1" x14ac:dyDescent="0.25">
      <c r="A1264" s="39" t="s">
        <v>584</v>
      </c>
    </row>
    <row r="1265" spans="1:1" ht="15.45" customHeight="1" x14ac:dyDescent="0.25">
      <c r="A1265" s="63" t="s">
        <v>1051</v>
      </c>
    </row>
    <row r="1266" spans="1:1" ht="15.45" customHeight="1" x14ac:dyDescent="0.25">
      <c r="A1266" s="102" t="s">
        <v>1052</v>
      </c>
    </row>
    <row r="1267" spans="1:1" ht="13.95" customHeight="1" x14ac:dyDescent="0.25">
      <c r="A1267" t="s">
        <v>1053</v>
      </c>
    </row>
    <row r="1268" spans="1:1" ht="15.45" customHeight="1" x14ac:dyDescent="0.25">
      <c r="A1268" s="39" t="s">
        <v>632</v>
      </c>
    </row>
    <row r="1269" spans="1:1" ht="15.45" customHeight="1" x14ac:dyDescent="0.25">
      <c r="A1269" t="s">
        <v>1054</v>
      </c>
    </row>
    <row r="1270" spans="1:1" ht="15.45" customHeight="1" x14ac:dyDescent="0.25">
      <c r="A1270" t="s">
        <v>1055</v>
      </c>
    </row>
    <row r="1271" spans="1:1" ht="12.75" customHeight="1" x14ac:dyDescent="0.25">
      <c r="A1271" s="103">
        <v>81.510000000000005</v>
      </c>
    </row>
    <row r="1272" spans="1:1" ht="15.45" customHeight="1" x14ac:dyDescent="0.25">
      <c r="A1272" s="39" t="s">
        <v>1056</v>
      </c>
    </row>
    <row r="1273" spans="1:1" ht="17.55" customHeight="1" x14ac:dyDescent="0.25">
      <c r="A1273" t="s">
        <v>1057</v>
      </c>
    </row>
    <row r="1274" spans="1:1" ht="15.45" customHeight="1" x14ac:dyDescent="0.25">
      <c r="A1274" s="39" t="s">
        <v>794</v>
      </c>
    </row>
    <row r="1275" spans="1:1" ht="16.8" customHeight="1" x14ac:dyDescent="0.25">
      <c r="A1275" t="s">
        <v>1058</v>
      </c>
    </row>
    <row r="1276" spans="1:1" ht="16.8" customHeight="1" x14ac:dyDescent="0.25">
      <c r="A1276" t="s">
        <v>1059</v>
      </c>
    </row>
    <row r="1277" spans="1:1" ht="17.55" customHeight="1" x14ac:dyDescent="0.25">
      <c r="A1277" t="s">
        <v>1060</v>
      </c>
    </row>
    <row r="1278" spans="1:1" ht="17.55" customHeight="1" x14ac:dyDescent="0.25">
      <c r="A1278" t="s">
        <v>1061</v>
      </c>
    </row>
    <row r="1279" spans="1:1" ht="17.55" customHeight="1" x14ac:dyDescent="0.25">
      <c r="A1279" t="s">
        <v>1062</v>
      </c>
    </row>
    <row r="1280" spans="1:1" ht="17.55" customHeight="1" x14ac:dyDescent="0.25">
      <c r="A1280" t="s">
        <v>1063</v>
      </c>
    </row>
    <row r="1281" spans="1:1" ht="16.8" customHeight="1" x14ac:dyDescent="0.25">
      <c r="A1281" t="s">
        <v>1064</v>
      </c>
    </row>
    <row r="1282" spans="1:1" ht="17.55" customHeight="1" x14ac:dyDescent="0.25">
      <c r="A1282" t="s">
        <v>1065</v>
      </c>
    </row>
    <row r="1283" spans="1:1" ht="16.8" customHeight="1" x14ac:dyDescent="0.25">
      <c r="A1283" t="s">
        <v>1066</v>
      </c>
    </row>
    <row r="1284" spans="1:1" ht="18" customHeight="1" x14ac:dyDescent="0.25">
      <c r="A1284" t="s">
        <v>1067</v>
      </c>
    </row>
    <row r="1285" spans="1:1" ht="15.45" customHeight="1" x14ac:dyDescent="0.25">
      <c r="A1285" s="13" t="s">
        <v>1068</v>
      </c>
    </row>
    <row r="1286" spans="1:1" ht="15.45" customHeight="1" x14ac:dyDescent="0.25">
      <c r="A1286" s="72" t="s">
        <v>539</v>
      </c>
    </row>
    <row r="1287" spans="1:1" ht="15.45" customHeight="1" x14ac:dyDescent="0.25">
      <c r="A1287" s="63" t="s">
        <v>603</v>
      </c>
    </row>
    <row r="1288" spans="1:1" ht="15.45" customHeight="1" x14ac:dyDescent="0.25">
      <c r="A1288" s="13" t="s">
        <v>1069</v>
      </c>
    </row>
    <row r="1289" spans="1:1" ht="15.45" customHeight="1" x14ac:dyDescent="0.25">
      <c r="A1289" s="13" t="s">
        <v>1070</v>
      </c>
    </row>
    <row r="1290" spans="1:1" ht="16.2" customHeight="1" x14ac:dyDescent="0.25">
      <c r="A1290" s="63" t="s">
        <v>606</v>
      </c>
    </row>
    <row r="1291" spans="1:1" ht="15.45" customHeight="1" x14ac:dyDescent="0.25">
      <c r="A1291" s="72" t="s">
        <v>556</v>
      </c>
    </row>
    <row r="1292" spans="1:1" ht="15.45" customHeight="1" x14ac:dyDescent="0.25">
      <c r="A1292" s="67" t="s">
        <v>557</v>
      </c>
    </row>
    <row r="1293" spans="1:1" ht="15.45" customHeight="1" x14ac:dyDescent="0.25">
      <c r="A1293" s="72" t="s">
        <v>556</v>
      </c>
    </row>
    <row r="1294" spans="1:1" ht="40.950000000000003" customHeight="1" x14ac:dyDescent="0.25">
      <c r="A1294" t="s">
        <v>1071</v>
      </c>
    </row>
    <row r="1295" spans="1:1" ht="16.2" customHeight="1" x14ac:dyDescent="0.25">
      <c r="A1295" s="31" t="s">
        <v>1072</v>
      </c>
    </row>
    <row r="1296" spans="1:1" ht="16.2" customHeight="1" x14ac:dyDescent="0.25">
      <c r="A1296" s="31" t="s">
        <v>1073</v>
      </c>
    </row>
    <row r="1297" spans="1:1" ht="17.55" customHeight="1" x14ac:dyDescent="0.25">
      <c r="A1297" s="31" t="s">
        <v>1074</v>
      </c>
    </row>
    <row r="1298" spans="1:1" ht="16.8" customHeight="1" x14ac:dyDescent="0.25">
      <c r="A1298" s="89" t="s">
        <v>1075</v>
      </c>
    </row>
    <row r="1299" spans="1:1" ht="17.55" customHeight="1" x14ac:dyDescent="0.25">
      <c r="A1299" s="31" t="s">
        <v>1076</v>
      </c>
    </row>
    <row r="1300" spans="1:1" ht="17.55" customHeight="1" x14ac:dyDescent="0.25">
      <c r="A1300" s="31" t="s">
        <v>1077</v>
      </c>
    </row>
    <row r="1301" spans="1:1" ht="16.8" customHeight="1" x14ac:dyDescent="0.25">
      <c r="A1301" s="31" t="s">
        <v>1078</v>
      </c>
    </row>
    <row r="1302" spans="1:1" ht="17.55" customHeight="1" x14ac:dyDescent="0.25">
      <c r="A1302" s="31" t="s">
        <v>1079</v>
      </c>
    </row>
    <row r="1303" spans="1:1" ht="16.2" customHeight="1" x14ac:dyDescent="0.25">
      <c r="A1303" s="104" t="s">
        <v>1080</v>
      </c>
    </row>
    <row r="1304" spans="1:1" ht="16.2" customHeight="1" x14ac:dyDescent="0.25">
      <c r="A1304" s="31" t="s">
        <v>1081</v>
      </c>
    </row>
    <row r="1305" spans="1:1" ht="17.55" customHeight="1" x14ac:dyDescent="0.25">
      <c r="A1305" t="s">
        <v>1082</v>
      </c>
    </row>
    <row r="1306" spans="1:1" ht="16.8" customHeight="1" x14ac:dyDescent="0.25">
      <c r="A1306" s="31" t="s">
        <v>1083</v>
      </c>
    </row>
    <row r="1307" spans="1:1" ht="16.2" customHeight="1" x14ac:dyDescent="0.25">
      <c r="A1307" s="89" t="s">
        <v>1084</v>
      </c>
    </row>
    <row r="1308" spans="1:1" ht="16.8" customHeight="1" x14ac:dyDescent="0.25">
      <c r="A1308" s="31" t="s">
        <v>1085</v>
      </c>
    </row>
    <row r="1309" spans="1:1" ht="16.8" customHeight="1" x14ac:dyDescent="0.25">
      <c r="A1309" s="89" t="s">
        <v>1086</v>
      </c>
    </row>
    <row r="1310" spans="1:1" ht="17.55" customHeight="1" x14ac:dyDescent="0.25">
      <c r="A1310" s="90" t="s">
        <v>1087</v>
      </c>
    </row>
    <row r="1311" spans="1:1" ht="17.55" customHeight="1" x14ac:dyDescent="0.25">
      <c r="A1311" s="90" t="s">
        <v>1088</v>
      </c>
    </row>
    <row r="1312" spans="1:1" ht="16.2" customHeight="1" x14ac:dyDescent="0.25">
      <c r="A1312" s="90" t="s">
        <v>1089</v>
      </c>
    </row>
    <row r="1313" spans="1:1" ht="16.8" customHeight="1" x14ac:dyDescent="0.25">
      <c r="A1313" s="90" t="s">
        <v>1090</v>
      </c>
    </row>
    <row r="1314" spans="1:1" ht="16.2" customHeight="1" x14ac:dyDescent="0.25">
      <c r="A1314" s="90" t="s">
        <v>1091</v>
      </c>
    </row>
    <row r="1315" spans="1:1" ht="15.45" customHeight="1" x14ac:dyDescent="0.25">
      <c r="A1315" s="39" t="s">
        <v>1016</v>
      </c>
    </row>
    <row r="1316" spans="1:1" ht="17.55" customHeight="1" x14ac:dyDescent="0.25">
      <c r="A1316" t="s">
        <v>1092</v>
      </c>
    </row>
    <row r="1317" spans="1:1" ht="13.8" customHeight="1" x14ac:dyDescent="0.25">
      <c r="A1317" s="20" t="s">
        <v>1093</v>
      </c>
    </row>
    <row r="1318" spans="1:1" ht="14.25" customHeight="1" x14ac:dyDescent="0.25">
      <c r="A1318" s="15" t="s">
        <v>280</v>
      </c>
    </row>
    <row r="1319" spans="1:1" ht="16.8" customHeight="1" x14ac:dyDescent="0.25">
      <c r="A1319" t="s">
        <v>942</v>
      </c>
    </row>
    <row r="1320" spans="1:1" ht="18" customHeight="1" x14ac:dyDescent="0.25">
      <c r="A1320" t="s">
        <v>1019</v>
      </c>
    </row>
    <row r="1321" spans="1:1" ht="16.2" customHeight="1" x14ac:dyDescent="0.25">
      <c r="A1321" s="39" t="s">
        <v>1094</v>
      </c>
    </row>
    <row r="1322" spans="1:1" ht="15.45" customHeight="1" x14ac:dyDescent="0.25">
      <c r="A1322" s="39" t="s">
        <v>1051</v>
      </c>
    </row>
    <row r="1323" spans="1:1" ht="15.45" customHeight="1" x14ac:dyDescent="0.25">
      <c r="A1323" s="39" t="s">
        <v>632</v>
      </c>
    </row>
    <row r="1324" spans="1:1" ht="15.45" customHeight="1" x14ac:dyDescent="0.25">
      <c r="A1324" s="39" t="s">
        <v>1095</v>
      </c>
    </row>
    <row r="1325" spans="1:1" ht="16.2" customHeight="1" x14ac:dyDescent="0.25">
      <c r="A1325" s="39" t="s">
        <v>1096</v>
      </c>
    </row>
    <row r="1326" spans="1:1" ht="15.45" customHeight="1" x14ac:dyDescent="0.25">
      <c r="A1326" s="39" t="s">
        <v>864</v>
      </c>
    </row>
    <row r="1327" spans="1:1" ht="15.45" customHeight="1" x14ac:dyDescent="0.25">
      <c r="A1327" s="63" t="s">
        <v>556</v>
      </c>
    </row>
    <row r="1328" spans="1:1" ht="16.2" customHeight="1" x14ac:dyDescent="0.25">
      <c r="A1328" s="39" t="s">
        <v>1097</v>
      </c>
    </row>
    <row r="1329" spans="1:1" ht="16.8" customHeight="1" x14ac:dyDescent="0.25">
      <c r="A1329" t="s">
        <v>1098</v>
      </c>
    </row>
    <row r="1330" spans="1:1" ht="16.2" customHeight="1" x14ac:dyDescent="0.25">
      <c r="A1330" t="s">
        <v>1099</v>
      </c>
    </row>
    <row r="1331" spans="1:1" ht="15.45" customHeight="1" x14ac:dyDescent="0.25">
      <c r="A1331" s="71" t="s">
        <v>1100</v>
      </c>
    </row>
    <row r="1332" spans="1:1" ht="15.45" customHeight="1" x14ac:dyDescent="0.25">
      <c r="A1332" s="39" t="s">
        <v>1101</v>
      </c>
    </row>
    <row r="1333" spans="1:1" ht="15.45" customHeight="1" x14ac:dyDescent="0.25">
      <c r="A1333" s="39" t="s">
        <v>1102</v>
      </c>
    </row>
    <row r="1334" spans="1:1" ht="16.2" customHeight="1" x14ac:dyDescent="0.25">
      <c r="A1334" s="39" t="s">
        <v>1103</v>
      </c>
    </row>
    <row r="1335" spans="1:1" ht="15.45" customHeight="1" x14ac:dyDescent="0.25">
      <c r="A1335" s="39" t="s">
        <v>1104</v>
      </c>
    </row>
    <row r="1336" spans="1:1" ht="15.45" customHeight="1" x14ac:dyDescent="0.25">
      <c r="A1336" s="63" t="s">
        <v>556</v>
      </c>
    </row>
    <row r="1337" spans="1:1" ht="15.45" customHeight="1" x14ac:dyDescent="0.25">
      <c r="A1337" s="39" t="s">
        <v>867</v>
      </c>
    </row>
    <row r="1338" spans="1:1" ht="15.45" customHeight="1" x14ac:dyDescent="0.25">
      <c r="A1338" s="63" t="s">
        <v>556</v>
      </c>
    </row>
    <row r="1339" spans="1:1" ht="16.2" customHeight="1" x14ac:dyDescent="0.25">
      <c r="A1339" s="39" t="s">
        <v>1105</v>
      </c>
    </row>
    <row r="1340" spans="1:1" ht="15.45" customHeight="1" x14ac:dyDescent="0.25">
      <c r="A1340" s="63" t="s">
        <v>556</v>
      </c>
    </row>
    <row r="1341" spans="1:1" ht="15.45" customHeight="1" x14ac:dyDescent="0.25">
      <c r="A1341" t="s">
        <v>869</v>
      </c>
    </row>
    <row r="1342" spans="1:1" ht="15.45" customHeight="1" x14ac:dyDescent="0.25">
      <c r="A1342" s="63" t="s">
        <v>556</v>
      </c>
    </row>
    <row r="1343" spans="1:1" ht="15.45" customHeight="1" x14ac:dyDescent="0.25">
      <c r="A1343" s="39" t="s">
        <v>953</v>
      </c>
    </row>
    <row r="1344" spans="1:1" ht="15.45" customHeight="1" x14ac:dyDescent="0.25">
      <c r="A1344" s="63" t="s">
        <v>556</v>
      </c>
    </row>
    <row r="1345" spans="1:1" ht="15.45" customHeight="1" x14ac:dyDescent="0.25">
      <c r="A1345" s="39" t="s">
        <v>871</v>
      </c>
    </row>
    <row r="1346" spans="1:1" ht="15.45" customHeight="1" x14ac:dyDescent="0.25">
      <c r="A1346" s="63" t="s">
        <v>556</v>
      </c>
    </row>
    <row r="1347" spans="1:1" ht="16.2" customHeight="1" x14ac:dyDescent="0.25">
      <c r="A1347" t="s">
        <v>1106</v>
      </c>
    </row>
    <row r="1348" spans="1:1" ht="16.2" customHeight="1" x14ac:dyDescent="0.25">
      <c r="A1348" t="s">
        <v>1107</v>
      </c>
    </row>
    <row r="1349" spans="1:1" ht="16.2" customHeight="1" x14ac:dyDescent="0.25">
      <c r="A1349" t="s">
        <v>1108</v>
      </c>
    </row>
    <row r="1350" spans="1:1" ht="16.2" customHeight="1" x14ac:dyDescent="0.25">
      <c r="A1350" t="s">
        <v>1109</v>
      </c>
    </row>
    <row r="1351" spans="1:1" ht="16.2" customHeight="1" x14ac:dyDescent="0.25">
      <c r="A1351" t="s">
        <v>1110</v>
      </c>
    </row>
    <row r="1352" spans="1:1" ht="16.2" customHeight="1" x14ac:dyDescent="0.25">
      <c r="A1352" s="39" t="s">
        <v>1111</v>
      </c>
    </row>
    <row r="1353" spans="1:1" ht="16.2" customHeight="1" x14ac:dyDescent="0.25">
      <c r="A1353" s="39" t="s">
        <v>1112</v>
      </c>
    </row>
    <row r="1354" spans="1:1" ht="16.2" customHeight="1" x14ac:dyDescent="0.25">
      <c r="A1354" s="39" t="s">
        <v>1113</v>
      </c>
    </row>
    <row r="1355" spans="1:1" ht="16.2" customHeight="1" x14ac:dyDescent="0.25">
      <c r="A1355" s="39" t="s">
        <v>1114</v>
      </c>
    </row>
    <row r="1356" spans="1:1" ht="16.2" customHeight="1" x14ac:dyDescent="0.25">
      <c r="A1356" t="s">
        <v>1115</v>
      </c>
    </row>
    <row r="1357" spans="1:1" ht="16.2" customHeight="1" x14ac:dyDescent="0.25">
      <c r="A1357" s="39" t="s">
        <v>1116</v>
      </c>
    </row>
    <row r="1358" spans="1:1" ht="16.2" customHeight="1" x14ac:dyDescent="0.25">
      <c r="A1358" s="39" t="s">
        <v>1117</v>
      </c>
    </row>
    <row r="1359" spans="1:1" ht="55.5" customHeight="1" x14ac:dyDescent="0.25">
      <c r="A1359" t="s">
        <v>1118</v>
      </c>
    </row>
    <row r="1360" spans="1:1" ht="22.2" customHeight="1" x14ac:dyDescent="0.25">
      <c r="A1360" s="100" t="s">
        <v>1119</v>
      </c>
    </row>
    <row r="1361" spans="1:1" ht="15.75" customHeight="1" x14ac:dyDescent="0.25">
      <c r="A1361" s="51" t="s">
        <v>444</v>
      </c>
    </row>
    <row r="1362" spans="1:1" ht="17.25" customHeight="1" x14ac:dyDescent="0.25">
      <c r="A1362" t="s">
        <v>641</v>
      </c>
    </row>
    <row r="1363" spans="1:1" ht="17.25" customHeight="1" x14ac:dyDescent="0.25">
      <c r="A1363" t="s">
        <v>1120</v>
      </c>
    </row>
    <row r="1364" spans="1:1" ht="15.45" customHeight="1" x14ac:dyDescent="0.25">
      <c r="A1364" s="28" t="s">
        <v>1121</v>
      </c>
    </row>
    <row r="1365" spans="1:1" ht="19.2" customHeight="1" x14ac:dyDescent="0.25">
      <c r="A1365" t="s">
        <v>1122</v>
      </c>
    </row>
    <row r="1366" spans="1:1" ht="18" customHeight="1" x14ac:dyDescent="0.25">
      <c r="A1366" s="62" t="s">
        <v>1123</v>
      </c>
    </row>
    <row r="1367" spans="1:1" ht="19.2" customHeight="1" x14ac:dyDescent="0.25">
      <c r="A1367" t="s">
        <v>1124</v>
      </c>
    </row>
    <row r="1368" spans="1:1" ht="18.45" customHeight="1" x14ac:dyDescent="0.25">
      <c r="A1368" t="s">
        <v>1125</v>
      </c>
    </row>
    <row r="1369" spans="1:1" ht="19.2" customHeight="1" x14ac:dyDescent="0.25">
      <c r="A1369" t="s">
        <v>1126</v>
      </c>
    </row>
    <row r="1370" spans="1:1" ht="15.45" customHeight="1" x14ac:dyDescent="0.25">
      <c r="A1370" s="28" t="s">
        <v>1127</v>
      </c>
    </row>
    <row r="1371" spans="1:1" ht="15.45" customHeight="1" x14ac:dyDescent="0.25">
      <c r="A1371" s="35" t="s">
        <v>1128</v>
      </c>
    </row>
    <row r="1372" spans="1:1" ht="14.7" customHeight="1" x14ac:dyDescent="0.25">
      <c r="A1372" s="105" t="s">
        <v>1129</v>
      </c>
    </row>
    <row r="1373" spans="1:1" ht="14.7" customHeight="1" x14ac:dyDescent="0.25">
      <c r="A1373" t="s">
        <v>380</v>
      </c>
    </row>
    <row r="1374" spans="1:1" ht="14.7" customHeight="1" x14ac:dyDescent="0.25">
      <c r="A1374" s="29" t="s">
        <v>1130</v>
      </c>
    </row>
    <row r="1375" spans="1:1" ht="14.7" customHeight="1" x14ac:dyDescent="0.25">
      <c r="A1375" s="29" t="s">
        <v>382</v>
      </c>
    </row>
    <row r="1376" spans="1:1" ht="19.2" customHeight="1" x14ac:dyDescent="0.25">
      <c r="A1376" t="s">
        <v>1131</v>
      </c>
    </row>
    <row r="1377" spans="1:1" ht="19.2" customHeight="1" x14ac:dyDescent="0.25">
      <c r="A1377" t="s">
        <v>1132</v>
      </c>
    </row>
    <row r="1378" spans="1:1" ht="18.45" customHeight="1" x14ac:dyDescent="0.25">
      <c r="A1378" s="17" t="s">
        <v>1133</v>
      </c>
    </row>
    <row r="1379" spans="1:1" ht="18.45" customHeight="1" x14ac:dyDescent="0.25">
      <c r="A1379" s="36" t="s">
        <v>1134</v>
      </c>
    </row>
    <row r="1380" spans="1:1" ht="14.7" customHeight="1" x14ac:dyDescent="0.25">
      <c r="A1380" t="s">
        <v>1135</v>
      </c>
    </row>
    <row r="1381" spans="1:1" ht="15.45" customHeight="1" x14ac:dyDescent="0.25">
      <c r="A1381" s="28" t="s">
        <v>1136</v>
      </c>
    </row>
    <row r="1382" spans="1:1" ht="15.45" customHeight="1" x14ac:dyDescent="0.25">
      <c r="A1382" s="28" t="s">
        <v>1137</v>
      </c>
    </row>
    <row r="1383" spans="1:1" ht="15.45" customHeight="1" x14ac:dyDescent="0.25">
      <c r="A1383" s="28" t="s">
        <v>1138</v>
      </c>
    </row>
    <row r="1384" spans="1:1" ht="15.45" customHeight="1" x14ac:dyDescent="0.25">
      <c r="A1384" s="28" t="s">
        <v>1139</v>
      </c>
    </row>
    <row r="1385" spans="1:1" ht="14.7" customHeight="1" x14ac:dyDescent="0.25">
      <c r="A1385" s="28" t="s">
        <v>1140</v>
      </c>
    </row>
    <row r="1386" spans="1:1" ht="18.45" customHeight="1" x14ac:dyDescent="0.25">
      <c r="A1386" s="17" t="s">
        <v>1141</v>
      </c>
    </row>
    <row r="1387" spans="1:1" ht="18" customHeight="1" x14ac:dyDescent="0.25">
      <c r="A1387" s="17" t="s">
        <v>1142</v>
      </c>
    </row>
    <row r="1388" spans="1:1" ht="18.45" customHeight="1" x14ac:dyDescent="0.25">
      <c r="A1388" s="17" t="s">
        <v>1143</v>
      </c>
    </row>
    <row r="1389" spans="1:1" ht="18.45" customHeight="1" x14ac:dyDescent="0.25">
      <c r="A1389" t="s">
        <v>1144</v>
      </c>
    </row>
    <row r="1390" spans="1:1" ht="18.45" customHeight="1" x14ac:dyDescent="0.25">
      <c r="A1390" s="17" t="s">
        <v>1145</v>
      </c>
    </row>
    <row r="1391" spans="1:1" ht="18.45" customHeight="1" x14ac:dyDescent="0.25">
      <c r="A1391" s="36" t="s">
        <v>1146</v>
      </c>
    </row>
    <row r="1392" spans="1:1" ht="15.45" customHeight="1" x14ac:dyDescent="0.25">
      <c r="A1392" s="28" t="s">
        <v>1147</v>
      </c>
    </row>
    <row r="1393" spans="1:1" ht="14.7" customHeight="1" x14ac:dyDescent="0.25">
      <c r="A1393" s="28" t="s">
        <v>235</v>
      </c>
    </row>
    <row r="1394" spans="1:1" ht="14.7" customHeight="1" x14ac:dyDescent="0.25">
      <c r="A1394" s="29" t="s">
        <v>236</v>
      </c>
    </row>
    <row r="1395" spans="1:1" ht="14.7" customHeight="1" x14ac:dyDescent="0.25">
      <c r="A1395" s="28" t="s">
        <v>1148</v>
      </c>
    </row>
    <row r="1396" spans="1:1" ht="19.2" customHeight="1" x14ac:dyDescent="0.25">
      <c r="A1396" t="s">
        <v>1149</v>
      </c>
    </row>
    <row r="1397" spans="1:1" ht="18.45" customHeight="1" x14ac:dyDescent="0.25">
      <c r="A1397" t="s">
        <v>1150</v>
      </c>
    </row>
    <row r="1398" spans="1:1" ht="19.2" customHeight="1" x14ac:dyDescent="0.25">
      <c r="A1398" t="s">
        <v>1151</v>
      </c>
    </row>
    <row r="1399" spans="1:1" ht="19.2" customHeight="1" x14ac:dyDescent="0.25">
      <c r="A1399" s="30" t="s">
        <v>1152</v>
      </c>
    </row>
    <row r="1400" spans="1:1" ht="19.2" customHeight="1" x14ac:dyDescent="0.25">
      <c r="A1400" t="s">
        <v>1153</v>
      </c>
    </row>
    <row r="1401" spans="1:1" ht="19.2" customHeight="1" x14ac:dyDescent="0.25">
      <c r="A1401" s="34" t="s">
        <v>1154</v>
      </c>
    </row>
    <row r="1402" spans="1:1" ht="14.7" customHeight="1" x14ac:dyDescent="0.25">
      <c r="A1402" t="s">
        <v>1155</v>
      </c>
    </row>
    <row r="1403" spans="1:1" ht="14.7" customHeight="1" x14ac:dyDescent="0.25">
      <c r="A1403" t="s">
        <v>1156</v>
      </c>
    </row>
    <row r="1404" spans="1:1" ht="15" customHeight="1" x14ac:dyDescent="0.25">
      <c r="A1404" t="s">
        <v>1157</v>
      </c>
    </row>
    <row r="1405" spans="1:1" ht="14.7" customHeight="1" x14ac:dyDescent="0.25">
      <c r="A1405" s="28" t="s">
        <v>236</v>
      </c>
    </row>
    <row r="1406" spans="1:1" ht="19.2" customHeight="1" x14ac:dyDescent="0.25">
      <c r="A1406" t="s">
        <v>1158</v>
      </c>
    </row>
    <row r="1407" spans="1:1" ht="19.2" customHeight="1" x14ac:dyDescent="0.25">
      <c r="A1407" t="s">
        <v>1159</v>
      </c>
    </row>
    <row r="1408" spans="1:1" ht="18.45" customHeight="1" x14ac:dyDescent="0.25">
      <c r="A1408" s="17" t="s">
        <v>1160</v>
      </c>
    </row>
    <row r="1409" spans="1:1" ht="14.7" customHeight="1" x14ac:dyDescent="0.25">
      <c r="A1409" s="28" t="s">
        <v>1161</v>
      </c>
    </row>
    <row r="1410" spans="1:1" ht="14.7" customHeight="1" x14ac:dyDescent="0.25">
      <c r="A1410" s="28" t="s">
        <v>1162</v>
      </c>
    </row>
    <row r="1411" spans="1:1" ht="16.05" customHeight="1" x14ac:dyDescent="0.25">
      <c r="A1411" t="s">
        <v>269</v>
      </c>
    </row>
    <row r="1412" spans="1:1" ht="14.7" customHeight="1" x14ac:dyDescent="0.25">
      <c r="A1412" s="29" t="s">
        <v>270</v>
      </c>
    </row>
    <row r="1413" spans="1:1" ht="15.45" customHeight="1" x14ac:dyDescent="0.25">
      <c r="A1413" s="28" t="s">
        <v>1163</v>
      </c>
    </row>
    <row r="1414" spans="1:1" ht="14.7" customHeight="1" x14ac:dyDescent="0.25">
      <c r="A1414" s="29" t="s">
        <v>270</v>
      </c>
    </row>
    <row r="1415" spans="1:1" ht="18.45" customHeight="1" x14ac:dyDescent="0.25">
      <c r="A1415" t="s">
        <v>1164</v>
      </c>
    </row>
    <row r="1416" spans="1:1" ht="18.45" customHeight="1" x14ac:dyDescent="0.25">
      <c r="A1416" s="17" t="s">
        <v>1165</v>
      </c>
    </row>
    <row r="1417" spans="1:1" ht="18.45" customHeight="1" x14ac:dyDescent="0.25">
      <c r="A1417" s="17" t="s">
        <v>1166</v>
      </c>
    </row>
    <row r="1418" spans="1:1" ht="18.45" customHeight="1" x14ac:dyDescent="0.25">
      <c r="A1418" s="17" t="s">
        <v>1167</v>
      </c>
    </row>
    <row r="1419" spans="1:1" ht="18.45" customHeight="1" x14ac:dyDescent="0.25">
      <c r="A1419" s="36" t="s">
        <v>1168</v>
      </c>
    </row>
    <row r="1420" spans="1:1" ht="18" customHeight="1" x14ac:dyDescent="0.25">
      <c r="A1420" s="17" t="s">
        <v>1169</v>
      </c>
    </row>
    <row r="1421" spans="1:1" ht="18.45" customHeight="1" x14ac:dyDescent="0.25">
      <c r="A1421" s="17" t="s">
        <v>1170</v>
      </c>
    </row>
    <row r="1422" spans="1:1" ht="19.2" customHeight="1" x14ac:dyDescent="0.25">
      <c r="A1422" s="17" t="s">
        <v>1171</v>
      </c>
    </row>
    <row r="1423" spans="1:1" ht="18.45" customHeight="1" x14ac:dyDescent="0.25">
      <c r="A1423" s="36" t="s">
        <v>1172</v>
      </c>
    </row>
    <row r="1424" spans="1:1" ht="18" customHeight="1" x14ac:dyDescent="0.25">
      <c r="A1424" s="30" t="s">
        <v>1173</v>
      </c>
    </row>
    <row r="1425" spans="1:1" ht="18" customHeight="1" x14ac:dyDescent="0.25">
      <c r="A1425" s="30" t="s">
        <v>1174</v>
      </c>
    </row>
    <row r="1426" spans="1:1" ht="18.45" customHeight="1" x14ac:dyDescent="0.25">
      <c r="A1426" s="30" t="s">
        <v>1175</v>
      </c>
    </row>
    <row r="1427" spans="1:1" ht="18.45" customHeight="1" x14ac:dyDescent="0.25">
      <c r="A1427" s="30" t="s">
        <v>1176</v>
      </c>
    </row>
    <row r="1428" spans="1:1" ht="15" customHeight="1" x14ac:dyDescent="0.25">
      <c r="A1428" s="16" t="s">
        <v>1177</v>
      </c>
    </row>
    <row r="1429" spans="1:1" ht="15.75" customHeight="1" x14ac:dyDescent="0.25">
      <c r="A1429" s="51" t="s">
        <v>444</v>
      </c>
    </row>
    <row r="1430" spans="1:1" ht="26.7" customHeight="1" x14ac:dyDescent="0.25">
      <c r="A1430" t="s">
        <v>1178</v>
      </c>
    </row>
    <row r="1431" spans="1:1" ht="16.05" customHeight="1" x14ac:dyDescent="0.25">
      <c r="A1431" t="s">
        <v>1179</v>
      </c>
    </row>
    <row r="1432" spans="1:1" ht="18.45" customHeight="1" x14ac:dyDescent="0.25">
      <c r="A1432" s="65" t="s">
        <v>1180</v>
      </c>
    </row>
    <row r="1433" spans="1:1" ht="18" customHeight="1" x14ac:dyDescent="0.25">
      <c r="A1433" t="s">
        <v>1181</v>
      </c>
    </row>
    <row r="1434" spans="1:1" ht="14.7" customHeight="1" x14ac:dyDescent="0.25">
      <c r="A1434" s="28" t="s">
        <v>1182</v>
      </c>
    </row>
    <row r="1435" spans="1:1" ht="15.45" customHeight="1" x14ac:dyDescent="0.25">
      <c r="A1435" t="s">
        <v>1183</v>
      </c>
    </row>
    <row r="1436" spans="1:1" ht="18" customHeight="1" x14ac:dyDescent="0.25">
      <c r="A1436" t="s">
        <v>1184</v>
      </c>
    </row>
    <row r="1437" spans="1:1" ht="15.45" customHeight="1" x14ac:dyDescent="0.25">
      <c r="A1437" s="28" t="s">
        <v>1185</v>
      </c>
    </row>
    <row r="1438" spans="1:1" ht="15.45" customHeight="1" x14ac:dyDescent="0.25">
      <c r="A1438" t="s">
        <v>1186</v>
      </c>
    </row>
    <row r="1439" spans="1:1" ht="14.7" customHeight="1" x14ac:dyDescent="0.25">
      <c r="A1439" s="29" t="s">
        <v>270</v>
      </c>
    </row>
    <row r="1440" spans="1:1" ht="14.7" customHeight="1" x14ac:dyDescent="0.25">
      <c r="A1440" s="28" t="s">
        <v>1187</v>
      </c>
    </row>
    <row r="1441" spans="1:1" ht="14.7" customHeight="1" x14ac:dyDescent="0.25">
      <c r="A1441" s="29" t="s">
        <v>270</v>
      </c>
    </row>
    <row r="1442" spans="1:1" ht="16.2" customHeight="1" x14ac:dyDescent="0.25">
      <c r="A1442" t="s">
        <v>1188</v>
      </c>
    </row>
    <row r="1443" spans="1:1" ht="18" customHeight="1" x14ac:dyDescent="0.25">
      <c r="A1443" t="s">
        <v>1189</v>
      </c>
    </row>
    <row r="1444" spans="1:1" ht="18" customHeight="1" x14ac:dyDescent="0.25">
      <c r="A1444" t="s">
        <v>1190</v>
      </c>
    </row>
    <row r="1445" spans="1:1" ht="18.45" customHeight="1" x14ac:dyDescent="0.25">
      <c r="A1445" t="s">
        <v>1191</v>
      </c>
    </row>
    <row r="1446" spans="1:1" ht="18.45" customHeight="1" x14ac:dyDescent="0.25">
      <c r="A1446" t="s">
        <v>1192</v>
      </c>
    </row>
    <row r="1447" spans="1:1" ht="18.45" customHeight="1" x14ac:dyDescent="0.25">
      <c r="A1447" t="s">
        <v>1193</v>
      </c>
    </row>
    <row r="1448" spans="1:1" ht="25.5" customHeight="1" x14ac:dyDescent="0.25">
      <c r="A1448" t="s">
        <v>1194</v>
      </c>
    </row>
    <row r="1449" spans="1:1" ht="14.7" customHeight="1" x14ac:dyDescent="0.25">
      <c r="A1449" t="s">
        <v>1195</v>
      </c>
    </row>
    <row r="1450" spans="1:1" ht="14.7" customHeight="1" x14ac:dyDescent="0.25">
      <c r="A1450" s="28" t="s">
        <v>1196</v>
      </c>
    </row>
    <row r="1451" spans="1:1" ht="16.05" customHeight="1" x14ac:dyDescent="0.25">
      <c r="A1451" t="s">
        <v>1197</v>
      </c>
    </row>
    <row r="1452" spans="1:1" ht="15.45" customHeight="1" x14ac:dyDescent="0.25">
      <c r="A1452" s="28" t="s">
        <v>1198</v>
      </c>
    </row>
    <row r="1453" spans="1:1" ht="14.7" customHeight="1" x14ac:dyDescent="0.25">
      <c r="A1453" s="29" t="s">
        <v>270</v>
      </c>
    </row>
    <row r="1454" spans="1:1" ht="14.7" customHeight="1" x14ac:dyDescent="0.25">
      <c r="A1454" s="28" t="s">
        <v>1199</v>
      </c>
    </row>
    <row r="1455" spans="1:1" ht="14.7" customHeight="1" x14ac:dyDescent="0.25">
      <c r="A1455" s="29" t="s">
        <v>270</v>
      </c>
    </row>
    <row r="1456" spans="1:1" ht="16.2" customHeight="1" x14ac:dyDescent="0.25">
      <c r="A1456" t="s">
        <v>1200</v>
      </c>
    </row>
    <row r="1457" spans="1:1" ht="14.7" customHeight="1" x14ac:dyDescent="0.25">
      <c r="A1457" s="29" t="s">
        <v>270</v>
      </c>
    </row>
    <row r="1458" spans="1:1" ht="14.7" customHeight="1" x14ac:dyDescent="0.25">
      <c r="A1458" s="28" t="s">
        <v>1201</v>
      </c>
    </row>
    <row r="1459" spans="1:1" ht="14.7" customHeight="1" x14ac:dyDescent="0.25">
      <c r="A1459" s="29" t="s">
        <v>270</v>
      </c>
    </row>
    <row r="1460" spans="1:1" ht="14.7" customHeight="1" x14ac:dyDescent="0.25">
      <c r="A1460" s="28" t="s">
        <v>1202</v>
      </c>
    </row>
    <row r="1461" spans="1:1" ht="14.7" customHeight="1" x14ac:dyDescent="0.25">
      <c r="A1461" s="29" t="s">
        <v>270</v>
      </c>
    </row>
    <row r="1462" spans="1:1" ht="18.45" customHeight="1" x14ac:dyDescent="0.25">
      <c r="A1462" t="s">
        <v>1203</v>
      </c>
    </row>
    <row r="1463" spans="1:1" ht="18" customHeight="1" x14ac:dyDescent="0.25">
      <c r="A1463" t="s">
        <v>1204</v>
      </c>
    </row>
    <row r="1464" spans="1:1" ht="18.45" customHeight="1" x14ac:dyDescent="0.25">
      <c r="A1464" t="s">
        <v>1205</v>
      </c>
    </row>
    <row r="1465" spans="1:1" ht="18.45" customHeight="1" x14ac:dyDescent="0.25">
      <c r="A1465" t="s">
        <v>1206</v>
      </c>
    </row>
    <row r="1466" spans="1:1" ht="18.45" customHeight="1" x14ac:dyDescent="0.25">
      <c r="A1466" t="s">
        <v>1207</v>
      </c>
    </row>
    <row r="1467" spans="1:1" ht="18.45" customHeight="1" x14ac:dyDescent="0.25">
      <c r="A1467" t="s">
        <v>1208</v>
      </c>
    </row>
    <row r="1468" spans="1:1" ht="18" customHeight="1" x14ac:dyDescent="0.25">
      <c r="A1468" t="s">
        <v>1209</v>
      </c>
    </row>
    <row r="1469" spans="1:1" ht="18.45" customHeight="1" x14ac:dyDescent="0.25">
      <c r="A1469" t="s">
        <v>1210</v>
      </c>
    </row>
    <row r="1470" spans="1:1" ht="18" customHeight="1" x14ac:dyDescent="0.25">
      <c r="A1470" t="s">
        <v>1211</v>
      </c>
    </row>
    <row r="1471" spans="1:1" ht="18" customHeight="1" x14ac:dyDescent="0.25">
      <c r="A1471" t="s">
        <v>1212</v>
      </c>
    </row>
    <row r="1472" spans="1:1" ht="44.55" customHeight="1" x14ac:dyDescent="0.25">
      <c r="A1472" t="s">
        <v>1213</v>
      </c>
    </row>
    <row r="1473" spans="1:1" ht="13.8" customHeight="1" x14ac:dyDescent="0.25">
      <c r="A1473" s="20" t="s">
        <v>1214</v>
      </c>
    </row>
    <row r="1474" spans="1:1" ht="15.75" customHeight="1" x14ac:dyDescent="0.25">
      <c r="A1474" s="51" t="s">
        <v>444</v>
      </c>
    </row>
    <row r="1475" spans="1:1" ht="9.3000000000000007" customHeight="1" x14ac:dyDescent="0.25">
      <c r="A1475" s="106" t="s">
        <v>1215</v>
      </c>
    </row>
    <row r="1476" spans="1:1" ht="16.2" customHeight="1" x14ac:dyDescent="0.25">
      <c r="A1476" s="39" t="s">
        <v>1216</v>
      </c>
    </row>
    <row r="1477" spans="1:1" ht="15.45" customHeight="1" x14ac:dyDescent="0.25">
      <c r="A1477" s="39" t="s">
        <v>632</v>
      </c>
    </row>
    <row r="1478" spans="1:1" ht="15.45" customHeight="1" x14ac:dyDescent="0.25">
      <c r="A1478" t="s">
        <v>1217</v>
      </c>
    </row>
    <row r="1479" spans="1:1" ht="15.45" customHeight="1" x14ac:dyDescent="0.25">
      <c r="A1479" s="39" t="s">
        <v>1218</v>
      </c>
    </row>
    <row r="1480" spans="1:1" ht="15.45" customHeight="1" x14ac:dyDescent="0.25">
      <c r="A1480" t="s">
        <v>1219</v>
      </c>
    </row>
    <row r="1481" spans="1:1" ht="15.45" customHeight="1" x14ac:dyDescent="0.25">
      <c r="A1481" t="s">
        <v>1220</v>
      </c>
    </row>
    <row r="1482" spans="1:1" ht="16.8" customHeight="1" x14ac:dyDescent="0.25">
      <c r="A1482" s="39" t="s">
        <v>1221</v>
      </c>
    </row>
    <row r="1483" spans="1:1" ht="15.45" customHeight="1" x14ac:dyDescent="0.25">
      <c r="A1483" s="39" t="s">
        <v>794</v>
      </c>
    </row>
    <row r="1484" spans="1:1" ht="15.45" customHeight="1" x14ac:dyDescent="0.25">
      <c r="A1484" t="s">
        <v>1222</v>
      </c>
    </row>
    <row r="1485" spans="1:1" ht="15.45" customHeight="1" x14ac:dyDescent="0.25">
      <c r="A1485" s="13" t="s">
        <v>1223</v>
      </c>
    </row>
    <row r="1486" spans="1:1" ht="16.2" customHeight="1" x14ac:dyDescent="0.25">
      <c r="A1486" s="13" t="s">
        <v>1224</v>
      </c>
    </row>
    <row r="1487" spans="1:1" ht="16.2" customHeight="1" x14ac:dyDescent="0.25">
      <c r="A1487" s="63" t="s">
        <v>1225</v>
      </c>
    </row>
    <row r="1488" spans="1:1" ht="16.2" customHeight="1" x14ac:dyDescent="0.25">
      <c r="A1488" s="63" t="s">
        <v>1226</v>
      </c>
    </row>
    <row r="1489" spans="1:1" ht="16.2" customHeight="1" x14ac:dyDescent="0.25">
      <c r="A1489" s="63" t="s">
        <v>1227</v>
      </c>
    </row>
    <row r="1490" spans="1:1" ht="16.2" customHeight="1" x14ac:dyDescent="0.25">
      <c r="A1490" s="13" t="s">
        <v>1228</v>
      </c>
    </row>
    <row r="1491" spans="1:1" ht="16.2" customHeight="1" x14ac:dyDescent="0.25">
      <c r="A1491" s="13" t="s">
        <v>1229</v>
      </c>
    </row>
    <row r="1492" spans="1:1" ht="15.75" customHeight="1" x14ac:dyDescent="0.25">
      <c r="A1492" s="13" t="s">
        <v>1230</v>
      </c>
    </row>
    <row r="1493" spans="1:1" ht="16.2" customHeight="1" x14ac:dyDescent="0.25">
      <c r="A1493" s="63" t="s">
        <v>1231</v>
      </c>
    </row>
    <row r="1494" spans="1:1" ht="15.45" customHeight="1" x14ac:dyDescent="0.25">
      <c r="A1494" s="39" t="s">
        <v>530</v>
      </c>
    </row>
    <row r="1495" spans="1:1" ht="16.2" customHeight="1" x14ac:dyDescent="0.25">
      <c r="A1495" s="13" t="s">
        <v>1232</v>
      </c>
    </row>
    <row r="1496" spans="1:1" ht="16.2" customHeight="1" x14ac:dyDescent="0.25">
      <c r="A1496" s="13" t="s">
        <v>1233</v>
      </c>
    </row>
    <row r="1497" spans="1:1" ht="15.45" customHeight="1" x14ac:dyDescent="0.25">
      <c r="A1497" s="13" t="s">
        <v>1234</v>
      </c>
    </row>
    <row r="1498" spans="1:1" ht="16.05" customHeight="1" x14ac:dyDescent="0.25">
      <c r="A1498" s="13" t="s">
        <v>1235</v>
      </c>
    </row>
    <row r="1499" spans="1:1" ht="15.45" customHeight="1" x14ac:dyDescent="0.25">
      <c r="A1499" t="s">
        <v>1236</v>
      </c>
    </row>
    <row r="1500" spans="1:1" ht="16.2" customHeight="1" x14ac:dyDescent="0.25">
      <c r="A1500" s="13" t="s">
        <v>1237</v>
      </c>
    </row>
    <row r="1501" spans="1:1" ht="16.2" customHeight="1" x14ac:dyDescent="0.25">
      <c r="A1501" s="63" t="s">
        <v>1238</v>
      </c>
    </row>
    <row r="1502" spans="1:1" ht="16.2" customHeight="1" x14ac:dyDescent="0.25">
      <c r="A1502" s="13" t="s">
        <v>1239</v>
      </c>
    </row>
    <row r="1503" spans="1:1" ht="16.2" customHeight="1" x14ac:dyDescent="0.25">
      <c r="A1503" s="13" t="s">
        <v>1240</v>
      </c>
    </row>
    <row r="1504" spans="1:1" ht="15.75" customHeight="1" x14ac:dyDescent="0.25">
      <c r="A1504" s="13" t="s">
        <v>1241</v>
      </c>
    </row>
    <row r="1505" spans="1:1" ht="15.45" customHeight="1" x14ac:dyDescent="0.25">
      <c r="A1505" s="39" t="s">
        <v>1242</v>
      </c>
    </row>
    <row r="1506" spans="1:1" ht="15.45" customHeight="1" x14ac:dyDescent="0.25">
      <c r="A1506" s="39" t="s">
        <v>1243</v>
      </c>
    </row>
    <row r="1507" spans="1:1" ht="15.45" customHeight="1" x14ac:dyDescent="0.25">
      <c r="A1507" s="17" t="s">
        <v>1244</v>
      </c>
    </row>
    <row r="1508" spans="1:1" ht="16.2" customHeight="1" x14ac:dyDescent="0.25">
      <c r="A1508" t="s">
        <v>1245</v>
      </c>
    </row>
    <row r="1509" spans="1:1" ht="15.75" customHeight="1" x14ac:dyDescent="0.25">
      <c r="A1509" t="s">
        <v>1246</v>
      </c>
    </row>
    <row r="1510" spans="1:1" ht="16.8" customHeight="1" x14ac:dyDescent="0.25">
      <c r="A1510" s="39" t="s">
        <v>1247</v>
      </c>
    </row>
    <row r="1511" spans="1:1" ht="15.45" customHeight="1" x14ac:dyDescent="0.25">
      <c r="A1511" t="s">
        <v>1248</v>
      </c>
    </row>
    <row r="1512" spans="1:1" ht="15.45" customHeight="1" x14ac:dyDescent="0.25">
      <c r="A1512" t="s">
        <v>1249</v>
      </c>
    </row>
    <row r="1513" spans="1:1" ht="15.45" customHeight="1" x14ac:dyDescent="0.25">
      <c r="A1513" t="s">
        <v>1250</v>
      </c>
    </row>
    <row r="1514" spans="1:1" ht="15.75" customHeight="1" x14ac:dyDescent="0.25">
      <c r="A1514" t="s">
        <v>1251</v>
      </c>
    </row>
    <row r="1515" spans="1:1" ht="16.8" customHeight="1" x14ac:dyDescent="0.25">
      <c r="A1515" s="39" t="s">
        <v>1252</v>
      </c>
    </row>
    <row r="1516" spans="1:1" ht="16.2" customHeight="1" x14ac:dyDescent="0.25">
      <c r="A1516" t="s">
        <v>1253</v>
      </c>
    </row>
    <row r="1517" spans="1:1" ht="15.45" customHeight="1" x14ac:dyDescent="0.25">
      <c r="A1517" s="63" t="s">
        <v>1016</v>
      </c>
    </row>
    <row r="1518" spans="1:1" ht="15.45" customHeight="1" x14ac:dyDescent="0.25">
      <c r="A1518" s="39" t="s">
        <v>557</v>
      </c>
    </row>
    <row r="1519" spans="1:1" ht="15.45" customHeight="1" x14ac:dyDescent="0.25">
      <c r="A1519" s="68">
        <v>2722</v>
      </c>
    </row>
    <row r="1520" spans="1:1" ht="15.45" customHeight="1" x14ac:dyDescent="0.25">
      <c r="A1520" s="68">
        <v>2148</v>
      </c>
    </row>
    <row r="1521" spans="1:1" ht="15.45" customHeight="1" x14ac:dyDescent="0.25">
      <c r="A1521" s="68">
        <v>2597</v>
      </c>
    </row>
    <row r="1522" spans="1:1" ht="15.45" customHeight="1" x14ac:dyDescent="0.25">
      <c r="A1522" t="s">
        <v>1254</v>
      </c>
    </row>
    <row r="1523" spans="1:1" ht="14.25" customHeight="1" x14ac:dyDescent="0.25">
      <c r="A1523" s="15" t="s">
        <v>853</v>
      </c>
    </row>
    <row r="1524" spans="1:1" ht="18" customHeight="1" x14ac:dyDescent="0.25">
      <c r="A1524" t="s">
        <v>890</v>
      </c>
    </row>
    <row r="1525" spans="1:1" ht="18" customHeight="1" x14ac:dyDescent="0.25">
      <c r="A1525" t="s">
        <v>1255</v>
      </c>
    </row>
    <row r="1526" spans="1:1" ht="15.45" customHeight="1" x14ac:dyDescent="0.25">
      <c r="A1526" s="39" t="s">
        <v>635</v>
      </c>
    </row>
    <row r="1527" spans="1:1" ht="16.2" customHeight="1" x14ac:dyDescent="0.25">
      <c r="A1527" s="39" t="s">
        <v>1256</v>
      </c>
    </row>
    <row r="1528" spans="1:1" ht="15.45" customHeight="1" x14ac:dyDescent="0.25">
      <c r="A1528" s="63" t="s">
        <v>556</v>
      </c>
    </row>
    <row r="1529" spans="1:1" ht="16.2" customHeight="1" x14ac:dyDescent="0.25">
      <c r="A1529" s="39" t="s">
        <v>947</v>
      </c>
    </row>
    <row r="1530" spans="1:1" ht="15.45" customHeight="1" x14ac:dyDescent="0.25">
      <c r="A1530" s="63" t="s">
        <v>556</v>
      </c>
    </row>
    <row r="1531" spans="1:1" ht="15.45" customHeight="1" x14ac:dyDescent="0.25">
      <c r="A1531" s="39" t="s">
        <v>948</v>
      </c>
    </row>
    <row r="1532" spans="1:1" ht="15.45" customHeight="1" x14ac:dyDescent="0.25">
      <c r="A1532" s="63" t="s">
        <v>556</v>
      </c>
    </row>
    <row r="1533" spans="1:1" ht="16.2" customHeight="1" x14ac:dyDescent="0.25">
      <c r="A1533" s="39" t="s">
        <v>1257</v>
      </c>
    </row>
    <row r="1534" spans="1:1" ht="15.45" customHeight="1" x14ac:dyDescent="0.25">
      <c r="A1534" s="63" t="s">
        <v>556</v>
      </c>
    </row>
    <row r="1535" spans="1:1" ht="16.95" customHeight="1" x14ac:dyDescent="0.25">
      <c r="A1535" t="s">
        <v>1258</v>
      </c>
    </row>
    <row r="1536" spans="1:1" ht="15.45" customHeight="1" x14ac:dyDescent="0.25">
      <c r="A1536" s="63" t="s">
        <v>559</v>
      </c>
    </row>
    <row r="1537" spans="1:1" ht="16.2" customHeight="1" x14ac:dyDescent="0.25">
      <c r="A1537" s="39" t="s">
        <v>951</v>
      </c>
    </row>
    <row r="1538" spans="1:1" ht="15.45" customHeight="1" x14ac:dyDescent="0.25">
      <c r="A1538" s="63" t="s">
        <v>556</v>
      </c>
    </row>
    <row r="1539" spans="1:1" ht="16.2" customHeight="1" x14ac:dyDescent="0.25">
      <c r="A1539" s="39" t="s">
        <v>1259</v>
      </c>
    </row>
    <row r="1540" spans="1:1" ht="15.45" customHeight="1" x14ac:dyDescent="0.25">
      <c r="A1540" s="63" t="s">
        <v>556</v>
      </c>
    </row>
    <row r="1541" spans="1:1" ht="16.2" customHeight="1" x14ac:dyDescent="0.25">
      <c r="A1541" s="39" t="s">
        <v>1260</v>
      </c>
    </row>
    <row r="1542" spans="1:1" ht="15.45" customHeight="1" x14ac:dyDescent="0.25">
      <c r="A1542" s="63" t="s">
        <v>556</v>
      </c>
    </row>
    <row r="1543" spans="1:1" ht="15.45" customHeight="1" x14ac:dyDescent="0.25">
      <c r="A1543" s="39" t="s">
        <v>871</v>
      </c>
    </row>
    <row r="1544" spans="1:1" ht="15.45" customHeight="1" x14ac:dyDescent="0.25">
      <c r="A1544" s="63" t="s">
        <v>556</v>
      </c>
    </row>
    <row r="1545" spans="1:1" ht="15.45" customHeight="1" x14ac:dyDescent="0.25">
      <c r="A1545" s="39" t="s">
        <v>632</v>
      </c>
    </row>
    <row r="1546" spans="1:1" ht="15.45" customHeight="1" x14ac:dyDescent="0.25">
      <c r="A1546" s="68">
        <v>2832</v>
      </c>
    </row>
    <row r="1547" spans="1:1" ht="15.45" customHeight="1" x14ac:dyDescent="0.25">
      <c r="A1547" s="68">
        <v>2041</v>
      </c>
    </row>
    <row r="1548" spans="1:1" ht="15.45" customHeight="1" x14ac:dyDescent="0.25">
      <c r="A1548" s="68">
        <v>2760</v>
      </c>
    </row>
    <row r="1549" spans="1:1" ht="15.45" customHeight="1" x14ac:dyDescent="0.25">
      <c r="A1549" s="68">
        <v>2041</v>
      </c>
    </row>
    <row r="1550" spans="1:1" ht="15.45" customHeight="1" x14ac:dyDescent="0.25">
      <c r="A1550" s="68">
        <v>2686</v>
      </c>
    </row>
    <row r="1551" spans="1:1" ht="15.45" customHeight="1" x14ac:dyDescent="0.25">
      <c r="A1551" s="68">
        <v>2058</v>
      </c>
    </row>
    <row r="1552" spans="1:1" ht="15.45" customHeight="1" x14ac:dyDescent="0.25">
      <c r="A1552" s="68">
        <v>2746</v>
      </c>
    </row>
    <row r="1553" spans="1:1" ht="15.45" customHeight="1" x14ac:dyDescent="0.25">
      <c r="A1553" s="68">
        <v>2040</v>
      </c>
    </row>
    <row r="1554" spans="1:1" ht="15.45" customHeight="1" x14ac:dyDescent="0.25">
      <c r="A1554" s="68">
        <v>2747</v>
      </c>
    </row>
    <row r="1555" spans="1:1" ht="15.45" customHeight="1" x14ac:dyDescent="0.25">
      <c r="A1555" s="68">
        <v>1972</v>
      </c>
    </row>
    <row r="1556" spans="1:1" ht="15.45" customHeight="1" x14ac:dyDescent="0.25">
      <c r="A1556" s="68">
        <v>2936</v>
      </c>
    </row>
    <row r="1557" spans="1:1" ht="15.45" customHeight="1" x14ac:dyDescent="0.25">
      <c r="A1557" s="68">
        <v>1849</v>
      </c>
    </row>
    <row r="1558" spans="1:1" ht="15.45" customHeight="1" x14ac:dyDescent="0.25">
      <c r="A1558" s="68">
        <v>2654</v>
      </c>
    </row>
    <row r="1559" spans="1:1" ht="15.45" customHeight="1" x14ac:dyDescent="0.25">
      <c r="A1559" s="68">
        <v>2063</v>
      </c>
    </row>
    <row r="1560" spans="1:1" ht="15.45" customHeight="1" x14ac:dyDescent="0.25">
      <c r="A1560" s="68">
        <v>2632</v>
      </c>
    </row>
    <row r="1561" spans="1:1" ht="15.45" customHeight="1" x14ac:dyDescent="0.25">
      <c r="A1561" s="68">
        <v>2127</v>
      </c>
    </row>
    <row r="1562" spans="1:1" ht="15.45" customHeight="1" x14ac:dyDescent="0.25">
      <c r="A1562" s="68">
        <v>2317</v>
      </c>
    </row>
    <row r="1563" spans="1:1" ht="15.45" customHeight="1" x14ac:dyDescent="0.25">
      <c r="A1563" s="68">
        <v>3513</v>
      </c>
    </row>
    <row r="1564" spans="1:1" ht="51.3" customHeight="1" x14ac:dyDescent="0.25">
      <c r="A1564" t="s">
        <v>574</v>
      </c>
    </row>
    <row r="1565" spans="1:1" ht="14.25" customHeight="1" x14ac:dyDescent="0.25">
      <c r="A1565" s="15" t="s">
        <v>1261</v>
      </c>
    </row>
    <row r="1566" spans="1:1" ht="25.2" customHeight="1" x14ac:dyDescent="0.25">
      <c r="A1566" s="107" t="s">
        <v>1262</v>
      </c>
    </row>
    <row r="1567" spans="1:1" ht="7.95" customHeight="1" x14ac:dyDescent="0.25">
      <c r="A1567" s="108" t="s">
        <v>1263</v>
      </c>
    </row>
    <row r="1568" spans="1:1" ht="17.25" customHeight="1" x14ac:dyDescent="0.25">
      <c r="A1568" t="s">
        <v>1264</v>
      </c>
    </row>
    <row r="1569" spans="1:1" ht="18.45" customHeight="1" x14ac:dyDescent="0.25">
      <c r="A1569" s="17" t="s">
        <v>1265</v>
      </c>
    </row>
    <row r="1570" spans="1:1" ht="15.45" customHeight="1" x14ac:dyDescent="0.25">
      <c r="A1570" s="28" t="s">
        <v>1266</v>
      </c>
    </row>
    <row r="1571" spans="1:1" ht="19.2" customHeight="1" x14ac:dyDescent="0.25">
      <c r="A1571" t="s">
        <v>1267</v>
      </c>
    </row>
    <row r="1572" spans="1:1" ht="19.2" customHeight="1" x14ac:dyDescent="0.25">
      <c r="A1572" s="96" t="s">
        <v>1268</v>
      </c>
    </row>
    <row r="1573" spans="1:1" ht="18.45" customHeight="1" x14ac:dyDescent="0.25">
      <c r="A1573" s="62" t="s">
        <v>1269</v>
      </c>
    </row>
    <row r="1574" spans="1:1" ht="19.8" customHeight="1" x14ac:dyDescent="0.25">
      <c r="A1574" t="s">
        <v>1270</v>
      </c>
    </row>
    <row r="1575" spans="1:1" ht="19.2" customHeight="1" x14ac:dyDescent="0.25">
      <c r="A1575" t="s">
        <v>1271</v>
      </c>
    </row>
    <row r="1576" spans="1:1" ht="19.8" customHeight="1" x14ac:dyDescent="0.25">
      <c r="A1576" t="s">
        <v>1272</v>
      </c>
    </row>
    <row r="1577" spans="1:1" ht="14.7" customHeight="1" x14ac:dyDescent="0.25">
      <c r="A1577" s="28" t="s">
        <v>1273</v>
      </c>
    </row>
    <row r="1578" spans="1:1" ht="14.7" customHeight="1" x14ac:dyDescent="0.25">
      <c r="A1578" s="35" t="s">
        <v>827</v>
      </c>
    </row>
    <row r="1579" spans="1:1" ht="14.25" customHeight="1" x14ac:dyDescent="0.25">
      <c r="A1579" s="109" t="s">
        <v>1274</v>
      </c>
    </row>
    <row r="1580" spans="1:1" ht="14.7" customHeight="1" x14ac:dyDescent="0.25">
      <c r="A1580" s="28" t="s">
        <v>1275</v>
      </c>
    </row>
    <row r="1581" spans="1:1" ht="19.8" customHeight="1" x14ac:dyDescent="0.25">
      <c r="A1581" t="s">
        <v>1276</v>
      </c>
    </row>
    <row r="1582" spans="1:1" ht="20.55" customHeight="1" x14ac:dyDescent="0.25">
      <c r="A1582" t="s">
        <v>1277</v>
      </c>
    </row>
    <row r="1583" spans="1:1" ht="20.55" customHeight="1" x14ac:dyDescent="0.25">
      <c r="A1583" t="s">
        <v>1278</v>
      </c>
    </row>
    <row r="1584" spans="1:1" ht="16.8" customHeight="1" x14ac:dyDescent="0.25">
      <c r="A1584" s="110" t="s">
        <v>1279</v>
      </c>
    </row>
    <row r="1585" spans="1:1" ht="14.7" customHeight="1" x14ac:dyDescent="0.25">
      <c r="A1585" s="28" t="s">
        <v>1280</v>
      </c>
    </row>
    <row r="1586" spans="1:1" ht="14.7" customHeight="1" x14ac:dyDescent="0.25">
      <c r="A1586" s="28" t="s">
        <v>1281</v>
      </c>
    </row>
    <row r="1587" spans="1:1" ht="19.2" customHeight="1" x14ac:dyDescent="0.25">
      <c r="A1587" t="s">
        <v>1282</v>
      </c>
    </row>
    <row r="1588" spans="1:1" ht="17.25" customHeight="1" x14ac:dyDescent="0.25">
      <c r="A1588" s="80" t="s">
        <v>1283</v>
      </c>
    </row>
    <row r="1589" spans="1:1" ht="24.75" customHeight="1" x14ac:dyDescent="0.25">
      <c r="A1589" t="s">
        <v>1284</v>
      </c>
    </row>
    <row r="1590" spans="1:1" ht="14.7" customHeight="1" x14ac:dyDescent="0.25">
      <c r="A1590" s="28" t="s">
        <v>1285</v>
      </c>
    </row>
    <row r="1591" spans="1:1" ht="15.45" customHeight="1" x14ac:dyDescent="0.25">
      <c r="A1591" s="28" t="s">
        <v>1286</v>
      </c>
    </row>
    <row r="1592" spans="1:1" ht="19.05" customHeight="1" x14ac:dyDescent="0.25">
      <c r="A1592" t="s">
        <v>1287</v>
      </c>
    </row>
    <row r="1593" spans="1:1" ht="14.7" customHeight="1" x14ac:dyDescent="0.25">
      <c r="A1593" s="111">
        <v>0</v>
      </c>
    </row>
    <row r="1594" spans="1:1" ht="24.75" customHeight="1" x14ac:dyDescent="0.25">
      <c r="A1594" t="s">
        <v>1288</v>
      </c>
    </row>
    <row r="1595" spans="1:1" ht="14.7" customHeight="1" x14ac:dyDescent="0.25">
      <c r="A1595" s="28" t="s">
        <v>1289</v>
      </c>
    </row>
    <row r="1596" spans="1:1" ht="19.8" customHeight="1" x14ac:dyDescent="0.25">
      <c r="A1596" t="s">
        <v>1290</v>
      </c>
    </row>
    <row r="1597" spans="1:1" ht="19.8" customHeight="1" x14ac:dyDescent="0.25">
      <c r="A1597" t="s">
        <v>1291</v>
      </c>
    </row>
    <row r="1598" spans="1:1" ht="19.8" customHeight="1" x14ac:dyDescent="0.25">
      <c r="A1598" t="s">
        <v>1292</v>
      </c>
    </row>
    <row r="1599" spans="1:1" ht="20.55" customHeight="1" x14ac:dyDescent="0.25">
      <c r="A1599" t="s">
        <v>1293</v>
      </c>
    </row>
    <row r="1600" spans="1:1" ht="24.3" customHeight="1" x14ac:dyDescent="0.25">
      <c r="A1600" t="s">
        <v>1294</v>
      </c>
    </row>
    <row r="1601" spans="1:1" ht="17.25" customHeight="1" x14ac:dyDescent="0.25">
      <c r="A1601" t="s">
        <v>1295</v>
      </c>
    </row>
    <row r="1602" spans="1:1" ht="16.8" customHeight="1" x14ac:dyDescent="0.25">
      <c r="A1602" s="30" t="s">
        <v>1296</v>
      </c>
    </row>
    <row r="1603" spans="1:1" ht="17.25" customHeight="1" x14ac:dyDescent="0.25">
      <c r="A1603" t="s">
        <v>1297</v>
      </c>
    </row>
    <row r="1604" spans="1:1" ht="24.75" customHeight="1" x14ac:dyDescent="0.25">
      <c r="A1604" t="s">
        <v>1298</v>
      </c>
    </row>
    <row r="1605" spans="1:1" ht="17.25" customHeight="1" x14ac:dyDescent="0.25">
      <c r="A1605" t="s">
        <v>1299</v>
      </c>
    </row>
    <row r="1606" spans="1:1" ht="14.7" customHeight="1" x14ac:dyDescent="0.25">
      <c r="A1606" s="28" t="s">
        <v>1300</v>
      </c>
    </row>
    <row r="1607" spans="1:1" ht="19.8" customHeight="1" x14ac:dyDescent="0.25">
      <c r="A1607" t="s">
        <v>1301</v>
      </c>
    </row>
    <row r="1608" spans="1:1" ht="19.8" customHeight="1" x14ac:dyDescent="0.25">
      <c r="A1608" s="17" t="s">
        <v>1302</v>
      </c>
    </row>
    <row r="1609" spans="1:1" ht="14.7" customHeight="1" x14ac:dyDescent="0.25">
      <c r="A1609" s="28" t="s">
        <v>1303</v>
      </c>
    </row>
    <row r="1610" spans="1:1" ht="17.25" customHeight="1" x14ac:dyDescent="0.25">
      <c r="A1610" t="s">
        <v>1304</v>
      </c>
    </row>
    <row r="1611" spans="1:1" ht="14.7" customHeight="1" x14ac:dyDescent="0.25">
      <c r="A1611" s="28" t="s">
        <v>1305</v>
      </c>
    </row>
    <row r="1612" spans="1:1" ht="16.05" customHeight="1" x14ac:dyDescent="0.25">
      <c r="A1612" t="s">
        <v>1306</v>
      </c>
    </row>
    <row r="1613" spans="1:1" ht="14.7" customHeight="1" x14ac:dyDescent="0.25">
      <c r="A1613" s="28" t="s">
        <v>1307</v>
      </c>
    </row>
    <row r="1614" spans="1:1" ht="19.2" customHeight="1" x14ac:dyDescent="0.25">
      <c r="A1614" t="s">
        <v>1308</v>
      </c>
    </row>
    <row r="1615" spans="1:1" ht="21.45" customHeight="1" x14ac:dyDescent="0.25">
      <c r="A1615" t="s">
        <v>1309</v>
      </c>
    </row>
    <row r="1616" spans="1:1" ht="14.7" customHeight="1" x14ac:dyDescent="0.25">
      <c r="A1616" s="28" t="s">
        <v>1310</v>
      </c>
    </row>
    <row r="1617" spans="1:1" ht="19.2" customHeight="1" x14ac:dyDescent="0.25">
      <c r="A1617" t="s">
        <v>1311</v>
      </c>
    </row>
    <row r="1618" spans="1:1" ht="19.2" customHeight="1" x14ac:dyDescent="0.25">
      <c r="A1618" t="s">
        <v>1312</v>
      </c>
    </row>
    <row r="1619" spans="1:1" ht="19.2" customHeight="1" x14ac:dyDescent="0.25">
      <c r="A1619" t="s">
        <v>1313</v>
      </c>
    </row>
    <row r="1620" spans="1:1" ht="19.95" customHeight="1" x14ac:dyDescent="0.25">
      <c r="A1620" t="s">
        <v>1314</v>
      </c>
    </row>
    <row r="1621" spans="1:1" ht="15.45" customHeight="1" x14ac:dyDescent="0.25">
      <c r="A1621" s="28" t="s">
        <v>1315</v>
      </c>
    </row>
    <row r="1622" spans="1:1" ht="17.25" customHeight="1" x14ac:dyDescent="0.25">
      <c r="A1622" t="s">
        <v>1316</v>
      </c>
    </row>
    <row r="1623" spans="1:1" ht="16.8" customHeight="1" x14ac:dyDescent="0.25">
      <c r="A1623" s="47" t="s">
        <v>1317</v>
      </c>
    </row>
    <row r="1624" spans="1:1" ht="18" customHeight="1" x14ac:dyDescent="0.25">
      <c r="A1624" t="s">
        <v>1318</v>
      </c>
    </row>
    <row r="1625" spans="1:1" ht="15.45" customHeight="1" x14ac:dyDescent="0.25">
      <c r="A1625" s="28" t="s">
        <v>1319</v>
      </c>
    </row>
    <row r="1626" spans="1:1" ht="17.25" customHeight="1" x14ac:dyDescent="0.25">
      <c r="A1626" t="s">
        <v>1320</v>
      </c>
    </row>
    <row r="1627" spans="1:1" ht="13.8" customHeight="1" x14ac:dyDescent="0.25">
      <c r="A1627" s="20" t="s">
        <v>1321</v>
      </c>
    </row>
    <row r="1628" spans="1:1" ht="13.8" customHeight="1" x14ac:dyDescent="0.25">
      <c r="A1628" s="75" t="s">
        <v>1322</v>
      </c>
    </row>
    <row r="1629" spans="1:1" ht="11.55" customHeight="1" x14ac:dyDescent="0.25">
      <c r="A1629" s="37" t="s">
        <v>281</v>
      </c>
    </row>
    <row r="1630" spans="1:1" ht="22.5" customHeight="1" x14ac:dyDescent="0.25">
      <c r="A1630" t="s">
        <v>1323</v>
      </c>
    </row>
    <row r="1631" spans="1:1" ht="16.2" customHeight="1" x14ac:dyDescent="0.25">
      <c r="A1631" t="s">
        <v>1324</v>
      </c>
    </row>
    <row r="1632" spans="1:1" ht="18.75" customHeight="1" x14ac:dyDescent="0.25">
      <c r="A1632" s="86" t="s">
        <v>1325</v>
      </c>
    </row>
    <row r="1633" spans="1:1" ht="17.55" customHeight="1" x14ac:dyDescent="0.25">
      <c r="A1633" s="65" t="s">
        <v>1326</v>
      </c>
    </row>
    <row r="1634" spans="1:1" ht="15.45" customHeight="1" x14ac:dyDescent="0.25">
      <c r="A1634" t="s">
        <v>1327</v>
      </c>
    </row>
    <row r="1635" spans="1:1" ht="18.45" customHeight="1" x14ac:dyDescent="0.25">
      <c r="A1635" t="s">
        <v>1328</v>
      </c>
    </row>
    <row r="1636" spans="1:1" ht="14.7" customHeight="1" x14ac:dyDescent="0.25">
      <c r="A1636" s="29" t="s">
        <v>1329</v>
      </c>
    </row>
    <row r="1637" spans="1:1" ht="14.7" customHeight="1" x14ac:dyDescent="0.25">
      <c r="A1637" s="28" t="s">
        <v>1330</v>
      </c>
    </row>
    <row r="1638" spans="1:1" ht="14.7" customHeight="1" x14ac:dyDescent="0.25">
      <c r="A1638" s="32">
        <v>142</v>
      </c>
    </row>
    <row r="1639" spans="1:1" ht="16.2" customHeight="1" x14ac:dyDescent="0.25">
      <c r="A1639" t="s">
        <v>1331</v>
      </c>
    </row>
    <row r="1640" spans="1:1" ht="15.45" customHeight="1" x14ac:dyDescent="0.25">
      <c r="A1640" t="s">
        <v>1332</v>
      </c>
    </row>
    <row r="1641" spans="1:1" ht="18.45" customHeight="1" x14ac:dyDescent="0.25">
      <c r="A1641" t="s">
        <v>1333</v>
      </c>
    </row>
    <row r="1642" spans="1:1" ht="18.45" customHeight="1" x14ac:dyDescent="0.25">
      <c r="A1642" t="s">
        <v>1334</v>
      </c>
    </row>
    <row r="1643" spans="1:1" ht="14.7" customHeight="1" x14ac:dyDescent="0.25">
      <c r="A1643" s="28" t="s">
        <v>1187</v>
      </c>
    </row>
    <row r="1644" spans="1:1" ht="14.7" customHeight="1" x14ac:dyDescent="0.25">
      <c r="A1644" s="29" t="s">
        <v>270</v>
      </c>
    </row>
    <row r="1645" spans="1:1" ht="14.7" customHeight="1" x14ac:dyDescent="0.25">
      <c r="A1645" s="28" t="s">
        <v>1335</v>
      </c>
    </row>
    <row r="1646" spans="1:1" ht="14.7" customHeight="1" x14ac:dyDescent="0.25">
      <c r="A1646" s="29" t="s">
        <v>270</v>
      </c>
    </row>
    <row r="1647" spans="1:1" ht="14.7" customHeight="1" x14ac:dyDescent="0.25">
      <c r="A1647" s="28" t="s">
        <v>1336</v>
      </c>
    </row>
    <row r="1648" spans="1:1" ht="14.7" customHeight="1" x14ac:dyDescent="0.25">
      <c r="A1648" s="29" t="s">
        <v>270</v>
      </c>
    </row>
    <row r="1649" spans="1:1" ht="14.7" customHeight="1" x14ac:dyDescent="0.25">
      <c r="A1649" s="28" t="s">
        <v>1199</v>
      </c>
    </row>
    <row r="1650" spans="1:1" ht="14.7" customHeight="1" x14ac:dyDescent="0.25">
      <c r="A1650" s="29" t="s">
        <v>270</v>
      </c>
    </row>
    <row r="1651" spans="1:1" ht="15.45" customHeight="1" x14ac:dyDescent="0.25">
      <c r="A1651" t="s">
        <v>1337</v>
      </c>
    </row>
    <row r="1652" spans="1:1" ht="14.7" customHeight="1" x14ac:dyDescent="0.25">
      <c r="A1652" s="29" t="s">
        <v>270</v>
      </c>
    </row>
    <row r="1653" spans="1:1" ht="14.7" customHeight="1" x14ac:dyDescent="0.25">
      <c r="A1653" s="28" t="s">
        <v>1338</v>
      </c>
    </row>
    <row r="1654" spans="1:1" ht="18.45" customHeight="1" x14ac:dyDescent="0.25">
      <c r="A1654" t="s">
        <v>1339</v>
      </c>
    </row>
    <row r="1655" spans="1:1" ht="18.45" customHeight="1" x14ac:dyDescent="0.25">
      <c r="A1655" t="s">
        <v>1340</v>
      </c>
    </row>
    <row r="1656" spans="1:1" ht="18.45" customHeight="1" x14ac:dyDescent="0.25">
      <c r="A1656" t="s">
        <v>1341</v>
      </c>
    </row>
    <row r="1657" spans="1:1" ht="19.2" customHeight="1" x14ac:dyDescent="0.25">
      <c r="A1657" t="s">
        <v>1342</v>
      </c>
    </row>
    <row r="1658" spans="1:1" ht="19.2" customHeight="1" x14ac:dyDescent="0.25">
      <c r="A1658" t="s">
        <v>1343</v>
      </c>
    </row>
    <row r="1659" spans="1:1" ht="18.45" customHeight="1" x14ac:dyDescent="0.25">
      <c r="A1659" t="s">
        <v>1344</v>
      </c>
    </row>
    <row r="1660" spans="1:1" ht="18" customHeight="1" x14ac:dyDescent="0.25">
      <c r="A1660" t="s">
        <v>1345</v>
      </c>
    </row>
    <row r="1661" spans="1:1" ht="18" customHeight="1" x14ac:dyDescent="0.25">
      <c r="A1661" t="s">
        <v>1346</v>
      </c>
    </row>
    <row r="1662" spans="1:1" ht="18.45" customHeight="1" x14ac:dyDescent="0.25">
      <c r="A1662" t="s">
        <v>1347</v>
      </c>
    </row>
    <row r="1663" spans="1:1" ht="18.45" customHeight="1" x14ac:dyDescent="0.25">
      <c r="A1663" t="s">
        <v>1348</v>
      </c>
    </row>
    <row r="1664" spans="1:1" ht="18" customHeight="1" x14ac:dyDescent="0.25">
      <c r="A1664" t="s">
        <v>1349</v>
      </c>
    </row>
    <row r="1665" spans="1:1" ht="18.45" customHeight="1" x14ac:dyDescent="0.25">
      <c r="A1665" t="s">
        <v>1350</v>
      </c>
    </row>
    <row r="1666" spans="1:1" ht="14.7" customHeight="1" x14ac:dyDescent="0.25">
      <c r="A1666" s="28" t="s">
        <v>1351</v>
      </c>
    </row>
    <row r="1667" spans="1:1" ht="14.7" customHeight="1" x14ac:dyDescent="0.25">
      <c r="A1667" s="29" t="s">
        <v>270</v>
      </c>
    </row>
    <row r="1668" spans="1:1" ht="18" customHeight="1" x14ac:dyDescent="0.25">
      <c r="A1668" t="s">
        <v>1352</v>
      </c>
    </row>
    <row r="1669" spans="1:1" ht="18" customHeight="1" x14ac:dyDescent="0.25">
      <c r="A1669" t="s">
        <v>1353</v>
      </c>
    </row>
    <row r="1670" spans="1:1" ht="40.950000000000003" customHeight="1" x14ac:dyDescent="0.25">
      <c r="A1670" t="s">
        <v>1354</v>
      </c>
    </row>
    <row r="1671" spans="1:1" ht="13.8" customHeight="1" x14ac:dyDescent="0.25">
      <c r="A1671" s="20" t="s">
        <v>1355</v>
      </c>
    </row>
    <row r="1672" spans="1:1" ht="15.75" customHeight="1" x14ac:dyDescent="0.25">
      <c r="A1672" s="51" t="s">
        <v>444</v>
      </c>
    </row>
    <row r="1673" spans="1:1" ht="11.55" customHeight="1" x14ac:dyDescent="0.25">
      <c r="A1673" s="97" t="s">
        <v>1356</v>
      </c>
    </row>
    <row r="1674" spans="1:1" ht="16.95" customHeight="1" x14ac:dyDescent="0.25">
      <c r="A1674" t="s">
        <v>1357</v>
      </c>
    </row>
    <row r="1675" spans="1:1" ht="16.2" customHeight="1" x14ac:dyDescent="0.25">
      <c r="A1675" s="10" t="s">
        <v>301</v>
      </c>
    </row>
    <row r="1676" spans="1:1" ht="16.2" customHeight="1" x14ac:dyDescent="0.25">
      <c r="A1676" s="10" t="s">
        <v>1358</v>
      </c>
    </row>
    <row r="1677" spans="1:1" ht="16.2" customHeight="1" x14ac:dyDescent="0.25">
      <c r="A1677" s="10" t="s">
        <v>1359</v>
      </c>
    </row>
    <row r="1678" spans="1:1" ht="16.95" customHeight="1" x14ac:dyDescent="0.25">
      <c r="A1678" s="12" t="s">
        <v>1360</v>
      </c>
    </row>
    <row r="1679" spans="1:1" ht="16.95" customHeight="1" x14ac:dyDescent="0.25">
      <c r="A1679" s="12" t="s">
        <v>1361</v>
      </c>
    </row>
    <row r="1680" spans="1:1" ht="16.95" customHeight="1" x14ac:dyDescent="0.25">
      <c r="A1680" s="12" t="s">
        <v>1362</v>
      </c>
    </row>
    <row r="1681" spans="1:1" ht="16.2" customHeight="1" x14ac:dyDescent="0.25">
      <c r="A1681" t="s">
        <v>1363</v>
      </c>
    </row>
    <row r="1682" spans="1:1" ht="16.2" customHeight="1" x14ac:dyDescent="0.25">
      <c r="A1682" s="13" t="s">
        <v>1364</v>
      </c>
    </row>
    <row r="1683" spans="1:1" ht="16.95" customHeight="1" x14ac:dyDescent="0.25">
      <c r="A1683" s="13" t="s">
        <v>1365</v>
      </c>
    </row>
    <row r="1684" spans="1:1" ht="16.2" customHeight="1" x14ac:dyDescent="0.25">
      <c r="A1684" s="12" t="s">
        <v>1366</v>
      </c>
    </row>
    <row r="1685" spans="1:1" ht="16.95" customHeight="1" x14ac:dyDescent="0.25">
      <c r="A1685" s="12" t="s">
        <v>1367</v>
      </c>
    </row>
    <row r="1686" spans="1:1" ht="16.95" customHeight="1" x14ac:dyDescent="0.25">
      <c r="A1686" s="13" t="s">
        <v>1368</v>
      </c>
    </row>
    <row r="1687" spans="1:1" ht="16.95" customHeight="1" x14ac:dyDescent="0.25">
      <c r="A1687" s="12" t="s">
        <v>1369</v>
      </c>
    </row>
    <row r="1688" spans="1:1" ht="15.45" customHeight="1" x14ac:dyDescent="0.25">
      <c r="A1688" s="13" t="s">
        <v>1370</v>
      </c>
    </row>
    <row r="1689" spans="1:1" ht="16.2" customHeight="1" x14ac:dyDescent="0.25">
      <c r="A1689" s="10" t="s">
        <v>1371</v>
      </c>
    </row>
    <row r="1690" spans="1:1" ht="16.2" customHeight="1" x14ac:dyDescent="0.25">
      <c r="A1690" s="13" t="s">
        <v>1372</v>
      </c>
    </row>
    <row r="1691" spans="1:1" ht="16.2" customHeight="1" x14ac:dyDescent="0.25">
      <c r="A1691" s="13" t="s">
        <v>1373</v>
      </c>
    </row>
    <row r="1692" spans="1:1" ht="16.95" customHeight="1" x14ac:dyDescent="0.25">
      <c r="A1692" s="13" t="s">
        <v>1374</v>
      </c>
    </row>
    <row r="1693" spans="1:1" ht="16.2" customHeight="1" x14ac:dyDescent="0.25">
      <c r="A1693" t="s">
        <v>1375</v>
      </c>
    </row>
    <row r="1694" spans="1:1" ht="16.2" customHeight="1" x14ac:dyDescent="0.25">
      <c r="A1694" t="s">
        <v>1376</v>
      </c>
    </row>
    <row r="1695" spans="1:1" ht="16.2" customHeight="1" x14ac:dyDescent="0.25">
      <c r="A1695" t="s">
        <v>1377</v>
      </c>
    </row>
    <row r="1696" spans="1:1" ht="16.8" customHeight="1" x14ac:dyDescent="0.25">
      <c r="A1696" t="s">
        <v>1378</v>
      </c>
    </row>
    <row r="1697" spans="1:1" ht="16.2" customHeight="1" x14ac:dyDescent="0.25">
      <c r="A1697" t="s">
        <v>1379</v>
      </c>
    </row>
    <row r="1698" spans="1:1" ht="16.2" customHeight="1" x14ac:dyDescent="0.25">
      <c r="A1698" t="s">
        <v>1380</v>
      </c>
    </row>
    <row r="1699" spans="1:1" ht="16.2" customHeight="1" x14ac:dyDescent="0.25">
      <c r="A1699" s="10" t="s">
        <v>1381</v>
      </c>
    </row>
    <row r="1700" spans="1:1" ht="16.95" customHeight="1" x14ac:dyDescent="0.25">
      <c r="A1700" s="10" t="s">
        <v>1382</v>
      </c>
    </row>
    <row r="1701" spans="1:1" ht="16.95" customHeight="1" x14ac:dyDescent="0.25">
      <c r="A1701" s="10" t="s">
        <v>340</v>
      </c>
    </row>
    <row r="1702" spans="1:1" ht="16.2" customHeight="1" x14ac:dyDescent="0.25">
      <c r="A1702" s="12" t="s">
        <v>343</v>
      </c>
    </row>
    <row r="1703" spans="1:1" ht="16.2" customHeight="1" x14ac:dyDescent="0.25">
      <c r="A1703" s="10" t="s">
        <v>1383</v>
      </c>
    </row>
    <row r="1704" spans="1:1" ht="16.2" customHeight="1" x14ac:dyDescent="0.25">
      <c r="A1704" s="17" t="s">
        <v>1384</v>
      </c>
    </row>
    <row r="1705" spans="1:1" ht="16.2" customHeight="1" x14ac:dyDescent="0.25">
      <c r="A1705" s="17" t="s">
        <v>1385</v>
      </c>
    </row>
    <row r="1706" spans="1:1" ht="16.2" customHeight="1" x14ac:dyDescent="0.25">
      <c r="A1706" s="17" t="s">
        <v>1386</v>
      </c>
    </row>
    <row r="1707" spans="1:1" ht="16.2" customHeight="1" x14ac:dyDescent="0.25">
      <c r="A1707" s="5">
        <v>3</v>
      </c>
    </row>
    <row r="1708" spans="1:1" ht="16.2" customHeight="1" x14ac:dyDescent="0.25">
      <c r="A1708" s="17" t="s">
        <v>1387</v>
      </c>
    </row>
    <row r="1709" spans="1:1" ht="16.2" customHeight="1" x14ac:dyDescent="0.25">
      <c r="A1709" s="17" t="s">
        <v>1388</v>
      </c>
    </row>
    <row r="1710" spans="1:1" ht="16.2" customHeight="1" x14ac:dyDescent="0.25">
      <c r="A1710" s="17" t="s">
        <v>1389</v>
      </c>
    </row>
    <row r="1711" spans="1:1" ht="14.25" customHeight="1" x14ac:dyDescent="0.25">
      <c r="A1711" s="46">
        <v>11</v>
      </c>
    </row>
    <row r="1712" spans="1:1" ht="16.2" customHeight="1" x14ac:dyDescent="0.25">
      <c r="A1712" s="5">
        <v>2552</v>
      </c>
    </row>
    <row r="1713" spans="1:1" ht="16.2" customHeight="1" x14ac:dyDescent="0.25">
      <c r="A1713" s="5">
        <v>2360</v>
      </c>
    </row>
    <row r="1714" spans="1:1" ht="17.55" customHeight="1" x14ac:dyDescent="0.25">
      <c r="A1714" s="10" t="s">
        <v>1390</v>
      </c>
    </row>
    <row r="1715" spans="1:1" ht="16.2" customHeight="1" x14ac:dyDescent="0.25">
      <c r="A1715" s="5">
        <v>2491</v>
      </c>
    </row>
    <row r="1716" spans="1:1" ht="15" customHeight="1" x14ac:dyDescent="0.25">
      <c r="A1716" s="16" t="s">
        <v>576</v>
      </c>
    </row>
    <row r="1717" spans="1:1" ht="17.55" customHeight="1" x14ac:dyDescent="0.25">
      <c r="A1717" t="s">
        <v>1391</v>
      </c>
    </row>
    <row r="1718" spans="1:1" ht="17.55" customHeight="1" x14ac:dyDescent="0.25">
      <c r="A1718" t="s">
        <v>1392</v>
      </c>
    </row>
    <row r="1719" spans="1:1" ht="16.2" customHeight="1" x14ac:dyDescent="0.25">
      <c r="A1719" s="10" t="s">
        <v>301</v>
      </c>
    </row>
    <row r="1720" spans="1:1" ht="16.2" customHeight="1" x14ac:dyDescent="0.25">
      <c r="A1720" s="10" t="s">
        <v>1393</v>
      </c>
    </row>
    <row r="1721" spans="1:1" ht="16.2" customHeight="1" x14ac:dyDescent="0.25">
      <c r="A1721" s="10" t="s">
        <v>1394</v>
      </c>
    </row>
    <row r="1722" spans="1:1" ht="16.2" customHeight="1" x14ac:dyDescent="0.25">
      <c r="A1722" s="13" t="s">
        <v>1395</v>
      </c>
    </row>
    <row r="1723" spans="1:1" ht="16.2" customHeight="1" x14ac:dyDescent="0.25">
      <c r="A1723" s="13" t="s">
        <v>1396</v>
      </c>
    </row>
    <row r="1724" spans="1:1" ht="16.2" customHeight="1" x14ac:dyDescent="0.25">
      <c r="A1724" t="s">
        <v>1397</v>
      </c>
    </row>
    <row r="1725" spans="1:1" ht="16.2" customHeight="1" x14ac:dyDescent="0.25">
      <c r="A1725" s="13" t="s">
        <v>1398</v>
      </c>
    </row>
    <row r="1726" spans="1:1" ht="16.2" customHeight="1" x14ac:dyDescent="0.25">
      <c r="A1726" s="13" t="s">
        <v>1399</v>
      </c>
    </row>
    <row r="1727" spans="1:1" ht="16.95" customHeight="1" x14ac:dyDescent="0.25">
      <c r="A1727" s="10" t="s">
        <v>1400</v>
      </c>
    </row>
    <row r="1728" spans="1:1" ht="16.2" customHeight="1" x14ac:dyDescent="0.25">
      <c r="A1728" s="13" t="s">
        <v>1401</v>
      </c>
    </row>
    <row r="1729" spans="1:1" ht="16.2" customHeight="1" x14ac:dyDescent="0.25">
      <c r="A1729" s="13" t="s">
        <v>1402</v>
      </c>
    </row>
    <row r="1730" spans="1:1" ht="16.2" customHeight="1" x14ac:dyDescent="0.25">
      <c r="A1730" t="s">
        <v>1403</v>
      </c>
    </row>
    <row r="1731" spans="1:1" ht="16.2" customHeight="1" x14ac:dyDescent="0.25">
      <c r="A1731" s="13" t="s">
        <v>1404</v>
      </c>
    </row>
    <row r="1732" spans="1:1" ht="16.2" customHeight="1" x14ac:dyDescent="0.25">
      <c r="A1732" s="13" t="s">
        <v>1405</v>
      </c>
    </row>
    <row r="1733" spans="1:1" ht="16.95" customHeight="1" x14ac:dyDescent="0.25">
      <c r="A1733" t="s">
        <v>1406</v>
      </c>
    </row>
    <row r="1734" spans="1:1" ht="14.7" customHeight="1" x14ac:dyDescent="0.25">
      <c r="A1734" s="32">
        <v>2650</v>
      </c>
    </row>
    <row r="1735" spans="1:1" ht="16.2" customHeight="1" x14ac:dyDescent="0.25">
      <c r="A1735" t="s">
        <v>1407</v>
      </c>
    </row>
    <row r="1736" spans="1:1" ht="16.2" customHeight="1" x14ac:dyDescent="0.25">
      <c r="A1736" s="10" t="s">
        <v>1408</v>
      </c>
    </row>
    <row r="1737" spans="1:1" ht="16.2" customHeight="1" x14ac:dyDescent="0.25">
      <c r="A1737" s="12" t="s">
        <v>343</v>
      </c>
    </row>
    <row r="1738" spans="1:1" ht="16.2" customHeight="1" x14ac:dyDescent="0.25">
      <c r="A1738" t="s">
        <v>1409</v>
      </c>
    </row>
    <row r="1739" spans="1:1" ht="16.2" customHeight="1" x14ac:dyDescent="0.25">
      <c r="A1739" s="12" t="s">
        <v>343</v>
      </c>
    </row>
    <row r="1740" spans="1:1" ht="16.2" customHeight="1" x14ac:dyDescent="0.25">
      <c r="A1740" s="10" t="s">
        <v>1410</v>
      </c>
    </row>
    <row r="1741" spans="1:1" ht="14.7" customHeight="1" x14ac:dyDescent="0.25">
      <c r="A1741" s="32">
        <v>2742</v>
      </c>
    </row>
    <row r="1742" spans="1:1" ht="14.7" customHeight="1" x14ac:dyDescent="0.25">
      <c r="A1742" s="32">
        <v>2075</v>
      </c>
    </row>
    <row r="1743" spans="1:1" ht="14.7" customHeight="1" x14ac:dyDescent="0.25">
      <c r="A1743" s="32">
        <v>2552</v>
      </c>
    </row>
    <row r="1744" spans="1:1" ht="14.7" customHeight="1" x14ac:dyDescent="0.25">
      <c r="A1744" s="32">
        <v>2234</v>
      </c>
    </row>
    <row r="1745" spans="1:1" ht="16.2" customHeight="1" x14ac:dyDescent="0.25">
      <c r="A1745" s="13" t="s">
        <v>1411</v>
      </c>
    </row>
    <row r="1746" spans="1:1" ht="16.2" customHeight="1" x14ac:dyDescent="0.25">
      <c r="A1746" s="13" t="s">
        <v>1412</v>
      </c>
    </row>
    <row r="1747" spans="1:1" ht="16.2" customHeight="1" x14ac:dyDescent="0.25">
      <c r="A1747" s="10" t="s">
        <v>1413</v>
      </c>
    </row>
    <row r="1748" spans="1:1" ht="16.2" customHeight="1" x14ac:dyDescent="0.25">
      <c r="A1748" s="13" t="s">
        <v>1414</v>
      </c>
    </row>
    <row r="1749" spans="1:1" ht="16.2" customHeight="1" x14ac:dyDescent="0.25">
      <c r="A1749" s="13" t="s">
        <v>1415</v>
      </c>
    </row>
    <row r="1750" spans="1:1" ht="49.05" customHeight="1" x14ac:dyDescent="0.25">
      <c r="A1750" t="s">
        <v>1416</v>
      </c>
    </row>
    <row r="1751" spans="1:1" ht="15.75" customHeight="1" x14ac:dyDescent="0.25">
      <c r="A1751" s="51" t="s">
        <v>1417</v>
      </c>
    </row>
    <row r="1752" spans="1:1" ht="15.75" customHeight="1" x14ac:dyDescent="0.25">
      <c r="A1752" s="51" t="s">
        <v>444</v>
      </c>
    </row>
    <row r="1753" spans="1:1" ht="17.25" customHeight="1" x14ac:dyDescent="0.25">
      <c r="A1753" t="s">
        <v>1418</v>
      </c>
    </row>
    <row r="1754" spans="1:1" ht="18" customHeight="1" x14ac:dyDescent="0.25">
      <c r="A1754" t="s">
        <v>1419</v>
      </c>
    </row>
    <row r="1755" spans="1:1" ht="15.45" customHeight="1" x14ac:dyDescent="0.25">
      <c r="A1755" s="28" t="s">
        <v>1420</v>
      </c>
    </row>
    <row r="1756" spans="1:1" ht="19.8" customHeight="1" x14ac:dyDescent="0.25">
      <c r="A1756" t="s">
        <v>1421</v>
      </c>
    </row>
    <row r="1757" spans="1:1" ht="18.45" customHeight="1" x14ac:dyDescent="0.25">
      <c r="A1757" s="65" t="s">
        <v>1422</v>
      </c>
    </row>
    <row r="1758" spans="1:1" ht="19.2" customHeight="1" x14ac:dyDescent="0.25">
      <c r="A1758" s="62" t="s">
        <v>1423</v>
      </c>
    </row>
    <row r="1759" spans="1:1" ht="19.8" customHeight="1" x14ac:dyDescent="0.25">
      <c r="A1759" t="s">
        <v>1424</v>
      </c>
    </row>
    <row r="1760" spans="1:1" ht="19.8" customHeight="1" x14ac:dyDescent="0.25">
      <c r="A1760" t="s">
        <v>1425</v>
      </c>
    </row>
    <row r="1761" spans="1:1" ht="19.8" customHeight="1" x14ac:dyDescent="0.25">
      <c r="A1761" t="s">
        <v>1426</v>
      </c>
    </row>
    <row r="1762" spans="1:1" ht="15.45" customHeight="1" x14ac:dyDescent="0.25">
      <c r="A1762" s="28" t="s">
        <v>1427</v>
      </c>
    </row>
    <row r="1763" spans="1:1" ht="15.45" customHeight="1" x14ac:dyDescent="0.25">
      <c r="A1763" s="48" t="s">
        <v>1128</v>
      </c>
    </row>
    <row r="1764" spans="1:1" ht="14.7" customHeight="1" x14ac:dyDescent="0.25">
      <c r="A1764" s="29" t="s">
        <v>1428</v>
      </c>
    </row>
    <row r="1765" spans="1:1" ht="14.7" customHeight="1" x14ac:dyDescent="0.25">
      <c r="A1765" s="28" t="s">
        <v>1275</v>
      </c>
    </row>
    <row r="1766" spans="1:1" ht="19.2" customHeight="1" x14ac:dyDescent="0.25">
      <c r="A1766" t="s">
        <v>1429</v>
      </c>
    </row>
    <row r="1767" spans="1:1" ht="18.45" customHeight="1" x14ac:dyDescent="0.25">
      <c r="A1767" s="30" t="s">
        <v>1430</v>
      </c>
    </row>
    <row r="1768" spans="1:1" ht="16.05" customHeight="1" x14ac:dyDescent="0.25">
      <c r="A1768" t="s">
        <v>1431</v>
      </c>
    </row>
    <row r="1769" spans="1:1" ht="15.45" customHeight="1" x14ac:dyDescent="0.25">
      <c r="A1769" s="28" t="s">
        <v>1432</v>
      </c>
    </row>
    <row r="1770" spans="1:1" ht="16.05" customHeight="1" x14ac:dyDescent="0.25">
      <c r="A1770" t="s">
        <v>1433</v>
      </c>
    </row>
    <row r="1771" spans="1:1" ht="16.05" customHeight="1" x14ac:dyDescent="0.25">
      <c r="A1771" t="s">
        <v>1434</v>
      </c>
    </row>
    <row r="1772" spans="1:1" ht="16.05" customHeight="1" x14ac:dyDescent="0.25">
      <c r="A1772" t="s">
        <v>1435</v>
      </c>
    </row>
    <row r="1773" spans="1:1" ht="18" customHeight="1" x14ac:dyDescent="0.25">
      <c r="A1773" t="s">
        <v>1436</v>
      </c>
    </row>
    <row r="1774" spans="1:1" ht="18" customHeight="1" x14ac:dyDescent="0.25">
      <c r="A1774" t="s">
        <v>1437</v>
      </c>
    </row>
    <row r="1775" spans="1:1" ht="18" customHeight="1" x14ac:dyDescent="0.25">
      <c r="A1775" t="s">
        <v>1438</v>
      </c>
    </row>
    <row r="1776" spans="1:1" ht="17.25" customHeight="1" x14ac:dyDescent="0.25">
      <c r="A1776" t="s">
        <v>1439</v>
      </c>
    </row>
    <row r="1777" spans="1:1" ht="15.45" customHeight="1" x14ac:dyDescent="0.25">
      <c r="A1777" s="28" t="s">
        <v>1440</v>
      </c>
    </row>
    <row r="1778" spans="1:1" ht="15.45" customHeight="1" x14ac:dyDescent="0.25">
      <c r="A1778" s="28" t="s">
        <v>1441</v>
      </c>
    </row>
    <row r="1779" spans="1:1" ht="18" customHeight="1" x14ac:dyDescent="0.25">
      <c r="A1779" t="s">
        <v>1442</v>
      </c>
    </row>
    <row r="1780" spans="1:1" ht="17.25" customHeight="1" x14ac:dyDescent="0.25">
      <c r="A1780" s="31" t="s">
        <v>1443</v>
      </c>
    </row>
    <row r="1781" spans="1:1" ht="16.05" customHeight="1" x14ac:dyDescent="0.25">
      <c r="A1781" t="s">
        <v>1444</v>
      </c>
    </row>
    <row r="1782" spans="1:1" ht="15.45" customHeight="1" x14ac:dyDescent="0.25">
      <c r="A1782" s="28" t="s">
        <v>1445</v>
      </c>
    </row>
    <row r="1783" spans="1:1" ht="18.45" customHeight="1" x14ac:dyDescent="0.25">
      <c r="A1783" t="s">
        <v>1446</v>
      </c>
    </row>
    <row r="1784" spans="1:1" ht="19.8" customHeight="1" x14ac:dyDescent="0.25">
      <c r="A1784" t="s">
        <v>1447</v>
      </c>
    </row>
    <row r="1785" spans="1:1" ht="14.7" customHeight="1" x14ac:dyDescent="0.25">
      <c r="A1785" s="28" t="s">
        <v>1448</v>
      </c>
    </row>
    <row r="1786" spans="1:1" ht="19.8" customHeight="1" x14ac:dyDescent="0.25">
      <c r="A1786" t="s">
        <v>1449</v>
      </c>
    </row>
    <row r="1787" spans="1:1" ht="19.2" customHeight="1" x14ac:dyDescent="0.25">
      <c r="A1787" t="s">
        <v>1450</v>
      </c>
    </row>
    <row r="1788" spans="1:1" ht="19.2" customHeight="1" x14ac:dyDescent="0.25">
      <c r="A1788" s="31" t="s">
        <v>1451</v>
      </c>
    </row>
    <row r="1789" spans="1:1" ht="15.45" customHeight="1" x14ac:dyDescent="0.25">
      <c r="A1789" t="s">
        <v>1452</v>
      </c>
    </row>
    <row r="1790" spans="1:1" ht="14.7" customHeight="1" x14ac:dyDescent="0.25">
      <c r="A1790" s="28" t="s">
        <v>1453</v>
      </c>
    </row>
    <row r="1791" spans="1:1" ht="19.2" customHeight="1" x14ac:dyDescent="0.25">
      <c r="A1791" t="s">
        <v>1454</v>
      </c>
    </row>
    <row r="1792" spans="1:1" ht="14.7" customHeight="1" x14ac:dyDescent="0.25">
      <c r="A1792" s="28" t="s">
        <v>1148</v>
      </c>
    </row>
    <row r="1793" spans="1:1" ht="19.8" customHeight="1" x14ac:dyDescent="0.25">
      <c r="A1793" t="s">
        <v>1455</v>
      </c>
    </row>
    <row r="1794" spans="1:1" ht="19.2" customHeight="1" x14ac:dyDescent="0.25">
      <c r="A1794" t="s">
        <v>1456</v>
      </c>
    </row>
    <row r="1795" spans="1:1" ht="14.7" customHeight="1" x14ac:dyDescent="0.25">
      <c r="A1795" s="28" t="s">
        <v>1457</v>
      </c>
    </row>
    <row r="1796" spans="1:1" ht="15.45" customHeight="1" x14ac:dyDescent="0.25">
      <c r="A1796" s="28" t="s">
        <v>1458</v>
      </c>
    </row>
    <row r="1797" spans="1:1" ht="15.45" customHeight="1" x14ac:dyDescent="0.25">
      <c r="A1797" t="s">
        <v>1459</v>
      </c>
    </row>
    <row r="1798" spans="1:1" ht="18" customHeight="1" x14ac:dyDescent="0.25">
      <c r="A1798" t="s">
        <v>1460</v>
      </c>
    </row>
    <row r="1799" spans="1:1" ht="18.45" customHeight="1" x14ac:dyDescent="0.25">
      <c r="A1799" t="s">
        <v>1461</v>
      </c>
    </row>
    <row r="1800" spans="1:1" ht="19.8" customHeight="1" x14ac:dyDescent="0.25">
      <c r="A1800" t="s">
        <v>1462</v>
      </c>
    </row>
    <row r="1801" spans="1:1" ht="14.7" customHeight="1" x14ac:dyDescent="0.25">
      <c r="A1801" s="28" t="s">
        <v>1463</v>
      </c>
    </row>
    <row r="1802" spans="1:1" ht="19.8" customHeight="1" x14ac:dyDescent="0.25">
      <c r="A1802" t="s">
        <v>1464</v>
      </c>
    </row>
    <row r="1803" spans="1:1" ht="19.8" customHeight="1" x14ac:dyDescent="0.25">
      <c r="A1803" t="s">
        <v>1465</v>
      </c>
    </row>
    <row r="1804" spans="1:1" ht="19.2" customHeight="1" x14ac:dyDescent="0.25">
      <c r="A1804" s="90" t="s">
        <v>1466</v>
      </c>
    </row>
    <row r="1805" spans="1:1" ht="15" customHeight="1" x14ac:dyDescent="0.25">
      <c r="A1805" t="s">
        <v>1467</v>
      </c>
    </row>
    <row r="1806" spans="1:1" ht="14.7" customHeight="1" x14ac:dyDescent="0.25">
      <c r="A1806" s="28" t="s">
        <v>236</v>
      </c>
    </row>
    <row r="1807" spans="1:1" ht="19.8" customHeight="1" x14ac:dyDescent="0.25">
      <c r="A1807" t="s">
        <v>1468</v>
      </c>
    </row>
    <row r="1808" spans="1:1" ht="15.45" customHeight="1" x14ac:dyDescent="0.25">
      <c r="A1808" s="28" t="s">
        <v>1469</v>
      </c>
    </row>
    <row r="1809" spans="1:55" ht="14.7" customHeight="1" x14ac:dyDescent="0.25">
      <c r="A1809" s="29" t="s">
        <v>1470</v>
      </c>
    </row>
    <row r="1810" spans="1:55" ht="16.8" customHeight="1" x14ac:dyDescent="0.25">
      <c r="A1810" t="s">
        <v>1471</v>
      </c>
    </row>
    <row r="1811" spans="1:55" ht="15.45" customHeight="1" x14ac:dyDescent="0.25">
      <c r="A1811" s="28" t="s">
        <v>1472</v>
      </c>
    </row>
    <row r="1812" spans="1:55" ht="15.45" customHeight="1" x14ac:dyDescent="0.25">
      <c r="A1812" t="s">
        <v>1473</v>
      </c>
    </row>
    <row r="1813" spans="1:55" ht="15.45" customHeight="1" x14ac:dyDescent="0.25">
      <c r="A1813" s="28" t="s">
        <v>1474</v>
      </c>
    </row>
    <row r="1814" spans="1:55" ht="15.45" customHeight="1" x14ac:dyDescent="0.25">
      <c r="A1814" s="105" t="s">
        <v>1475</v>
      </c>
    </row>
    <row r="1815" spans="1:55" ht="28.5" customHeight="1" x14ac:dyDescent="0.25">
      <c r="A1815" s="298" t="s">
        <v>1476</v>
      </c>
      <c r="B1815" s="298"/>
      <c r="C1815" s="298"/>
      <c r="D1815" s="298"/>
      <c r="E1815" s="298"/>
      <c r="F1815" s="298"/>
      <c r="G1815" s="298"/>
      <c r="H1815" s="298"/>
      <c r="I1815" s="298"/>
      <c r="J1815" s="298"/>
      <c r="K1815" s="298"/>
      <c r="L1815" s="298"/>
      <c r="M1815" s="298"/>
      <c r="N1815" s="298"/>
      <c r="O1815" s="298"/>
      <c r="P1815" s="298"/>
      <c r="Q1815" s="298"/>
      <c r="R1815" s="298"/>
      <c r="S1815" s="298"/>
      <c r="T1815" s="298"/>
      <c r="U1815" s="298"/>
      <c r="V1815" s="298"/>
      <c r="W1815" s="298"/>
      <c r="X1815" s="298"/>
      <c r="Y1815" s="298"/>
      <c r="Z1815" s="298"/>
      <c r="AA1815" s="298"/>
      <c r="AB1815" s="298"/>
      <c r="AC1815" s="298"/>
      <c r="AD1815" s="298"/>
      <c r="AE1815" s="298"/>
      <c r="AF1815" s="298"/>
      <c r="AG1815" s="298"/>
      <c r="AH1815" s="298"/>
      <c r="AI1815" s="298"/>
      <c r="AJ1815" s="298"/>
      <c r="AK1815" s="298"/>
      <c r="AL1815" s="298"/>
      <c r="AM1815" s="298"/>
      <c r="AN1815" s="298"/>
      <c r="AO1815" s="298"/>
      <c r="AP1815" s="298"/>
      <c r="AQ1815" s="280" t="s">
        <v>1477</v>
      </c>
      <c r="AR1815" s="280"/>
      <c r="AS1815" s="280"/>
      <c r="AT1815" s="280"/>
      <c r="AU1815" s="280"/>
      <c r="AV1815" s="280"/>
      <c r="AW1815" s="280"/>
      <c r="AX1815" s="280"/>
      <c r="AY1815" s="280"/>
      <c r="AZ1815" s="280"/>
      <c r="BA1815" s="280"/>
      <c r="BB1815" s="280"/>
      <c r="BC1815" s="280"/>
    </row>
    <row r="1816" spans="1:55" ht="28.5" customHeight="1" x14ac:dyDescent="0.25">
      <c r="A1816" s="315" t="s">
        <v>1478</v>
      </c>
      <c r="B1816" s="315"/>
      <c r="C1816" s="315"/>
      <c r="D1816" s="315"/>
      <c r="E1816" s="315"/>
      <c r="F1816" s="315"/>
      <c r="G1816" s="315"/>
      <c r="H1816" s="315"/>
      <c r="I1816" s="315"/>
      <c r="J1816" s="315"/>
      <c r="K1816" s="315"/>
      <c r="L1816" s="315"/>
      <c r="M1816" s="250" t="s">
        <v>1479</v>
      </c>
      <c r="N1816" s="250"/>
      <c r="O1816" s="250"/>
      <c r="P1816" s="250"/>
      <c r="Q1816" s="250"/>
      <c r="R1816" s="250" t="s">
        <v>1480</v>
      </c>
      <c r="S1816" s="250"/>
      <c r="T1816" s="250"/>
      <c r="U1816" s="250"/>
      <c r="V1816" s="250" t="s">
        <v>1481</v>
      </c>
      <c r="W1816" s="250"/>
      <c r="X1816" s="250"/>
      <c r="Y1816" s="250"/>
      <c r="Z1816" s="250"/>
      <c r="AA1816" s="250"/>
      <c r="AB1816" s="250" t="s">
        <v>1482</v>
      </c>
      <c r="AC1816" s="250"/>
      <c r="AD1816" s="250"/>
      <c r="AE1816" s="250"/>
      <c r="AF1816" s="250"/>
      <c r="AG1816" s="250" t="s">
        <v>1483</v>
      </c>
      <c r="AH1816" s="250"/>
      <c r="AI1816" s="250"/>
      <c r="AJ1816" s="250"/>
      <c r="AK1816" s="250"/>
      <c r="AL1816" s="250"/>
      <c r="AM1816" s="250" t="s">
        <v>1484</v>
      </c>
      <c r="AN1816" s="250"/>
      <c r="AO1816" s="250"/>
      <c r="AP1816" s="250"/>
      <c r="AQ1816" s="250" t="s">
        <v>1485</v>
      </c>
      <c r="AR1816" s="250"/>
      <c r="AS1816" s="250"/>
      <c r="AT1816" s="250"/>
      <c r="AU1816" s="250"/>
      <c r="AV1816" s="250"/>
      <c r="AW1816" s="250"/>
      <c r="AX1816" s="250"/>
      <c r="AY1816" s="250"/>
      <c r="AZ1816" s="250"/>
      <c r="BA1816" s="250"/>
      <c r="BB1816" s="250"/>
      <c r="BC1816" s="250"/>
    </row>
    <row r="1817" spans="1:55" ht="15.45" customHeight="1" x14ac:dyDescent="0.25">
      <c r="A1817" s="28" t="s">
        <v>1486</v>
      </c>
    </row>
    <row r="1818" spans="1:55" ht="17.25" customHeight="1" x14ac:dyDescent="0.25">
      <c r="A1818" t="s">
        <v>1487</v>
      </c>
    </row>
    <row r="1819" spans="1:55" ht="16.8" customHeight="1" x14ac:dyDescent="0.25">
      <c r="A1819" s="88" t="s">
        <v>1488</v>
      </c>
    </row>
    <row r="1820" spans="1:55" ht="18.45" customHeight="1" x14ac:dyDescent="0.25">
      <c r="A1820" t="s">
        <v>1489</v>
      </c>
    </row>
    <row r="1821" spans="1:55" ht="15.45" customHeight="1" x14ac:dyDescent="0.25">
      <c r="A1821" s="28" t="s">
        <v>1490</v>
      </c>
    </row>
    <row r="1822" spans="1:55" ht="14.7" customHeight="1" x14ac:dyDescent="0.25">
      <c r="A1822" s="29" t="s">
        <v>270</v>
      </c>
    </row>
    <row r="1823" spans="1:55" ht="18.45" customHeight="1" x14ac:dyDescent="0.25">
      <c r="A1823" t="s">
        <v>1491</v>
      </c>
    </row>
    <row r="1824" spans="1:55" ht="18.45" customHeight="1" x14ac:dyDescent="0.25">
      <c r="A1824" t="s">
        <v>1492</v>
      </c>
    </row>
    <row r="1825" spans="1:1" ht="14.25" customHeight="1" x14ac:dyDescent="0.25">
      <c r="A1825" s="15" t="s">
        <v>1493</v>
      </c>
    </row>
    <row r="1826" spans="1:1" ht="14.25" customHeight="1" x14ac:dyDescent="0.25">
      <c r="A1826" s="15" t="s">
        <v>280</v>
      </c>
    </row>
    <row r="1827" spans="1:1" ht="19.95" customHeight="1" x14ac:dyDescent="0.25">
      <c r="A1827" t="s">
        <v>1494</v>
      </c>
    </row>
    <row r="1828" spans="1:1" ht="15.45" customHeight="1" x14ac:dyDescent="0.25">
      <c r="A1828" t="s">
        <v>1495</v>
      </c>
    </row>
    <row r="1829" spans="1:1" ht="19.2" customHeight="1" x14ac:dyDescent="0.25">
      <c r="A1829" s="86" t="s">
        <v>1496</v>
      </c>
    </row>
    <row r="1830" spans="1:1" ht="18.3" customHeight="1" x14ac:dyDescent="0.25">
      <c r="A1830" t="s">
        <v>1497</v>
      </c>
    </row>
    <row r="1831" spans="1:1" ht="14.7" customHeight="1" x14ac:dyDescent="0.25">
      <c r="A1831" s="112" t="s">
        <v>1498</v>
      </c>
    </row>
    <row r="1832" spans="1:1" ht="15.45" customHeight="1" x14ac:dyDescent="0.25">
      <c r="A1832" t="s">
        <v>1499</v>
      </c>
    </row>
    <row r="1833" spans="1:1" ht="18.45" customHeight="1" x14ac:dyDescent="0.25">
      <c r="A1833" t="s">
        <v>1500</v>
      </c>
    </row>
    <row r="1834" spans="1:1" ht="14.7" customHeight="1" x14ac:dyDescent="0.25">
      <c r="A1834" s="28" t="s">
        <v>1501</v>
      </c>
    </row>
    <row r="1835" spans="1:1" ht="18.45" customHeight="1" x14ac:dyDescent="0.25">
      <c r="A1835" t="s">
        <v>1502</v>
      </c>
    </row>
    <row r="1836" spans="1:1" ht="16.8" customHeight="1" x14ac:dyDescent="0.25">
      <c r="A1836" s="113" t="s">
        <v>1503</v>
      </c>
    </row>
    <row r="1837" spans="1:1" ht="16.05" customHeight="1" x14ac:dyDescent="0.25">
      <c r="A1837" s="13" t="s">
        <v>1504</v>
      </c>
    </row>
    <row r="1838" spans="1:1" ht="24.75" customHeight="1" x14ac:dyDescent="0.25">
      <c r="A1838" t="s">
        <v>1505</v>
      </c>
    </row>
    <row r="1839" spans="1:1" ht="17.25" customHeight="1" x14ac:dyDescent="0.25">
      <c r="A1839" s="80" t="s">
        <v>1506</v>
      </c>
    </row>
    <row r="1840" spans="1:1" ht="15.45" customHeight="1" x14ac:dyDescent="0.25">
      <c r="A1840" t="s">
        <v>1507</v>
      </c>
    </row>
    <row r="1841" spans="1:1" ht="18" customHeight="1" x14ac:dyDescent="0.25">
      <c r="A1841" t="s">
        <v>1508</v>
      </c>
    </row>
    <row r="1842" spans="1:1" ht="16.8" customHeight="1" x14ac:dyDescent="0.25">
      <c r="A1842" s="114" t="s">
        <v>1509</v>
      </c>
    </row>
    <row r="1843" spans="1:1" ht="16.8" customHeight="1" x14ac:dyDescent="0.25">
      <c r="A1843" s="13" t="s">
        <v>1510</v>
      </c>
    </row>
    <row r="1844" spans="1:1" ht="24.3" customHeight="1" x14ac:dyDescent="0.25">
      <c r="A1844" t="s">
        <v>1511</v>
      </c>
    </row>
    <row r="1845" spans="1:1" ht="17.25" customHeight="1" x14ac:dyDescent="0.25">
      <c r="A1845" s="93" t="s">
        <v>1512</v>
      </c>
    </row>
    <row r="1846" spans="1:1" ht="14.7" customHeight="1" x14ac:dyDescent="0.25">
      <c r="A1846" s="28" t="s">
        <v>772</v>
      </c>
    </row>
    <row r="1847" spans="1:1" ht="18.45" customHeight="1" x14ac:dyDescent="0.25">
      <c r="A1847" t="s">
        <v>1513</v>
      </c>
    </row>
    <row r="1848" spans="1:1" ht="16.8" customHeight="1" x14ac:dyDescent="0.25">
      <c r="A1848" s="110" t="s">
        <v>1514</v>
      </c>
    </row>
    <row r="1849" spans="1:1" ht="15.45" customHeight="1" x14ac:dyDescent="0.25">
      <c r="A1849" s="29" t="s">
        <v>1515</v>
      </c>
    </row>
    <row r="1850" spans="1:1" ht="28.95" customHeight="1" x14ac:dyDescent="0.25">
      <c r="A1850" t="s">
        <v>1516</v>
      </c>
    </row>
    <row r="1851" spans="1:1" ht="17.25" customHeight="1" x14ac:dyDescent="0.25">
      <c r="A1851" s="80" t="s">
        <v>1517</v>
      </c>
    </row>
    <row r="1852" spans="1:1" ht="14.7" customHeight="1" x14ac:dyDescent="0.25">
      <c r="A1852" s="105" t="s">
        <v>1518</v>
      </c>
    </row>
    <row r="1853" spans="1:1" ht="14.7" customHeight="1" x14ac:dyDescent="0.25">
      <c r="A1853" s="35" t="s">
        <v>270</v>
      </c>
    </row>
    <row r="1854" spans="1:1" ht="14.7" customHeight="1" x14ac:dyDescent="0.25">
      <c r="A1854" s="29" t="s">
        <v>781</v>
      </c>
    </row>
    <row r="1855" spans="1:1" ht="14.7" customHeight="1" x14ac:dyDescent="0.25">
      <c r="A1855" s="35" t="s">
        <v>270</v>
      </c>
    </row>
    <row r="1856" spans="1:1" ht="15.45" customHeight="1" x14ac:dyDescent="0.25">
      <c r="A1856" s="29" t="s">
        <v>1519</v>
      </c>
    </row>
    <row r="1857" spans="1:1" ht="14.7" customHeight="1" x14ac:dyDescent="0.25">
      <c r="A1857" s="35" t="s">
        <v>270</v>
      </c>
    </row>
    <row r="1858" spans="1:1" ht="52.95" customHeight="1" x14ac:dyDescent="0.25">
      <c r="A1858" t="s">
        <v>1520</v>
      </c>
    </row>
    <row r="1859" spans="1:1" ht="18" customHeight="1" x14ac:dyDescent="0.25">
      <c r="A1859" t="s">
        <v>1521</v>
      </c>
    </row>
    <row r="1860" spans="1:1" ht="18" customHeight="1" x14ac:dyDescent="0.25">
      <c r="A1860" t="s">
        <v>1522</v>
      </c>
    </row>
    <row r="1861" spans="1:1" ht="18" customHeight="1" x14ac:dyDescent="0.25">
      <c r="A1861" t="s">
        <v>1523</v>
      </c>
    </row>
    <row r="1862" spans="1:1" ht="18" customHeight="1" x14ac:dyDescent="0.25">
      <c r="A1862" t="s">
        <v>1524</v>
      </c>
    </row>
    <row r="1863" spans="1:1" ht="18" customHeight="1" x14ac:dyDescent="0.25">
      <c r="A1863" t="s">
        <v>1525</v>
      </c>
    </row>
    <row r="1864" spans="1:1" ht="17.25" customHeight="1" x14ac:dyDescent="0.25">
      <c r="A1864" t="s">
        <v>1526</v>
      </c>
    </row>
    <row r="1865" spans="1:1" ht="13.05" customHeight="1" x14ac:dyDescent="0.25">
      <c r="A1865" s="115" t="s">
        <v>1527</v>
      </c>
    </row>
    <row r="1866" spans="1:1" ht="15" customHeight="1" x14ac:dyDescent="0.25">
      <c r="A1866" s="16" t="s">
        <v>576</v>
      </c>
    </row>
    <row r="1867" spans="1:1" ht="38.700000000000003" customHeight="1" x14ac:dyDescent="0.25">
      <c r="A1867" s="116" t="s">
        <v>1528</v>
      </c>
    </row>
    <row r="1868" spans="1:1" ht="15.45" customHeight="1" x14ac:dyDescent="0.25">
      <c r="A1868" s="39" t="s">
        <v>695</v>
      </c>
    </row>
    <row r="1869" spans="1:1" ht="15.45" customHeight="1" x14ac:dyDescent="0.25">
      <c r="A1869" s="39" t="s">
        <v>632</v>
      </c>
    </row>
    <row r="1870" spans="1:1" ht="15.45" customHeight="1" x14ac:dyDescent="0.25">
      <c r="A1870" s="39" t="s">
        <v>1529</v>
      </c>
    </row>
    <row r="1871" spans="1:1" ht="15.45" customHeight="1" x14ac:dyDescent="0.25">
      <c r="A1871" s="39" t="s">
        <v>1218</v>
      </c>
    </row>
    <row r="1872" spans="1:1" ht="16.2" customHeight="1" x14ac:dyDescent="0.25">
      <c r="A1872" s="39" t="s">
        <v>1530</v>
      </c>
    </row>
    <row r="1873" spans="1:1" ht="16.2" customHeight="1" x14ac:dyDescent="0.25">
      <c r="A1873" s="39" t="s">
        <v>1531</v>
      </c>
    </row>
    <row r="1874" spans="1:1" ht="16.2" customHeight="1" x14ac:dyDescent="0.25">
      <c r="A1874" s="39" t="s">
        <v>1532</v>
      </c>
    </row>
    <row r="1875" spans="1:1" ht="15.45" customHeight="1" x14ac:dyDescent="0.25">
      <c r="A1875" s="39" t="s">
        <v>897</v>
      </c>
    </row>
    <row r="1876" spans="1:1" ht="15.45" customHeight="1" x14ac:dyDescent="0.25">
      <c r="A1876" s="17" t="s">
        <v>1533</v>
      </c>
    </row>
    <row r="1877" spans="1:1" ht="15.45" customHeight="1" x14ac:dyDescent="0.25">
      <c r="A1877" s="67" t="s">
        <v>1534</v>
      </c>
    </row>
    <row r="1878" spans="1:1" ht="15.45" customHeight="1" x14ac:dyDescent="0.25">
      <c r="A1878" s="39" t="s">
        <v>1535</v>
      </c>
    </row>
    <row r="1879" spans="1:1" ht="16.2" customHeight="1" x14ac:dyDescent="0.25">
      <c r="A1879" s="39" t="s">
        <v>1536</v>
      </c>
    </row>
    <row r="1880" spans="1:1" ht="15.45" customHeight="1" x14ac:dyDescent="0.25">
      <c r="A1880" s="39" t="s">
        <v>1537</v>
      </c>
    </row>
    <row r="1881" spans="1:1" ht="15.45" customHeight="1" x14ac:dyDescent="0.25">
      <c r="A1881" s="39" t="s">
        <v>1538</v>
      </c>
    </row>
    <row r="1882" spans="1:1" ht="15.45" customHeight="1" x14ac:dyDescent="0.25">
      <c r="A1882" s="39" t="s">
        <v>1539</v>
      </c>
    </row>
    <row r="1883" spans="1:1" ht="15.75" customHeight="1" x14ac:dyDescent="0.25">
      <c r="A1883" t="s">
        <v>1540</v>
      </c>
    </row>
    <row r="1884" spans="1:1" ht="15.75" customHeight="1" x14ac:dyDescent="0.25">
      <c r="A1884" t="s">
        <v>1541</v>
      </c>
    </row>
    <row r="1885" spans="1:1" ht="16.2" customHeight="1" x14ac:dyDescent="0.25">
      <c r="A1885" s="39" t="s">
        <v>1542</v>
      </c>
    </row>
    <row r="1886" spans="1:1" ht="15.45" customHeight="1" x14ac:dyDescent="0.25">
      <c r="A1886" t="s">
        <v>1543</v>
      </c>
    </row>
    <row r="1887" spans="1:1" ht="15.45" customHeight="1" x14ac:dyDescent="0.25">
      <c r="A1887" s="39" t="s">
        <v>1544</v>
      </c>
    </row>
    <row r="1888" spans="1:1" ht="15.45" customHeight="1" x14ac:dyDescent="0.25">
      <c r="A1888" t="s">
        <v>1545</v>
      </c>
    </row>
    <row r="1889" spans="1:1" ht="16.2" customHeight="1" x14ac:dyDescent="0.25">
      <c r="A1889" t="s">
        <v>1546</v>
      </c>
    </row>
    <row r="1890" spans="1:1" ht="16.2" customHeight="1" x14ac:dyDescent="0.25">
      <c r="A1890" s="39" t="s">
        <v>1547</v>
      </c>
    </row>
    <row r="1891" spans="1:1" ht="15.45" customHeight="1" x14ac:dyDescent="0.25">
      <c r="A1891" t="s">
        <v>1548</v>
      </c>
    </row>
    <row r="1892" spans="1:1" ht="15.45" customHeight="1" x14ac:dyDescent="0.25">
      <c r="A1892" s="39" t="s">
        <v>1549</v>
      </c>
    </row>
    <row r="1893" spans="1:1" ht="15.45" customHeight="1" x14ac:dyDescent="0.25">
      <c r="A1893" s="39" t="s">
        <v>1550</v>
      </c>
    </row>
    <row r="1894" spans="1:1" ht="16.2" customHeight="1" x14ac:dyDescent="0.25">
      <c r="A1894" s="39" t="s">
        <v>1551</v>
      </c>
    </row>
    <row r="1895" spans="1:1" ht="15.45" customHeight="1" x14ac:dyDescent="0.25">
      <c r="A1895" s="72" t="s">
        <v>1552</v>
      </c>
    </row>
    <row r="1896" spans="1:1" ht="15.45" customHeight="1" x14ac:dyDescent="0.25">
      <c r="A1896" s="31" t="s">
        <v>1553</v>
      </c>
    </row>
    <row r="1897" spans="1:1" ht="15.45" customHeight="1" x14ac:dyDescent="0.25">
      <c r="A1897" s="31" t="s">
        <v>1554</v>
      </c>
    </row>
    <row r="1898" spans="1:1" ht="15.45" customHeight="1" x14ac:dyDescent="0.25">
      <c r="A1898" s="31" t="s">
        <v>1555</v>
      </c>
    </row>
    <row r="1899" spans="1:1" ht="15.45" customHeight="1" x14ac:dyDescent="0.25">
      <c r="A1899" s="68">
        <v>9</v>
      </c>
    </row>
    <row r="1900" spans="1:1" ht="15.45" customHeight="1" x14ac:dyDescent="0.25">
      <c r="A1900" s="39" t="s">
        <v>1556</v>
      </c>
    </row>
    <row r="1901" spans="1:1" ht="16.2" customHeight="1" x14ac:dyDescent="0.25">
      <c r="A1901" s="39" t="s">
        <v>1557</v>
      </c>
    </row>
    <row r="1902" spans="1:1" ht="15.45" customHeight="1" x14ac:dyDescent="0.25">
      <c r="A1902" s="31" t="s">
        <v>1558</v>
      </c>
    </row>
    <row r="1903" spans="1:1" ht="15.45" customHeight="1" x14ac:dyDescent="0.25">
      <c r="A1903" s="68">
        <v>217</v>
      </c>
    </row>
    <row r="1904" spans="1:1" ht="15.45" customHeight="1" x14ac:dyDescent="0.25">
      <c r="A1904" s="11" t="s">
        <v>1559</v>
      </c>
    </row>
    <row r="1905" spans="1:1" ht="15.45" customHeight="1" x14ac:dyDescent="0.25">
      <c r="A1905" s="11" t="s">
        <v>1560</v>
      </c>
    </row>
    <row r="1906" spans="1:1" ht="15.45" customHeight="1" x14ac:dyDescent="0.25">
      <c r="A1906" s="98" t="s">
        <v>1561</v>
      </c>
    </row>
    <row r="1907" spans="1:1" ht="16.8" customHeight="1" x14ac:dyDescent="0.25">
      <c r="A1907" s="17" t="s">
        <v>1008</v>
      </c>
    </row>
    <row r="1908" spans="1:1" ht="15.45" customHeight="1" x14ac:dyDescent="0.25">
      <c r="A1908" s="98" t="s">
        <v>556</v>
      </c>
    </row>
    <row r="1909" spans="1:1" ht="16.2" customHeight="1" x14ac:dyDescent="0.25">
      <c r="A1909" s="67" t="s">
        <v>834</v>
      </c>
    </row>
    <row r="1910" spans="1:1" ht="41.55" customHeight="1" x14ac:dyDescent="0.25">
      <c r="A1910" t="s">
        <v>1562</v>
      </c>
    </row>
    <row r="1911" spans="1:1" ht="15.45" customHeight="1" x14ac:dyDescent="0.25">
      <c r="A1911" s="39" t="s">
        <v>1563</v>
      </c>
    </row>
    <row r="1912" spans="1:1" ht="15.45" customHeight="1" x14ac:dyDescent="0.25">
      <c r="A1912" s="68">
        <v>3</v>
      </c>
    </row>
    <row r="1913" spans="1:1" ht="15.45" customHeight="1" x14ac:dyDescent="0.25">
      <c r="A1913" s="68">
        <v>2400</v>
      </c>
    </row>
    <row r="1914" spans="1:1" ht="15.45" customHeight="1" x14ac:dyDescent="0.25">
      <c r="A1914" s="68">
        <v>2453</v>
      </c>
    </row>
    <row r="1915" spans="1:1" ht="15.45" customHeight="1" x14ac:dyDescent="0.25">
      <c r="A1915" s="68">
        <v>2282</v>
      </c>
    </row>
    <row r="1916" spans="1:1" ht="15.45" customHeight="1" x14ac:dyDescent="0.25">
      <c r="A1916" s="68">
        <v>2525</v>
      </c>
    </row>
    <row r="1917" spans="1:1" ht="13.8" customHeight="1" x14ac:dyDescent="0.25">
      <c r="A1917" s="20" t="s">
        <v>1564</v>
      </c>
    </row>
    <row r="1918" spans="1:1" ht="15.75" customHeight="1" x14ac:dyDescent="0.25">
      <c r="A1918" s="51" t="s">
        <v>444</v>
      </c>
    </row>
    <row r="1919" spans="1:1" ht="10.8" customHeight="1" x14ac:dyDescent="0.25">
      <c r="A1919" s="1" t="s">
        <v>296</v>
      </c>
    </row>
    <row r="1920" spans="1:1" ht="16.2" customHeight="1" x14ac:dyDescent="0.25">
      <c r="A1920" s="39" t="s">
        <v>1565</v>
      </c>
    </row>
    <row r="1921" spans="1:1" ht="15.45" customHeight="1" x14ac:dyDescent="0.25">
      <c r="A1921" s="39" t="s">
        <v>1529</v>
      </c>
    </row>
    <row r="1922" spans="1:1" ht="15.45" customHeight="1" x14ac:dyDescent="0.25">
      <c r="A1922" s="39" t="s">
        <v>1566</v>
      </c>
    </row>
    <row r="1923" spans="1:1" ht="15.45" customHeight="1" x14ac:dyDescent="0.25">
      <c r="A1923" s="39" t="s">
        <v>632</v>
      </c>
    </row>
    <row r="1924" spans="1:1" ht="15.45" customHeight="1" x14ac:dyDescent="0.25">
      <c r="A1924" s="39" t="s">
        <v>1567</v>
      </c>
    </row>
    <row r="1925" spans="1:1" ht="15.45" customHeight="1" x14ac:dyDescent="0.25">
      <c r="A1925" s="63" t="s">
        <v>1568</v>
      </c>
    </row>
    <row r="1926" spans="1:1" ht="15.45" customHeight="1" x14ac:dyDescent="0.25">
      <c r="A1926" s="63" t="s">
        <v>1569</v>
      </c>
    </row>
    <row r="1927" spans="1:1" ht="15.45" customHeight="1" x14ac:dyDescent="0.25">
      <c r="A1927" s="39" t="s">
        <v>864</v>
      </c>
    </row>
    <row r="1928" spans="1:1" ht="15.45" customHeight="1" x14ac:dyDescent="0.25">
      <c r="A1928" s="63" t="s">
        <v>556</v>
      </c>
    </row>
    <row r="1929" spans="1:1" ht="15.45" customHeight="1" x14ac:dyDescent="0.25">
      <c r="A1929" s="39" t="s">
        <v>1026</v>
      </c>
    </row>
    <row r="1930" spans="1:1" ht="15.45" customHeight="1" x14ac:dyDescent="0.25">
      <c r="A1930" s="68">
        <v>2470</v>
      </c>
    </row>
    <row r="1931" spans="1:1" ht="15.45" customHeight="1" x14ac:dyDescent="0.25">
      <c r="A1931" s="68">
        <v>2318</v>
      </c>
    </row>
    <row r="1932" spans="1:1" ht="15.45" customHeight="1" x14ac:dyDescent="0.25">
      <c r="A1932" s="39" t="s">
        <v>1570</v>
      </c>
    </row>
    <row r="1933" spans="1:1" ht="16.2" customHeight="1" x14ac:dyDescent="0.25">
      <c r="A1933" s="39" t="s">
        <v>1571</v>
      </c>
    </row>
    <row r="1934" spans="1:1" ht="15.45" customHeight="1" x14ac:dyDescent="0.25">
      <c r="A1934" s="67" t="s">
        <v>1104</v>
      </c>
    </row>
    <row r="1935" spans="1:1" ht="15.45" customHeight="1" x14ac:dyDescent="0.25">
      <c r="A1935" s="72" t="s">
        <v>556</v>
      </c>
    </row>
    <row r="1936" spans="1:1" ht="16.2" customHeight="1" x14ac:dyDescent="0.25">
      <c r="A1936" s="67" t="s">
        <v>1572</v>
      </c>
    </row>
    <row r="1937" spans="1:1" ht="15.45" customHeight="1" x14ac:dyDescent="0.25">
      <c r="A1937" s="72" t="s">
        <v>556</v>
      </c>
    </row>
    <row r="1938" spans="1:1" ht="16.2" customHeight="1" x14ac:dyDescent="0.25">
      <c r="A1938" s="67" t="s">
        <v>1573</v>
      </c>
    </row>
    <row r="1939" spans="1:1" ht="15.45" customHeight="1" x14ac:dyDescent="0.25">
      <c r="A1939" s="72" t="s">
        <v>556</v>
      </c>
    </row>
    <row r="1940" spans="1:1" ht="20.55" customHeight="1" x14ac:dyDescent="0.25">
      <c r="A1940" s="17" t="s">
        <v>1574</v>
      </c>
    </row>
    <row r="1941" spans="1:1" ht="15.45" customHeight="1" x14ac:dyDescent="0.25">
      <c r="A1941" s="72" t="s">
        <v>556</v>
      </c>
    </row>
    <row r="1942" spans="1:1" ht="16.2" customHeight="1" x14ac:dyDescent="0.25">
      <c r="A1942" s="67" t="s">
        <v>1575</v>
      </c>
    </row>
    <row r="1943" spans="1:1" ht="15.45" customHeight="1" x14ac:dyDescent="0.25">
      <c r="A1943" s="72" t="s">
        <v>556</v>
      </c>
    </row>
    <row r="1944" spans="1:1" ht="15.45" customHeight="1" x14ac:dyDescent="0.25">
      <c r="A1944" s="67" t="s">
        <v>871</v>
      </c>
    </row>
    <row r="1945" spans="1:1" ht="15.45" customHeight="1" x14ac:dyDescent="0.25">
      <c r="A1945" s="72" t="s">
        <v>556</v>
      </c>
    </row>
    <row r="1946" spans="1:1" ht="15.45" customHeight="1" x14ac:dyDescent="0.25">
      <c r="A1946" s="63" t="s">
        <v>1576</v>
      </c>
    </row>
    <row r="1947" spans="1:1" ht="15.45" customHeight="1" x14ac:dyDescent="0.25">
      <c r="A1947" s="72" t="s">
        <v>556</v>
      </c>
    </row>
    <row r="1948" spans="1:1" ht="52.95" customHeight="1" x14ac:dyDescent="0.25">
      <c r="A1948" t="s">
        <v>1520</v>
      </c>
    </row>
    <row r="1949" spans="1:1" ht="15.45" customHeight="1" x14ac:dyDescent="0.25">
      <c r="A1949" s="68">
        <v>2461</v>
      </c>
    </row>
    <row r="1950" spans="1:1" ht="15.45" customHeight="1" x14ac:dyDescent="0.25">
      <c r="A1950" s="68">
        <v>2333</v>
      </c>
    </row>
    <row r="1951" spans="1:1" ht="15.45" customHeight="1" x14ac:dyDescent="0.25">
      <c r="A1951" s="68">
        <v>2473</v>
      </c>
    </row>
    <row r="1952" spans="1:1" ht="15.45" customHeight="1" x14ac:dyDescent="0.25">
      <c r="A1952" s="68">
        <v>2264</v>
      </c>
    </row>
    <row r="1953" spans="1:1" ht="15.45" customHeight="1" x14ac:dyDescent="0.25">
      <c r="A1953" s="68">
        <v>2611</v>
      </c>
    </row>
    <row r="1954" spans="1:1" ht="15.45" customHeight="1" x14ac:dyDescent="0.25">
      <c r="A1954" s="68">
        <v>2178</v>
      </c>
    </row>
    <row r="1955" spans="1:1" ht="15.45" customHeight="1" x14ac:dyDescent="0.25">
      <c r="A1955" s="68">
        <v>2385</v>
      </c>
    </row>
    <row r="1956" spans="1:1" ht="15.45" customHeight="1" x14ac:dyDescent="0.25">
      <c r="A1956" s="68">
        <v>2363</v>
      </c>
    </row>
    <row r="1957" spans="1:1" ht="15.45" customHeight="1" x14ac:dyDescent="0.25">
      <c r="A1957" s="68">
        <v>2393</v>
      </c>
    </row>
    <row r="1958" spans="1:1" ht="15.45" customHeight="1" x14ac:dyDescent="0.25">
      <c r="A1958" s="68">
        <v>2392</v>
      </c>
    </row>
    <row r="1959" spans="1:1" ht="15.45" customHeight="1" x14ac:dyDescent="0.25">
      <c r="A1959" s="68">
        <v>2043</v>
      </c>
    </row>
    <row r="1960" spans="1:1" ht="15.45" customHeight="1" x14ac:dyDescent="0.25">
      <c r="A1960" s="68">
        <v>3475</v>
      </c>
    </row>
    <row r="1961" spans="1:1" ht="15.45" customHeight="1" x14ac:dyDescent="0.25">
      <c r="A1961" s="68">
        <v>391</v>
      </c>
    </row>
    <row r="1962" spans="1:1" ht="15.45" customHeight="1" x14ac:dyDescent="0.25">
      <c r="A1962" s="68">
        <v>373</v>
      </c>
    </row>
    <row r="1963" spans="1:1" ht="24.45" customHeight="1" x14ac:dyDescent="0.25">
      <c r="A1963" t="s">
        <v>1577</v>
      </c>
    </row>
    <row r="1964" spans="1:1" ht="18.75" customHeight="1" x14ac:dyDescent="0.25">
      <c r="A1964" t="s">
        <v>1578</v>
      </c>
    </row>
    <row r="1965" spans="1:1" ht="18.3" customHeight="1" x14ac:dyDescent="0.25">
      <c r="A1965" t="s">
        <v>1579</v>
      </c>
    </row>
    <row r="1966" spans="1:1" ht="16.2" customHeight="1" x14ac:dyDescent="0.25">
      <c r="A1966" t="s">
        <v>1580</v>
      </c>
    </row>
    <row r="1967" spans="1:1" ht="19.95" customHeight="1" x14ac:dyDescent="0.25">
      <c r="A1967" t="s">
        <v>1581</v>
      </c>
    </row>
    <row r="1968" spans="1:1" ht="15.45" customHeight="1" x14ac:dyDescent="0.25">
      <c r="A1968" s="39" t="s">
        <v>632</v>
      </c>
    </row>
    <row r="1969" spans="1:1" ht="17.25" customHeight="1" x14ac:dyDescent="0.25">
      <c r="A1969" t="s">
        <v>1582</v>
      </c>
    </row>
    <row r="1970" spans="1:1" ht="17.25" customHeight="1" x14ac:dyDescent="0.25">
      <c r="A1970" t="s">
        <v>1583</v>
      </c>
    </row>
    <row r="1971" spans="1:1" ht="14.25" customHeight="1" x14ac:dyDescent="0.25">
      <c r="A1971" s="117" t="s">
        <v>1584</v>
      </c>
    </row>
    <row r="1972" spans="1:1" ht="19.5" customHeight="1" x14ac:dyDescent="0.25">
      <c r="A1972" t="s">
        <v>1585</v>
      </c>
    </row>
    <row r="1973" spans="1:1" ht="19.5" customHeight="1" x14ac:dyDescent="0.25">
      <c r="A1973" t="s">
        <v>1586</v>
      </c>
    </row>
    <row r="1974" spans="1:1" ht="20.25" customHeight="1" x14ac:dyDescent="0.25">
      <c r="A1974" t="s">
        <v>1587</v>
      </c>
    </row>
    <row r="1975" spans="1:1" ht="15.45" customHeight="1" x14ac:dyDescent="0.25">
      <c r="A1975" s="39" t="s">
        <v>1588</v>
      </c>
    </row>
    <row r="1976" spans="1:1" ht="18.45" customHeight="1" x14ac:dyDescent="0.25">
      <c r="A1976" s="17" t="s">
        <v>1589</v>
      </c>
    </row>
    <row r="1977" spans="1:1" ht="19.05" customHeight="1" x14ac:dyDescent="0.25">
      <c r="A1977" s="17" t="s">
        <v>1590</v>
      </c>
    </row>
    <row r="1978" spans="1:1" ht="19.05" customHeight="1" x14ac:dyDescent="0.25">
      <c r="A1978" t="s">
        <v>1591</v>
      </c>
    </row>
    <row r="1979" spans="1:1" ht="19.05" customHeight="1" x14ac:dyDescent="0.25">
      <c r="A1979" t="s">
        <v>1592</v>
      </c>
    </row>
    <row r="1980" spans="1:1" ht="18" customHeight="1" x14ac:dyDescent="0.25">
      <c r="A1980" s="36" t="s">
        <v>1593</v>
      </c>
    </row>
    <row r="1981" spans="1:1" ht="15.45" customHeight="1" x14ac:dyDescent="0.25">
      <c r="A1981" s="39" t="s">
        <v>1594</v>
      </c>
    </row>
    <row r="1982" spans="1:1" ht="15.45" customHeight="1" x14ac:dyDescent="0.25">
      <c r="A1982" s="39" t="s">
        <v>1595</v>
      </c>
    </row>
    <row r="1983" spans="1:1" ht="15.45" customHeight="1" x14ac:dyDescent="0.25">
      <c r="A1983" s="39" t="s">
        <v>597</v>
      </c>
    </row>
    <row r="1984" spans="1:1" ht="15.45" customHeight="1" x14ac:dyDescent="0.25">
      <c r="A1984" s="39" t="s">
        <v>1596</v>
      </c>
    </row>
    <row r="1985" spans="1:1" ht="13.8" customHeight="1" x14ac:dyDescent="0.25">
      <c r="A1985" s="118" t="s">
        <v>1597</v>
      </c>
    </row>
    <row r="1986" spans="1:1" ht="18.45" customHeight="1" x14ac:dyDescent="0.25">
      <c r="A1986" s="17" t="s">
        <v>1598</v>
      </c>
    </row>
    <row r="1987" spans="1:1" ht="18.45" customHeight="1" x14ac:dyDescent="0.25">
      <c r="A1987" s="17" t="s">
        <v>1599</v>
      </c>
    </row>
    <row r="1988" spans="1:1" ht="18.45" customHeight="1" x14ac:dyDescent="0.25">
      <c r="A1988" t="s">
        <v>1600</v>
      </c>
    </row>
    <row r="1989" spans="1:1" ht="18" customHeight="1" x14ac:dyDescent="0.25">
      <c r="A1989" s="17" t="s">
        <v>1601</v>
      </c>
    </row>
    <row r="1990" spans="1:1" ht="18.45" customHeight="1" x14ac:dyDescent="0.25">
      <c r="A1990" s="17" t="s">
        <v>1602</v>
      </c>
    </row>
    <row r="1991" spans="1:1" ht="15.45" customHeight="1" x14ac:dyDescent="0.25">
      <c r="A1991" s="39" t="s">
        <v>1603</v>
      </c>
    </row>
    <row r="1992" spans="1:1" ht="15.45" customHeight="1" x14ac:dyDescent="0.25">
      <c r="A1992" s="63" t="s">
        <v>539</v>
      </c>
    </row>
    <row r="1993" spans="1:1" ht="15.45" customHeight="1" x14ac:dyDescent="0.25">
      <c r="A1993" s="39" t="s">
        <v>727</v>
      </c>
    </row>
    <row r="1994" spans="1:1" ht="19.05" customHeight="1" x14ac:dyDescent="0.25">
      <c r="A1994" t="s">
        <v>1604</v>
      </c>
    </row>
    <row r="1995" spans="1:1" ht="19.05" customHeight="1" x14ac:dyDescent="0.25">
      <c r="A1995" t="s">
        <v>1605</v>
      </c>
    </row>
    <row r="1996" spans="1:1" ht="18.45" customHeight="1" x14ac:dyDescent="0.25">
      <c r="A1996" t="s">
        <v>1606</v>
      </c>
    </row>
    <row r="1997" spans="1:1" ht="18" customHeight="1" x14ac:dyDescent="0.25">
      <c r="A1997" s="30" t="s">
        <v>1607</v>
      </c>
    </row>
    <row r="1998" spans="1:1" ht="18.45" customHeight="1" x14ac:dyDescent="0.25">
      <c r="A1998" s="31" t="s">
        <v>1608</v>
      </c>
    </row>
    <row r="1999" spans="1:1" ht="15.45" customHeight="1" x14ac:dyDescent="0.25">
      <c r="A1999" t="s">
        <v>1609</v>
      </c>
    </row>
    <row r="2000" spans="1:1" ht="15.45" customHeight="1" x14ac:dyDescent="0.25">
      <c r="A2000" s="39" t="s">
        <v>1610</v>
      </c>
    </row>
    <row r="2001" spans="1:1" ht="15.45" customHeight="1" x14ac:dyDescent="0.25">
      <c r="A2001" t="s">
        <v>1611</v>
      </c>
    </row>
    <row r="2002" spans="1:1" ht="16.2" customHeight="1" x14ac:dyDescent="0.25">
      <c r="A2002" t="s">
        <v>1612</v>
      </c>
    </row>
    <row r="2003" spans="1:1" ht="13.8" customHeight="1" x14ac:dyDescent="0.25">
      <c r="A2003" s="118" t="s">
        <v>1597</v>
      </c>
    </row>
    <row r="2004" spans="1:1" ht="18.45" customHeight="1" x14ac:dyDescent="0.25">
      <c r="A2004" t="s">
        <v>1613</v>
      </c>
    </row>
    <row r="2005" spans="1:1" ht="18" customHeight="1" x14ac:dyDescent="0.25">
      <c r="A2005" t="s">
        <v>1614</v>
      </c>
    </row>
    <row r="2006" spans="1:1" ht="18" customHeight="1" x14ac:dyDescent="0.25">
      <c r="A2006" t="s">
        <v>1615</v>
      </c>
    </row>
    <row r="2007" spans="1:1" ht="18.45" customHeight="1" x14ac:dyDescent="0.25">
      <c r="A2007" s="17" t="s">
        <v>1616</v>
      </c>
    </row>
    <row r="2008" spans="1:1" ht="15.45" customHeight="1" x14ac:dyDescent="0.25">
      <c r="A2008" s="39" t="s">
        <v>1550</v>
      </c>
    </row>
    <row r="2009" spans="1:1" ht="15.45" customHeight="1" x14ac:dyDescent="0.25">
      <c r="A2009" t="s">
        <v>1617</v>
      </c>
    </row>
    <row r="2010" spans="1:1" ht="18.3" customHeight="1" x14ac:dyDescent="0.25">
      <c r="A2010" t="s">
        <v>1618</v>
      </c>
    </row>
    <row r="2011" spans="1:1" ht="19.05" customHeight="1" x14ac:dyDescent="0.25">
      <c r="A2011" t="s">
        <v>1619</v>
      </c>
    </row>
    <row r="2012" spans="1:1" ht="18" customHeight="1" x14ac:dyDescent="0.25">
      <c r="A2012" s="11" t="s">
        <v>1620</v>
      </c>
    </row>
    <row r="2013" spans="1:1" ht="18" customHeight="1" x14ac:dyDescent="0.25">
      <c r="A2013" s="90" t="s">
        <v>1621</v>
      </c>
    </row>
    <row r="2014" spans="1:1" ht="18" customHeight="1" x14ac:dyDescent="0.25">
      <c r="A2014" s="43" t="s">
        <v>1622</v>
      </c>
    </row>
    <row r="2015" spans="1:1" ht="15.45" customHeight="1" x14ac:dyDescent="0.25">
      <c r="A2015" t="s">
        <v>1623</v>
      </c>
    </row>
    <row r="2016" spans="1:1" ht="16.2" customHeight="1" x14ac:dyDescent="0.25">
      <c r="A2016" s="39" t="s">
        <v>1624</v>
      </c>
    </row>
    <row r="2017" spans="1:1" ht="18" customHeight="1" x14ac:dyDescent="0.25">
      <c r="A2017" t="s">
        <v>1625</v>
      </c>
    </row>
    <row r="2018" spans="1:1" ht="17.25" customHeight="1" x14ac:dyDescent="0.25">
      <c r="A2018" s="30" t="s">
        <v>1626</v>
      </c>
    </row>
    <row r="2019" spans="1:1" ht="16.2" customHeight="1" x14ac:dyDescent="0.25">
      <c r="A2019" t="s">
        <v>1627</v>
      </c>
    </row>
    <row r="2020" spans="1:1" ht="15.75" customHeight="1" x14ac:dyDescent="0.25">
      <c r="A2020" t="s">
        <v>1628</v>
      </c>
    </row>
    <row r="2021" spans="1:1" ht="17.25" customHeight="1" x14ac:dyDescent="0.25">
      <c r="A2021" t="s">
        <v>1629</v>
      </c>
    </row>
    <row r="2022" spans="1:1" ht="16.2" customHeight="1" x14ac:dyDescent="0.25">
      <c r="A2022" s="39" t="s">
        <v>606</v>
      </c>
    </row>
    <row r="2023" spans="1:1" ht="15.45" customHeight="1" x14ac:dyDescent="0.25">
      <c r="A2023" s="63" t="s">
        <v>556</v>
      </c>
    </row>
    <row r="2024" spans="1:1" ht="18" customHeight="1" x14ac:dyDescent="0.25">
      <c r="A2024" t="s">
        <v>1630</v>
      </c>
    </row>
    <row r="2025" spans="1:1" ht="18" customHeight="1" x14ac:dyDescent="0.25">
      <c r="A2025" t="s">
        <v>1631</v>
      </c>
    </row>
    <row r="2026" spans="1:1" ht="15.45" customHeight="1" x14ac:dyDescent="0.25">
      <c r="A2026" s="39" t="s">
        <v>1632</v>
      </c>
    </row>
    <row r="2027" spans="1:1" ht="17.25" customHeight="1" x14ac:dyDescent="0.25">
      <c r="A2027" t="s">
        <v>1633</v>
      </c>
    </row>
    <row r="2028" spans="1:1" ht="14.25" customHeight="1" x14ac:dyDescent="0.25">
      <c r="A2028" s="119">
        <v>3780</v>
      </c>
    </row>
    <row r="2029" spans="1:1" ht="15.45" customHeight="1" x14ac:dyDescent="0.25">
      <c r="A2029" s="98" t="s">
        <v>1634</v>
      </c>
    </row>
    <row r="2030" spans="1:1" ht="42" customHeight="1" x14ac:dyDescent="0.25">
      <c r="A2030" t="s">
        <v>1635</v>
      </c>
    </row>
    <row r="2031" spans="1:1" ht="18" customHeight="1" x14ac:dyDescent="0.25">
      <c r="A2031" t="s">
        <v>1636</v>
      </c>
    </row>
    <row r="2032" spans="1:1" ht="14.25" customHeight="1" x14ac:dyDescent="0.25">
      <c r="A2032" t="s">
        <v>1637</v>
      </c>
    </row>
    <row r="2033" spans="1:1" ht="15" customHeight="1" x14ac:dyDescent="0.25">
      <c r="A2033" s="16" t="s">
        <v>576</v>
      </c>
    </row>
    <row r="2034" spans="1:1" ht="18.45" customHeight="1" x14ac:dyDescent="0.25">
      <c r="A2034" t="s">
        <v>1638</v>
      </c>
    </row>
    <row r="2035" spans="1:1" ht="16.8" customHeight="1" x14ac:dyDescent="0.25">
      <c r="A2035" t="s">
        <v>1639</v>
      </c>
    </row>
    <row r="2036" spans="1:1" ht="14.7" customHeight="1" x14ac:dyDescent="0.25">
      <c r="A2036" s="105" t="s">
        <v>1640</v>
      </c>
    </row>
    <row r="2037" spans="1:1" ht="13.05" customHeight="1" x14ac:dyDescent="0.25">
      <c r="A2037" s="115" t="s">
        <v>1641</v>
      </c>
    </row>
    <row r="2038" spans="1:1" ht="14.7" customHeight="1" x14ac:dyDescent="0.25">
      <c r="A2038" s="105" t="s">
        <v>1642</v>
      </c>
    </row>
    <row r="2039" spans="1:1" ht="13.05" customHeight="1" x14ac:dyDescent="0.25">
      <c r="A2039" s="115" t="s">
        <v>1641</v>
      </c>
    </row>
    <row r="2040" spans="1:1" ht="14.7" customHeight="1" x14ac:dyDescent="0.25">
      <c r="A2040" s="28" t="s">
        <v>645</v>
      </c>
    </row>
    <row r="2041" spans="1:1" ht="16.05" customHeight="1" x14ac:dyDescent="0.25">
      <c r="A2041" t="s">
        <v>1643</v>
      </c>
    </row>
    <row r="2042" spans="1:1" ht="14.7" customHeight="1" x14ac:dyDescent="0.25">
      <c r="A2042" s="32">
        <v>243</v>
      </c>
    </row>
    <row r="2043" spans="1:1" ht="14.7" customHeight="1" x14ac:dyDescent="0.25">
      <c r="A2043" s="32">
        <v>245</v>
      </c>
    </row>
    <row r="2044" spans="1:1" ht="14.7" customHeight="1" x14ac:dyDescent="0.25">
      <c r="A2044" s="28" t="s">
        <v>1644</v>
      </c>
    </row>
    <row r="2045" spans="1:1" ht="14.7" customHeight="1" x14ac:dyDescent="0.25">
      <c r="A2045" s="28" t="s">
        <v>758</v>
      </c>
    </row>
    <row r="2046" spans="1:1" ht="14.7" customHeight="1" x14ac:dyDescent="0.25">
      <c r="A2046" s="29" t="s">
        <v>270</v>
      </c>
    </row>
    <row r="2047" spans="1:1" ht="15.45" customHeight="1" x14ac:dyDescent="0.25">
      <c r="A2047" s="28" t="s">
        <v>1645</v>
      </c>
    </row>
    <row r="2048" spans="1:1" ht="14.7" customHeight="1" x14ac:dyDescent="0.25">
      <c r="A2048" s="29" t="s">
        <v>270</v>
      </c>
    </row>
    <row r="2049" spans="1:1" ht="14.7" customHeight="1" x14ac:dyDescent="0.25">
      <c r="A2049" s="28" t="s">
        <v>1646</v>
      </c>
    </row>
    <row r="2050" spans="1:1" ht="16.8" customHeight="1" x14ac:dyDescent="0.25">
      <c r="A2050" t="s">
        <v>1647</v>
      </c>
    </row>
    <row r="2051" spans="1:1" ht="18" customHeight="1" x14ac:dyDescent="0.25">
      <c r="A2051" s="13" t="s">
        <v>1648</v>
      </c>
    </row>
    <row r="2052" spans="1:1" ht="18.45" customHeight="1" x14ac:dyDescent="0.25">
      <c r="A2052" s="13" t="s">
        <v>1649</v>
      </c>
    </row>
    <row r="2053" spans="1:1" ht="18" customHeight="1" x14ac:dyDescent="0.25">
      <c r="A2053" s="13" t="s">
        <v>1650</v>
      </c>
    </row>
    <row r="2054" spans="1:1" ht="18" customHeight="1" x14ac:dyDescent="0.25">
      <c r="A2054" s="13" t="s">
        <v>1651</v>
      </c>
    </row>
    <row r="2055" spans="1:1" ht="18.45" customHeight="1" x14ac:dyDescent="0.25">
      <c r="A2055" s="13" t="s">
        <v>1652</v>
      </c>
    </row>
    <row r="2056" spans="1:1" ht="19.2" customHeight="1" x14ac:dyDescent="0.25">
      <c r="A2056" t="s">
        <v>1653</v>
      </c>
    </row>
    <row r="2057" spans="1:1" ht="14.7" customHeight="1" x14ac:dyDescent="0.25">
      <c r="A2057" s="28" t="s">
        <v>1654</v>
      </c>
    </row>
    <row r="2058" spans="1:1" ht="18.45" customHeight="1" x14ac:dyDescent="0.25">
      <c r="A2058" t="s">
        <v>1655</v>
      </c>
    </row>
    <row r="2059" spans="1:1" ht="16.95" customHeight="1" x14ac:dyDescent="0.25">
      <c r="A2059" s="110" t="s">
        <v>1656</v>
      </c>
    </row>
    <row r="2060" spans="1:1" ht="16.05" customHeight="1" x14ac:dyDescent="0.25">
      <c r="A2060" s="13" t="s">
        <v>1657</v>
      </c>
    </row>
    <row r="2061" spans="1:1" ht="24.75" customHeight="1" x14ac:dyDescent="0.25">
      <c r="A2061" t="s">
        <v>1658</v>
      </c>
    </row>
    <row r="2062" spans="1:1" ht="18" customHeight="1" x14ac:dyDescent="0.25">
      <c r="A2062" s="80" t="s">
        <v>1659</v>
      </c>
    </row>
    <row r="2063" spans="1:1" ht="15.45" customHeight="1" x14ac:dyDescent="0.25">
      <c r="A2063" s="105" t="s">
        <v>1660</v>
      </c>
    </row>
    <row r="2064" spans="1:1" ht="14.7" customHeight="1" x14ac:dyDescent="0.25">
      <c r="A2064" s="35" t="s">
        <v>270</v>
      </c>
    </row>
    <row r="2065" spans="1:1" ht="16.2" customHeight="1" x14ac:dyDescent="0.25">
      <c r="A2065" s="17" t="s">
        <v>1200</v>
      </c>
    </row>
    <row r="2066" spans="1:1" ht="14.7" customHeight="1" x14ac:dyDescent="0.25">
      <c r="A2066" s="35" t="s">
        <v>270</v>
      </c>
    </row>
    <row r="2067" spans="1:1" ht="15.45" customHeight="1" x14ac:dyDescent="0.25">
      <c r="A2067" s="105" t="s">
        <v>1661</v>
      </c>
    </row>
    <row r="2068" spans="1:1" ht="14.7" customHeight="1" x14ac:dyDescent="0.25">
      <c r="A2068" s="35" t="s">
        <v>270</v>
      </c>
    </row>
    <row r="2069" spans="1:1" ht="14.7" customHeight="1" x14ac:dyDescent="0.25">
      <c r="A2069" s="105" t="s">
        <v>781</v>
      </c>
    </row>
    <row r="2070" spans="1:1" ht="14.7" customHeight="1" x14ac:dyDescent="0.25">
      <c r="A2070" s="35" t="s">
        <v>270</v>
      </c>
    </row>
    <row r="2071" spans="1:1" ht="14.7" customHeight="1" x14ac:dyDescent="0.25">
      <c r="A2071" s="29" t="s">
        <v>1662</v>
      </c>
    </row>
    <row r="2072" spans="1:1" ht="14.7" customHeight="1" x14ac:dyDescent="0.25">
      <c r="A2072" s="35" t="s">
        <v>270</v>
      </c>
    </row>
    <row r="2073" spans="1:1" ht="47.7" customHeight="1" x14ac:dyDescent="0.25">
      <c r="A2073" s="120" t="s">
        <v>1663</v>
      </c>
    </row>
    <row r="2074" spans="1:1" ht="18.45" customHeight="1" x14ac:dyDescent="0.25">
      <c r="A2074" t="s">
        <v>1664</v>
      </c>
    </row>
    <row r="2075" spans="1:1" ht="18.45" customHeight="1" x14ac:dyDescent="0.25">
      <c r="A2075" t="s">
        <v>1665</v>
      </c>
    </row>
    <row r="2076" spans="1:1" ht="18.45" customHeight="1" x14ac:dyDescent="0.25">
      <c r="A2076" t="s">
        <v>1666</v>
      </c>
    </row>
    <row r="2077" spans="1:1" ht="18.45" customHeight="1" x14ac:dyDescent="0.25">
      <c r="A2077" t="s">
        <v>1667</v>
      </c>
    </row>
    <row r="2078" spans="1:1" ht="18.45" customHeight="1" x14ac:dyDescent="0.25">
      <c r="A2078" t="s">
        <v>1668</v>
      </c>
    </row>
    <row r="2079" spans="1:1" ht="18.45" customHeight="1" x14ac:dyDescent="0.25">
      <c r="A2079" t="s">
        <v>1669</v>
      </c>
    </row>
    <row r="2080" spans="1:1" ht="18.45" customHeight="1" x14ac:dyDescent="0.25">
      <c r="A2080" t="s">
        <v>1670</v>
      </c>
    </row>
    <row r="2081" spans="1:1" ht="18" customHeight="1" x14ac:dyDescent="0.25">
      <c r="A2081" t="s">
        <v>1671</v>
      </c>
    </row>
    <row r="2082" spans="1:1" ht="18" customHeight="1" x14ac:dyDescent="0.25">
      <c r="A2082" t="s">
        <v>1672</v>
      </c>
    </row>
    <row r="2083" spans="1:1" ht="18" customHeight="1" x14ac:dyDescent="0.25">
      <c r="A2083" t="s">
        <v>1673</v>
      </c>
    </row>
    <row r="2084" spans="1:1" ht="15" customHeight="1" x14ac:dyDescent="0.25">
      <c r="A2084" s="16" t="s">
        <v>1674</v>
      </c>
    </row>
    <row r="2085" spans="1:1" ht="15.75" customHeight="1" x14ac:dyDescent="0.25">
      <c r="A2085" s="51" t="s">
        <v>444</v>
      </c>
    </row>
    <row r="2086" spans="1:1" ht="18.45" customHeight="1" x14ac:dyDescent="0.25">
      <c r="A2086" t="s">
        <v>1675</v>
      </c>
    </row>
    <row r="2087" spans="1:1" ht="18.45" customHeight="1" x14ac:dyDescent="0.25">
      <c r="A2087" t="s">
        <v>1676</v>
      </c>
    </row>
    <row r="2088" spans="1:1" ht="17.25" customHeight="1" x14ac:dyDescent="0.25">
      <c r="A2088" s="80" t="s">
        <v>1677</v>
      </c>
    </row>
    <row r="2089" spans="1:1" ht="14.7" customHeight="1" x14ac:dyDescent="0.25">
      <c r="A2089" s="32">
        <v>11</v>
      </c>
    </row>
    <row r="2090" spans="1:1" ht="16.05" customHeight="1" x14ac:dyDescent="0.25">
      <c r="A2090" s="105" t="s">
        <v>1678</v>
      </c>
    </row>
    <row r="2091" spans="1:1" ht="13.05" customHeight="1" x14ac:dyDescent="0.25">
      <c r="A2091" s="115" t="s">
        <v>1641</v>
      </c>
    </row>
    <row r="2092" spans="1:1" ht="15.45" customHeight="1" x14ac:dyDescent="0.25">
      <c r="A2092" s="48" t="s">
        <v>1679</v>
      </c>
    </row>
    <row r="2093" spans="1:1" ht="14.7" customHeight="1" x14ac:dyDescent="0.25">
      <c r="A2093" s="28" t="s">
        <v>645</v>
      </c>
    </row>
    <row r="2094" spans="1:1" ht="17.25" customHeight="1" x14ac:dyDescent="0.25">
      <c r="A2094" t="s">
        <v>1680</v>
      </c>
    </row>
    <row r="2095" spans="1:1" ht="14.7" customHeight="1" x14ac:dyDescent="0.25">
      <c r="A2095" s="32">
        <v>261</v>
      </c>
    </row>
    <row r="2096" spans="1:1" ht="15.45" customHeight="1" x14ac:dyDescent="0.25">
      <c r="A2096" s="28" t="s">
        <v>1681</v>
      </c>
    </row>
    <row r="2097" spans="1:1" ht="18.45" customHeight="1" x14ac:dyDescent="0.25">
      <c r="A2097" s="62" t="s">
        <v>1682</v>
      </c>
    </row>
    <row r="2098" spans="1:1" ht="21.75" customHeight="1" x14ac:dyDescent="0.25">
      <c r="A2098" t="s">
        <v>1683</v>
      </c>
    </row>
    <row r="2099" spans="1:1" ht="17.25" customHeight="1" x14ac:dyDescent="0.25">
      <c r="A2099" t="s">
        <v>1684</v>
      </c>
    </row>
    <row r="2100" spans="1:1" ht="16.5" customHeight="1" x14ac:dyDescent="0.25">
      <c r="A2100" t="s">
        <v>1685</v>
      </c>
    </row>
    <row r="2101" spans="1:1" ht="14.7" customHeight="1" x14ac:dyDescent="0.25">
      <c r="A2101" s="28" t="s">
        <v>1686</v>
      </c>
    </row>
    <row r="2102" spans="1:1" ht="19.2" customHeight="1" x14ac:dyDescent="0.25">
      <c r="A2102" s="17" t="s">
        <v>1687</v>
      </c>
    </row>
    <row r="2103" spans="1:1" ht="21" customHeight="1" x14ac:dyDescent="0.25">
      <c r="A2103" s="17" t="s">
        <v>1688</v>
      </c>
    </row>
    <row r="2104" spans="1:1" ht="17.25" customHeight="1" x14ac:dyDescent="0.25">
      <c r="A2104" t="s">
        <v>1689</v>
      </c>
    </row>
    <row r="2105" spans="1:1" ht="14.7" customHeight="1" x14ac:dyDescent="0.25">
      <c r="A2105" s="121">
        <v>1</v>
      </c>
    </row>
    <row r="2106" spans="1:1" ht="20.55" customHeight="1" x14ac:dyDescent="0.25">
      <c r="A2106" t="s">
        <v>1690</v>
      </c>
    </row>
    <row r="2107" spans="1:1" ht="14.7" customHeight="1" x14ac:dyDescent="0.25">
      <c r="A2107" s="35" t="s">
        <v>1691</v>
      </c>
    </row>
    <row r="2108" spans="1:1" ht="14.7" customHeight="1" x14ac:dyDescent="0.25">
      <c r="A2108" s="29" t="s">
        <v>235</v>
      </c>
    </row>
    <row r="2109" spans="1:1" ht="14.7" customHeight="1" x14ac:dyDescent="0.25">
      <c r="A2109" s="35" t="s">
        <v>236</v>
      </c>
    </row>
    <row r="2110" spans="1:1" ht="14.7" customHeight="1" x14ac:dyDescent="0.25">
      <c r="A2110" s="29" t="s">
        <v>1692</v>
      </c>
    </row>
    <row r="2111" spans="1:1" ht="14.7" customHeight="1" x14ac:dyDescent="0.25">
      <c r="A2111" s="29" t="s">
        <v>1693</v>
      </c>
    </row>
    <row r="2112" spans="1:1" ht="14.7" customHeight="1" x14ac:dyDescent="0.25">
      <c r="A2112" s="29" t="s">
        <v>1694</v>
      </c>
    </row>
    <row r="2113" spans="1:1" ht="17.25" customHeight="1" x14ac:dyDescent="0.25">
      <c r="A2113" t="s">
        <v>1695</v>
      </c>
    </row>
    <row r="2114" spans="1:1" ht="14.7" customHeight="1" x14ac:dyDescent="0.25">
      <c r="A2114" s="35" t="s">
        <v>430</v>
      </c>
    </row>
    <row r="2115" spans="1:1" ht="14.7" customHeight="1" x14ac:dyDescent="0.25">
      <c r="A2115" s="29" t="s">
        <v>417</v>
      </c>
    </row>
    <row r="2116" spans="1:1" ht="14.7" customHeight="1" x14ac:dyDescent="0.25">
      <c r="A2116" s="35" t="s">
        <v>270</v>
      </c>
    </row>
    <row r="2117" spans="1:1" ht="16.05" customHeight="1" x14ac:dyDescent="0.25">
      <c r="A2117" t="s">
        <v>1696</v>
      </c>
    </row>
    <row r="2118" spans="1:1" ht="14.7" customHeight="1" x14ac:dyDescent="0.25">
      <c r="A2118" s="35" t="s">
        <v>270</v>
      </c>
    </row>
    <row r="2119" spans="1:1" ht="15.75" customHeight="1" x14ac:dyDescent="0.25">
      <c r="A2119" s="51" t="s">
        <v>444</v>
      </c>
    </row>
    <row r="2120" spans="1:1" ht="20.55" customHeight="1" x14ac:dyDescent="0.25">
      <c r="A2120" t="s">
        <v>1697</v>
      </c>
    </row>
    <row r="2121" spans="1:1" ht="14.7" customHeight="1" x14ac:dyDescent="0.25">
      <c r="A2121" s="122">
        <v>2</v>
      </c>
    </row>
    <row r="2122" spans="1:1" ht="21" customHeight="1" x14ac:dyDescent="0.25">
      <c r="A2122" t="s">
        <v>1698</v>
      </c>
    </row>
    <row r="2123" spans="1:1" ht="20.55" customHeight="1" x14ac:dyDescent="0.25">
      <c r="A2123" s="17" t="s">
        <v>1699</v>
      </c>
    </row>
    <row r="2124" spans="1:1" ht="19.8" customHeight="1" x14ac:dyDescent="0.25">
      <c r="A2124" s="43" t="s">
        <v>1700</v>
      </c>
    </row>
    <row r="2125" spans="1:1" ht="19.8" customHeight="1" x14ac:dyDescent="0.25">
      <c r="A2125" s="13" t="s">
        <v>1701</v>
      </c>
    </row>
    <row r="2126" spans="1:1" ht="21" customHeight="1" x14ac:dyDescent="0.25">
      <c r="A2126" s="13" t="s">
        <v>1702</v>
      </c>
    </row>
    <row r="2127" spans="1:1" ht="21" customHeight="1" x14ac:dyDescent="0.25">
      <c r="A2127" s="13" t="s">
        <v>1703</v>
      </c>
    </row>
    <row r="2128" spans="1:1" ht="16.8" customHeight="1" x14ac:dyDescent="0.25">
      <c r="A2128" s="43" t="s">
        <v>1704</v>
      </c>
    </row>
    <row r="2129" spans="1:1" ht="20.55" customHeight="1" x14ac:dyDescent="0.25">
      <c r="A2129" s="13" t="s">
        <v>1705</v>
      </c>
    </row>
    <row r="2130" spans="1:1" ht="19.8" customHeight="1" x14ac:dyDescent="0.25">
      <c r="A2130" s="13" t="s">
        <v>1706</v>
      </c>
    </row>
    <row r="2131" spans="1:1" ht="19.8" customHeight="1" x14ac:dyDescent="0.25">
      <c r="A2131" s="13" t="s">
        <v>1707</v>
      </c>
    </row>
    <row r="2132" spans="1:1" ht="20.7" customHeight="1" x14ac:dyDescent="0.25">
      <c r="A2132" s="13" t="s">
        <v>1708</v>
      </c>
    </row>
    <row r="2133" spans="1:1" ht="16.8" customHeight="1" x14ac:dyDescent="0.25">
      <c r="A2133" s="43" t="s">
        <v>1709</v>
      </c>
    </row>
    <row r="2134" spans="1:1" ht="20.55" customHeight="1" x14ac:dyDescent="0.25">
      <c r="A2134" s="13" t="s">
        <v>1710</v>
      </c>
    </row>
    <row r="2135" spans="1:1" ht="17.7" customHeight="1" x14ac:dyDescent="0.25">
      <c r="A2135" s="13" t="s">
        <v>1711</v>
      </c>
    </row>
    <row r="2136" spans="1:1" ht="16.8" customHeight="1" x14ac:dyDescent="0.25">
      <c r="A2136" s="43" t="s">
        <v>1712</v>
      </c>
    </row>
    <row r="2137" spans="1:1" ht="20.55" customHeight="1" x14ac:dyDescent="0.25">
      <c r="A2137" s="13" t="s">
        <v>1713</v>
      </c>
    </row>
    <row r="2138" spans="1:1" ht="19.95" customHeight="1" x14ac:dyDescent="0.25">
      <c r="A2138" s="13" t="s">
        <v>1714</v>
      </c>
    </row>
    <row r="2139" spans="1:1" ht="20.55" customHeight="1" x14ac:dyDescent="0.25">
      <c r="A2139" s="13" t="s">
        <v>1715</v>
      </c>
    </row>
    <row r="2140" spans="1:1" ht="19.8" customHeight="1" x14ac:dyDescent="0.25">
      <c r="A2140" s="43" t="s">
        <v>1716</v>
      </c>
    </row>
    <row r="2141" spans="1:1" ht="19.8" customHeight="1" x14ac:dyDescent="0.25">
      <c r="A2141" s="30" t="s">
        <v>1717</v>
      </c>
    </row>
    <row r="2142" spans="1:1" ht="20.55" customHeight="1" x14ac:dyDescent="0.25">
      <c r="A2142" s="30" t="s">
        <v>1718</v>
      </c>
    </row>
    <row r="2143" spans="1:1" ht="19.8" customHeight="1" x14ac:dyDescent="0.25">
      <c r="A2143" s="30" t="s">
        <v>1719</v>
      </c>
    </row>
    <row r="2144" spans="1:1" ht="19.8" customHeight="1" x14ac:dyDescent="0.25">
      <c r="A2144" s="30" t="s">
        <v>1720</v>
      </c>
    </row>
    <row r="2145" spans="1:1" ht="20.55" customHeight="1" x14ac:dyDescent="0.25">
      <c r="A2145" s="30" t="s">
        <v>1721</v>
      </c>
    </row>
    <row r="2146" spans="1:1" ht="19.8" customHeight="1" x14ac:dyDescent="0.25">
      <c r="A2146" s="30" t="s">
        <v>1722</v>
      </c>
    </row>
    <row r="2147" spans="1:1" ht="13.05" customHeight="1" x14ac:dyDescent="0.25">
      <c r="A2147" s="115" t="s">
        <v>1723</v>
      </c>
    </row>
    <row r="2148" spans="1:1" ht="16.05" customHeight="1" x14ac:dyDescent="0.25">
      <c r="A2148" s="28" t="s">
        <v>1724</v>
      </c>
    </row>
    <row r="2149" spans="1:1" ht="16.05" customHeight="1" x14ac:dyDescent="0.25">
      <c r="A2149" t="s">
        <v>1676</v>
      </c>
    </row>
    <row r="2150" spans="1:1" ht="16.8" customHeight="1" x14ac:dyDescent="0.25">
      <c r="A2150" s="80" t="s">
        <v>1725</v>
      </c>
    </row>
    <row r="2151" spans="1:1" ht="14.7" customHeight="1" x14ac:dyDescent="0.25">
      <c r="A2151" s="32">
        <v>11</v>
      </c>
    </row>
    <row r="2152" spans="1:1" ht="14.7" customHeight="1" x14ac:dyDescent="0.25">
      <c r="A2152" s="105" t="s">
        <v>1726</v>
      </c>
    </row>
    <row r="2153" spans="1:1" ht="13.05" customHeight="1" x14ac:dyDescent="0.25">
      <c r="A2153" s="115" t="s">
        <v>1641</v>
      </c>
    </row>
    <row r="2154" spans="1:1" ht="15.45" customHeight="1" x14ac:dyDescent="0.25">
      <c r="A2154" s="48" t="s">
        <v>1727</v>
      </c>
    </row>
    <row r="2155" spans="1:1" ht="14.7" customHeight="1" x14ac:dyDescent="0.25">
      <c r="A2155" s="28" t="s">
        <v>645</v>
      </c>
    </row>
    <row r="2156" spans="1:1" ht="17.25" customHeight="1" x14ac:dyDescent="0.25">
      <c r="A2156" t="s">
        <v>1728</v>
      </c>
    </row>
    <row r="2157" spans="1:1" ht="14.7" customHeight="1" x14ac:dyDescent="0.25">
      <c r="A2157" s="32">
        <v>261</v>
      </c>
    </row>
    <row r="2158" spans="1:1" ht="15.45" customHeight="1" x14ac:dyDescent="0.25">
      <c r="A2158" s="28" t="s">
        <v>1681</v>
      </c>
    </row>
    <row r="2159" spans="1:1" ht="15.45" customHeight="1" x14ac:dyDescent="0.25">
      <c r="A2159" t="s">
        <v>759</v>
      </c>
    </row>
    <row r="2160" spans="1:1" ht="14.7" customHeight="1" x14ac:dyDescent="0.25">
      <c r="A2160" s="29" t="s">
        <v>430</v>
      </c>
    </row>
    <row r="2161" spans="1:1" ht="15.45" customHeight="1" x14ac:dyDescent="0.25">
      <c r="A2161" s="28" t="s">
        <v>1729</v>
      </c>
    </row>
    <row r="2162" spans="1:1" ht="14.7" customHeight="1" x14ac:dyDescent="0.25">
      <c r="A2162" s="29" t="s">
        <v>270</v>
      </c>
    </row>
    <row r="2163" spans="1:1" ht="15.45" customHeight="1" x14ac:dyDescent="0.25">
      <c r="A2163" t="s">
        <v>768</v>
      </c>
    </row>
    <row r="2164" spans="1:1" ht="14.7" customHeight="1" x14ac:dyDescent="0.25">
      <c r="A2164" s="29" t="s">
        <v>430</v>
      </c>
    </row>
    <row r="2165" spans="1:1" ht="14.7" customHeight="1" x14ac:dyDescent="0.25">
      <c r="A2165" s="28" t="s">
        <v>771</v>
      </c>
    </row>
    <row r="2166" spans="1:1" ht="14.7" customHeight="1" x14ac:dyDescent="0.25">
      <c r="A2166" s="29" t="s">
        <v>270</v>
      </c>
    </row>
    <row r="2167" spans="1:1" ht="14.7" customHeight="1" x14ac:dyDescent="0.25">
      <c r="A2167" s="28" t="s">
        <v>1730</v>
      </c>
    </row>
    <row r="2168" spans="1:1" ht="14.7" customHeight="1" x14ac:dyDescent="0.25">
      <c r="A2168" s="29" t="s">
        <v>270</v>
      </c>
    </row>
    <row r="2169" spans="1:1" ht="15.45" customHeight="1" x14ac:dyDescent="0.25">
      <c r="A2169" t="s">
        <v>773</v>
      </c>
    </row>
    <row r="2170" spans="1:1" ht="14.7" customHeight="1" x14ac:dyDescent="0.25">
      <c r="A2170" s="29" t="s">
        <v>270</v>
      </c>
    </row>
    <row r="2171" spans="1:1" ht="14.7" customHeight="1" x14ac:dyDescent="0.25">
      <c r="A2171" s="28" t="s">
        <v>774</v>
      </c>
    </row>
    <row r="2172" spans="1:1" ht="14.7" customHeight="1" x14ac:dyDescent="0.25">
      <c r="A2172" s="29" t="s">
        <v>270</v>
      </c>
    </row>
    <row r="2173" spans="1:1" ht="14.7" customHeight="1" x14ac:dyDescent="0.25">
      <c r="A2173" s="28" t="s">
        <v>781</v>
      </c>
    </row>
    <row r="2174" spans="1:1" ht="14.7" customHeight="1" x14ac:dyDescent="0.25">
      <c r="A2174" s="29" t="s">
        <v>270</v>
      </c>
    </row>
    <row r="2175" spans="1:1" ht="14.7" customHeight="1" x14ac:dyDescent="0.25">
      <c r="A2175" s="28" t="s">
        <v>1731</v>
      </c>
    </row>
    <row r="2176" spans="1:1" ht="14.7" customHeight="1" x14ac:dyDescent="0.25">
      <c r="A2176" s="29" t="s">
        <v>270</v>
      </c>
    </row>
    <row r="2177" spans="1:1" ht="16.8" customHeight="1" x14ac:dyDescent="0.25">
      <c r="A2177" t="s">
        <v>1732</v>
      </c>
    </row>
    <row r="2178" spans="1:1" ht="18.45" customHeight="1" x14ac:dyDescent="0.25">
      <c r="A2178" s="13" t="s">
        <v>1733</v>
      </c>
    </row>
    <row r="2179" spans="1:1" ht="18.3" customHeight="1" x14ac:dyDescent="0.25">
      <c r="A2179" s="13" t="s">
        <v>1734</v>
      </c>
    </row>
    <row r="2180" spans="1:1" ht="18" customHeight="1" x14ac:dyDescent="0.25">
      <c r="A2180" s="13" t="s">
        <v>1735</v>
      </c>
    </row>
    <row r="2181" spans="1:1" ht="17.25" customHeight="1" x14ac:dyDescent="0.25">
      <c r="A2181" s="13" t="s">
        <v>1736</v>
      </c>
    </row>
    <row r="2182" spans="1:1" ht="18" customHeight="1" x14ac:dyDescent="0.25">
      <c r="A2182" s="13" t="s">
        <v>1737</v>
      </c>
    </row>
    <row r="2183" spans="1:1" ht="18" customHeight="1" x14ac:dyDescent="0.25">
      <c r="A2183" s="13" t="s">
        <v>1738</v>
      </c>
    </row>
    <row r="2184" spans="1:1" ht="18" customHeight="1" x14ac:dyDescent="0.25">
      <c r="A2184" s="13" t="s">
        <v>1739</v>
      </c>
    </row>
    <row r="2185" spans="1:1" ht="18" customHeight="1" x14ac:dyDescent="0.25">
      <c r="A2185" s="13" t="s">
        <v>1740</v>
      </c>
    </row>
    <row r="2186" spans="1:1" ht="18" customHeight="1" x14ac:dyDescent="0.25">
      <c r="A2186" s="13" t="s">
        <v>1741</v>
      </c>
    </row>
    <row r="2187" spans="1:1" ht="18" customHeight="1" x14ac:dyDescent="0.25">
      <c r="A2187" s="13" t="s">
        <v>1742</v>
      </c>
    </row>
    <row r="2188" spans="1:1" ht="18" customHeight="1" x14ac:dyDescent="0.25">
      <c r="A2188" s="13" t="s">
        <v>1743</v>
      </c>
    </row>
    <row r="2189" spans="1:1" ht="18.45" customHeight="1" x14ac:dyDescent="0.25">
      <c r="A2189" s="13" t="s">
        <v>1744</v>
      </c>
    </row>
    <row r="2190" spans="1:1" ht="17.25" customHeight="1" x14ac:dyDescent="0.25">
      <c r="A2190" s="13" t="s">
        <v>1745</v>
      </c>
    </row>
    <row r="2191" spans="1:1" ht="18" customHeight="1" x14ac:dyDescent="0.25">
      <c r="A2191" s="13" t="s">
        <v>1746</v>
      </c>
    </row>
    <row r="2192" spans="1:1" ht="18" customHeight="1" x14ac:dyDescent="0.25">
      <c r="A2192" s="13" t="s">
        <v>1747</v>
      </c>
    </row>
    <row r="2193" spans="1:1" ht="18" customHeight="1" x14ac:dyDescent="0.25">
      <c r="A2193" s="13" t="s">
        <v>1748</v>
      </c>
    </row>
    <row r="2194" spans="1:1" ht="17.7" customHeight="1" x14ac:dyDescent="0.25">
      <c r="A2194" s="13" t="s">
        <v>1749</v>
      </c>
    </row>
    <row r="2195" spans="1:1" ht="18" customHeight="1" x14ac:dyDescent="0.25">
      <c r="A2195" s="13" t="s">
        <v>1750</v>
      </c>
    </row>
    <row r="2196" spans="1:1" ht="52.95" customHeight="1" x14ac:dyDescent="0.25">
      <c r="A2196" t="s">
        <v>1520</v>
      </c>
    </row>
    <row r="2197" spans="1:1" ht="15" customHeight="1" x14ac:dyDescent="0.25">
      <c r="A2197" s="16" t="s">
        <v>1751</v>
      </c>
    </row>
    <row r="2198" spans="1:1" ht="17.25" customHeight="1" x14ac:dyDescent="0.25">
      <c r="A2198" s="92" t="s">
        <v>854</v>
      </c>
    </row>
    <row r="2199" spans="1:1" ht="18" customHeight="1" x14ac:dyDescent="0.25">
      <c r="A2199" t="s">
        <v>1752</v>
      </c>
    </row>
    <row r="2200" spans="1:1" ht="18.45" customHeight="1" x14ac:dyDescent="0.25">
      <c r="A2200" t="s">
        <v>1753</v>
      </c>
    </row>
    <row r="2201" spans="1:1" ht="15.45" customHeight="1" x14ac:dyDescent="0.25">
      <c r="A2201" s="28" t="s">
        <v>1754</v>
      </c>
    </row>
    <row r="2202" spans="1:1" ht="18.45" customHeight="1" x14ac:dyDescent="0.25">
      <c r="A2202" t="s">
        <v>1755</v>
      </c>
    </row>
    <row r="2203" spans="1:1" ht="14.7" customHeight="1" x14ac:dyDescent="0.25">
      <c r="A2203" s="28" t="s">
        <v>645</v>
      </c>
    </row>
    <row r="2204" spans="1:1" ht="17.25" customHeight="1" x14ac:dyDescent="0.25">
      <c r="A2204" t="s">
        <v>1756</v>
      </c>
    </row>
    <row r="2205" spans="1:1" ht="17.25" customHeight="1" x14ac:dyDescent="0.25">
      <c r="A2205" t="s">
        <v>1757</v>
      </c>
    </row>
    <row r="2206" spans="1:1" ht="15.45" customHeight="1" x14ac:dyDescent="0.25">
      <c r="A2206" s="28" t="s">
        <v>1758</v>
      </c>
    </row>
    <row r="2207" spans="1:1" ht="19.8" customHeight="1" x14ac:dyDescent="0.25">
      <c r="A2207" t="s">
        <v>1759</v>
      </c>
    </row>
    <row r="2208" spans="1:1" ht="19.2" customHeight="1" x14ac:dyDescent="0.25">
      <c r="A2208" t="s">
        <v>1760</v>
      </c>
    </row>
    <row r="2209" spans="1:1" ht="19.2" customHeight="1" x14ac:dyDescent="0.25">
      <c r="A2209" t="s">
        <v>1761</v>
      </c>
    </row>
    <row r="2210" spans="1:1" ht="15.45" customHeight="1" x14ac:dyDescent="0.25">
      <c r="A2210" t="s">
        <v>1762</v>
      </c>
    </row>
    <row r="2211" spans="1:1" ht="14.7" customHeight="1" x14ac:dyDescent="0.25">
      <c r="A2211" s="13" t="s">
        <v>1763</v>
      </c>
    </row>
    <row r="2212" spans="1:1" ht="14.7" customHeight="1" x14ac:dyDescent="0.25">
      <c r="A2212" s="13" t="s">
        <v>1764</v>
      </c>
    </row>
    <row r="2213" spans="1:1" ht="18.45" customHeight="1" x14ac:dyDescent="0.25">
      <c r="A2213" t="s">
        <v>1765</v>
      </c>
    </row>
    <row r="2214" spans="1:1" ht="18.45" customHeight="1" x14ac:dyDescent="0.25">
      <c r="A2214" t="s">
        <v>1766</v>
      </c>
    </row>
    <row r="2215" spans="1:1" ht="18.45" customHeight="1" x14ac:dyDescent="0.25">
      <c r="A2215" s="17" t="s">
        <v>1767</v>
      </c>
    </row>
    <row r="2216" spans="1:1" ht="18.45" customHeight="1" x14ac:dyDescent="0.25">
      <c r="A2216" s="36" t="s">
        <v>1768</v>
      </c>
    </row>
    <row r="2217" spans="1:1" ht="37.950000000000003" customHeight="1" x14ac:dyDescent="0.25">
      <c r="A2217" t="s">
        <v>1769</v>
      </c>
    </row>
    <row r="2218" spans="1:1" ht="14.7" customHeight="1" x14ac:dyDescent="0.25">
      <c r="A2218" s="28" t="s">
        <v>1770</v>
      </c>
    </row>
    <row r="2219" spans="1:1" ht="15.45" customHeight="1" x14ac:dyDescent="0.25">
      <c r="A2219" s="28" t="s">
        <v>1771</v>
      </c>
    </row>
    <row r="2220" spans="1:1" ht="15.45" customHeight="1" x14ac:dyDescent="0.25">
      <c r="A2220" t="s">
        <v>1772</v>
      </c>
    </row>
    <row r="2221" spans="1:1" ht="18" customHeight="1" x14ac:dyDescent="0.25">
      <c r="A2221" s="17" t="s">
        <v>1773</v>
      </c>
    </row>
    <row r="2222" spans="1:1" ht="18" customHeight="1" x14ac:dyDescent="0.25">
      <c r="A2222" s="17" t="s">
        <v>1774</v>
      </c>
    </row>
    <row r="2223" spans="1:1" ht="18.45" customHeight="1" x14ac:dyDescent="0.25">
      <c r="A2223" t="s">
        <v>1775</v>
      </c>
    </row>
    <row r="2224" spans="1:1" ht="19.8" customHeight="1" x14ac:dyDescent="0.25">
      <c r="A2224" t="s">
        <v>1776</v>
      </c>
    </row>
    <row r="2225" spans="1:1" ht="19.8" customHeight="1" x14ac:dyDescent="0.25">
      <c r="A2225" t="s">
        <v>1777</v>
      </c>
    </row>
    <row r="2226" spans="1:1" ht="14.7" customHeight="1" x14ac:dyDescent="0.25">
      <c r="A2226" s="28" t="s">
        <v>1778</v>
      </c>
    </row>
    <row r="2227" spans="1:1" ht="19.2" customHeight="1" x14ac:dyDescent="0.25">
      <c r="A2227" t="s">
        <v>1779</v>
      </c>
    </row>
    <row r="2228" spans="1:1" ht="19.2" customHeight="1" x14ac:dyDescent="0.25">
      <c r="A2228" t="s">
        <v>1780</v>
      </c>
    </row>
    <row r="2229" spans="1:1" ht="19.2" customHeight="1" x14ac:dyDescent="0.25">
      <c r="A2229" t="s">
        <v>1781</v>
      </c>
    </row>
    <row r="2230" spans="1:1" ht="19.2" customHeight="1" x14ac:dyDescent="0.25">
      <c r="A2230" t="s">
        <v>1782</v>
      </c>
    </row>
    <row r="2231" spans="1:1" ht="24.3" customHeight="1" x14ac:dyDescent="0.25">
      <c r="A2231" s="28" t="s">
        <v>1783</v>
      </c>
    </row>
    <row r="2232" spans="1:1" ht="14.7" customHeight="1" x14ac:dyDescent="0.25">
      <c r="A2232" s="29" t="s">
        <v>1784</v>
      </c>
    </row>
    <row r="2233" spans="1:1" ht="18" customHeight="1" x14ac:dyDescent="0.25">
      <c r="A2233" t="s">
        <v>1785</v>
      </c>
    </row>
    <row r="2234" spans="1:1" ht="18" customHeight="1" x14ac:dyDescent="0.25">
      <c r="A2234" t="s">
        <v>1786</v>
      </c>
    </row>
    <row r="2235" spans="1:1" ht="17.25" customHeight="1" x14ac:dyDescent="0.25">
      <c r="A2235" t="s">
        <v>1787</v>
      </c>
    </row>
    <row r="2236" spans="1:1" ht="15.45" customHeight="1" x14ac:dyDescent="0.25">
      <c r="A2236" s="28" t="s">
        <v>1788</v>
      </c>
    </row>
    <row r="2237" spans="1:1" ht="15" customHeight="1" x14ac:dyDescent="0.25">
      <c r="A2237" t="s">
        <v>1157</v>
      </c>
    </row>
    <row r="2238" spans="1:1" ht="17.25" customHeight="1" x14ac:dyDescent="0.25">
      <c r="A2238" t="s">
        <v>1789</v>
      </c>
    </row>
    <row r="2239" spans="1:1" ht="15.45" customHeight="1" x14ac:dyDescent="0.25">
      <c r="A2239" s="28" t="s">
        <v>1790</v>
      </c>
    </row>
    <row r="2240" spans="1:1" ht="18.45" customHeight="1" x14ac:dyDescent="0.25">
      <c r="A2240" t="s">
        <v>1791</v>
      </c>
    </row>
    <row r="2241" spans="1:1" ht="14.7" customHeight="1" x14ac:dyDescent="0.25">
      <c r="A2241" s="28" t="s">
        <v>1792</v>
      </c>
    </row>
    <row r="2242" spans="1:1" ht="15.45" customHeight="1" x14ac:dyDescent="0.25">
      <c r="A2242" s="28" t="s">
        <v>1793</v>
      </c>
    </row>
    <row r="2243" spans="1:1" ht="15.75" customHeight="1" x14ac:dyDescent="0.25">
      <c r="A2243" t="s">
        <v>1794</v>
      </c>
    </row>
    <row r="2244" spans="1:1" ht="18" customHeight="1" x14ac:dyDescent="0.25">
      <c r="A2244" t="s">
        <v>1795</v>
      </c>
    </row>
    <row r="2245" spans="1:1" ht="17.25" customHeight="1" x14ac:dyDescent="0.25">
      <c r="A2245" t="s">
        <v>1796</v>
      </c>
    </row>
    <row r="2246" spans="1:1" ht="15.45" customHeight="1" x14ac:dyDescent="0.25">
      <c r="A2246" s="28" t="s">
        <v>1797</v>
      </c>
    </row>
    <row r="2247" spans="1:1" ht="18.45" customHeight="1" x14ac:dyDescent="0.25">
      <c r="A2247" t="s">
        <v>1798</v>
      </c>
    </row>
    <row r="2248" spans="1:1" ht="15.45" customHeight="1" x14ac:dyDescent="0.25">
      <c r="A2248" t="s">
        <v>1799</v>
      </c>
    </row>
    <row r="2249" spans="1:1" ht="16.05" customHeight="1" x14ac:dyDescent="0.25">
      <c r="A2249" t="s">
        <v>1800</v>
      </c>
    </row>
    <row r="2250" spans="1:1" ht="19.2" customHeight="1" x14ac:dyDescent="0.25">
      <c r="A2250" t="s">
        <v>1801</v>
      </c>
    </row>
    <row r="2251" spans="1:1" ht="19.5" customHeight="1" x14ac:dyDescent="0.25">
      <c r="A2251" s="17" t="s">
        <v>1802</v>
      </c>
    </row>
    <row r="2252" spans="1:1" ht="19.2" customHeight="1" x14ac:dyDescent="0.25">
      <c r="A2252" s="36" t="s">
        <v>1803</v>
      </c>
    </row>
    <row r="2253" spans="1:1" ht="18.45" customHeight="1" x14ac:dyDescent="0.25">
      <c r="A2253" s="30" t="s">
        <v>1804</v>
      </c>
    </row>
    <row r="2254" spans="1:1" ht="18.45" customHeight="1" x14ac:dyDescent="0.25">
      <c r="A2254" t="s">
        <v>1805</v>
      </c>
    </row>
    <row r="2255" spans="1:1" ht="15.75" customHeight="1" x14ac:dyDescent="0.25">
      <c r="A2255" s="13" t="s">
        <v>1806</v>
      </c>
    </row>
    <row r="2256" spans="1:1" ht="14.7" customHeight="1" x14ac:dyDescent="0.25">
      <c r="A2256" s="35" t="s">
        <v>270</v>
      </c>
    </row>
    <row r="2257" spans="1:1" ht="46.05" customHeight="1" x14ac:dyDescent="0.25">
      <c r="A2257" t="s">
        <v>1807</v>
      </c>
    </row>
    <row r="2258" spans="1:1" ht="18.45" customHeight="1" x14ac:dyDescent="0.25">
      <c r="A2258" t="s">
        <v>1808</v>
      </c>
    </row>
    <row r="2259" spans="1:1" ht="18.45" customHeight="1" x14ac:dyDescent="0.25">
      <c r="A2259" t="s">
        <v>1809</v>
      </c>
    </row>
    <row r="2260" spans="1:1" ht="18" customHeight="1" x14ac:dyDescent="0.25">
      <c r="A2260" t="s">
        <v>1810</v>
      </c>
    </row>
    <row r="2261" spans="1:1" ht="14.7" customHeight="1" x14ac:dyDescent="0.25">
      <c r="A2261" s="48" t="s">
        <v>430</v>
      </c>
    </row>
    <row r="2262" spans="1:1" ht="15.75" customHeight="1" x14ac:dyDescent="0.25">
      <c r="A2262" s="51" t="s">
        <v>444</v>
      </c>
    </row>
    <row r="2263" spans="1:1" ht="18" customHeight="1" x14ac:dyDescent="0.25">
      <c r="A2263" t="s">
        <v>1811</v>
      </c>
    </row>
    <row r="2264" spans="1:1" ht="15" customHeight="1" x14ac:dyDescent="0.25">
      <c r="A2264" t="s">
        <v>1812</v>
      </c>
    </row>
    <row r="2265" spans="1:1" ht="16.05" customHeight="1" x14ac:dyDescent="0.25">
      <c r="A2265" t="s">
        <v>1813</v>
      </c>
    </row>
    <row r="2266" spans="1:1" ht="17.25" customHeight="1" x14ac:dyDescent="0.25">
      <c r="A2266" t="s">
        <v>1753</v>
      </c>
    </row>
    <row r="2267" spans="1:1" ht="15.45" customHeight="1" x14ac:dyDescent="0.25">
      <c r="A2267" s="28" t="s">
        <v>1727</v>
      </c>
    </row>
    <row r="2268" spans="1:1" ht="15.45" customHeight="1" x14ac:dyDescent="0.25">
      <c r="A2268" s="28" t="s">
        <v>1814</v>
      </c>
    </row>
    <row r="2269" spans="1:1" ht="14.7" customHeight="1" x14ac:dyDescent="0.25">
      <c r="A2269" s="28" t="s">
        <v>1815</v>
      </c>
    </row>
    <row r="2270" spans="1:1" ht="13.05" customHeight="1" x14ac:dyDescent="0.25">
      <c r="A2270" s="115" t="s">
        <v>1641</v>
      </c>
    </row>
    <row r="2271" spans="1:1" ht="14.7" customHeight="1" x14ac:dyDescent="0.25">
      <c r="A2271" s="28" t="s">
        <v>1642</v>
      </c>
    </row>
    <row r="2272" spans="1:1" ht="13.05" customHeight="1" x14ac:dyDescent="0.25">
      <c r="A2272" s="115" t="s">
        <v>1641</v>
      </c>
    </row>
    <row r="2273" spans="1:1" ht="14.7" customHeight="1" x14ac:dyDescent="0.25">
      <c r="A2273" s="28" t="s">
        <v>645</v>
      </c>
    </row>
    <row r="2274" spans="1:1" ht="15.45" customHeight="1" x14ac:dyDescent="0.25">
      <c r="A2274" t="s">
        <v>1816</v>
      </c>
    </row>
    <row r="2275" spans="1:1" ht="14.7" customHeight="1" x14ac:dyDescent="0.25">
      <c r="A2275" t="s">
        <v>1817</v>
      </c>
    </row>
    <row r="2276" spans="1:1" ht="14.7" customHeight="1" x14ac:dyDescent="0.25">
      <c r="A2276" s="32">
        <v>275</v>
      </c>
    </row>
    <row r="2277" spans="1:1" ht="14.7" customHeight="1" x14ac:dyDescent="0.25">
      <c r="A2277" s="28" t="s">
        <v>1818</v>
      </c>
    </row>
    <row r="2278" spans="1:1" ht="14.7" customHeight="1" x14ac:dyDescent="0.25">
      <c r="A2278" s="28" t="s">
        <v>1501</v>
      </c>
    </row>
    <row r="2279" spans="1:1" ht="14.7" customHeight="1" x14ac:dyDescent="0.25">
      <c r="A2279" s="29" t="s">
        <v>270</v>
      </c>
    </row>
    <row r="2280" spans="1:1" ht="14.7" customHeight="1" x14ac:dyDescent="0.25">
      <c r="A2280" s="28" t="s">
        <v>1646</v>
      </c>
    </row>
    <row r="2281" spans="1:1" ht="14.7" customHeight="1" x14ac:dyDescent="0.25">
      <c r="A2281" s="29" t="s">
        <v>270</v>
      </c>
    </row>
    <row r="2282" spans="1:1" ht="14.7" customHeight="1" x14ac:dyDescent="0.25">
      <c r="A2282" t="s">
        <v>1819</v>
      </c>
    </row>
    <row r="2283" spans="1:1" ht="14.7" customHeight="1" x14ac:dyDescent="0.25">
      <c r="A2283" s="29" t="s">
        <v>270</v>
      </c>
    </row>
    <row r="2284" spans="1:1" ht="14.7" customHeight="1" x14ac:dyDescent="0.25">
      <c r="A2284" s="28" t="s">
        <v>771</v>
      </c>
    </row>
    <row r="2285" spans="1:1" ht="14.7" customHeight="1" x14ac:dyDescent="0.25">
      <c r="A2285" s="29" t="s">
        <v>270</v>
      </c>
    </row>
    <row r="2286" spans="1:1" ht="14.7" customHeight="1" x14ac:dyDescent="0.25">
      <c r="A2286" s="28" t="s">
        <v>772</v>
      </c>
    </row>
    <row r="2287" spans="1:1" ht="14.7" customHeight="1" x14ac:dyDescent="0.25">
      <c r="A2287" s="29" t="s">
        <v>270</v>
      </c>
    </row>
    <row r="2288" spans="1:1" ht="14.7" customHeight="1" x14ac:dyDescent="0.25">
      <c r="A2288" s="28" t="s">
        <v>1820</v>
      </c>
    </row>
    <row r="2289" spans="1:1" ht="14.7" customHeight="1" x14ac:dyDescent="0.25">
      <c r="A2289" s="29" t="s">
        <v>270</v>
      </c>
    </row>
    <row r="2290" spans="1:1" ht="14.7" customHeight="1" x14ac:dyDescent="0.25">
      <c r="A2290" s="28" t="s">
        <v>774</v>
      </c>
    </row>
    <row r="2291" spans="1:1" ht="14.7" customHeight="1" x14ac:dyDescent="0.25">
      <c r="A2291" s="29" t="s">
        <v>270</v>
      </c>
    </row>
    <row r="2292" spans="1:1" ht="14.7" customHeight="1" x14ac:dyDescent="0.25">
      <c r="A2292" s="28" t="s">
        <v>781</v>
      </c>
    </row>
    <row r="2293" spans="1:1" ht="14.7" customHeight="1" x14ac:dyDescent="0.25">
      <c r="A2293" s="29" t="s">
        <v>270</v>
      </c>
    </row>
    <row r="2294" spans="1:1" ht="15.45" customHeight="1" x14ac:dyDescent="0.25">
      <c r="A2294" s="28" t="s">
        <v>1821</v>
      </c>
    </row>
    <row r="2295" spans="1:1" ht="14.7" customHeight="1" x14ac:dyDescent="0.25">
      <c r="A2295" s="29" t="s">
        <v>1822</v>
      </c>
    </row>
    <row r="2296" spans="1:1" ht="16.05" customHeight="1" x14ac:dyDescent="0.25">
      <c r="A2296" t="s">
        <v>1757</v>
      </c>
    </row>
    <row r="2297" spans="1:1" ht="18" customHeight="1" x14ac:dyDescent="0.25">
      <c r="A2297" s="13" t="s">
        <v>1823</v>
      </c>
    </row>
    <row r="2298" spans="1:1" ht="18" customHeight="1" x14ac:dyDescent="0.25">
      <c r="A2298" s="13" t="s">
        <v>1824</v>
      </c>
    </row>
    <row r="2299" spans="1:1" ht="18" customHeight="1" x14ac:dyDescent="0.25">
      <c r="A2299" s="13" t="s">
        <v>1825</v>
      </c>
    </row>
    <row r="2300" spans="1:1" ht="18" customHeight="1" x14ac:dyDescent="0.25">
      <c r="A2300" s="13" t="s">
        <v>1826</v>
      </c>
    </row>
    <row r="2301" spans="1:1" ht="18" customHeight="1" x14ac:dyDescent="0.25">
      <c r="A2301" s="13" t="s">
        <v>1827</v>
      </c>
    </row>
    <row r="2302" spans="1:1" ht="18" customHeight="1" x14ac:dyDescent="0.25">
      <c r="A2302" s="13" t="s">
        <v>1828</v>
      </c>
    </row>
    <row r="2303" spans="1:1" ht="18" customHeight="1" x14ac:dyDescent="0.25">
      <c r="A2303" s="13" t="s">
        <v>1829</v>
      </c>
    </row>
    <row r="2304" spans="1:1" ht="18" customHeight="1" x14ac:dyDescent="0.25">
      <c r="A2304" s="13" t="s">
        <v>1830</v>
      </c>
    </row>
    <row r="2305" spans="1:1" ht="18" customHeight="1" x14ac:dyDescent="0.25">
      <c r="A2305" s="13" t="s">
        <v>1831</v>
      </c>
    </row>
    <row r="2306" spans="1:1" ht="18" customHeight="1" x14ac:dyDescent="0.25">
      <c r="A2306" s="13" t="s">
        <v>1832</v>
      </c>
    </row>
    <row r="2307" spans="1:1" ht="18" customHeight="1" x14ac:dyDescent="0.25">
      <c r="A2307" s="13" t="s">
        <v>1833</v>
      </c>
    </row>
    <row r="2308" spans="1:1" ht="18" customHeight="1" x14ac:dyDescent="0.25">
      <c r="A2308" s="13" t="s">
        <v>1834</v>
      </c>
    </row>
    <row r="2309" spans="1:1" ht="18" customHeight="1" x14ac:dyDescent="0.25">
      <c r="A2309" s="13" t="s">
        <v>1835</v>
      </c>
    </row>
    <row r="2310" spans="1:1" ht="18" customHeight="1" x14ac:dyDescent="0.25">
      <c r="A2310" s="13" t="s">
        <v>1836</v>
      </c>
    </row>
    <row r="2311" spans="1:1" ht="18" customHeight="1" x14ac:dyDescent="0.25">
      <c r="A2311" s="13" t="s">
        <v>1837</v>
      </c>
    </row>
    <row r="2312" spans="1:1" ht="18" customHeight="1" x14ac:dyDescent="0.25">
      <c r="A2312" s="13" t="s">
        <v>1838</v>
      </c>
    </row>
    <row r="2313" spans="1:1" ht="17.7" customHeight="1" x14ac:dyDescent="0.25">
      <c r="A2313" s="13" t="s">
        <v>1839</v>
      </c>
    </row>
    <row r="2314" spans="1:1" ht="18" customHeight="1" x14ac:dyDescent="0.25">
      <c r="A2314" s="13" t="s">
        <v>1840</v>
      </c>
    </row>
    <row r="2315" spans="1:1" ht="40.950000000000003" customHeight="1" x14ac:dyDescent="0.25">
      <c r="A2315" t="s">
        <v>1354</v>
      </c>
    </row>
    <row r="2316" spans="1:1" ht="14.25" customHeight="1" x14ac:dyDescent="0.25">
      <c r="A2316" s="15" t="s">
        <v>1841</v>
      </c>
    </row>
    <row r="2317" spans="1:1" ht="15" customHeight="1" x14ac:dyDescent="0.25">
      <c r="A2317" s="16" t="s">
        <v>576</v>
      </c>
    </row>
    <row r="2318" spans="1:1" ht="18" customHeight="1" x14ac:dyDescent="0.25">
      <c r="A2318" t="s">
        <v>1752</v>
      </c>
    </row>
    <row r="2319" spans="1:1" ht="18.45" customHeight="1" x14ac:dyDescent="0.25">
      <c r="A2319" t="s">
        <v>1842</v>
      </c>
    </row>
    <row r="2320" spans="1:1" ht="15.45" customHeight="1" x14ac:dyDescent="0.25">
      <c r="A2320" s="28" t="s">
        <v>1754</v>
      </c>
    </row>
    <row r="2321" spans="1:1" ht="18.45" customHeight="1" x14ac:dyDescent="0.25">
      <c r="A2321" t="s">
        <v>1843</v>
      </c>
    </row>
    <row r="2322" spans="1:1" ht="14.7" customHeight="1" x14ac:dyDescent="0.25">
      <c r="A2322" s="28" t="s">
        <v>645</v>
      </c>
    </row>
    <row r="2323" spans="1:1" ht="18" customHeight="1" x14ac:dyDescent="0.25">
      <c r="A2323" t="s">
        <v>1844</v>
      </c>
    </row>
    <row r="2324" spans="1:1" ht="18" customHeight="1" x14ac:dyDescent="0.25">
      <c r="A2324" t="s">
        <v>1845</v>
      </c>
    </row>
    <row r="2325" spans="1:1" ht="14.7" customHeight="1" x14ac:dyDescent="0.25">
      <c r="A2325" t="s">
        <v>1846</v>
      </c>
    </row>
    <row r="2326" spans="1:1" ht="19.95" customHeight="1" x14ac:dyDescent="0.25">
      <c r="A2326" t="s">
        <v>1847</v>
      </c>
    </row>
    <row r="2327" spans="1:1" ht="20.55" customHeight="1" x14ac:dyDescent="0.25">
      <c r="A2327" t="s">
        <v>1848</v>
      </c>
    </row>
    <row r="2328" spans="1:1" ht="19.95" customHeight="1" x14ac:dyDescent="0.25">
      <c r="A2328" t="s">
        <v>1849</v>
      </c>
    </row>
    <row r="2329" spans="1:1" ht="14.7" customHeight="1" x14ac:dyDescent="0.25">
      <c r="A2329" s="28" t="s">
        <v>1850</v>
      </c>
    </row>
    <row r="2330" spans="1:1" ht="19.2" customHeight="1" x14ac:dyDescent="0.25">
      <c r="A2330" s="17" t="s">
        <v>1851</v>
      </c>
    </row>
    <row r="2331" spans="1:1" ht="19.2" customHeight="1" x14ac:dyDescent="0.25">
      <c r="A2331" s="17" t="s">
        <v>1852</v>
      </c>
    </row>
    <row r="2332" spans="1:1" ht="19.95" customHeight="1" x14ac:dyDescent="0.25">
      <c r="A2332" t="s">
        <v>1853</v>
      </c>
    </row>
    <row r="2333" spans="1:1" ht="19.8" customHeight="1" x14ac:dyDescent="0.25">
      <c r="A2333" t="s">
        <v>1854</v>
      </c>
    </row>
    <row r="2334" spans="1:1" ht="19.95" customHeight="1" x14ac:dyDescent="0.25">
      <c r="A2334" t="s">
        <v>1855</v>
      </c>
    </row>
    <row r="2335" spans="1:1" ht="19.8" customHeight="1" x14ac:dyDescent="0.25">
      <c r="A2335" s="36" t="s">
        <v>1856</v>
      </c>
    </row>
    <row r="2336" spans="1:1" ht="14.7" customHeight="1" x14ac:dyDescent="0.25">
      <c r="A2336" s="28" t="s">
        <v>1857</v>
      </c>
    </row>
    <row r="2337" spans="1:1" ht="15.45" customHeight="1" x14ac:dyDescent="0.25">
      <c r="A2337" t="s">
        <v>1858</v>
      </c>
    </row>
    <row r="2338" spans="1:1" ht="15.45" customHeight="1" x14ac:dyDescent="0.25">
      <c r="A2338" t="s">
        <v>1859</v>
      </c>
    </row>
    <row r="2339" spans="1:1" ht="14.7" customHeight="1" x14ac:dyDescent="0.25">
      <c r="A2339" s="28" t="s">
        <v>236</v>
      </c>
    </row>
    <row r="2340" spans="1:1" ht="19.8" customHeight="1" x14ac:dyDescent="0.25">
      <c r="A2340" s="17" t="s">
        <v>1860</v>
      </c>
    </row>
    <row r="2341" spans="1:1" ht="19.8" customHeight="1" x14ac:dyDescent="0.25">
      <c r="A2341" t="s">
        <v>1861</v>
      </c>
    </row>
    <row r="2342" spans="1:1" ht="19.2" customHeight="1" x14ac:dyDescent="0.25">
      <c r="A2342" s="17" t="s">
        <v>1862</v>
      </c>
    </row>
    <row r="2343" spans="1:1" ht="19.2" customHeight="1" x14ac:dyDescent="0.25">
      <c r="A2343" s="17" t="s">
        <v>1863</v>
      </c>
    </row>
    <row r="2344" spans="1:1" ht="14.7" customHeight="1" x14ac:dyDescent="0.25">
      <c r="A2344" s="28" t="s">
        <v>1864</v>
      </c>
    </row>
    <row r="2345" spans="1:1" ht="14.7" customHeight="1" x14ac:dyDescent="0.25">
      <c r="A2345" s="29" t="s">
        <v>236</v>
      </c>
    </row>
    <row r="2346" spans="1:1" ht="14.7" customHeight="1" x14ac:dyDescent="0.25">
      <c r="A2346" s="28" t="s">
        <v>1692</v>
      </c>
    </row>
    <row r="2347" spans="1:1" ht="19.2" customHeight="1" x14ac:dyDescent="0.25">
      <c r="A2347" t="s">
        <v>1865</v>
      </c>
    </row>
    <row r="2348" spans="1:1" ht="19.2" customHeight="1" x14ac:dyDescent="0.25">
      <c r="A2348" t="s">
        <v>1866</v>
      </c>
    </row>
    <row r="2349" spans="1:1" ht="19.2" customHeight="1" x14ac:dyDescent="0.25">
      <c r="A2349" t="s">
        <v>1867</v>
      </c>
    </row>
    <row r="2350" spans="1:1" ht="19.8" customHeight="1" x14ac:dyDescent="0.25">
      <c r="A2350" s="30" t="s">
        <v>1868</v>
      </c>
    </row>
    <row r="2351" spans="1:1" ht="19.2" customHeight="1" x14ac:dyDescent="0.25">
      <c r="A2351" t="s">
        <v>1869</v>
      </c>
    </row>
    <row r="2352" spans="1:1" ht="19.2" customHeight="1" x14ac:dyDescent="0.25">
      <c r="A2352" t="s">
        <v>1870</v>
      </c>
    </row>
    <row r="2353" spans="1:1" ht="19.8" customHeight="1" x14ac:dyDescent="0.25">
      <c r="A2353" t="s">
        <v>1871</v>
      </c>
    </row>
    <row r="2354" spans="1:1" ht="19.2" customHeight="1" x14ac:dyDescent="0.25">
      <c r="A2354" t="s">
        <v>1872</v>
      </c>
    </row>
    <row r="2355" spans="1:1" ht="19.8" customHeight="1" x14ac:dyDescent="0.25">
      <c r="A2355" s="30" t="s">
        <v>1873</v>
      </c>
    </row>
    <row r="2356" spans="1:1" ht="14.7" customHeight="1" x14ac:dyDescent="0.25">
      <c r="A2356" s="28" t="s">
        <v>1874</v>
      </c>
    </row>
    <row r="2357" spans="1:1" ht="14.7" customHeight="1" x14ac:dyDescent="0.25">
      <c r="A2357" t="s">
        <v>1875</v>
      </c>
    </row>
    <row r="2358" spans="1:1" ht="18" customHeight="1" x14ac:dyDescent="0.25">
      <c r="A2358" t="s">
        <v>1876</v>
      </c>
    </row>
    <row r="2359" spans="1:1" ht="14.7" customHeight="1" x14ac:dyDescent="0.25">
      <c r="A2359" s="28" t="s">
        <v>1877</v>
      </c>
    </row>
    <row r="2360" spans="1:1" ht="14.7" customHeight="1" x14ac:dyDescent="0.25">
      <c r="A2360" s="28" t="s">
        <v>1878</v>
      </c>
    </row>
    <row r="2361" spans="1:1" ht="14.7" customHeight="1" x14ac:dyDescent="0.25">
      <c r="A2361" s="32">
        <v>289</v>
      </c>
    </row>
    <row r="2362" spans="1:1" ht="16.8" customHeight="1" x14ac:dyDescent="0.25">
      <c r="A2362" t="s">
        <v>1879</v>
      </c>
    </row>
    <row r="2363" spans="1:1" ht="16.05" customHeight="1" x14ac:dyDescent="0.25">
      <c r="A2363" t="s">
        <v>1880</v>
      </c>
    </row>
    <row r="2364" spans="1:1" ht="14.7" customHeight="1" x14ac:dyDescent="0.25">
      <c r="A2364" t="s">
        <v>1881</v>
      </c>
    </row>
    <row r="2365" spans="1:1" ht="15.45" customHeight="1" x14ac:dyDescent="0.25">
      <c r="A2365" s="28" t="s">
        <v>1882</v>
      </c>
    </row>
    <row r="2366" spans="1:1" ht="19.2" customHeight="1" x14ac:dyDescent="0.25">
      <c r="A2366" t="s">
        <v>1883</v>
      </c>
    </row>
    <row r="2367" spans="1:1" ht="14.7" customHeight="1" x14ac:dyDescent="0.25">
      <c r="A2367" s="28" t="s">
        <v>1884</v>
      </c>
    </row>
    <row r="2368" spans="1:1" ht="18.45" customHeight="1" x14ac:dyDescent="0.25">
      <c r="A2368" t="s">
        <v>1885</v>
      </c>
    </row>
    <row r="2369" spans="1:1" ht="14.7" customHeight="1" x14ac:dyDescent="0.25">
      <c r="A2369" s="28" t="s">
        <v>1886</v>
      </c>
    </row>
    <row r="2370" spans="1:1" ht="14.7" customHeight="1" x14ac:dyDescent="0.25">
      <c r="A2370" t="s">
        <v>1887</v>
      </c>
    </row>
    <row r="2371" spans="1:1" ht="14.7" customHeight="1" x14ac:dyDescent="0.25">
      <c r="A2371" s="32">
        <v>1</v>
      </c>
    </row>
    <row r="2372" spans="1:1" ht="14.7" customHeight="1" x14ac:dyDescent="0.25">
      <c r="A2372" s="32">
        <v>386</v>
      </c>
    </row>
    <row r="2373" spans="1:1" ht="18" customHeight="1" x14ac:dyDescent="0.25">
      <c r="A2373" t="s">
        <v>1888</v>
      </c>
    </row>
    <row r="2374" spans="1:1" ht="14.7" customHeight="1" x14ac:dyDescent="0.25">
      <c r="A2374" s="48" t="s">
        <v>236</v>
      </c>
    </row>
    <row r="2375" spans="1:1" ht="15.45" customHeight="1" x14ac:dyDescent="0.25">
      <c r="A2375" s="105" t="s">
        <v>1315</v>
      </c>
    </row>
    <row r="2376" spans="1:1" ht="14.7" customHeight="1" x14ac:dyDescent="0.25">
      <c r="A2376" s="48" t="s">
        <v>270</v>
      </c>
    </row>
    <row r="2377" spans="1:1" ht="14.7" customHeight="1" x14ac:dyDescent="0.25">
      <c r="A2377" s="105" t="s">
        <v>417</v>
      </c>
    </row>
    <row r="2378" spans="1:1" ht="14.7" customHeight="1" x14ac:dyDescent="0.25">
      <c r="A2378" s="48" t="s">
        <v>270</v>
      </c>
    </row>
    <row r="2379" spans="1:1" ht="15.75" customHeight="1" x14ac:dyDescent="0.25">
      <c r="A2379" s="17" t="s">
        <v>1889</v>
      </c>
    </row>
    <row r="2380" spans="1:1" ht="14.7" customHeight="1" x14ac:dyDescent="0.25">
      <c r="A2380" s="48" t="s">
        <v>270</v>
      </c>
    </row>
    <row r="2381" spans="1:1" ht="15.75" customHeight="1" x14ac:dyDescent="0.25">
      <c r="A2381" s="51" t="s">
        <v>444</v>
      </c>
    </row>
    <row r="2382" spans="1:1" ht="17.25" customHeight="1" x14ac:dyDescent="0.25">
      <c r="A2382" s="36" t="s">
        <v>1890</v>
      </c>
    </row>
    <row r="2383" spans="1:1" ht="19.2" customHeight="1" x14ac:dyDescent="0.25">
      <c r="A2383" t="s">
        <v>1891</v>
      </c>
    </row>
    <row r="2384" spans="1:1" ht="18.45" customHeight="1" x14ac:dyDescent="0.25">
      <c r="A2384" t="s">
        <v>1892</v>
      </c>
    </row>
    <row r="2385" spans="1:1" ht="18.45" customHeight="1" x14ac:dyDescent="0.25">
      <c r="A2385" t="s">
        <v>1893</v>
      </c>
    </row>
    <row r="2386" spans="1:1" ht="18.45" customHeight="1" x14ac:dyDescent="0.25">
      <c r="A2386" t="s">
        <v>1894</v>
      </c>
    </row>
    <row r="2387" spans="1:1" ht="19.2" customHeight="1" x14ac:dyDescent="0.25">
      <c r="A2387" t="s">
        <v>1895</v>
      </c>
    </row>
    <row r="2388" spans="1:1" ht="18.45" customHeight="1" x14ac:dyDescent="0.25">
      <c r="A2388" t="s">
        <v>1896</v>
      </c>
    </row>
    <row r="2389" spans="1:1" ht="14.25" customHeight="1" x14ac:dyDescent="0.25">
      <c r="A2389" t="s">
        <v>1897</v>
      </c>
    </row>
    <row r="2390" spans="1:1" ht="16.05" customHeight="1" x14ac:dyDescent="0.25">
      <c r="A2390" t="s">
        <v>1898</v>
      </c>
    </row>
    <row r="2391" spans="1:1" ht="15.45" customHeight="1" x14ac:dyDescent="0.25">
      <c r="A2391" s="123" t="s">
        <v>1899</v>
      </c>
    </row>
    <row r="2392" spans="1:1" ht="15.45" customHeight="1" x14ac:dyDescent="0.25">
      <c r="A2392" s="124" t="s">
        <v>1900</v>
      </c>
    </row>
    <row r="2393" spans="1:1" ht="15.45" customHeight="1" x14ac:dyDescent="0.25">
      <c r="A2393" s="65" t="s">
        <v>1901</v>
      </c>
    </row>
    <row r="2394" spans="1:1" ht="16.2" customHeight="1" x14ac:dyDescent="0.25">
      <c r="A2394" s="13" t="s">
        <v>1902</v>
      </c>
    </row>
    <row r="2395" spans="1:1" ht="16.05" customHeight="1" x14ac:dyDescent="0.25">
      <c r="A2395" s="31" t="s">
        <v>1903</v>
      </c>
    </row>
    <row r="2396" spans="1:1" ht="16.05" customHeight="1" x14ac:dyDescent="0.25">
      <c r="A2396" s="31" t="s">
        <v>1904</v>
      </c>
    </row>
    <row r="2397" spans="1:1" ht="14.7" customHeight="1" x14ac:dyDescent="0.25">
      <c r="A2397" s="29" t="s">
        <v>1905</v>
      </c>
    </row>
    <row r="2398" spans="1:1" ht="16.05" customHeight="1" x14ac:dyDescent="0.25">
      <c r="A2398" s="31" t="s">
        <v>1906</v>
      </c>
    </row>
    <row r="2399" spans="1:1" ht="14.7" customHeight="1" x14ac:dyDescent="0.25">
      <c r="A2399" s="29" t="s">
        <v>1907</v>
      </c>
    </row>
    <row r="2400" spans="1:1" ht="16.05" customHeight="1" x14ac:dyDescent="0.25">
      <c r="A2400" s="31" t="s">
        <v>1908</v>
      </c>
    </row>
    <row r="2401" spans="1:1" ht="14.7" customHeight="1" x14ac:dyDescent="0.25">
      <c r="A2401" s="29" t="s">
        <v>1909</v>
      </c>
    </row>
    <row r="2402" spans="1:1" ht="16.05" customHeight="1" x14ac:dyDescent="0.25">
      <c r="A2402" s="31" t="s">
        <v>1910</v>
      </c>
    </row>
    <row r="2403" spans="1:1" ht="15.45" customHeight="1" x14ac:dyDescent="0.25">
      <c r="A2403" s="35" t="s">
        <v>1911</v>
      </c>
    </row>
    <row r="2404" spans="1:1" ht="14.7" customHeight="1" x14ac:dyDescent="0.25">
      <c r="A2404" s="29" t="s">
        <v>1912</v>
      </c>
    </row>
    <row r="2405" spans="1:1" ht="15.45" customHeight="1" x14ac:dyDescent="0.25">
      <c r="A2405" s="35" t="s">
        <v>1913</v>
      </c>
    </row>
    <row r="2406" spans="1:1" ht="15.45" customHeight="1" x14ac:dyDescent="0.25">
      <c r="A2406" s="35" t="s">
        <v>1914</v>
      </c>
    </row>
    <row r="2407" spans="1:1" ht="14.7" customHeight="1" x14ac:dyDescent="0.25">
      <c r="A2407" s="29" t="s">
        <v>1915</v>
      </c>
    </row>
    <row r="2408" spans="1:1" ht="15.45" customHeight="1" x14ac:dyDescent="0.25">
      <c r="A2408" s="31" t="s">
        <v>1916</v>
      </c>
    </row>
    <row r="2409" spans="1:1" ht="15.45" customHeight="1" x14ac:dyDescent="0.25">
      <c r="A2409" s="35" t="s">
        <v>1917</v>
      </c>
    </row>
    <row r="2410" spans="1:1" ht="14.7" customHeight="1" x14ac:dyDescent="0.25">
      <c r="A2410" s="105" t="s">
        <v>1918</v>
      </c>
    </row>
    <row r="2411" spans="1:1" ht="15.45" customHeight="1" x14ac:dyDescent="0.25">
      <c r="A2411" s="31" t="s">
        <v>1919</v>
      </c>
    </row>
    <row r="2412" spans="1:1" ht="15.45" customHeight="1" x14ac:dyDescent="0.25">
      <c r="A2412" s="35" t="s">
        <v>1920</v>
      </c>
    </row>
    <row r="2413" spans="1:1" ht="14.7" customHeight="1" x14ac:dyDescent="0.25">
      <c r="A2413" s="105" t="s">
        <v>1921</v>
      </c>
    </row>
    <row r="2414" spans="1:1" ht="15.45" customHeight="1" x14ac:dyDescent="0.25">
      <c r="A2414" s="35" t="s">
        <v>1922</v>
      </c>
    </row>
    <row r="2415" spans="1:1" ht="15.45" customHeight="1" x14ac:dyDescent="0.25">
      <c r="A2415" s="31" t="s">
        <v>1923</v>
      </c>
    </row>
    <row r="2416" spans="1:1" ht="14.7" customHeight="1" x14ac:dyDescent="0.25">
      <c r="A2416" s="105" t="s">
        <v>1924</v>
      </c>
    </row>
    <row r="2417" spans="1:52" ht="15.45" customHeight="1" x14ac:dyDescent="0.25">
      <c r="A2417" s="35" t="s">
        <v>1925</v>
      </c>
    </row>
    <row r="2418" spans="1:52" ht="16.05" customHeight="1" x14ac:dyDescent="0.25">
      <c r="A2418" s="31" t="s">
        <v>1926</v>
      </c>
    </row>
    <row r="2419" spans="1:52" ht="43.05" customHeight="1" x14ac:dyDescent="0.25">
      <c r="A2419" s="77" t="s">
        <v>639</v>
      </c>
    </row>
    <row r="2420" spans="1:52" ht="43.05" customHeight="1" x14ac:dyDescent="0.25">
      <c r="A2420" t="s">
        <v>700</v>
      </c>
    </row>
    <row r="2421" spans="1:52" ht="18.3" customHeight="1" x14ac:dyDescent="0.25">
      <c r="A2421" s="125">
        <v>98</v>
      </c>
      <c r="B2421" s="312">
        <v>177</v>
      </c>
      <c r="C2421" s="312"/>
      <c r="D2421" s="312"/>
      <c r="E2421" s="312"/>
      <c r="F2421" s="312">
        <v>262</v>
      </c>
      <c r="G2421" s="312"/>
      <c r="H2421" s="312"/>
      <c r="I2421" s="312"/>
      <c r="J2421" s="312">
        <v>155</v>
      </c>
      <c r="K2421" s="312"/>
      <c r="L2421" s="312"/>
      <c r="M2421" s="312"/>
      <c r="N2421" s="309">
        <v>236</v>
      </c>
      <c r="O2421" s="309"/>
      <c r="P2421" s="309"/>
      <c r="Q2421" s="309"/>
      <c r="R2421" s="309"/>
      <c r="S2421" s="312">
        <v>201</v>
      </c>
      <c r="T2421" s="312"/>
      <c r="U2421" s="312"/>
      <c r="V2421" s="312"/>
      <c r="W2421" s="312"/>
      <c r="X2421" s="296">
        <v>146</v>
      </c>
      <c r="Y2421" s="296"/>
      <c r="Z2421" s="296"/>
      <c r="AA2421" s="296"/>
      <c r="AB2421" s="296"/>
      <c r="AC2421" s="296"/>
      <c r="AD2421" s="296">
        <v>147</v>
      </c>
      <c r="AE2421" s="296"/>
      <c r="AF2421" s="296"/>
      <c r="AG2421" s="296"/>
      <c r="AH2421" s="296"/>
      <c r="AI2421" s="312">
        <v>164</v>
      </c>
      <c r="AJ2421" s="312"/>
      <c r="AK2421" s="312"/>
      <c r="AL2421" s="312"/>
      <c r="AM2421" s="312"/>
      <c r="AN2421" s="312"/>
      <c r="AO2421" s="312">
        <v>254</v>
      </c>
      <c r="AP2421" s="312"/>
      <c r="AQ2421" s="312"/>
      <c r="AR2421" s="312"/>
      <c r="AS2421" s="312"/>
      <c r="AT2421" s="314">
        <v>132</v>
      </c>
      <c r="AU2421" s="314"/>
      <c r="AV2421" s="314"/>
      <c r="AW2421" s="314"/>
      <c r="AX2421" s="314"/>
      <c r="AY2421" s="313">
        <v>1972</v>
      </c>
      <c r="AZ2421" s="313"/>
    </row>
    <row r="2422" spans="1:52" ht="18.45" customHeight="1" x14ac:dyDescent="0.25">
      <c r="A2422" s="126">
        <v>249</v>
      </c>
      <c r="B2422" s="312">
        <v>528</v>
      </c>
      <c r="C2422" s="312"/>
      <c r="D2422" s="312"/>
      <c r="E2422" s="312"/>
      <c r="F2422" s="312">
        <v>680</v>
      </c>
      <c r="G2422" s="312"/>
      <c r="H2422" s="312"/>
      <c r="I2422" s="312"/>
      <c r="J2422" s="312">
        <v>412</v>
      </c>
      <c r="K2422" s="312"/>
      <c r="L2422" s="312"/>
      <c r="M2422" s="312"/>
      <c r="N2422" s="307">
        <v>589</v>
      </c>
      <c r="O2422" s="307"/>
      <c r="P2422" s="307"/>
      <c r="Q2422" s="307"/>
      <c r="R2422" s="307"/>
      <c r="S2422" s="312">
        <v>386</v>
      </c>
      <c r="T2422" s="312"/>
      <c r="U2422" s="312"/>
      <c r="V2422" s="312"/>
      <c r="W2422" s="312"/>
      <c r="X2422" s="296">
        <v>233</v>
      </c>
      <c r="Y2422" s="296"/>
      <c r="Z2422" s="296"/>
      <c r="AA2422" s="296"/>
      <c r="AB2422" s="296"/>
      <c r="AC2422" s="296"/>
      <c r="AD2422" s="296">
        <v>284</v>
      </c>
      <c r="AE2422" s="296"/>
      <c r="AF2422" s="296"/>
      <c r="AG2422" s="296"/>
      <c r="AH2422" s="296"/>
      <c r="AI2422" s="312">
        <v>230</v>
      </c>
      <c r="AJ2422" s="312"/>
      <c r="AK2422" s="312"/>
      <c r="AL2422" s="312"/>
      <c r="AM2422" s="312"/>
      <c r="AN2422" s="312"/>
      <c r="AO2422" s="312">
        <v>563</v>
      </c>
      <c r="AP2422" s="312"/>
      <c r="AQ2422" s="312"/>
      <c r="AR2422" s="312"/>
      <c r="AS2422" s="312"/>
      <c r="AT2422" s="314">
        <v>218</v>
      </c>
      <c r="AU2422" s="314"/>
      <c r="AV2422" s="314"/>
      <c r="AW2422" s="314"/>
      <c r="AX2422" s="314"/>
      <c r="AY2422" s="313">
        <v>4372</v>
      </c>
      <c r="AZ2422" s="313"/>
    </row>
    <row r="2423" spans="1:52" ht="15" customHeight="1" x14ac:dyDescent="0.25">
      <c r="A2423" t="s">
        <v>1927</v>
      </c>
    </row>
    <row r="2424" spans="1:52" ht="16.5" customHeight="1" x14ac:dyDescent="0.25">
      <c r="A2424" s="61" t="s">
        <v>786</v>
      </c>
    </row>
    <row r="2425" spans="1:52" ht="16.5" customHeight="1" x14ac:dyDescent="0.25">
      <c r="A2425" s="91" t="s">
        <v>1928</v>
      </c>
    </row>
    <row r="2426" spans="1:52" ht="18" customHeight="1" x14ac:dyDescent="0.25">
      <c r="A2426" s="17" t="s">
        <v>1813</v>
      </c>
    </row>
    <row r="2427" spans="1:52" ht="19.2" customHeight="1" x14ac:dyDescent="0.25">
      <c r="A2427" s="13" t="s">
        <v>1929</v>
      </c>
    </row>
    <row r="2428" spans="1:52" ht="15.45" customHeight="1" x14ac:dyDescent="0.25">
      <c r="A2428" s="28" t="s">
        <v>1930</v>
      </c>
    </row>
    <row r="2429" spans="1:52" ht="14.7" customHeight="1" x14ac:dyDescent="0.25">
      <c r="A2429" s="28" t="s">
        <v>1640</v>
      </c>
    </row>
    <row r="2430" spans="1:52" ht="14.7" customHeight="1" x14ac:dyDescent="0.25">
      <c r="A2430" s="105" t="s">
        <v>1640</v>
      </c>
    </row>
    <row r="2431" spans="1:52" ht="13.05" customHeight="1" x14ac:dyDescent="0.25">
      <c r="A2431" s="115" t="s">
        <v>1641</v>
      </c>
    </row>
    <row r="2432" spans="1:52" ht="14.7" customHeight="1" x14ac:dyDescent="0.25">
      <c r="A2432" s="28" t="s">
        <v>1640</v>
      </c>
    </row>
    <row r="2433" spans="1:1" ht="13.05" customHeight="1" x14ac:dyDescent="0.25">
      <c r="A2433" s="115" t="s">
        <v>1641</v>
      </c>
    </row>
    <row r="2434" spans="1:1" ht="15.45" customHeight="1" x14ac:dyDescent="0.25">
      <c r="A2434" s="105" t="s">
        <v>1678</v>
      </c>
    </row>
    <row r="2435" spans="1:1" ht="13.05" customHeight="1" x14ac:dyDescent="0.25">
      <c r="A2435" s="115" t="s">
        <v>1641</v>
      </c>
    </row>
    <row r="2436" spans="1:1" ht="14.7" customHeight="1" x14ac:dyDescent="0.25">
      <c r="A2436" s="28" t="s">
        <v>645</v>
      </c>
    </row>
    <row r="2437" spans="1:1" ht="14.7" customHeight="1" x14ac:dyDescent="0.25">
      <c r="A2437" t="s">
        <v>1931</v>
      </c>
    </row>
    <row r="2438" spans="1:1" ht="14.7" customHeight="1" x14ac:dyDescent="0.25">
      <c r="A2438" s="32">
        <v>297</v>
      </c>
    </row>
    <row r="2439" spans="1:1" ht="14.7" customHeight="1" x14ac:dyDescent="0.25">
      <c r="A2439" s="32">
        <v>299</v>
      </c>
    </row>
    <row r="2440" spans="1:1" ht="14.7" customHeight="1" x14ac:dyDescent="0.25">
      <c r="A2440" s="32">
        <v>301</v>
      </c>
    </row>
    <row r="2441" spans="1:1" ht="14.7" customHeight="1" x14ac:dyDescent="0.25">
      <c r="A2441" s="28" t="s">
        <v>1932</v>
      </c>
    </row>
    <row r="2442" spans="1:1" ht="16.05" customHeight="1" x14ac:dyDescent="0.25">
      <c r="A2442" s="62" t="s">
        <v>1933</v>
      </c>
    </row>
    <row r="2443" spans="1:1" ht="18" customHeight="1" x14ac:dyDescent="0.25">
      <c r="A2443" t="s">
        <v>1934</v>
      </c>
    </row>
    <row r="2444" spans="1:1" ht="18" customHeight="1" x14ac:dyDescent="0.25">
      <c r="A2444" t="s">
        <v>1935</v>
      </c>
    </row>
    <row r="2445" spans="1:1" ht="18" customHeight="1" x14ac:dyDescent="0.25">
      <c r="A2445" t="s">
        <v>1936</v>
      </c>
    </row>
    <row r="2446" spans="1:1" ht="14.7" customHeight="1" x14ac:dyDescent="0.25">
      <c r="A2446" s="28" t="s">
        <v>1686</v>
      </c>
    </row>
    <row r="2447" spans="1:1" ht="17.25" customHeight="1" x14ac:dyDescent="0.25">
      <c r="A2447" s="17" t="s">
        <v>1937</v>
      </c>
    </row>
    <row r="2448" spans="1:1" ht="18" customHeight="1" x14ac:dyDescent="0.25">
      <c r="A2448" s="17" t="s">
        <v>1938</v>
      </c>
    </row>
    <row r="2449" spans="1:1" ht="17.25" customHeight="1" x14ac:dyDescent="0.25">
      <c r="A2449" t="s">
        <v>1939</v>
      </c>
    </row>
    <row r="2450" spans="1:1" ht="18" customHeight="1" x14ac:dyDescent="0.25">
      <c r="A2450" t="s">
        <v>1940</v>
      </c>
    </row>
    <row r="2451" spans="1:1" ht="17.25" customHeight="1" x14ac:dyDescent="0.25">
      <c r="A2451" t="s">
        <v>1941</v>
      </c>
    </row>
    <row r="2452" spans="1:1" ht="14.7" customHeight="1" x14ac:dyDescent="0.25">
      <c r="A2452" s="35" t="s">
        <v>1942</v>
      </c>
    </row>
    <row r="2453" spans="1:1" ht="14.7" customHeight="1" x14ac:dyDescent="0.25">
      <c r="A2453" s="29" t="s">
        <v>1864</v>
      </c>
    </row>
    <row r="2454" spans="1:1" ht="14.7" customHeight="1" x14ac:dyDescent="0.25">
      <c r="A2454" s="35" t="s">
        <v>236</v>
      </c>
    </row>
    <row r="2455" spans="1:1" ht="14.7" customHeight="1" x14ac:dyDescent="0.25">
      <c r="A2455" s="29" t="s">
        <v>1943</v>
      </c>
    </row>
    <row r="2456" spans="1:1" ht="14.7" customHeight="1" x14ac:dyDescent="0.25">
      <c r="A2456" s="29" t="s">
        <v>1944</v>
      </c>
    </row>
    <row r="2457" spans="1:1" ht="14.7" customHeight="1" x14ac:dyDescent="0.25">
      <c r="A2457" s="35" t="s">
        <v>236</v>
      </c>
    </row>
    <row r="2458" spans="1:1" ht="15.45" customHeight="1" x14ac:dyDescent="0.25">
      <c r="A2458" s="29" t="s">
        <v>1945</v>
      </c>
    </row>
    <row r="2459" spans="1:1" ht="15.45" customHeight="1" x14ac:dyDescent="0.25">
      <c r="A2459" s="29" t="s">
        <v>1315</v>
      </c>
    </row>
    <row r="2460" spans="1:1" ht="14.7" customHeight="1" x14ac:dyDescent="0.25">
      <c r="A2460" s="35" t="s">
        <v>270</v>
      </c>
    </row>
    <row r="2461" spans="1:1" ht="15.45" customHeight="1" x14ac:dyDescent="0.25">
      <c r="A2461" s="29" t="s">
        <v>1946</v>
      </c>
    </row>
    <row r="2462" spans="1:1" ht="14.7" customHeight="1" x14ac:dyDescent="0.25">
      <c r="A2462" s="35" t="s">
        <v>270</v>
      </c>
    </row>
    <row r="2463" spans="1:1" ht="44.55" customHeight="1" x14ac:dyDescent="0.25">
      <c r="A2463" t="s">
        <v>1947</v>
      </c>
    </row>
    <row r="2464" spans="1:1" ht="17.25" customHeight="1" x14ac:dyDescent="0.25">
      <c r="A2464" t="s">
        <v>1948</v>
      </c>
    </row>
    <row r="2465" spans="1:1" ht="17.25" customHeight="1" x14ac:dyDescent="0.25">
      <c r="A2465" s="17" t="s">
        <v>1949</v>
      </c>
    </row>
    <row r="2466" spans="1:1" ht="16.8" customHeight="1" x14ac:dyDescent="0.25">
      <c r="A2466" s="17" t="s">
        <v>1950</v>
      </c>
    </row>
    <row r="2467" spans="1:1" ht="17.25" customHeight="1" x14ac:dyDescent="0.25">
      <c r="A2467" s="17" t="s">
        <v>1951</v>
      </c>
    </row>
    <row r="2468" spans="1:1" ht="17.25" customHeight="1" x14ac:dyDescent="0.25">
      <c r="A2468" s="43" t="s">
        <v>1952</v>
      </c>
    </row>
    <row r="2469" spans="1:1" ht="17.25" customHeight="1" x14ac:dyDescent="0.25">
      <c r="A2469" s="13" t="s">
        <v>1953</v>
      </c>
    </row>
    <row r="2470" spans="1:1" ht="16.8" customHeight="1" x14ac:dyDescent="0.25">
      <c r="A2470" s="13" t="s">
        <v>1954</v>
      </c>
    </row>
    <row r="2471" spans="1:1" ht="18" customHeight="1" x14ac:dyDescent="0.25">
      <c r="A2471" s="13" t="s">
        <v>1955</v>
      </c>
    </row>
    <row r="2472" spans="1:1" ht="17.25" customHeight="1" x14ac:dyDescent="0.25">
      <c r="A2472" s="43" t="s">
        <v>1956</v>
      </c>
    </row>
    <row r="2473" spans="1:1" ht="18" customHeight="1" x14ac:dyDescent="0.25">
      <c r="A2473" s="13" t="s">
        <v>1957</v>
      </c>
    </row>
    <row r="2474" spans="1:1" ht="17.25" customHeight="1" x14ac:dyDescent="0.25">
      <c r="A2474" s="13" t="s">
        <v>1958</v>
      </c>
    </row>
    <row r="2475" spans="1:1" ht="18" customHeight="1" x14ac:dyDescent="0.25">
      <c r="A2475" s="13" t="s">
        <v>1959</v>
      </c>
    </row>
    <row r="2476" spans="1:1" ht="18" customHeight="1" x14ac:dyDescent="0.25">
      <c r="A2476" s="13" t="s">
        <v>1960</v>
      </c>
    </row>
    <row r="2477" spans="1:1" ht="17.25" customHeight="1" x14ac:dyDescent="0.25">
      <c r="A2477" s="43" t="s">
        <v>1961</v>
      </c>
    </row>
    <row r="2478" spans="1:1" ht="16.8" customHeight="1" x14ac:dyDescent="0.25">
      <c r="A2478" s="13" t="s">
        <v>1962</v>
      </c>
    </row>
    <row r="2479" spans="1:1" ht="18" customHeight="1" x14ac:dyDescent="0.25">
      <c r="A2479" s="13" t="s">
        <v>1963</v>
      </c>
    </row>
    <row r="2480" spans="1:1" ht="17.25" customHeight="1" x14ac:dyDescent="0.25">
      <c r="A2480" s="43" t="s">
        <v>1964</v>
      </c>
    </row>
    <row r="2481" spans="1:1" ht="17.25" customHeight="1" x14ac:dyDescent="0.25">
      <c r="A2481" s="13" t="s">
        <v>1965</v>
      </c>
    </row>
    <row r="2482" spans="1:1" ht="17.25" customHeight="1" x14ac:dyDescent="0.25">
      <c r="A2482" s="13" t="s">
        <v>1966</v>
      </c>
    </row>
    <row r="2483" spans="1:1" ht="17.25" customHeight="1" x14ac:dyDescent="0.25">
      <c r="A2483" s="43" t="s">
        <v>1967</v>
      </c>
    </row>
    <row r="2484" spans="1:1" ht="18" customHeight="1" x14ac:dyDescent="0.25">
      <c r="A2484" s="30" t="s">
        <v>1968</v>
      </c>
    </row>
    <row r="2485" spans="1:1" ht="17.25" customHeight="1" x14ac:dyDescent="0.25">
      <c r="A2485" s="30" t="s">
        <v>1969</v>
      </c>
    </row>
    <row r="2486" spans="1:1" ht="17.25" customHeight="1" x14ac:dyDescent="0.25">
      <c r="A2486" s="30" t="s">
        <v>1970</v>
      </c>
    </row>
    <row r="2487" spans="1:1" ht="17.25" customHeight="1" x14ac:dyDescent="0.25">
      <c r="A2487" s="30" t="s">
        <v>1971</v>
      </c>
    </row>
    <row r="2488" spans="1:1" ht="17.25" customHeight="1" x14ac:dyDescent="0.25">
      <c r="A2488" s="30" t="s">
        <v>1972</v>
      </c>
    </row>
    <row r="2489" spans="1:1" ht="14.7" customHeight="1" x14ac:dyDescent="0.25">
      <c r="A2489" s="28" t="s">
        <v>430</v>
      </c>
    </row>
    <row r="2490" spans="1:1" ht="17.25" customHeight="1" x14ac:dyDescent="0.25">
      <c r="A2490" t="s">
        <v>1973</v>
      </c>
    </row>
    <row r="2491" spans="1:1" ht="14.25" customHeight="1" x14ac:dyDescent="0.25">
      <c r="A2491" t="s">
        <v>1974</v>
      </c>
    </row>
    <row r="2492" spans="1:1" ht="16.5" customHeight="1" x14ac:dyDescent="0.25">
      <c r="A2492" s="61" t="s">
        <v>1975</v>
      </c>
    </row>
    <row r="2493" spans="1:1" ht="18" customHeight="1" x14ac:dyDescent="0.25">
      <c r="A2493" t="s">
        <v>1976</v>
      </c>
    </row>
    <row r="2494" spans="1:1" ht="14.7" customHeight="1" x14ac:dyDescent="0.25">
      <c r="A2494" s="105" t="s">
        <v>1640</v>
      </c>
    </row>
    <row r="2495" spans="1:1" ht="13.05" customHeight="1" x14ac:dyDescent="0.25">
      <c r="A2495" s="115" t="s">
        <v>1641</v>
      </c>
    </row>
    <row r="2496" spans="1:1" ht="14.7" customHeight="1" x14ac:dyDescent="0.25">
      <c r="A2496" s="28" t="s">
        <v>1640</v>
      </c>
    </row>
    <row r="2497" spans="1:1" ht="13.05" customHeight="1" x14ac:dyDescent="0.25">
      <c r="A2497" s="115" t="s">
        <v>1641</v>
      </c>
    </row>
    <row r="2498" spans="1:1" ht="14.7" customHeight="1" x14ac:dyDescent="0.25">
      <c r="A2498" s="28" t="s">
        <v>1640</v>
      </c>
    </row>
    <row r="2499" spans="1:1" ht="13.05" customHeight="1" x14ac:dyDescent="0.25">
      <c r="A2499" s="115" t="s">
        <v>1641</v>
      </c>
    </row>
    <row r="2500" spans="1:1" ht="14.7" customHeight="1" x14ac:dyDescent="0.25">
      <c r="A2500" s="105" t="s">
        <v>1642</v>
      </c>
    </row>
    <row r="2501" spans="1:1" ht="13.05" customHeight="1" x14ac:dyDescent="0.25">
      <c r="A2501" s="115" t="s">
        <v>1641</v>
      </c>
    </row>
    <row r="2502" spans="1:1" ht="14.7" customHeight="1" x14ac:dyDescent="0.25">
      <c r="A2502" s="28" t="s">
        <v>645</v>
      </c>
    </row>
    <row r="2503" spans="1:1" ht="14.7" customHeight="1" x14ac:dyDescent="0.25">
      <c r="A2503" s="32">
        <v>295</v>
      </c>
    </row>
    <row r="2504" spans="1:1" ht="14.7" customHeight="1" x14ac:dyDescent="0.25">
      <c r="A2504" s="32">
        <v>297</v>
      </c>
    </row>
    <row r="2505" spans="1:1" ht="14.7" customHeight="1" x14ac:dyDescent="0.25">
      <c r="A2505" s="32">
        <v>299</v>
      </c>
    </row>
    <row r="2506" spans="1:1" ht="14.7" customHeight="1" x14ac:dyDescent="0.25">
      <c r="A2506" s="32">
        <v>301</v>
      </c>
    </row>
    <row r="2507" spans="1:1" ht="14.7" customHeight="1" x14ac:dyDescent="0.25">
      <c r="A2507" s="28" t="s">
        <v>1977</v>
      </c>
    </row>
    <row r="2508" spans="1:1" ht="14.7" customHeight="1" x14ac:dyDescent="0.25">
      <c r="A2508" s="28" t="s">
        <v>1501</v>
      </c>
    </row>
    <row r="2509" spans="1:1" ht="14.7" customHeight="1" x14ac:dyDescent="0.25">
      <c r="A2509" s="29" t="s">
        <v>270</v>
      </c>
    </row>
    <row r="2510" spans="1:1" ht="14.7" customHeight="1" x14ac:dyDescent="0.25">
      <c r="A2510" s="28" t="s">
        <v>1646</v>
      </c>
    </row>
    <row r="2511" spans="1:1" ht="14.7" customHeight="1" x14ac:dyDescent="0.25">
      <c r="A2511" s="29" t="s">
        <v>270</v>
      </c>
    </row>
    <row r="2512" spans="1:1" ht="14.7" customHeight="1" x14ac:dyDescent="0.25">
      <c r="A2512" s="28" t="s">
        <v>1907</v>
      </c>
    </row>
    <row r="2513" spans="1:1" ht="14.7" customHeight="1" x14ac:dyDescent="0.25">
      <c r="A2513" s="29" t="s">
        <v>270</v>
      </c>
    </row>
    <row r="2514" spans="1:1" ht="15.45" customHeight="1" x14ac:dyDescent="0.25">
      <c r="A2514" t="s">
        <v>1978</v>
      </c>
    </row>
    <row r="2515" spans="1:1" ht="14.7" customHeight="1" x14ac:dyDescent="0.25">
      <c r="A2515" s="29" t="s">
        <v>270</v>
      </c>
    </row>
    <row r="2516" spans="1:1" ht="14.7" customHeight="1" x14ac:dyDescent="0.25">
      <c r="A2516" s="28" t="s">
        <v>772</v>
      </c>
    </row>
    <row r="2517" spans="1:1" ht="14.7" customHeight="1" x14ac:dyDescent="0.25">
      <c r="A2517" s="29" t="s">
        <v>270</v>
      </c>
    </row>
    <row r="2518" spans="1:1" ht="14.7" customHeight="1" x14ac:dyDescent="0.25">
      <c r="A2518" t="s">
        <v>1979</v>
      </c>
    </row>
    <row r="2519" spans="1:1" ht="14.7" customHeight="1" x14ac:dyDescent="0.25">
      <c r="A2519" s="29" t="s">
        <v>270</v>
      </c>
    </row>
    <row r="2520" spans="1:1" ht="14.7" customHeight="1" x14ac:dyDescent="0.25">
      <c r="A2520" s="28" t="s">
        <v>774</v>
      </c>
    </row>
    <row r="2521" spans="1:1" ht="14.7" customHeight="1" x14ac:dyDescent="0.25">
      <c r="A2521" s="29" t="s">
        <v>270</v>
      </c>
    </row>
    <row r="2522" spans="1:1" ht="14.7" customHeight="1" x14ac:dyDescent="0.25">
      <c r="A2522" s="28" t="s">
        <v>781</v>
      </c>
    </row>
    <row r="2523" spans="1:1" ht="14.7" customHeight="1" x14ac:dyDescent="0.25">
      <c r="A2523" s="29" t="s">
        <v>270</v>
      </c>
    </row>
    <row r="2524" spans="1:1" ht="15.45" customHeight="1" x14ac:dyDescent="0.25">
      <c r="A2524" s="28" t="s">
        <v>1519</v>
      </c>
    </row>
    <row r="2525" spans="1:1" ht="15.45" customHeight="1" x14ac:dyDescent="0.25">
      <c r="A2525" s="28" t="s">
        <v>1980</v>
      </c>
    </row>
    <row r="2526" spans="1:1" ht="16.05" customHeight="1" x14ac:dyDescent="0.25">
      <c r="A2526" s="13" t="s">
        <v>1981</v>
      </c>
    </row>
    <row r="2527" spans="1:1" ht="16.05" customHeight="1" x14ac:dyDescent="0.25">
      <c r="A2527" s="13" t="s">
        <v>1982</v>
      </c>
    </row>
    <row r="2528" spans="1:1" ht="16.05" customHeight="1" x14ac:dyDescent="0.25">
      <c r="A2528" s="13" t="s">
        <v>1983</v>
      </c>
    </row>
    <row r="2529" spans="1:1" ht="16.05" customHeight="1" x14ac:dyDescent="0.25">
      <c r="A2529" s="13" t="s">
        <v>1984</v>
      </c>
    </row>
    <row r="2530" spans="1:1" ht="16.05" customHeight="1" x14ac:dyDescent="0.25">
      <c r="A2530" s="13" t="s">
        <v>1985</v>
      </c>
    </row>
    <row r="2531" spans="1:1" ht="16.8" customHeight="1" x14ac:dyDescent="0.25">
      <c r="A2531" s="13" t="s">
        <v>1986</v>
      </c>
    </row>
    <row r="2532" spans="1:1" ht="16.05" customHeight="1" x14ac:dyDescent="0.25">
      <c r="A2532" s="13" t="s">
        <v>1987</v>
      </c>
    </row>
    <row r="2533" spans="1:1" ht="16.05" customHeight="1" x14ac:dyDescent="0.25">
      <c r="A2533" s="13" t="s">
        <v>1988</v>
      </c>
    </row>
    <row r="2534" spans="1:1" ht="16.8" customHeight="1" x14ac:dyDescent="0.25">
      <c r="A2534" s="13" t="s">
        <v>1989</v>
      </c>
    </row>
    <row r="2535" spans="1:1" ht="16.05" customHeight="1" x14ac:dyDescent="0.25">
      <c r="A2535" s="13" t="s">
        <v>1990</v>
      </c>
    </row>
    <row r="2536" spans="1:1" ht="16.05" customHeight="1" x14ac:dyDescent="0.25">
      <c r="A2536" s="13" t="s">
        <v>1991</v>
      </c>
    </row>
    <row r="2537" spans="1:1" ht="16.05" customHeight="1" x14ac:dyDescent="0.25">
      <c r="A2537" s="13" t="s">
        <v>1992</v>
      </c>
    </row>
    <row r="2538" spans="1:1" ht="16.05" customHeight="1" x14ac:dyDescent="0.25">
      <c r="A2538" s="13" t="s">
        <v>1993</v>
      </c>
    </row>
    <row r="2539" spans="1:1" ht="16.05" customHeight="1" x14ac:dyDescent="0.25">
      <c r="A2539" s="13" t="s">
        <v>1994</v>
      </c>
    </row>
    <row r="2540" spans="1:1" ht="16.05" customHeight="1" x14ac:dyDescent="0.25">
      <c r="A2540" s="13" t="s">
        <v>1995</v>
      </c>
    </row>
    <row r="2541" spans="1:1" ht="16.05" customHeight="1" x14ac:dyDescent="0.25">
      <c r="A2541" s="13" t="s">
        <v>1996</v>
      </c>
    </row>
    <row r="2542" spans="1:1" ht="16.05" customHeight="1" x14ac:dyDescent="0.25">
      <c r="A2542" s="13" t="s">
        <v>1997</v>
      </c>
    </row>
    <row r="2543" spans="1:1" ht="16.05" customHeight="1" x14ac:dyDescent="0.25">
      <c r="A2543" t="s">
        <v>1998</v>
      </c>
    </row>
    <row r="2544" spans="1:1" ht="51.3" customHeight="1" x14ac:dyDescent="0.25">
      <c r="A2544" t="s">
        <v>574</v>
      </c>
    </row>
    <row r="2545" spans="1:1" ht="13.8" customHeight="1" x14ac:dyDescent="0.25">
      <c r="A2545" s="20" t="s">
        <v>1999</v>
      </c>
    </row>
    <row r="2546" spans="1:1" ht="15.75" customHeight="1" x14ac:dyDescent="0.25">
      <c r="A2546" s="51" t="s">
        <v>444</v>
      </c>
    </row>
    <row r="2547" spans="1:1" ht="9.3000000000000007" customHeight="1" x14ac:dyDescent="0.25">
      <c r="A2547" s="106" t="s">
        <v>2000</v>
      </c>
    </row>
    <row r="2548" spans="1:1" ht="4.95" customHeight="1" x14ac:dyDescent="0.25">
      <c r="A2548" s="127" t="s">
        <v>2001</v>
      </c>
    </row>
    <row r="2549" spans="1:1" ht="17.25" customHeight="1" x14ac:dyDescent="0.25">
      <c r="A2549" t="s">
        <v>2002</v>
      </c>
    </row>
    <row r="2550" spans="1:1" ht="19.8" customHeight="1" x14ac:dyDescent="0.25">
      <c r="A2550" s="17" t="s">
        <v>2003</v>
      </c>
    </row>
    <row r="2551" spans="1:1" ht="15.45" customHeight="1" x14ac:dyDescent="0.25">
      <c r="A2551" s="28" t="s">
        <v>1679</v>
      </c>
    </row>
    <row r="2552" spans="1:1" ht="19.2" customHeight="1" x14ac:dyDescent="0.25">
      <c r="A2552" t="s">
        <v>2004</v>
      </c>
    </row>
    <row r="2553" spans="1:1" ht="14.7" customHeight="1" x14ac:dyDescent="0.25">
      <c r="A2553" s="28" t="s">
        <v>645</v>
      </c>
    </row>
    <row r="2554" spans="1:1" ht="18" customHeight="1" x14ac:dyDescent="0.25">
      <c r="A2554" t="s">
        <v>2005</v>
      </c>
    </row>
    <row r="2555" spans="1:1" ht="14.7" customHeight="1" x14ac:dyDescent="0.25">
      <c r="A2555" s="112" t="s">
        <v>2006</v>
      </c>
    </row>
    <row r="2556" spans="1:1" ht="18" customHeight="1" x14ac:dyDescent="0.25">
      <c r="A2556" s="62" t="s">
        <v>2007</v>
      </c>
    </row>
    <row r="2557" spans="1:1" ht="18.75" customHeight="1" x14ac:dyDescent="0.25">
      <c r="A2557" t="s">
        <v>2008</v>
      </c>
    </row>
    <row r="2558" spans="1:1" ht="14.7" customHeight="1" x14ac:dyDescent="0.25">
      <c r="A2558" s="128">
        <v>78.73</v>
      </c>
    </row>
    <row r="2559" spans="1:1" ht="14.7" customHeight="1" x14ac:dyDescent="0.25">
      <c r="A2559" s="32">
        <v>0</v>
      </c>
    </row>
    <row r="2560" spans="1:1" ht="19.8" customHeight="1" x14ac:dyDescent="0.25">
      <c r="A2560" t="s">
        <v>2009</v>
      </c>
    </row>
    <row r="2561" spans="1:1" ht="14.7" customHeight="1" x14ac:dyDescent="0.25">
      <c r="A2561" s="32">
        <v>7642</v>
      </c>
    </row>
    <row r="2562" spans="1:1" ht="20.55" customHeight="1" x14ac:dyDescent="0.25">
      <c r="A2562" t="s">
        <v>2010</v>
      </c>
    </row>
    <row r="2563" spans="1:1" ht="14.7" customHeight="1" x14ac:dyDescent="0.25">
      <c r="A2563" s="28" t="s">
        <v>2011</v>
      </c>
    </row>
    <row r="2564" spans="1:1" ht="19.8" customHeight="1" x14ac:dyDescent="0.25">
      <c r="A2564" s="17" t="s">
        <v>2012</v>
      </c>
    </row>
    <row r="2565" spans="1:1" ht="19.8" customHeight="1" x14ac:dyDescent="0.25">
      <c r="A2565" s="17" t="s">
        <v>2013</v>
      </c>
    </row>
    <row r="2566" spans="1:1" ht="19.8" customHeight="1" x14ac:dyDescent="0.25">
      <c r="A2566" t="s">
        <v>2014</v>
      </c>
    </row>
    <row r="2567" spans="1:1" ht="19.8" customHeight="1" x14ac:dyDescent="0.25">
      <c r="A2567" t="s">
        <v>2015</v>
      </c>
    </row>
    <row r="2568" spans="1:1" ht="20.55" customHeight="1" x14ac:dyDescent="0.25">
      <c r="A2568" t="s">
        <v>2016</v>
      </c>
    </row>
    <row r="2569" spans="1:1" ht="14.7" customHeight="1" x14ac:dyDescent="0.25">
      <c r="A2569" s="28" t="s">
        <v>2017</v>
      </c>
    </row>
    <row r="2570" spans="1:1" ht="19.8" customHeight="1" x14ac:dyDescent="0.25">
      <c r="A2570" t="s">
        <v>2018</v>
      </c>
    </row>
    <row r="2571" spans="1:1" ht="14.7" customHeight="1" x14ac:dyDescent="0.25">
      <c r="A2571" s="28" t="s">
        <v>2019</v>
      </c>
    </row>
    <row r="2572" spans="1:1" ht="14.7" customHeight="1" x14ac:dyDescent="0.25">
      <c r="A2572" s="28" t="s">
        <v>2020</v>
      </c>
    </row>
    <row r="2573" spans="1:1" ht="15.45" customHeight="1" x14ac:dyDescent="0.25">
      <c r="A2573" s="28" t="s">
        <v>2021</v>
      </c>
    </row>
    <row r="2574" spans="1:1" ht="17.25" customHeight="1" x14ac:dyDescent="0.25">
      <c r="A2574" t="s">
        <v>2022</v>
      </c>
    </row>
    <row r="2575" spans="1:1" ht="15.45" customHeight="1" x14ac:dyDescent="0.25">
      <c r="A2575" s="28" t="s">
        <v>2023</v>
      </c>
    </row>
    <row r="2576" spans="1:1" ht="14.7" customHeight="1" x14ac:dyDescent="0.25">
      <c r="A2576" s="28" t="s">
        <v>2024</v>
      </c>
    </row>
    <row r="2577" spans="1:1" ht="14.7" customHeight="1" x14ac:dyDescent="0.25">
      <c r="A2577" s="28" t="s">
        <v>2025</v>
      </c>
    </row>
    <row r="2578" spans="1:1" ht="17.25" customHeight="1" x14ac:dyDescent="0.25">
      <c r="A2578" s="89" t="s">
        <v>2026</v>
      </c>
    </row>
    <row r="2579" spans="1:1" ht="18.45" customHeight="1" x14ac:dyDescent="0.25">
      <c r="A2579" t="s">
        <v>2027</v>
      </c>
    </row>
    <row r="2580" spans="1:1" ht="19.2" customHeight="1" x14ac:dyDescent="0.25">
      <c r="A2580" t="s">
        <v>2028</v>
      </c>
    </row>
    <row r="2581" spans="1:1" ht="14.7" customHeight="1" x14ac:dyDescent="0.25">
      <c r="A2581" s="28" t="s">
        <v>400</v>
      </c>
    </row>
    <row r="2582" spans="1:1" ht="19.8" customHeight="1" x14ac:dyDescent="0.25">
      <c r="A2582" t="s">
        <v>2029</v>
      </c>
    </row>
    <row r="2583" spans="1:1" ht="20.55" customHeight="1" x14ac:dyDescent="0.25">
      <c r="A2583" t="s">
        <v>2030</v>
      </c>
    </row>
    <row r="2584" spans="1:1" ht="20.55" customHeight="1" x14ac:dyDescent="0.25">
      <c r="A2584" t="s">
        <v>2031</v>
      </c>
    </row>
    <row r="2585" spans="1:1" ht="20.55" customHeight="1" x14ac:dyDescent="0.25">
      <c r="A2585" t="s">
        <v>2032</v>
      </c>
    </row>
    <row r="2586" spans="1:1" ht="14.7" customHeight="1" x14ac:dyDescent="0.25">
      <c r="A2586" s="28" t="s">
        <v>237</v>
      </c>
    </row>
    <row r="2587" spans="1:1" ht="19.8" customHeight="1" x14ac:dyDescent="0.25">
      <c r="A2587" t="s">
        <v>2033</v>
      </c>
    </row>
    <row r="2588" spans="1:1" ht="14.7" customHeight="1" x14ac:dyDescent="0.25">
      <c r="A2588" s="28" t="s">
        <v>2034</v>
      </c>
    </row>
    <row r="2589" spans="1:1" ht="15.45" customHeight="1" x14ac:dyDescent="0.25">
      <c r="A2589" s="28" t="s">
        <v>2035</v>
      </c>
    </row>
    <row r="2590" spans="1:1" ht="14.7" customHeight="1" x14ac:dyDescent="0.25">
      <c r="A2590" s="28" t="s">
        <v>1305</v>
      </c>
    </row>
    <row r="2591" spans="1:1" ht="19.2" customHeight="1" x14ac:dyDescent="0.25">
      <c r="A2591" t="s">
        <v>2036</v>
      </c>
    </row>
    <row r="2592" spans="1:1" ht="14.7" customHeight="1" x14ac:dyDescent="0.25">
      <c r="A2592" s="28" t="s">
        <v>2037</v>
      </c>
    </row>
    <row r="2593" spans="1:1" ht="17.25" customHeight="1" x14ac:dyDescent="0.25">
      <c r="A2593" s="110" t="s">
        <v>2038</v>
      </c>
    </row>
    <row r="2594" spans="1:1" ht="19.2" customHeight="1" x14ac:dyDescent="0.25">
      <c r="A2594" t="s">
        <v>2039</v>
      </c>
    </row>
    <row r="2595" spans="1:1" ht="21" customHeight="1" x14ac:dyDescent="0.25">
      <c r="A2595" t="s">
        <v>2040</v>
      </c>
    </row>
    <row r="2596" spans="1:1" ht="14.7" customHeight="1" x14ac:dyDescent="0.25">
      <c r="A2596" s="28" t="s">
        <v>2041</v>
      </c>
    </row>
    <row r="2597" spans="1:1" ht="19.2" customHeight="1" x14ac:dyDescent="0.25">
      <c r="A2597" t="s">
        <v>2042</v>
      </c>
    </row>
    <row r="2598" spans="1:1" ht="15" customHeight="1" x14ac:dyDescent="0.25">
      <c r="A2598" t="s">
        <v>2043</v>
      </c>
    </row>
    <row r="2599" spans="1:1" ht="14.7" customHeight="1" x14ac:dyDescent="0.25">
      <c r="A2599" t="s">
        <v>2044</v>
      </c>
    </row>
    <row r="2600" spans="1:1" ht="15" customHeight="1" x14ac:dyDescent="0.25">
      <c r="A2600" t="s">
        <v>2045</v>
      </c>
    </row>
    <row r="2601" spans="1:1" ht="18.45" customHeight="1" x14ac:dyDescent="0.25">
      <c r="A2601" s="17" t="s">
        <v>2046</v>
      </c>
    </row>
    <row r="2602" spans="1:1" ht="19.2" customHeight="1" x14ac:dyDescent="0.25">
      <c r="A2602" t="s">
        <v>2047</v>
      </c>
    </row>
    <row r="2603" spans="1:1" ht="19.8" customHeight="1" x14ac:dyDescent="0.25">
      <c r="A2603" t="s">
        <v>2048</v>
      </c>
    </row>
    <row r="2604" spans="1:1" ht="14.7" customHeight="1" x14ac:dyDescent="0.25">
      <c r="A2604" s="28" t="s">
        <v>2049</v>
      </c>
    </row>
    <row r="2605" spans="1:1" ht="19.8" customHeight="1" x14ac:dyDescent="0.25">
      <c r="A2605" t="s">
        <v>2050</v>
      </c>
    </row>
    <row r="2606" spans="1:1" ht="14.7" customHeight="1" x14ac:dyDescent="0.25">
      <c r="A2606" s="28" t="s">
        <v>2051</v>
      </c>
    </row>
    <row r="2607" spans="1:1" ht="18" customHeight="1" x14ac:dyDescent="0.25">
      <c r="A2607" t="s">
        <v>2052</v>
      </c>
    </row>
    <row r="2608" spans="1:1" ht="15.45" customHeight="1" x14ac:dyDescent="0.25">
      <c r="A2608" s="28" t="s">
        <v>2053</v>
      </c>
    </row>
    <row r="2609" spans="1:1" ht="20.55" customHeight="1" x14ac:dyDescent="0.25">
      <c r="A2609" t="s">
        <v>2054</v>
      </c>
    </row>
    <row r="2610" spans="1:1" ht="16.05" customHeight="1" x14ac:dyDescent="0.25">
      <c r="A2610" t="s">
        <v>2055</v>
      </c>
    </row>
    <row r="2611" spans="1:1" ht="19.2" customHeight="1" x14ac:dyDescent="0.25">
      <c r="A2611" t="s">
        <v>2056</v>
      </c>
    </row>
    <row r="2612" spans="1:1" ht="15.45" customHeight="1" x14ac:dyDescent="0.25">
      <c r="A2612" s="129" t="s">
        <v>2057</v>
      </c>
    </row>
    <row r="2613" spans="1:1" ht="18.45" customHeight="1" x14ac:dyDescent="0.25">
      <c r="A2613" s="13" t="s">
        <v>2058</v>
      </c>
    </row>
    <row r="2614" spans="1:1" ht="24.3" customHeight="1" x14ac:dyDescent="0.25">
      <c r="A2614" t="s">
        <v>2059</v>
      </c>
    </row>
    <row r="2615" spans="1:1" ht="17.25" customHeight="1" x14ac:dyDescent="0.25">
      <c r="A2615" s="94" t="s">
        <v>2060</v>
      </c>
    </row>
    <row r="2616" spans="1:1" ht="16.05" customHeight="1" x14ac:dyDescent="0.25">
      <c r="A2616" t="s">
        <v>1696</v>
      </c>
    </row>
    <row r="2617" spans="1:1" ht="14.7" customHeight="1" x14ac:dyDescent="0.25">
      <c r="A2617" s="35" t="s">
        <v>270</v>
      </c>
    </row>
    <row r="2618" spans="1:1" ht="15" customHeight="1" x14ac:dyDescent="0.25">
      <c r="A2618" s="16" t="s">
        <v>576</v>
      </c>
    </row>
    <row r="2619" spans="1:1" ht="19.2" customHeight="1" x14ac:dyDescent="0.25">
      <c r="A2619" t="s">
        <v>2061</v>
      </c>
    </row>
    <row r="2620" spans="1:1" ht="19.2" customHeight="1" x14ac:dyDescent="0.25">
      <c r="A2620" t="s">
        <v>2062</v>
      </c>
    </row>
    <row r="2621" spans="1:1" ht="15.75" customHeight="1" x14ac:dyDescent="0.25">
      <c r="A2621" s="51" t="s">
        <v>2063</v>
      </c>
    </row>
    <row r="2622" spans="1:1" ht="16.05" customHeight="1" x14ac:dyDescent="0.25">
      <c r="A2622" t="s">
        <v>2064</v>
      </c>
    </row>
    <row r="2623" spans="1:1" ht="15.45" customHeight="1" x14ac:dyDescent="0.25">
      <c r="A2623" s="123" t="s">
        <v>2065</v>
      </c>
    </row>
    <row r="2624" spans="1:1" ht="15.45" customHeight="1" x14ac:dyDescent="0.25">
      <c r="A2624" s="28" t="s">
        <v>2066</v>
      </c>
    </row>
    <row r="2625" spans="1:1" ht="15.45" customHeight="1" x14ac:dyDescent="0.25">
      <c r="A2625" t="s">
        <v>2067</v>
      </c>
    </row>
    <row r="2626" spans="1:1" ht="14.7" customHeight="1" x14ac:dyDescent="0.25">
      <c r="A2626" s="28" t="s">
        <v>2068</v>
      </c>
    </row>
    <row r="2627" spans="1:1" ht="14.7" customHeight="1" x14ac:dyDescent="0.25">
      <c r="A2627" s="28" t="s">
        <v>2069</v>
      </c>
    </row>
    <row r="2628" spans="1:1" ht="14.7" customHeight="1" x14ac:dyDescent="0.25">
      <c r="A2628" s="28" t="s">
        <v>645</v>
      </c>
    </row>
    <row r="2629" spans="1:1" ht="16.05" customHeight="1" x14ac:dyDescent="0.25">
      <c r="A2629" s="13" t="s">
        <v>2070</v>
      </c>
    </row>
    <row r="2630" spans="1:1" ht="16.05" customHeight="1" x14ac:dyDescent="0.25">
      <c r="A2630" s="13" t="s">
        <v>2071</v>
      </c>
    </row>
    <row r="2631" spans="1:1" ht="14.7" customHeight="1" x14ac:dyDescent="0.25">
      <c r="A2631" s="28" t="s">
        <v>1905</v>
      </c>
    </row>
    <row r="2632" spans="1:1" ht="16.05" customHeight="1" x14ac:dyDescent="0.25">
      <c r="A2632" s="13" t="s">
        <v>2072</v>
      </c>
    </row>
    <row r="2633" spans="1:1" ht="15.45" customHeight="1" x14ac:dyDescent="0.25">
      <c r="A2633" s="29" t="s">
        <v>2073</v>
      </c>
    </row>
    <row r="2634" spans="1:1" ht="15.45" customHeight="1" x14ac:dyDescent="0.25">
      <c r="A2634" s="28" t="s">
        <v>2074</v>
      </c>
    </row>
    <row r="2635" spans="1:1" ht="15.45" customHeight="1" x14ac:dyDescent="0.25">
      <c r="A2635" s="29" t="s">
        <v>2075</v>
      </c>
    </row>
    <row r="2636" spans="1:1" ht="15.45" customHeight="1" x14ac:dyDescent="0.25">
      <c r="A2636" s="13" t="s">
        <v>2076</v>
      </c>
    </row>
    <row r="2637" spans="1:1" ht="14.7" customHeight="1" x14ac:dyDescent="0.25">
      <c r="A2637" s="28" t="s">
        <v>1909</v>
      </c>
    </row>
    <row r="2638" spans="1:1" ht="15.45" customHeight="1" x14ac:dyDescent="0.25">
      <c r="A2638" s="13" t="s">
        <v>2077</v>
      </c>
    </row>
    <row r="2639" spans="1:1" ht="15.45" customHeight="1" x14ac:dyDescent="0.25">
      <c r="A2639" s="29" t="s">
        <v>2078</v>
      </c>
    </row>
    <row r="2640" spans="1:1" ht="14.7" customHeight="1" x14ac:dyDescent="0.25">
      <c r="A2640" s="28" t="s">
        <v>1912</v>
      </c>
    </row>
    <row r="2641" spans="1:1" ht="15.45" customHeight="1" x14ac:dyDescent="0.25">
      <c r="A2641" s="29" t="s">
        <v>2079</v>
      </c>
    </row>
    <row r="2642" spans="1:1" ht="15.45" customHeight="1" x14ac:dyDescent="0.25">
      <c r="A2642" s="29" t="s">
        <v>2080</v>
      </c>
    </row>
    <row r="2643" spans="1:1" ht="14.7" customHeight="1" x14ac:dyDescent="0.25">
      <c r="A2643" s="28" t="s">
        <v>1915</v>
      </c>
    </row>
    <row r="2644" spans="1:1" ht="15.45" customHeight="1" x14ac:dyDescent="0.25">
      <c r="A2644" s="13" t="s">
        <v>2081</v>
      </c>
    </row>
    <row r="2645" spans="1:1" ht="15.45" customHeight="1" x14ac:dyDescent="0.25">
      <c r="A2645" s="29" t="s">
        <v>2082</v>
      </c>
    </row>
    <row r="2646" spans="1:1" ht="14.7" customHeight="1" x14ac:dyDescent="0.25">
      <c r="A2646" s="28" t="s">
        <v>1918</v>
      </c>
    </row>
    <row r="2647" spans="1:1" ht="15.45" customHeight="1" x14ac:dyDescent="0.25">
      <c r="A2647" s="13" t="s">
        <v>2083</v>
      </c>
    </row>
    <row r="2648" spans="1:1" ht="15.45" customHeight="1" x14ac:dyDescent="0.25">
      <c r="A2648" s="13" t="s">
        <v>2084</v>
      </c>
    </row>
    <row r="2649" spans="1:1" ht="14.7" customHeight="1" x14ac:dyDescent="0.25">
      <c r="A2649" s="28" t="s">
        <v>2085</v>
      </c>
    </row>
    <row r="2650" spans="1:1" ht="15.45" customHeight="1" x14ac:dyDescent="0.25">
      <c r="A2650" s="29" t="s">
        <v>2086</v>
      </c>
    </row>
    <row r="2651" spans="1:1" ht="15.45" customHeight="1" x14ac:dyDescent="0.25">
      <c r="A2651" s="13" t="s">
        <v>2087</v>
      </c>
    </row>
    <row r="2652" spans="1:1" ht="14.7" customHeight="1" x14ac:dyDescent="0.25">
      <c r="A2652" s="28" t="s">
        <v>2088</v>
      </c>
    </row>
    <row r="2653" spans="1:1" ht="15.45" customHeight="1" x14ac:dyDescent="0.25">
      <c r="A2653" s="29" t="s">
        <v>2089</v>
      </c>
    </row>
    <row r="2654" spans="1:1" ht="15.45" customHeight="1" x14ac:dyDescent="0.25">
      <c r="A2654" s="29" t="s">
        <v>2090</v>
      </c>
    </row>
    <row r="2655" spans="1:1" ht="51.3" customHeight="1" x14ac:dyDescent="0.25">
      <c r="A2655" t="s">
        <v>574</v>
      </c>
    </row>
    <row r="2656" spans="1:1" ht="21.45" customHeight="1" x14ac:dyDescent="0.25">
      <c r="A2656" s="18" t="s">
        <v>2091</v>
      </c>
    </row>
    <row r="2657" spans="1:1" ht="16.5" customHeight="1" x14ac:dyDescent="0.25">
      <c r="A2657" s="61" t="s">
        <v>786</v>
      </c>
    </row>
    <row r="2658" spans="1:1" ht="18" customHeight="1" x14ac:dyDescent="0.25">
      <c r="A2658" t="s">
        <v>1752</v>
      </c>
    </row>
    <row r="2659" spans="1:1" ht="18.45" customHeight="1" x14ac:dyDescent="0.25">
      <c r="A2659" t="s">
        <v>2092</v>
      </c>
    </row>
    <row r="2660" spans="1:1" ht="15.45" customHeight="1" x14ac:dyDescent="0.25">
      <c r="A2660" s="28" t="s">
        <v>1754</v>
      </c>
    </row>
    <row r="2661" spans="1:1" ht="18.45" customHeight="1" x14ac:dyDescent="0.25">
      <c r="A2661" t="s">
        <v>2093</v>
      </c>
    </row>
    <row r="2662" spans="1:1" ht="14.7" customHeight="1" x14ac:dyDescent="0.25">
      <c r="A2662" s="28" t="s">
        <v>645</v>
      </c>
    </row>
    <row r="2663" spans="1:1" ht="17.25" customHeight="1" x14ac:dyDescent="0.25">
      <c r="A2663" t="s">
        <v>2094</v>
      </c>
    </row>
    <row r="2664" spans="1:1" ht="17.25" customHeight="1" x14ac:dyDescent="0.25">
      <c r="A2664" t="s">
        <v>2095</v>
      </c>
    </row>
    <row r="2665" spans="1:1" ht="14.7" customHeight="1" x14ac:dyDescent="0.25">
      <c r="A2665" s="28" t="s">
        <v>2096</v>
      </c>
    </row>
    <row r="2666" spans="1:1" ht="19.2" customHeight="1" x14ac:dyDescent="0.25">
      <c r="A2666" t="s">
        <v>2097</v>
      </c>
    </row>
    <row r="2667" spans="1:1" ht="19.2" customHeight="1" x14ac:dyDescent="0.25">
      <c r="A2667" t="s">
        <v>2098</v>
      </c>
    </row>
    <row r="2668" spans="1:1" ht="19.8" customHeight="1" x14ac:dyDescent="0.25">
      <c r="A2668" t="s">
        <v>2099</v>
      </c>
    </row>
    <row r="2669" spans="1:1" ht="15.45" customHeight="1" x14ac:dyDescent="0.25">
      <c r="A2669" s="28" t="s">
        <v>2100</v>
      </c>
    </row>
    <row r="2670" spans="1:1" ht="13.8" customHeight="1" x14ac:dyDescent="0.25">
      <c r="A2670" s="130" t="s">
        <v>2101</v>
      </c>
    </row>
    <row r="2671" spans="1:1" ht="14.7" customHeight="1" x14ac:dyDescent="0.25">
      <c r="A2671" s="32">
        <v>164</v>
      </c>
    </row>
    <row r="2672" spans="1:1" ht="18.45" customHeight="1" x14ac:dyDescent="0.25">
      <c r="A2672" t="s">
        <v>2102</v>
      </c>
    </row>
    <row r="2673" spans="1:1" ht="18" customHeight="1" x14ac:dyDescent="0.25">
      <c r="A2673" s="30" t="s">
        <v>2103</v>
      </c>
    </row>
    <row r="2674" spans="1:1" ht="14.7" customHeight="1" x14ac:dyDescent="0.25">
      <c r="A2674" s="28" t="s">
        <v>2104</v>
      </c>
    </row>
    <row r="2675" spans="1:1" ht="14.7" customHeight="1" x14ac:dyDescent="0.25">
      <c r="A2675" s="28" t="s">
        <v>2105</v>
      </c>
    </row>
    <row r="2676" spans="1:1" ht="14.7" customHeight="1" x14ac:dyDescent="0.25">
      <c r="A2676" t="s">
        <v>2106</v>
      </c>
    </row>
    <row r="2677" spans="1:1" ht="15.45" customHeight="1" x14ac:dyDescent="0.25">
      <c r="A2677" s="105" t="s">
        <v>2107</v>
      </c>
    </row>
    <row r="2678" spans="1:1" ht="18" customHeight="1" x14ac:dyDescent="0.25">
      <c r="A2678" t="s">
        <v>2108</v>
      </c>
    </row>
    <row r="2679" spans="1:1" ht="14.7" customHeight="1" x14ac:dyDescent="0.25">
      <c r="A2679" s="28" t="s">
        <v>2109</v>
      </c>
    </row>
    <row r="2680" spans="1:1" ht="14.7" customHeight="1" x14ac:dyDescent="0.25">
      <c r="A2680" s="28" t="s">
        <v>2110</v>
      </c>
    </row>
    <row r="2681" spans="1:1" ht="24.75" customHeight="1" x14ac:dyDescent="0.25">
      <c r="A2681" s="43" t="s">
        <v>2111</v>
      </c>
    </row>
    <row r="2682" spans="1:1" ht="24.3" customHeight="1" x14ac:dyDescent="0.25">
      <c r="A2682" t="s">
        <v>2112</v>
      </c>
    </row>
    <row r="2683" spans="1:1" ht="17.55" customHeight="1" x14ac:dyDescent="0.25">
      <c r="A2683" s="17" t="s">
        <v>2113</v>
      </c>
    </row>
    <row r="2684" spans="1:1" ht="17.55" customHeight="1" x14ac:dyDescent="0.25">
      <c r="A2684" t="s">
        <v>2114</v>
      </c>
    </row>
    <row r="2685" spans="1:1" ht="19.8" customHeight="1" x14ac:dyDescent="0.25">
      <c r="A2685" t="s">
        <v>2115</v>
      </c>
    </row>
    <row r="2686" spans="1:1" ht="14.7" customHeight="1" x14ac:dyDescent="0.25">
      <c r="A2686" s="28" t="s">
        <v>1864</v>
      </c>
    </row>
    <row r="2687" spans="1:1" ht="19.2" customHeight="1" x14ac:dyDescent="0.25">
      <c r="A2687" t="s">
        <v>2116</v>
      </c>
    </row>
    <row r="2688" spans="1:1" ht="19.2" customHeight="1" x14ac:dyDescent="0.25">
      <c r="A2688" t="s">
        <v>2117</v>
      </c>
    </row>
    <row r="2689" spans="1:1" ht="19.8" customHeight="1" x14ac:dyDescent="0.25">
      <c r="A2689" t="s">
        <v>2118</v>
      </c>
    </row>
    <row r="2690" spans="1:1" ht="20.55" customHeight="1" x14ac:dyDescent="0.25">
      <c r="A2690" t="s">
        <v>2119</v>
      </c>
    </row>
    <row r="2691" spans="1:1" ht="14.7" customHeight="1" x14ac:dyDescent="0.25">
      <c r="A2691" s="28" t="s">
        <v>237</v>
      </c>
    </row>
    <row r="2692" spans="1:1" ht="19.2" customHeight="1" x14ac:dyDescent="0.25">
      <c r="A2692" t="s">
        <v>2120</v>
      </c>
    </row>
    <row r="2693" spans="1:1" ht="14.7" customHeight="1" x14ac:dyDescent="0.25">
      <c r="A2693" s="28" t="s">
        <v>2121</v>
      </c>
    </row>
    <row r="2694" spans="1:1" ht="16.8" customHeight="1" x14ac:dyDescent="0.25">
      <c r="A2694" t="s">
        <v>2122</v>
      </c>
    </row>
    <row r="2695" spans="1:1" ht="14.7" customHeight="1" x14ac:dyDescent="0.25">
      <c r="A2695" s="28" t="s">
        <v>1305</v>
      </c>
    </row>
    <row r="2696" spans="1:1" ht="16.05" customHeight="1" x14ac:dyDescent="0.25">
      <c r="A2696" t="s">
        <v>2123</v>
      </c>
    </row>
    <row r="2697" spans="1:1" ht="14.7" customHeight="1" x14ac:dyDescent="0.25">
      <c r="A2697" s="28" t="s">
        <v>2037</v>
      </c>
    </row>
    <row r="2698" spans="1:1" ht="14.7" customHeight="1" x14ac:dyDescent="0.25">
      <c r="A2698" s="131" t="s">
        <v>2124</v>
      </c>
    </row>
    <row r="2699" spans="1:1" ht="15" customHeight="1" x14ac:dyDescent="0.25">
      <c r="A2699" t="s">
        <v>2125</v>
      </c>
    </row>
    <row r="2700" spans="1:1" ht="18" customHeight="1" x14ac:dyDescent="0.25">
      <c r="A2700" t="s">
        <v>2126</v>
      </c>
    </row>
    <row r="2701" spans="1:1" ht="18" customHeight="1" x14ac:dyDescent="0.25">
      <c r="A2701" t="s">
        <v>2127</v>
      </c>
    </row>
    <row r="2702" spans="1:1" ht="19.8" customHeight="1" x14ac:dyDescent="0.25">
      <c r="A2702" t="s">
        <v>2128</v>
      </c>
    </row>
    <row r="2703" spans="1:1" ht="14.7" customHeight="1" x14ac:dyDescent="0.25">
      <c r="A2703" s="28" t="s">
        <v>2129</v>
      </c>
    </row>
    <row r="2704" spans="1:1" ht="18.45" customHeight="1" x14ac:dyDescent="0.25">
      <c r="A2704" t="s">
        <v>2130</v>
      </c>
    </row>
    <row r="2705" spans="1:1" ht="19.05" customHeight="1" x14ac:dyDescent="0.25">
      <c r="A2705" t="s">
        <v>2131</v>
      </c>
    </row>
    <row r="2706" spans="1:1" ht="18.45" customHeight="1" x14ac:dyDescent="0.25">
      <c r="A2706" t="s">
        <v>2132</v>
      </c>
    </row>
    <row r="2707" spans="1:1" ht="14.7" customHeight="1" x14ac:dyDescent="0.25">
      <c r="A2707" s="28" t="s">
        <v>2133</v>
      </c>
    </row>
    <row r="2708" spans="1:1" ht="19.2" customHeight="1" x14ac:dyDescent="0.25">
      <c r="A2708" t="s">
        <v>2134</v>
      </c>
    </row>
    <row r="2709" spans="1:1" ht="18.45" customHeight="1" x14ac:dyDescent="0.25">
      <c r="A2709" t="s">
        <v>2135</v>
      </c>
    </row>
    <row r="2710" spans="1:1" ht="20.55" customHeight="1" x14ac:dyDescent="0.25">
      <c r="A2710" t="s">
        <v>2136</v>
      </c>
    </row>
    <row r="2711" spans="1:1" ht="15.45" customHeight="1" x14ac:dyDescent="0.25">
      <c r="A2711" s="28" t="s">
        <v>2137</v>
      </c>
    </row>
    <row r="2712" spans="1:1" ht="18.45" customHeight="1" x14ac:dyDescent="0.25">
      <c r="A2712" t="s">
        <v>2138</v>
      </c>
    </row>
    <row r="2713" spans="1:1" ht="16.8" customHeight="1" x14ac:dyDescent="0.25">
      <c r="A2713" s="47" t="s">
        <v>2139</v>
      </c>
    </row>
    <row r="2714" spans="1:1" ht="17.25" customHeight="1" x14ac:dyDescent="0.25">
      <c r="A2714" s="13" t="s">
        <v>2140</v>
      </c>
    </row>
    <row r="2715" spans="1:1" ht="24.3" customHeight="1" x14ac:dyDescent="0.25">
      <c r="A2715" t="s">
        <v>2141</v>
      </c>
    </row>
    <row r="2716" spans="1:1" ht="17.25" customHeight="1" x14ac:dyDescent="0.25">
      <c r="A2716" s="80" t="s">
        <v>2142</v>
      </c>
    </row>
    <row r="2717" spans="1:1" ht="16.05" customHeight="1" x14ac:dyDescent="0.25">
      <c r="A2717" t="s">
        <v>2143</v>
      </c>
    </row>
    <row r="2718" spans="1:1" ht="14.7" customHeight="1" x14ac:dyDescent="0.25">
      <c r="A2718" s="35" t="s">
        <v>270</v>
      </c>
    </row>
    <row r="2719" spans="1:1" ht="14.25" customHeight="1" x14ac:dyDescent="0.25">
      <c r="A2719" s="15" t="s">
        <v>280</v>
      </c>
    </row>
    <row r="2720" spans="1:1" ht="18" customHeight="1" x14ac:dyDescent="0.25">
      <c r="A2720" t="s">
        <v>2144</v>
      </c>
    </row>
    <row r="2721" spans="1:1" ht="18" customHeight="1" x14ac:dyDescent="0.25">
      <c r="A2721" t="s">
        <v>2145</v>
      </c>
    </row>
    <row r="2722" spans="1:1" ht="13.05" customHeight="1" x14ac:dyDescent="0.25">
      <c r="A2722" s="115" t="s">
        <v>2146</v>
      </c>
    </row>
    <row r="2723" spans="1:1" ht="17.25" customHeight="1" x14ac:dyDescent="0.25">
      <c r="A2723" t="s">
        <v>2147</v>
      </c>
    </row>
    <row r="2724" spans="1:1" ht="16.05" customHeight="1" x14ac:dyDescent="0.25">
      <c r="A2724" t="s">
        <v>2148</v>
      </c>
    </row>
    <row r="2725" spans="1:1" ht="14.7" customHeight="1" x14ac:dyDescent="0.25">
      <c r="A2725" s="28" t="s">
        <v>645</v>
      </c>
    </row>
    <row r="2726" spans="1:1" ht="15.45" customHeight="1" x14ac:dyDescent="0.25">
      <c r="A2726" s="105" t="s">
        <v>2149</v>
      </c>
    </row>
    <row r="2727" spans="1:1" ht="14.7" customHeight="1" x14ac:dyDescent="0.25">
      <c r="A2727" s="28" t="s">
        <v>2150</v>
      </c>
    </row>
    <row r="2728" spans="1:1" ht="15" customHeight="1" x14ac:dyDescent="0.25">
      <c r="A2728" t="s">
        <v>2151</v>
      </c>
    </row>
    <row r="2729" spans="1:1" ht="16.2" customHeight="1" x14ac:dyDescent="0.25">
      <c r="A2729" t="s">
        <v>2152</v>
      </c>
    </row>
    <row r="2730" spans="1:1" ht="14.7" customHeight="1" x14ac:dyDescent="0.25">
      <c r="A2730" s="29" t="s">
        <v>270</v>
      </c>
    </row>
    <row r="2731" spans="1:1" ht="14.7" customHeight="1" x14ac:dyDescent="0.25">
      <c r="A2731" s="28" t="s">
        <v>1646</v>
      </c>
    </row>
    <row r="2732" spans="1:1" ht="14.7" customHeight="1" x14ac:dyDescent="0.25">
      <c r="A2732" s="29" t="s">
        <v>270</v>
      </c>
    </row>
    <row r="2733" spans="1:1" ht="14.7" customHeight="1" x14ac:dyDescent="0.25">
      <c r="A2733" s="28" t="s">
        <v>2153</v>
      </c>
    </row>
    <row r="2734" spans="1:1" ht="14.7" customHeight="1" x14ac:dyDescent="0.25">
      <c r="A2734" s="29" t="s">
        <v>270</v>
      </c>
    </row>
    <row r="2735" spans="1:1" ht="14.7" customHeight="1" x14ac:dyDescent="0.25">
      <c r="A2735" s="28" t="s">
        <v>771</v>
      </c>
    </row>
    <row r="2736" spans="1:1" ht="14.7" customHeight="1" x14ac:dyDescent="0.25">
      <c r="A2736" s="29" t="s">
        <v>270</v>
      </c>
    </row>
    <row r="2737" spans="1:1" ht="14.7" customHeight="1" x14ac:dyDescent="0.25">
      <c r="A2737" s="28" t="s">
        <v>772</v>
      </c>
    </row>
    <row r="2738" spans="1:1" ht="14.7" customHeight="1" x14ac:dyDescent="0.25">
      <c r="A2738" s="29" t="s">
        <v>270</v>
      </c>
    </row>
    <row r="2739" spans="1:1" ht="15.45" customHeight="1" x14ac:dyDescent="0.25">
      <c r="A2739" t="s">
        <v>773</v>
      </c>
    </row>
    <row r="2740" spans="1:1" ht="14.7" customHeight="1" x14ac:dyDescent="0.25">
      <c r="A2740" s="29" t="s">
        <v>270</v>
      </c>
    </row>
    <row r="2741" spans="1:1" ht="14.7" customHeight="1" x14ac:dyDescent="0.25">
      <c r="A2741" s="28" t="s">
        <v>774</v>
      </c>
    </row>
    <row r="2742" spans="1:1" ht="14.7" customHeight="1" x14ac:dyDescent="0.25">
      <c r="A2742" s="29" t="s">
        <v>270</v>
      </c>
    </row>
    <row r="2743" spans="1:1" ht="14.7" customHeight="1" x14ac:dyDescent="0.25">
      <c r="A2743" s="28" t="s">
        <v>781</v>
      </c>
    </row>
    <row r="2744" spans="1:1" ht="14.7" customHeight="1" x14ac:dyDescent="0.25">
      <c r="A2744" s="29" t="s">
        <v>270</v>
      </c>
    </row>
    <row r="2745" spans="1:1" ht="14.7" customHeight="1" x14ac:dyDescent="0.25">
      <c r="A2745" s="28" t="s">
        <v>1731</v>
      </c>
    </row>
    <row r="2746" spans="1:1" ht="14.7" customHeight="1" x14ac:dyDescent="0.25">
      <c r="A2746" s="29" t="s">
        <v>270</v>
      </c>
    </row>
    <row r="2747" spans="1:1" ht="16.8" customHeight="1" x14ac:dyDescent="0.25">
      <c r="A2747" t="s">
        <v>2154</v>
      </c>
    </row>
    <row r="2748" spans="1:1" ht="16.8" customHeight="1" x14ac:dyDescent="0.25">
      <c r="A2748" t="s">
        <v>2155</v>
      </c>
    </row>
    <row r="2749" spans="1:1" ht="16.8" customHeight="1" x14ac:dyDescent="0.25">
      <c r="A2749" t="s">
        <v>2156</v>
      </c>
    </row>
    <row r="2750" spans="1:1" ht="16.8" customHeight="1" x14ac:dyDescent="0.25">
      <c r="A2750" t="s">
        <v>2157</v>
      </c>
    </row>
    <row r="2751" spans="1:1" ht="16.8" customHeight="1" x14ac:dyDescent="0.25">
      <c r="A2751" t="s">
        <v>2158</v>
      </c>
    </row>
    <row r="2752" spans="1:1" ht="16.8" customHeight="1" x14ac:dyDescent="0.25">
      <c r="A2752" t="s">
        <v>2159</v>
      </c>
    </row>
    <row r="2753" spans="1:1" ht="16.8" customHeight="1" x14ac:dyDescent="0.25">
      <c r="A2753" t="s">
        <v>2160</v>
      </c>
    </row>
    <row r="2754" spans="1:1" ht="16.8" customHeight="1" x14ac:dyDescent="0.25">
      <c r="A2754" t="s">
        <v>2161</v>
      </c>
    </row>
    <row r="2755" spans="1:1" ht="16.8" customHeight="1" x14ac:dyDescent="0.25">
      <c r="A2755" t="s">
        <v>2162</v>
      </c>
    </row>
    <row r="2756" spans="1:1" ht="16.8" customHeight="1" x14ac:dyDescent="0.25">
      <c r="A2756" t="s">
        <v>2163</v>
      </c>
    </row>
    <row r="2757" spans="1:1" ht="16.8" customHeight="1" x14ac:dyDescent="0.25">
      <c r="A2757" t="s">
        <v>2164</v>
      </c>
    </row>
    <row r="2758" spans="1:1" ht="16.8" customHeight="1" x14ac:dyDescent="0.25">
      <c r="A2758" t="s">
        <v>2165</v>
      </c>
    </row>
    <row r="2759" spans="1:1" ht="16.8" customHeight="1" x14ac:dyDescent="0.25">
      <c r="A2759" t="s">
        <v>2166</v>
      </c>
    </row>
    <row r="2760" spans="1:1" ht="16.8" customHeight="1" x14ac:dyDescent="0.25">
      <c r="A2760" t="s">
        <v>2167</v>
      </c>
    </row>
    <row r="2761" spans="1:1" ht="16.05" customHeight="1" x14ac:dyDescent="0.25">
      <c r="A2761" t="s">
        <v>2168</v>
      </c>
    </row>
    <row r="2762" spans="1:1" ht="16.8" customHeight="1" x14ac:dyDescent="0.25">
      <c r="A2762" t="s">
        <v>2169</v>
      </c>
    </row>
    <row r="2763" spans="1:1" ht="16.8" customHeight="1" x14ac:dyDescent="0.25">
      <c r="A2763" t="s">
        <v>2170</v>
      </c>
    </row>
    <row r="2764" spans="1:1" ht="16.8" customHeight="1" x14ac:dyDescent="0.25">
      <c r="A2764" t="s">
        <v>2171</v>
      </c>
    </row>
    <row r="2765" spans="1:1" ht="40.950000000000003" customHeight="1" x14ac:dyDescent="0.25">
      <c r="A2765" t="s">
        <v>1354</v>
      </c>
    </row>
    <row r="2766" spans="1:1" ht="15" customHeight="1" x14ac:dyDescent="0.25">
      <c r="A2766" s="16" t="s">
        <v>2172</v>
      </c>
    </row>
    <row r="2767" spans="1:1" ht="14.25" customHeight="1" x14ac:dyDescent="0.25">
      <c r="A2767" s="15" t="s">
        <v>280</v>
      </c>
    </row>
    <row r="2768" spans="1:1" ht="16.8" customHeight="1" x14ac:dyDescent="0.25">
      <c r="A2768" t="s">
        <v>1813</v>
      </c>
    </row>
    <row r="2769" spans="1:1" ht="18" customHeight="1" x14ac:dyDescent="0.25">
      <c r="A2769" t="s">
        <v>2173</v>
      </c>
    </row>
    <row r="2770" spans="1:1" ht="15.45" customHeight="1" x14ac:dyDescent="0.25">
      <c r="A2770" s="28" t="s">
        <v>1754</v>
      </c>
    </row>
    <row r="2771" spans="1:1" ht="14.7" customHeight="1" x14ac:dyDescent="0.25">
      <c r="A2771" s="28" t="s">
        <v>1815</v>
      </c>
    </row>
    <row r="2772" spans="1:1" ht="14.7" customHeight="1" x14ac:dyDescent="0.25">
      <c r="A2772" s="105" t="s">
        <v>1815</v>
      </c>
    </row>
    <row r="2773" spans="1:1" ht="13.05" customHeight="1" x14ac:dyDescent="0.25">
      <c r="A2773" s="115" t="s">
        <v>1641</v>
      </c>
    </row>
    <row r="2774" spans="1:1" ht="14.7" customHeight="1" x14ac:dyDescent="0.25">
      <c r="A2774" s="28" t="s">
        <v>1640</v>
      </c>
    </row>
    <row r="2775" spans="1:1" ht="13.05" customHeight="1" x14ac:dyDescent="0.25">
      <c r="A2775" s="115" t="s">
        <v>1641</v>
      </c>
    </row>
    <row r="2776" spans="1:1" ht="14.7" customHeight="1" x14ac:dyDescent="0.25">
      <c r="A2776" s="28" t="s">
        <v>1640</v>
      </c>
    </row>
    <row r="2777" spans="1:1" ht="13.05" customHeight="1" x14ac:dyDescent="0.25">
      <c r="A2777" s="115" t="s">
        <v>1641</v>
      </c>
    </row>
    <row r="2778" spans="1:1" ht="14.7" customHeight="1" x14ac:dyDescent="0.25">
      <c r="A2778" s="105" t="s">
        <v>1642</v>
      </c>
    </row>
    <row r="2779" spans="1:1" ht="13.05" customHeight="1" x14ac:dyDescent="0.25">
      <c r="A2779" s="115" t="s">
        <v>1641</v>
      </c>
    </row>
    <row r="2780" spans="1:1" ht="14.7" customHeight="1" x14ac:dyDescent="0.25">
      <c r="A2780" s="28" t="s">
        <v>645</v>
      </c>
    </row>
    <row r="2781" spans="1:1" ht="14.7" customHeight="1" x14ac:dyDescent="0.25">
      <c r="A2781" t="s">
        <v>2174</v>
      </c>
    </row>
    <row r="2782" spans="1:1" ht="14.7" customHeight="1" x14ac:dyDescent="0.25">
      <c r="A2782" t="s">
        <v>2175</v>
      </c>
    </row>
    <row r="2783" spans="1:1" ht="14.7" customHeight="1" x14ac:dyDescent="0.25">
      <c r="A2783" s="32">
        <v>343</v>
      </c>
    </row>
    <row r="2784" spans="1:1" ht="14.7" customHeight="1" x14ac:dyDescent="0.25">
      <c r="A2784" s="32">
        <v>345</v>
      </c>
    </row>
    <row r="2785" spans="1:21" ht="14.7" customHeight="1" x14ac:dyDescent="0.25">
      <c r="A2785" s="32">
        <v>347</v>
      </c>
    </row>
    <row r="2786" spans="1:21" ht="14.7" customHeight="1" x14ac:dyDescent="0.25">
      <c r="A2786" s="28" t="s">
        <v>2176</v>
      </c>
    </row>
    <row r="2787" spans="1:21" ht="16.8" customHeight="1" x14ac:dyDescent="0.25">
      <c r="A2787" s="62" t="s">
        <v>2177</v>
      </c>
    </row>
    <row r="2788" spans="1:21" ht="18" customHeight="1" x14ac:dyDescent="0.25">
      <c r="A2788" t="s">
        <v>2178</v>
      </c>
    </row>
    <row r="2789" spans="1:21" ht="18.45" customHeight="1" x14ac:dyDescent="0.25">
      <c r="A2789" t="s">
        <v>2179</v>
      </c>
    </row>
    <row r="2790" spans="1:21" ht="16.05" customHeight="1" x14ac:dyDescent="0.25">
      <c r="A2790" t="s">
        <v>2180</v>
      </c>
    </row>
    <row r="2791" spans="1:21" ht="14.25" customHeight="1" x14ac:dyDescent="0.25">
      <c r="A2791" s="132">
        <v>6469</v>
      </c>
    </row>
    <row r="2792" spans="1:21" ht="19.05" customHeight="1" x14ac:dyDescent="0.25">
      <c r="A2792" s="32">
        <v>406</v>
      </c>
      <c r="B2792" s="307">
        <v>1196</v>
      </c>
      <c r="C2792" s="307"/>
      <c r="D2792" s="307"/>
      <c r="E2792" s="307"/>
      <c r="F2792" s="309">
        <v>661</v>
      </c>
      <c r="G2792" s="309"/>
      <c r="H2792" s="309"/>
      <c r="I2792" s="309"/>
      <c r="J2792" s="309">
        <v>962</v>
      </c>
      <c r="K2792" s="309"/>
      <c r="L2792" s="309"/>
      <c r="M2792" s="309"/>
      <c r="N2792" s="310">
        <v>686</v>
      </c>
      <c r="O2792" s="310"/>
      <c r="P2792" s="310"/>
      <c r="Q2792" s="310"/>
      <c r="R2792" s="310"/>
      <c r="S2792" s="311">
        <v>838</v>
      </c>
      <c r="T2792" s="311"/>
      <c r="U2792" s="311"/>
    </row>
    <row r="2793" spans="1:21" ht="19.2" customHeight="1" x14ac:dyDescent="0.25">
      <c r="A2793" s="32">
        <v>157</v>
      </c>
      <c r="B2793" s="309">
        <v>491</v>
      </c>
      <c r="C2793" s="309"/>
      <c r="D2793" s="309"/>
      <c r="E2793" s="309"/>
      <c r="F2793" s="309">
        <v>290</v>
      </c>
      <c r="G2793" s="309"/>
      <c r="H2793" s="309"/>
      <c r="I2793" s="309"/>
      <c r="J2793" s="309">
        <v>457</v>
      </c>
      <c r="K2793" s="309"/>
      <c r="L2793" s="309"/>
      <c r="M2793" s="309"/>
      <c r="N2793" s="312">
        <v>284</v>
      </c>
      <c r="O2793" s="312"/>
      <c r="P2793" s="312"/>
      <c r="Q2793" s="312"/>
      <c r="R2793" s="312"/>
      <c r="S2793" s="313">
        <v>289</v>
      </c>
      <c r="T2793" s="313"/>
      <c r="U2793" s="313"/>
    </row>
    <row r="2794" spans="1:21" ht="14.7" customHeight="1" x14ac:dyDescent="0.25">
      <c r="A2794" s="28" t="s">
        <v>2181</v>
      </c>
    </row>
    <row r="2795" spans="1:21" ht="15.45" customHeight="1" x14ac:dyDescent="0.25">
      <c r="A2795" s="28" t="s">
        <v>2182</v>
      </c>
    </row>
    <row r="2796" spans="1:21" ht="14.7" customHeight="1" x14ac:dyDescent="0.25">
      <c r="A2796" s="32">
        <v>2623</v>
      </c>
    </row>
    <row r="2797" spans="1:21" ht="15.45" customHeight="1" x14ac:dyDescent="0.25">
      <c r="A2797" t="s">
        <v>2183</v>
      </c>
    </row>
    <row r="2798" spans="1:21" ht="15.45" customHeight="1" x14ac:dyDescent="0.25">
      <c r="A2798" t="s">
        <v>2184</v>
      </c>
    </row>
    <row r="2799" spans="1:21" ht="14.7" customHeight="1" x14ac:dyDescent="0.25">
      <c r="A2799" s="28" t="s">
        <v>382</v>
      </c>
    </row>
    <row r="2800" spans="1:21" ht="14.7" customHeight="1" x14ac:dyDescent="0.25">
      <c r="A2800" s="28" t="s">
        <v>2185</v>
      </c>
    </row>
    <row r="2801" spans="1:1" ht="18" customHeight="1" x14ac:dyDescent="0.25">
      <c r="A2801" t="s">
        <v>2186</v>
      </c>
    </row>
    <row r="2802" spans="1:1" ht="18" customHeight="1" x14ac:dyDescent="0.25">
      <c r="A2802" s="17" t="s">
        <v>2187</v>
      </c>
    </row>
    <row r="2803" spans="1:1" ht="18" customHeight="1" x14ac:dyDescent="0.25">
      <c r="A2803" s="17" t="s">
        <v>2188</v>
      </c>
    </row>
    <row r="2804" spans="1:1" ht="18" customHeight="1" x14ac:dyDescent="0.25">
      <c r="A2804" s="36" t="s">
        <v>2189</v>
      </c>
    </row>
    <row r="2805" spans="1:1" ht="14.7" customHeight="1" x14ac:dyDescent="0.25">
      <c r="A2805" s="28" t="s">
        <v>2190</v>
      </c>
    </row>
    <row r="2806" spans="1:1" ht="15.45" customHeight="1" x14ac:dyDescent="0.25">
      <c r="A2806" t="s">
        <v>2191</v>
      </c>
    </row>
    <row r="2807" spans="1:1" ht="15.45" customHeight="1" x14ac:dyDescent="0.25">
      <c r="A2807" s="28" t="s">
        <v>2192</v>
      </c>
    </row>
    <row r="2808" spans="1:1" ht="15.45" customHeight="1" x14ac:dyDescent="0.25">
      <c r="A2808" s="28" t="s">
        <v>2193</v>
      </c>
    </row>
    <row r="2809" spans="1:1" ht="15.45" customHeight="1" x14ac:dyDescent="0.25">
      <c r="A2809" s="28" t="s">
        <v>2194</v>
      </c>
    </row>
    <row r="2810" spans="1:1" ht="15" customHeight="1" x14ac:dyDescent="0.25">
      <c r="A2810" t="s">
        <v>2195</v>
      </c>
    </row>
    <row r="2811" spans="1:1" ht="17.25" customHeight="1" x14ac:dyDescent="0.25">
      <c r="A2811" s="17" t="s">
        <v>2196</v>
      </c>
    </row>
    <row r="2812" spans="1:1" ht="16.8" customHeight="1" x14ac:dyDescent="0.25">
      <c r="A2812" s="17" t="s">
        <v>2197</v>
      </c>
    </row>
    <row r="2813" spans="1:1" ht="17.25" customHeight="1" x14ac:dyDescent="0.25">
      <c r="A2813" t="s">
        <v>2198</v>
      </c>
    </row>
    <row r="2814" spans="1:1" ht="17.25" customHeight="1" x14ac:dyDescent="0.25">
      <c r="A2814" s="17" t="s">
        <v>2199</v>
      </c>
    </row>
    <row r="2815" spans="1:1" ht="16.8" customHeight="1" x14ac:dyDescent="0.25">
      <c r="A2815" s="17" t="s">
        <v>2200</v>
      </c>
    </row>
    <row r="2816" spans="1:1" ht="14.7" customHeight="1" x14ac:dyDescent="0.25">
      <c r="A2816" s="28" t="s">
        <v>1778</v>
      </c>
    </row>
    <row r="2817" spans="1:1" ht="18" customHeight="1" x14ac:dyDescent="0.25">
      <c r="A2817" t="s">
        <v>2201</v>
      </c>
    </row>
    <row r="2818" spans="1:1" ht="17.25" customHeight="1" x14ac:dyDescent="0.25">
      <c r="A2818" t="s">
        <v>2202</v>
      </c>
    </row>
    <row r="2819" spans="1:1" ht="18.45" customHeight="1" x14ac:dyDescent="0.25">
      <c r="A2819" t="s">
        <v>2203</v>
      </c>
    </row>
    <row r="2820" spans="1:1" ht="18.45" customHeight="1" x14ac:dyDescent="0.25">
      <c r="A2820" t="s">
        <v>2204</v>
      </c>
    </row>
    <row r="2821" spans="1:1" ht="14.7" customHeight="1" x14ac:dyDescent="0.25">
      <c r="A2821" s="28" t="s">
        <v>2205</v>
      </c>
    </row>
    <row r="2822" spans="1:1" ht="18" customHeight="1" x14ac:dyDescent="0.25">
      <c r="A2822" t="s">
        <v>2206</v>
      </c>
    </row>
    <row r="2823" spans="1:1" ht="18" customHeight="1" x14ac:dyDescent="0.25">
      <c r="A2823" t="s">
        <v>2207</v>
      </c>
    </row>
    <row r="2824" spans="1:1" ht="18" customHeight="1" x14ac:dyDescent="0.25">
      <c r="A2824" t="s">
        <v>2208</v>
      </c>
    </row>
    <row r="2825" spans="1:1" ht="17.25" customHeight="1" x14ac:dyDescent="0.25">
      <c r="A2825" s="133" t="s">
        <v>2209</v>
      </c>
    </row>
    <row r="2826" spans="1:1" ht="16.05" customHeight="1" x14ac:dyDescent="0.25">
      <c r="A2826" s="13" t="s">
        <v>2210</v>
      </c>
    </row>
    <row r="2827" spans="1:1" ht="16.05" customHeight="1" x14ac:dyDescent="0.25">
      <c r="A2827" s="13" t="s">
        <v>2211</v>
      </c>
    </row>
    <row r="2828" spans="1:1" ht="24.75" customHeight="1" x14ac:dyDescent="0.25">
      <c r="A2828" t="s">
        <v>2212</v>
      </c>
    </row>
    <row r="2829" spans="1:1" ht="14.7" customHeight="1" x14ac:dyDescent="0.25">
      <c r="A2829" s="105" t="s">
        <v>2213</v>
      </c>
    </row>
    <row r="2830" spans="1:1" ht="15.45" customHeight="1" x14ac:dyDescent="0.25">
      <c r="A2830" s="28" t="s">
        <v>2214</v>
      </c>
    </row>
    <row r="2831" spans="1:1" ht="15.45" customHeight="1" x14ac:dyDescent="0.25">
      <c r="A2831" s="28" t="s">
        <v>2215</v>
      </c>
    </row>
    <row r="2832" spans="1:1" ht="14.7" customHeight="1" x14ac:dyDescent="0.25">
      <c r="A2832" s="28" t="s">
        <v>2216</v>
      </c>
    </row>
    <row r="2833" spans="1:1" ht="16.8" customHeight="1" x14ac:dyDescent="0.25">
      <c r="A2833" t="s">
        <v>2217</v>
      </c>
    </row>
    <row r="2834" spans="1:1" ht="16.05" customHeight="1" x14ac:dyDescent="0.25">
      <c r="A2834" t="s">
        <v>2218</v>
      </c>
    </row>
    <row r="2835" spans="1:1" ht="16.05" customHeight="1" x14ac:dyDescent="0.25">
      <c r="A2835" t="s">
        <v>2219</v>
      </c>
    </row>
    <row r="2836" spans="1:1" ht="24.3" customHeight="1" x14ac:dyDescent="0.25">
      <c r="A2836" t="s">
        <v>2220</v>
      </c>
    </row>
    <row r="2837" spans="1:1" ht="14.7" customHeight="1" x14ac:dyDescent="0.25">
      <c r="A2837" s="28" t="s">
        <v>2221</v>
      </c>
    </row>
    <row r="2838" spans="1:1" ht="18" customHeight="1" x14ac:dyDescent="0.25">
      <c r="A2838" t="s">
        <v>2222</v>
      </c>
    </row>
    <row r="2839" spans="1:1" ht="18" customHeight="1" x14ac:dyDescent="0.25">
      <c r="A2839" s="31" t="s">
        <v>2223</v>
      </c>
    </row>
    <row r="2840" spans="1:1" ht="14.7" customHeight="1" x14ac:dyDescent="0.25">
      <c r="A2840" s="48" t="s">
        <v>2224</v>
      </c>
    </row>
    <row r="2841" spans="1:1" ht="14.7" customHeight="1" x14ac:dyDescent="0.25">
      <c r="A2841" s="48" t="s">
        <v>236</v>
      </c>
    </row>
    <row r="2842" spans="1:1" ht="15.45" customHeight="1" x14ac:dyDescent="0.25">
      <c r="A2842" s="105" t="s">
        <v>1315</v>
      </c>
    </row>
    <row r="2843" spans="1:1" ht="14.7" customHeight="1" x14ac:dyDescent="0.25">
      <c r="A2843" s="48" t="s">
        <v>270</v>
      </c>
    </row>
    <row r="2844" spans="1:1" ht="14.7" customHeight="1" x14ac:dyDescent="0.25">
      <c r="A2844" s="105" t="s">
        <v>417</v>
      </c>
    </row>
    <row r="2845" spans="1:1" ht="41.55" customHeight="1" x14ac:dyDescent="0.25">
      <c r="A2845" t="s">
        <v>2225</v>
      </c>
    </row>
    <row r="2846" spans="1:1" ht="18" customHeight="1" x14ac:dyDescent="0.25">
      <c r="A2846" t="s">
        <v>2226</v>
      </c>
    </row>
    <row r="2847" spans="1:1" ht="17.25" customHeight="1" x14ac:dyDescent="0.25">
      <c r="A2847" s="30" t="s">
        <v>2227</v>
      </c>
    </row>
    <row r="2848" spans="1:1" ht="17.25" customHeight="1" x14ac:dyDescent="0.25">
      <c r="A2848" s="31" t="s">
        <v>2228</v>
      </c>
    </row>
    <row r="2849" spans="1:1" ht="17.25" customHeight="1" x14ac:dyDescent="0.25">
      <c r="A2849" s="31" t="s">
        <v>2229</v>
      </c>
    </row>
    <row r="2850" spans="1:1" ht="18" customHeight="1" x14ac:dyDescent="0.25">
      <c r="A2850" s="31" t="s">
        <v>2230</v>
      </c>
    </row>
    <row r="2851" spans="1:1" ht="18" customHeight="1" x14ac:dyDescent="0.25">
      <c r="A2851" s="31" t="s">
        <v>2231</v>
      </c>
    </row>
    <row r="2852" spans="1:1" ht="14.25" customHeight="1" x14ac:dyDescent="0.25">
      <c r="A2852" s="26" t="s">
        <v>2232</v>
      </c>
    </row>
    <row r="2853" spans="1:1" ht="13.05" customHeight="1" x14ac:dyDescent="0.25">
      <c r="A2853" s="115" t="s">
        <v>2233</v>
      </c>
    </row>
    <row r="2854" spans="1:1" ht="22.2" customHeight="1" x14ac:dyDescent="0.25">
      <c r="A2854" t="s">
        <v>2234</v>
      </c>
    </row>
    <row r="2855" spans="1:1" ht="16.8" customHeight="1" x14ac:dyDescent="0.25">
      <c r="A2855" t="s">
        <v>2235</v>
      </c>
    </row>
    <row r="2856" spans="1:1" ht="14.7" customHeight="1" x14ac:dyDescent="0.25">
      <c r="A2856" s="28" t="s">
        <v>645</v>
      </c>
    </row>
    <row r="2857" spans="1:1" ht="16.8" customHeight="1" x14ac:dyDescent="0.25">
      <c r="A2857" t="s">
        <v>2236</v>
      </c>
    </row>
    <row r="2858" spans="1:1" ht="16.8" customHeight="1" x14ac:dyDescent="0.25">
      <c r="A2858" t="s">
        <v>2177</v>
      </c>
    </row>
    <row r="2859" spans="1:1" ht="14.7" customHeight="1" x14ac:dyDescent="0.25">
      <c r="A2859" s="28" t="s">
        <v>2176</v>
      </c>
    </row>
    <row r="2860" spans="1:1" ht="15.45" customHeight="1" x14ac:dyDescent="0.25">
      <c r="A2860" s="105" t="s">
        <v>2237</v>
      </c>
    </row>
    <row r="2861" spans="1:1" ht="14.7" customHeight="1" x14ac:dyDescent="0.25">
      <c r="A2861" s="48" t="s">
        <v>270</v>
      </c>
    </row>
    <row r="2862" spans="1:1" ht="16.05" customHeight="1" x14ac:dyDescent="0.25">
      <c r="A2862" s="17" t="s">
        <v>2238</v>
      </c>
    </row>
    <row r="2863" spans="1:1" ht="14.7" customHeight="1" x14ac:dyDescent="0.25">
      <c r="A2863" s="48" t="s">
        <v>430</v>
      </c>
    </row>
    <row r="2864" spans="1:1" ht="14.7" customHeight="1" x14ac:dyDescent="0.25">
      <c r="A2864" s="105" t="s">
        <v>1646</v>
      </c>
    </row>
    <row r="2865" spans="1:1" ht="14.7" customHeight="1" x14ac:dyDescent="0.25">
      <c r="A2865" s="48" t="s">
        <v>270</v>
      </c>
    </row>
    <row r="2866" spans="1:1" ht="15.45" customHeight="1" x14ac:dyDescent="0.25">
      <c r="A2866" s="105" t="s">
        <v>2239</v>
      </c>
    </row>
    <row r="2867" spans="1:1" ht="14.7" customHeight="1" x14ac:dyDescent="0.25">
      <c r="A2867" s="48" t="s">
        <v>270</v>
      </c>
    </row>
    <row r="2868" spans="1:1" ht="15.45" customHeight="1" x14ac:dyDescent="0.25">
      <c r="A2868" s="105" t="s">
        <v>2240</v>
      </c>
    </row>
    <row r="2869" spans="1:1" ht="14.7" customHeight="1" x14ac:dyDescent="0.25">
      <c r="A2869" s="48" t="s">
        <v>270</v>
      </c>
    </row>
    <row r="2870" spans="1:1" ht="14.7" customHeight="1" x14ac:dyDescent="0.25">
      <c r="A2870" s="105" t="s">
        <v>772</v>
      </c>
    </row>
    <row r="2871" spans="1:1" ht="14.7" customHeight="1" x14ac:dyDescent="0.25">
      <c r="A2871" s="48" t="s">
        <v>270</v>
      </c>
    </row>
    <row r="2872" spans="1:1" ht="21.3" customHeight="1" x14ac:dyDescent="0.25">
      <c r="A2872" s="17" t="s">
        <v>2241</v>
      </c>
    </row>
    <row r="2873" spans="1:1" ht="14.7" customHeight="1" x14ac:dyDescent="0.25">
      <c r="A2873" s="48" t="s">
        <v>270</v>
      </c>
    </row>
    <row r="2874" spans="1:1" ht="15.45" customHeight="1" x14ac:dyDescent="0.25">
      <c r="A2874" s="105" t="s">
        <v>2242</v>
      </c>
    </row>
    <row r="2875" spans="1:1" ht="14.7" customHeight="1" x14ac:dyDescent="0.25">
      <c r="A2875" s="48" t="s">
        <v>270</v>
      </c>
    </row>
    <row r="2876" spans="1:1" ht="14.7" customHeight="1" x14ac:dyDescent="0.25">
      <c r="A2876" s="105" t="s">
        <v>781</v>
      </c>
    </row>
    <row r="2877" spans="1:1" ht="14.7" customHeight="1" x14ac:dyDescent="0.25">
      <c r="A2877" s="48" t="s">
        <v>270</v>
      </c>
    </row>
    <row r="2878" spans="1:1" ht="14.7" customHeight="1" x14ac:dyDescent="0.25">
      <c r="A2878" s="105" t="s">
        <v>1731</v>
      </c>
    </row>
    <row r="2879" spans="1:1" ht="14.7" customHeight="1" x14ac:dyDescent="0.25">
      <c r="A2879" s="48" t="s">
        <v>270</v>
      </c>
    </row>
    <row r="2880" spans="1:1" ht="16.5" customHeight="1" x14ac:dyDescent="0.25">
      <c r="A2880" s="61" t="s">
        <v>786</v>
      </c>
    </row>
    <row r="2881" spans="1:1" ht="18" customHeight="1" x14ac:dyDescent="0.25">
      <c r="A2881" t="s">
        <v>2243</v>
      </c>
    </row>
    <row r="2882" spans="1:1" ht="17.25" customHeight="1" x14ac:dyDescent="0.25">
      <c r="A2882" t="s">
        <v>2244</v>
      </c>
    </row>
    <row r="2883" spans="1:1" ht="18" customHeight="1" x14ac:dyDescent="0.25">
      <c r="A2883" t="s">
        <v>2245</v>
      </c>
    </row>
    <row r="2884" spans="1:1" ht="18" customHeight="1" x14ac:dyDescent="0.25">
      <c r="A2884" t="s">
        <v>2246</v>
      </c>
    </row>
    <row r="2885" spans="1:1" ht="18" customHeight="1" x14ac:dyDescent="0.25">
      <c r="A2885" t="s">
        <v>2247</v>
      </c>
    </row>
    <row r="2886" spans="1:1" ht="18" customHeight="1" x14ac:dyDescent="0.25">
      <c r="A2886" t="s">
        <v>2248</v>
      </c>
    </row>
    <row r="2887" spans="1:1" ht="17.25" customHeight="1" x14ac:dyDescent="0.25">
      <c r="A2887" t="s">
        <v>2249</v>
      </c>
    </row>
    <row r="2888" spans="1:1" ht="17.25" customHeight="1" x14ac:dyDescent="0.25">
      <c r="A2888" t="s">
        <v>2250</v>
      </c>
    </row>
    <row r="2889" spans="1:1" ht="17.25" customHeight="1" x14ac:dyDescent="0.25">
      <c r="A2889" t="s">
        <v>2251</v>
      </c>
    </row>
    <row r="2890" spans="1:1" ht="18" customHeight="1" x14ac:dyDescent="0.25">
      <c r="A2890" t="s">
        <v>2252</v>
      </c>
    </row>
    <row r="2891" spans="1:1" ht="17.25" customHeight="1" x14ac:dyDescent="0.25">
      <c r="A2891" t="s">
        <v>2253</v>
      </c>
    </row>
    <row r="2892" spans="1:1" ht="18" customHeight="1" x14ac:dyDescent="0.25">
      <c r="A2892" t="s">
        <v>2254</v>
      </c>
    </row>
    <row r="2893" spans="1:1" ht="18" customHeight="1" x14ac:dyDescent="0.25">
      <c r="A2893" t="s">
        <v>2255</v>
      </c>
    </row>
    <row r="2894" spans="1:1" ht="17.25" customHeight="1" x14ac:dyDescent="0.25">
      <c r="A2894" t="s">
        <v>2256</v>
      </c>
    </row>
    <row r="2895" spans="1:1" ht="17.25" customHeight="1" x14ac:dyDescent="0.25">
      <c r="A2895" t="s">
        <v>2257</v>
      </c>
    </row>
    <row r="2896" spans="1:1" ht="17.25" customHeight="1" x14ac:dyDescent="0.25">
      <c r="A2896" t="s">
        <v>2258</v>
      </c>
    </row>
    <row r="2897" spans="1:1" ht="18" customHeight="1" x14ac:dyDescent="0.25">
      <c r="A2897" t="s">
        <v>2259</v>
      </c>
    </row>
    <row r="2898" spans="1:1" ht="17.25" customHeight="1" x14ac:dyDescent="0.25">
      <c r="A2898" t="s">
        <v>2260</v>
      </c>
    </row>
    <row r="2899" spans="1:1" ht="17.25" customHeight="1" x14ac:dyDescent="0.25">
      <c r="A2899" t="s">
        <v>2261</v>
      </c>
    </row>
    <row r="2900" spans="1:1" ht="17.25" customHeight="1" x14ac:dyDescent="0.25">
      <c r="A2900" t="s">
        <v>2262</v>
      </c>
    </row>
    <row r="2901" spans="1:1" ht="13.05" customHeight="1" x14ac:dyDescent="0.25">
      <c r="A2901" s="115" t="s">
        <v>2263</v>
      </c>
    </row>
    <row r="2902" spans="1:1" ht="17.25" customHeight="1" x14ac:dyDescent="0.25">
      <c r="A2902" t="s">
        <v>2264</v>
      </c>
    </row>
    <row r="2903" spans="1:1" ht="17.55" customHeight="1" x14ac:dyDescent="0.25">
      <c r="A2903" s="17" t="s">
        <v>2265</v>
      </c>
    </row>
    <row r="2904" spans="1:1" ht="15.45" customHeight="1" x14ac:dyDescent="0.25">
      <c r="A2904" s="28" t="s">
        <v>1754</v>
      </c>
    </row>
    <row r="2905" spans="1:1" ht="18.45" customHeight="1" x14ac:dyDescent="0.25">
      <c r="A2905" t="s">
        <v>2266</v>
      </c>
    </row>
    <row r="2906" spans="1:1" ht="14.7" customHeight="1" x14ac:dyDescent="0.25">
      <c r="A2906" s="28" t="s">
        <v>645</v>
      </c>
    </row>
    <row r="2907" spans="1:1" ht="19.5" customHeight="1" x14ac:dyDescent="0.25">
      <c r="A2907" t="s">
        <v>2267</v>
      </c>
    </row>
    <row r="2908" spans="1:1" ht="16.8" customHeight="1" x14ac:dyDescent="0.25">
      <c r="A2908" t="s">
        <v>2268</v>
      </c>
    </row>
    <row r="2909" spans="1:1" ht="14.25" customHeight="1" x14ac:dyDescent="0.25">
      <c r="A2909" s="112" t="s">
        <v>2269</v>
      </c>
    </row>
    <row r="2910" spans="1:1" ht="19.2" customHeight="1" x14ac:dyDescent="0.25">
      <c r="A2910" t="s">
        <v>2270</v>
      </c>
    </row>
    <row r="2911" spans="1:1" ht="19.2" customHeight="1" x14ac:dyDescent="0.25">
      <c r="A2911" t="s">
        <v>2271</v>
      </c>
    </row>
    <row r="2912" spans="1:1" ht="19.95" customHeight="1" x14ac:dyDescent="0.25">
      <c r="A2912" t="s">
        <v>2272</v>
      </c>
    </row>
    <row r="2913" spans="1:1" ht="14.7" customHeight="1" x14ac:dyDescent="0.25">
      <c r="A2913" s="28" t="s">
        <v>1686</v>
      </c>
    </row>
    <row r="2914" spans="1:1" ht="14.7" customHeight="1" x14ac:dyDescent="0.25">
      <c r="A2914" t="s">
        <v>2273</v>
      </c>
    </row>
    <row r="2915" spans="1:1" ht="14.7" customHeight="1" x14ac:dyDescent="0.25">
      <c r="A2915" s="28" t="s">
        <v>2274</v>
      </c>
    </row>
    <row r="2916" spans="1:1" ht="15" customHeight="1" x14ac:dyDescent="0.25">
      <c r="A2916" t="s">
        <v>2275</v>
      </c>
    </row>
    <row r="2917" spans="1:1" ht="15.45" customHeight="1" x14ac:dyDescent="0.25">
      <c r="A2917" s="105" t="s">
        <v>2276</v>
      </c>
    </row>
    <row r="2918" spans="1:1" ht="15.45" customHeight="1" x14ac:dyDescent="0.25">
      <c r="A2918" s="105" t="s">
        <v>2277</v>
      </c>
    </row>
    <row r="2919" spans="1:1" ht="18.45" customHeight="1" x14ac:dyDescent="0.25">
      <c r="A2919" t="s">
        <v>2278</v>
      </c>
    </row>
    <row r="2920" spans="1:1" ht="17.55" customHeight="1" x14ac:dyDescent="0.25">
      <c r="A2920" t="s">
        <v>2279</v>
      </c>
    </row>
    <row r="2921" spans="1:1" ht="18" customHeight="1" x14ac:dyDescent="0.25">
      <c r="A2921" t="s">
        <v>2280</v>
      </c>
    </row>
    <row r="2922" spans="1:1" ht="17.25" customHeight="1" x14ac:dyDescent="0.25">
      <c r="A2922" t="s">
        <v>2281</v>
      </c>
    </row>
    <row r="2923" spans="1:1" ht="15.45" customHeight="1" x14ac:dyDescent="0.25">
      <c r="A2923" s="28" t="s">
        <v>2282</v>
      </c>
    </row>
    <row r="2924" spans="1:1" ht="14.7" customHeight="1" x14ac:dyDescent="0.25">
      <c r="A2924" s="28" t="s">
        <v>657</v>
      </c>
    </row>
    <row r="2925" spans="1:1" ht="24.75" customHeight="1" x14ac:dyDescent="0.25">
      <c r="A2925" s="36" t="s">
        <v>2283</v>
      </c>
    </row>
    <row r="2926" spans="1:1" ht="24.75" customHeight="1" x14ac:dyDescent="0.25">
      <c r="A2926" t="s">
        <v>2284</v>
      </c>
    </row>
    <row r="2927" spans="1:1" ht="18.45" customHeight="1" x14ac:dyDescent="0.25">
      <c r="A2927" t="s">
        <v>2285</v>
      </c>
    </row>
    <row r="2928" spans="1:1" ht="14.7" customHeight="1" x14ac:dyDescent="0.25">
      <c r="A2928" s="28" t="s">
        <v>2286</v>
      </c>
    </row>
    <row r="2929" spans="1:1" ht="18" customHeight="1" x14ac:dyDescent="0.25">
      <c r="A2929" t="s">
        <v>2287</v>
      </c>
    </row>
    <row r="2930" spans="1:1" ht="15.45" customHeight="1" x14ac:dyDescent="0.25">
      <c r="A2930" s="28" t="s">
        <v>2288</v>
      </c>
    </row>
    <row r="2931" spans="1:1" ht="14.7" customHeight="1" x14ac:dyDescent="0.25">
      <c r="A2931" s="28" t="s">
        <v>2289</v>
      </c>
    </row>
    <row r="2932" spans="1:1" ht="19.05" customHeight="1" x14ac:dyDescent="0.25">
      <c r="A2932" t="s">
        <v>2290</v>
      </c>
    </row>
    <row r="2933" spans="1:1" ht="19.05" customHeight="1" x14ac:dyDescent="0.25">
      <c r="A2933" t="s">
        <v>2291</v>
      </c>
    </row>
    <row r="2934" spans="1:1" ht="19.2" customHeight="1" x14ac:dyDescent="0.25">
      <c r="A2934" t="s">
        <v>2292</v>
      </c>
    </row>
    <row r="2935" spans="1:1" ht="14.7" customHeight="1" x14ac:dyDescent="0.25">
      <c r="A2935" s="28" t="s">
        <v>2293</v>
      </c>
    </row>
    <row r="2936" spans="1:1" ht="18" customHeight="1" x14ac:dyDescent="0.25">
      <c r="A2936" t="s">
        <v>2294</v>
      </c>
    </row>
    <row r="2937" spans="1:1" ht="15.45" customHeight="1" x14ac:dyDescent="0.25">
      <c r="A2937" s="28" t="s">
        <v>2295</v>
      </c>
    </row>
    <row r="2938" spans="1:1" ht="14.7" customHeight="1" x14ac:dyDescent="0.25">
      <c r="A2938" s="28" t="s">
        <v>2296</v>
      </c>
    </row>
    <row r="2939" spans="1:1" ht="19.2" customHeight="1" x14ac:dyDescent="0.25">
      <c r="A2939" t="s">
        <v>2297</v>
      </c>
    </row>
    <row r="2940" spans="1:1" ht="19.8" customHeight="1" x14ac:dyDescent="0.25">
      <c r="A2940" t="s">
        <v>2298</v>
      </c>
    </row>
    <row r="2941" spans="1:1" ht="19.2" customHeight="1" x14ac:dyDescent="0.25">
      <c r="A2941" t="s">
        <v>2299</v>
      </c>
    </row>
    <row r="2942" spans="1:1" ht="18.45" customHeight="1" x14ac:dyDescent="0.25">
      <c r="A2942" t="s">
        <v>2300</v>
      </c>
    </row>
    <row r="2943" spans="1:1" ht="19.2" customHeight="1" x14ac:dyDescent="0.25">
      <c r="A2943" t="s">
        <v>2301</v>
      </c>
    </row>
    <row r="2944" spans="1:1" ht="14.7" customHeight="1" x14ac:dyDescent="0.25">
      <c r="A2944" s="28" t="s">
        <v>2302</v>
      </c>
    </row>
    <row r="2945" spans="1:1" ht="18.45" customHeight="1" x14ac:dyDescent="0.25">
      <c r="A2945" s="11" t="s">
        <v>2303</v>
      </c>
    </row>
    <row r="2946" spans="1:1" ht="18.45" customHeight="1" x14ac:dyDescent="0.25">
      <c r="A2946" t="s">
        <v>2304</v>
      </c>
    </row>
    <row r="2947" spans="1:1" ht="14.7" customHeight="1" x14ac:dyDescent="0.25">
      <c r="A2947" s="28" t="s">
        <v>2305</v>
      </c>
    </row>
    <row r="2948" spans="1:1" ht="14.7" customHeight="1" x14ac:dyDescent="0.25">
      <c r="A2948" t="s">
        <v>2306</v>
      </c>
    </row>
    <row r="2949" spans="1:1" ht="14.7" customHeight="1" x14ac:dyDescent="0.25">
      <c r="A2949" s="32">
        <v>5</v>
      </c>
    </row>
    <row r="2950" spans="1:1" ht="14.7" customHeight="1" x14ac:dyDescent="0.25">
      <c r="A2950" s="32">
        <v>430</v>
      </c>
    </row>
    <row r="2951" spans="1:1" ht="18" customHeight="1" x14ac:dyDescent="0.25">
      <c r="A2951" t="s">
        <v>2307</v>
      </c>
    </row>
    <row r="2952" spans="1:1" ht="14.7" customHeight="1" x14ac:dyDescent="0.25">
      <c r="A2952" s="48" t="s">
        <v>236</v>
      </c>
    </row>
    <row r="2953" spans="1:1" ht="14.7" customHeight="1" x14ac:dyDescent="0.25">
      <c r="A2953" s="105" t="s">
        <v>2308</v>
      </c>
    </row>
    <row r="2954" spans="1:1" ht="14.7" customHeight="1" x14ac:dyDescent="0.25">
      <c r="A2954" s="105" t="s">
        <v>416</v>
      </c>
    </row>
    <row r="2955" spans="1:1" ht="14.7" customHeight="1" x14ac:dyDescent="0.25">
      <c r="A2955" s="48" t="s">
        <v>270</v>
      </c>
    </row>
    <row r="2956" spans="1:1" ht="14.7" customHeight="1" x14ac:dyDescent="0.25">
      <c r="A2956" s="105" t="s">
        <v>417</v>
      </c>
    </row>
    <row r="2957" spans="1:1" ht="39" customHeight="1" x14ac:dyDescent="0.25">
      <c r="A2957" t="s">
        <v>2309</v>
      </c>
    </row>
    <row r="2958" spans="1:1" ht="18" customHeight="1" x14ac:dyDescent="0.25">
      <c r="A2958" s="88" t="s">
        <v>2310</v>
      </c>
    </row>
    <row r="2959" spans="1:1" ht="19.2" customHeight="1" x14ac:dyDescent="0.25">
      <c r="A2959" t="s">
        <v>2311</v>
      </c>
    </row>
    <row r="2960" spans="1:1" ht="18.45" customHeight="1" x14ac:dyDescent="0.25">
      <c r="A2960" t="s">
        <v>2312</v>
      </c>
    </row>
    <row r="2961" spans="1:1" ht="18.45" customHeight="1" x14ac:dyDescent="0.25">
      <c r="A2961" t="s">
        <v>2313</v>
      </c>
    </row>
    <row r="2962" spans="1:1" ht="18" customHeight="1" x14ac:dyDescent="0.25">
      <c r="A2962" s="30" t="s">
        <v>2314</v>
      </c>
    </row>
    <row r="2963" spans="1:1" ht="18" customHeight="1" x14ac:dyDescent="0.25">
      <c r="A2963" s="31" t="s">
        <v>2315</v>
      </c>
    </row>
    <row r="2964" spans="1:1" ht="18.45" customHeight="1" x14ac:dyDescent="0.25">
      <c r="A2964" s="31" t="s">
        <v>2316</v>
      </c>
    </row>
    <row r="2965" spans="1:1" ht="18.45" customHeight="1" x14ac:dyDescent="0.25">
      <c r="A2965" s="31" t="s">
        <v>2317</v>
      </c>
    </row>
    <row r="2966" spans="1:1" ht="18.45" customHeight="1" x14ac:dyDescent="0.25">
      <c r="A2966" s="31" t="s">
        <v>2318</v>
      </c>
    </row>
    <row r="2967" spans="1:1" ht="13.05" customHeight="1" x14ac:dyDescent="0.25">
      <c r="A2967" s="115" t="s">
        <v>2319</v>
      </c>
    </row>
    <row r="2968" spans="1:1" ht="16.5" customHeight="1" x14ac:dyDescent="0.25">
      <c r="A2968" s="61" t="s">
        <v>786</v>
      </c>
    </row>
    <row r="2969" spans="1:1" ht="15.45" customHeight="1" x14ac:dyDescent="0.25">
      <c r="A2969" s="28" t="s">
        <v>2320</v>
      </c>
    </row>
    <row r="2970" spans="1:1" ht="16.8" customHeight="1" x14ac:dyDescent="0.25">
      <c r="A2970" s="28" t="s">
        <v>2321</v>
      </c>
    </row>
    <row r="2971" spans="1:1" ht="15.45" customHeight="1" x14ac:dyDescent="0.25">
      <c r="A2971" s="28" t="s">
        <v>1727</v>
      </c>
    </row>
    <row r="2972" spans="1:1" ht="17.25" customHeight="1" x14ac:dyDescent="0.25">
      <c r="A2972" t="s">
        <v>2322</v>
      </c>
    </row>
    <row r="2973" spans="1:1" ht="14.7" customHeight="1" x14ac:dyDescent="0.25">
      <c r="A2973" s="28" t="s">
        <v>645</v>
      </c>
    </row>
    <row r="2974" spans="1:1" ht="17.25" customHeight="1" x14ac:dyDescent="0.25">
      <c r="A2974" t="s">
        <v>2323</v>
      </c>
    </row>
    <row r="2975" spans="1:1" ht="17.25" customHeight="1" x14ac:dyDescent="0.25">
      <c r="A2975" t="s">
        <v>2324</v>
      </c>
    </row>
    <row r="2976" spans="1:1" ht="14.7" customHeight="1" x14ac:dyDescent="0.25">
      <c r="A2976" s="28" t="s">
        <v>2325</v>
      </c>
    </row>
    <row r="2977" spans="1:1" ht="14.7" customHeight="1" x14ac:dyDescent="0.25">
      <c r="A2977" s="28" t="s">
        <v>758</v>
      </c>
    </row>
    <row r="2978" spans="1:1" ht="14.7" customHeight="1" x14ac:dyDescent="0.25">
      <c r="A2978" s="29" t="s">
        <v>1822</v>
      </c>
    </row>
    <row r="2979" spans="1:1" ht="15.45" customHeight="1" x14ac:dyDescent="0.25">
      <c r="A2979" s="28" t="s">
        <v>2326</v>
      </c>
    </row>
    <row r="2980" spans="1:1" ht="13.8" customHeight="1" x14ac:dyDescent="0.25">
      <c r="A2980" s="19" t="s">
        <v>2327</v>
      </c>
    </row>
    <row r="2981" spans="1:1" ht="14.7" customHeight="1" x14ac:dyDescent="0.25">
      <c r="A2981" s="28" t="s">
        <v>2328</v>
      </c>
    </row>
    <row r="2982" spans="1:1" ht="14.7" customHeight="1" x14ac:dyDescent="0.25">
      <c r="A2982" s="29" t="s">
        <v>270</v>
      </c>
    </row>
    <row r="2983" spans="1:1" ht="15.45" customHeight="1" x14ac:dyDescent="0.25">
      <c r="A2983" t="s">
        <v>1507</v>
      </c>
    </row>
    <row r="2984" spans="1:1" ht="14.7" customHeight="1" x14ac:dyDescent="0.25">
      <c r="A2984" s="29" t="s">
        <v>270</v>
      </c>
    </row>
    <row r="2985" spans="1:1" ht="14.7" customHeight="1" x14ac:dyDescent="0.25">
      <c r="A2985" s="28" t="s">
        <v>2329</v>
      </c>
    </row>
    <row r="2986" spans="1:1" ht="14.7" customHeight="1" x14ac:dyDescent="0.25">
      <c r="A2986" s="134" t="s">
        <v>2330</v>
      </c>
    </row>
    <row r="2987" spans="1:1" ht="14.7" customHeight="1" x14ac:dyDescent="0.25">
      <c r="A2987" s="28" t="s">
        <v>772</v>
      </c>
    </row>
    <row r="2988" spans="1:1" ht="14.7" customHeight="1" x14ac:dyDescent="0.25">
      <c r="A2988" s="29" t="s">
        <v>270</v>
      </c>
    </row>
    <row r="2989" spans="1:1" ht="16.2" customHeight="1" x14ac:dyDescent="0.25">
      <c r="A2989" t="s">
        <v>2331</v>
      </c>
    </row>
    <row r="2990" spans="1:1" ht="14.7" customHeight="1" x14ac:dyDescent="0.25">
      <c r="A2990" s="28" t="s">
        <v>2332</v>
      </c>
    </row>
    <row r="2991" spans="1:1" ht="18.45" customHeight="1" x14ac:dyDescent="0.25">
      <c r="A2991" t="s">
        <v>2333</v>
      </c>
    </row>
    <row r="2992" spans="1:1" ht="18.45" customHeight="1" x14ac:dyDescent="0.25">
      <c r="A2992" t="s">
        <v>2334</v>
      </c>
    </row>
    <row r="2993" spans="1:1" ht="18.45" customHeight="1" x14ac:dyDescent="0.25">
      <c r="A2993" t="s">
        <v>2335</v>
      </c>
    </row>
    <row r="2994" spans="1:1" ht="18.75" customHeight="1" x14ac:dyDescent="0.25">
      <c r="A2994" t="s">
        <v>2336</v>
      </c>
    </row>
    <row r="2995" spans="1:1" ht="18.45" customHeight="1" x14ac:dyDescent="0.25">
      <c r="A2995" t="s">
        <v>2337</v>
      </c>
    </row>
    <row r="2996" spans="1:1" ht="18" customHeight="1" x14ac:dyDescent="0.25">
      <c r="A2996" t="s">
        <v>2338</v>
      </c>
    </row>
    <row r="2997" spans="1:1" ht="18" customHeight="1" x14ac:dyDescent="0.25">
      <c r="A2997" t="s">
        <v>2339</v>
      </c>
    </row>
    <row r="2998" spans="1:1" ht="18" customHeight="1" x14ac:dyDescent="0.25">
      <c r="A2998" t="s">
        <v>2340</v>
      </c>
    </row>
    <row r="2999" spans="1:1" ht="18.45" customHeight="1" x14ac:dyDescent="0.25">
      <c r="A2999" t="s">
        <v>2341</v>
      </c>
    </row>
    <row r="3000" spans="1:1" ht="18.45" customHeight="1" x14ac:dyDescent="0.25">
      <c r="A3000" t="s">
        <v>2342</v>
      </c>
    </row>
    <row r="3001" spans="1:1" ht="18" customHeight="1" x14ac:dyDescent="0.25">
      <c r="A3001" t="s">
        <v>2343</v>
      </c>
    </row>
    <row r="3002" spans="1:1" ht="18" customHeight="1" x14ac:dyDescent="0.25">
      <c r="A3002" t="s">
        <v>2344</v>
      </c>
    </row>
    <row r="3003" spans="1:1" ht="18.45" customHeight="1" x14ac:dyDescent="0.25">
      <c r="A3003" t="s">
        <v>2345</v>
      </c>
    </row>
    <row r="3004" spans="1:1" ht="19.2" customHeight="1" x14ac:dyDescent="0.25">
      <c r="A3004" t="s">
        <v>2346</v>
      </c>
    </row>
    <row r="3005" spans="1:1" ht="15.45" customHeight="1" x14ac:dyDescent="0.25">
      <c r="A3005" s="105" t="s">
        <v>2347</v>
      </c>
    </row>
    <row r="3006" spans="1:1" ht="14.7" customHeight="1" x14ac:dyDescent="0.25">
      <c r="A3006" s="35" t="s">
        <v>270</v>
      </c>
    </row>
    <row r="3007" spans="1:1" ht="14.7" customHeight="1" x14ac:dyDescent="0.25">
      <c r="A3007" s="105" t="s">
        <v>781</v>
      </c>
    </row>
    <row r="3008" spans="1:1" ht="14.7" customHeight="1" x14ac:dyDescent="0.25">
      <c r="A3008" s="35" t="s">
        <v>270</v>
      </c>
    </row>
    <row r="3009" spans="1:1" ht="15.45" customHeight="1" x14ac:dyDescent="0.25">
      <c r="A3009" s="105" t="s">
        <v>2348</v>
      </c>
    </row>
    <row r="3010" spans="1:1" ht="14.7" customHeight="1" x14ac:dyDescent="0.25">
      <c r="A3010" s="35" t="s">
        <v>270</v>
      </c>
    </row>
    <row r="3011" spans="1:1" ht="43.05" customHeight="1" x14ac:dyDescent="0.25">
      <c r="A3011" t="s">
        <v>2349</v>
      </c>
    </row>
    <row r="3012" spans="1:1" ht="18" customHeight="1" x14ac:dyDescent="0.25">
      <c r="A3012" t="s">
        <v>2350</v>
      </c>
    </row>
    <row r="3013" spans="1:1" ht="18" customHeight="1" x14ac:dyDescent="0.25">
      <c r="A3013" t="s">
        <v>2351</v>
      </c>
    </row>
    <row r="3014" spans="1:1" ht="18" customHeight="1" x14ac:dyDescent="0.25">
      <c r="A3014" t="s">
        <v>2352</v>
      </c>
    </row>
    <row r="3015" spans="1:1" ht="18" customHeight="1" x14ac:dyDescent="0.25">
      <c r="A3015" t="s">
        <v>2353</v>
      </c>
    </row>
    <row r="3016" spans="1:1" ht="18" customHeight="1" x14ac:dyDescent="0.25">
      <c r="A3016" t="s">
        <v>2354</v>
      </c>
    </row>
    <row r="3017" spans="1:1" ht="17.25" customHeight="1" x14ac:dyDescent="0.25">
      <c r="A3017" t="s">
        <v>2355</v>
      </c>
    </row>
    <row r="3018" spans="1:1" ht="27.3" customHeight="1" x14ac:dyDescent="0.25">
      <c r="A3018" t="s">
        <v>2356</v>
      </c>
    </row>
    <row r="3019" spans="1:1" ht="18.75" customHeight="1" x14ac:dyDescent="0.25">
      <c r="A3019" t="s">
        <v>2357</v>
      </c>
    </row>
    <row r="3020" spans="1:1" ht="18.75" customHeight="1" x14ac:dyDescent="0.25">
      <c r="A3020" t="s">
        <v>2358</v>
      </c>
    </row>
    <row r="3021" spans="1:1" ht="16.2" customHeight="1" x14ac:dyDescent="0.25">
      <c r="A3021" t="s">
        <v>2359</v>
      </c>
    </row>
    <row r="3022" spans="1:1" ht="18.75" customHeight="1" x14ac:dyDescent="0.25">
      <c r="A3022" t="s">
        <v>2360</v>
      </c>
    </row>
    <row r="3023" spans="1:1" ht="15.45" customHeight="1" x14ac:dyDescent="0.25">
      <c r="A3023" s="39" t="s">
        <v>632</v>
      </c>
    </row>
    <row r="3024" spans="1:1" ht="17.55" customHeight="1" x14ac:dyDescent="0.25">
      <c r="A3024" s="17" t="s">
        <v>2361</v>
      </c>
    </row>
    <row r="3025" spans="1:1" ht="17.25" customHeight="1" x14ac:dyDescent="0.25">
      <c r="A3025" t="s">
        <v>2362</v>
      </c>
    </row>
    <row r="3026" spans="1:1" ht="14.7" customHeight="1" x14ac:dyDescent="0.25">
      <c r="A3026" s="112" t="s">
        <v>2363</v>
      </c>
    </row>
    <row r="3027" spans="1:1" ht="20.7" customHeight="1" x14ac:dyDescent="0.25">
      <c r="A3027" t="s">
        <v>2364</v>
      </c>
    </row>
    <row r="3028" spans="1:1" ht="19.95" customHeight="1" x14ac:dyDescent="0.25">
      <c r="A3028" t="s">
        <v>2365</v>
      </c>
    </row>
    <row r="3029" spans="1:1" ht="20.7" customHeight="1" x14ac:dyDescent="0.25">
      <c r="A3029" t="s">
        <v>2366</v>
      </c>
    </row>
    <row r="3030" spans="1:1" ht="15.45" customHeight="1" x14ac:dyDescent="0.25">
      <c r="A3030" t="s">
        <v>2367</v>
      </c>
    </row>
    <row r="3031" spans="1:1" ht="15.45" customHeight="1" x14ac:dyDescent="0.25">
      <c r="A3031" s="63" t="s">
        <v>2368</v>
      </c>
    </row>
    <row r="3032" spans="1:1" ht="19.2" customHeight="1" x14ac:dyDescent="0.25">
      <c r="A3032" t="s">
        <v>2369</v>
      </c>
    </row>
    <row r="3033" spans="1:1" ht="18.45" customHeight="1" x14ac:dyDescent="0.25">
      <c r="A3033" t="s">
        <v>2370</v>
      </c>
    </row>
    <row r="3034" spans="1:1" ht="18.45" customHeight="1" x14ac:dyDescent="0.25">
      <c r="A3034" s="36" t="s">
        <v>2371</v>
      </c>
    </row>
    <row r="3035" spans="1:1" ht="16.2" customHeight="1" x14ac:dyDescent="0.25">
      <c r="A3035" t="s">
        <v>2372</v>
      </c>
    </row>
    <row r="3036" spans="1:1" ht="15.75" customHeight="1" x14ac:dyDescent="0.25">
      <c r="A3036" t="s">
        <v>2373</v>
      </c>
    </row>
    <row r="3037" spans="1:1" ht="15.75" customHeight="1" x14ac:dyDescent="0.25">
      <c r="A3037" t="s">
        <v>2374</v>
      </c>
    </row>
    <row r="3038" spans="1:1" ht="16.2" customHeight="1" x14ac:dyDescent="0.25">
      <c r="A3038" t="s">
        <v>2375</v>
      </c>
    </row>
    <row r="3039" spans="1:1" ht="16.2" customHeight="1" x14ac:dyDescent="0.25">
      <c r="A3039" t="s">
        <v>2376</v>
      </c>
    </row>
    <row r="3040" spans="1:1" ht="18.45" customHeight="1" x14ac:dyDescent="0.25">
      <c r="A3040" t="s">
        <v>2377</v>
      </c>
    </row>
    <row r="3041" spans="1:1" ht="18.45" customHeight="1" x14ac:dyDescent="0.25">
      <c r="A3041" t="s">
        <v>2378</v>
      </c>
    </row>
    <row r="3042" spans="1:1" ht="18" customHeight="1" x14ac:dyDescent="0.25">
      <c r="A3042" t="s">
        <v>2379</v>
      </c>
    </row>
    <row r="3043" spans="1:1" ht="18" customHeight="1" x14ac:dyDescent="0.25">
      <c r="A3043" t="s">
        <v>2380</v>
      </c>
    </row>
    <row r="3044" spans="1:1" ht="18.45" customHeight="1" x14ac:dyDescent="0.25">
      <c r="A3044" s="31" t="s">
        <v>2381</v>
      </c>
    </row>
    <row r="3045" spans="1:1" ht="16.2" customHeight="1" x14ac:dyDescent="0.25">
      <c r="A3045" t="s">
        <v>2382</v>
      </c>
    </row>
    <row r="3046" spans="1:1" ht="16.2" customHeight="1" x14ac:dyDescent="0.25">
      <c r="A3046" t="s">
        <v>2383</v>
      </c>
    </row>
    <row r="3047" spans="1:1" ht="16.2" customHeight="1" x14ac:dyDescent="0.25">
      <c r="A3047" t="s">
        <v>2384</v>
      </c>
    </row>
    <row r="3048" spans="1:1" ht="18" customHeight="1" x14ac:dyDescent="0.25">
      <c r="A3048" t="s">
        <v>2385</v>
      </c>
    </row>
    <row r="3049" spans="1:1" ht="18" customHeight="1" x14ac:dyDescent="0.25">
      <c r="A3049" t="s">
        <v>2386</v>
      </c>
    </row>
    <row r="3050" spans="1:1" ht="15.45" customHeight="1" x14ac:dyDescent="0.25">
      <c r="A3050" s="39" t="s">
        <v>2387</v>
      </c>
    </row>
    <row r="3051" spans="1:1" ht="16.2" customHeight="1" x14ac:dyDescent="0.25">
      <c r="A3051" s="63" t="s">
        <v>2388</v>
      </c>
    </row>
    <row r="3052" spans="1:1" ht="15.45" customHeight="1" x14ac:dyDescent="0.25">
      <c r="A3052" s="63" t="s">
        <v>2389</v>
      </c>
    </row>
    <row r="3053" spans="1:1" ht="19.2" customHeight="1" x14ac:dyDescent="0.25">
      <c r="A3053" t="s">
        <v>2390</v>
      </c>
    </row>
    <row r="3054" spans="1:1" ht="19.2" customHeight="1" x14ac:dyDescent="0.25">
      <c r="A3054" t="s">
        <v>2391</v>
      </c>
    </row>
    <row r="3055" spans="1:1" ht="19.2" customHeight="1" x14ac:dyDescent="0.25">
      <c r="A3055" t="s">
        <v>2392</v>
      </c>
    </row>
    <row r="3056" spans="1:1" ht="20.7" customHeight="1" x14ac:dyDescent="0.25">
      <c r="A3056" t="s">
        <v>2393</v>
      </c>
    </row>
    <row r="3057" spans="1:1" ht="15.45" customHeight="1" x14ac:dyDescent="0.25">
      <c r="A3057" s="39" t="s">
        <v>727</v>
      </c>
    </row>
    <row r="3058" spans="1:1" ht="19.5" customHeight="1" x14ac:dyDescent="0.25">
      <c r="A3058" t="s">
        <v>2394</v>
      </c>
    </row>
    <row r="3059" spans="1:1" ht="15.45" customHeight="1" x14ac:dyDescent="0.25">
      <c r="A3059" s="39" t="s">
        <v>729</v>
      </c>
    </row>
    <row r="3060" spans="1:1" ht="16.2" customHeight="1" x14ac:dyDescent="0.25">
      <c r="A3060" t="s">
        <v>2395</v>
      </c>
    </row>
    <row r="3061" spans="1:1" ht="13.05" customHeight="1" x14ac:dyDescent="0.25">
      <c r="A3061" s="84" t="s">
        <v>731</v>
      </c>
    </row>
    <row r="3062" spans="1:1" ht="16.8" customHeight="1" x14ac:dyDescent="0.25">
      <c r="A3062" t="s">
        <v>2396</v>
      </c>
    </row>
    <row r="3063" spans="1:1" ht="15.45" customHeight="1" x14ac:dyDescent="0.25">
      <c r="A3063" s="39" t="s">
        <v>2397</v>
      </c>
    </row>
    <row r="3064" spans="1:1" ht="15.45" customHeight="1" x14ac:dyDescent="0.25">
      <c r="A3064" s="28" t="s">
        <v>2398</v>
      </c>
    </row>
    <row r="3065" spans="1:1" ht="17.25" customHeight="1" x14ac:dyDescent="0.25">
      <c r="A3065" t="s">
        <v>2399</v>
      </c>
    </row>
    <row r="3066" spans="1:1" ht="17.25" customHeight="1" x14ac:dyDescent="0.25">
      <c r="A3066" t="s">
        <v>2400</v>
      </c>
    </row>
    <row r="3067" spans="1:1" ht="16.2" customHeight="1" x14ac:dyDescent="0.25">
      <c r="A3067" t="s">
        <v>2401</v>
      </c>
    </row>
    <row r="3068" spans="1:1" ht="16.95" customHeight="1" x14ac:dyDescent="0.25">
      <c r="A3068" t="s">
        <v>2402</v>
      </c>
    </row>
    <row r="3069" spans="1:1" ht="15.45" customHeight="1" x14ac:dyDescent="0.25">
      <c r="A3069" s="39" t="s">
        <v>2403</v>
      </c>
    </row>
    <row r="3070" spans="1:1" ht="19.5" customHeight="1" x14ac:dyDescent="0.25">
      <c r="A3070" t="s">
        <v>2404</v>
      </c>
    </row>
    <row r="3071" spans="1:1" ht="19.5" customHeight="1" x14ac:dyDescent="0.25">
      <c r="A3071" t="s">
        <v>2405</v>
      </c>
    </row>
    <row r="3072" spans="1:1" ht="18.75" customHeight="1" x14ac:dyDescent="0.25">
      <c r="A3072" t="s">
        <v>2406</v>
      </c>
    </row>
    <row r="3073" spans="1:1" ht="19.95" customHeight="1" x14ac:dyDescent="0.25">
      <c r="A3073" t="s">
        <v>2407</v>
      </c>
    </row>
    <row r="3074" spans="1:1" ht="15.45" customHeight="1" x14ac:dyDescent="0.25">
      <c r="A3074" t="s">
        <v>2408</v>
      </c>
    </row>
    <row r="3075" spans="1:1" ht="18" customHeight="1" x14ac:dyDescent="0.25">
      <c r="A3075" t="s">
        <v>2409</v>
      </c>
    </row>
    <row r="3076" spans="1:1" ht="18.75" customHeight="1" x14ac:dyDescent="0.25">
      <c r="A3076" t="s">
        <v>2410</v>
      </c>
    </row>
    <row r="3077" spans="1:1" ht="19.95" customHeight="1" x14ac:dyDescent="0.25">
      <c r="A3077" t="s">
        <v>2411</v>
      </c>
    </row>
    <row r="3078" spans="1:1" ht="16.2" customHeight="1" x14ac:dyDescent="0.25">
      <c r="A3078" s="39" t="s">
        <v>2412</v>
      </c>
    </row>
    <row r="3079" spans="1:1" ht="18.45" customHeight="1" x14ac:dyDescent="0.25">
      <c r="A3079" t="s">
        <v>2413</v>
      </c>
    </row>
    <row r="3080" spans="1:1" ht="24.75" customHeight="1" x14ac:dyDescent="0.25">
      <c r="A3080" s="13" t="s">
        <v>2414</v>
      </c>
    </row>
    <row r="3081" spans="1:1" ht="15.45" customHeight="1" x14ac:dyDescent="0.25">
      <c r="A3081" s="39" t="s">
        <v>1632</v>
      </c>
    </row>
    <row r="3082" spans="1:1" ht="19.95" customHeight="1" x14ac:dyDescent="0.25">
      <c r="A3082" t="s">
        <v>2415</v>
      </c>
    </row>
    <row r="3083" spans="1:1" ht="19.95" customHeight="1" x14ac:dyDescent="0.25">
      <c r="A3083" t="s">
        <v>2416</v>
      </c>
    </row>
    <row r="3084" spans="1:1" ht="17.55" customHeight="1" x14ac:dyDescent="0.25">
      <c r="A3084" t="s">
        <v>2417</v>
      </c>
    </row>
    <row r="3085" spans="1:1" ht="15.45" customHeight="1" x14ac:dyDescent="0.25">
      <c r="A3085" s="72" t="s">
        <v>556</v>
      </c>
    </row>
    <row r="3086" spans="1:1" ht="14.25" customHeight="1" x14ac:dyDescent="0.25">
      <c r="A3086" s="15" t="s">
        <v>280</v>
      </c>
    </row>
    <row r="3087" spans="1:1" ht="18" customHeight="1" x14ac:dyDescent="0.25">
      <c r="A3087" t="s">
        <v>2418</v>
      </c>
    </row>
    <row r="3088" spans="1:1" ht="18" customHeight="1" x14ac:dyDescent="0.25">
      <c r="A3088" t="s">
        <v>2419</v>
      </c>
    </row>
    <row r="3089" spans="1:1" ht="13.8" customHeight="1" x14ac:dyDescent="0.25">
      <c r="A3089" s="20" t="s">
        <v>2420</v>
      </c>
    </row>
    <row r="3090" spans="1:1" ht="11.55" customHeight="1" x14ac:dyDescent="0.25">
      <c r="A3090" s="37" t="s">
        <v>281</v>
      </c>
    </row>
    <row r="3091" spans="1:1" ht="16.2" customHeight="1" x14ac:dyDescent="0.25">
      <c r="A3091" s="39" t="s">
        <v>2421</v>
      </c>
    </row>
    <row r="3092" spans="1:1" ht="15.45" customHeight="1" x14ac:dyDescent="0.25">
      <c r="A3092" s="67" t="s">
        <v>2422</v>
      </c>
    </row>
    <row r="3093" spans="1:1" ht="15.45" customHeight="1" x14ac:dyDescent="0.25">
      <c r="A3093" t="s">
        <v>2423</v>
      </c>
    </row>
    <row r="3094" spans="1:1" ht="15.45" customHeight="1" x14ac:dyDescent="0.25">
      <c r="A3094" s="67" t="s">
        <v>2422</v>
      </c>
    </row>
    <row r="3095" spans="1:1" ht="15.45" customHeight="1" x14ac:dyDescent="0.25">
      <c r="A3095" t="s">
        <v>2424</v>
      </c>
    </row>
    <row r="3096" spans="1:1" ht="15.45" customHeight="1" x14ac:dyDescent="0.25">
      <c r="A3096" s="67" t="s">
        <v>2422</v>
      </c>
    </row>
    <row r="3097" spans="1:1" ht="15.45" customHeight="1" x14ac:dyDescent="0.25">
      <c r="A3097" t="s">
        <v>2425</v>
      </c>
    </row>
    <row r="3098" spans="1:1" ht="15.45" customHeight="1" x14ac:dyDescent="0.25">
      <c r="A3098" s="39" t="s">
        <v>2422</v>
      </c>
    </row>
    <row r="3099" spans="1:1" ht="15.45" customHeight="1" x14ac:dyDescent="0.25">
      <c r="A3099" t="s">
        <v>2426</v>
      </c>
    </row>
    <row r="3100" spans="1:1" ht="15.45" customHeight="1" x14ac:dyDescent="0.25">
      <c r="A3100" s="39" t="s">
        <v>2422</v>
      </c>
    </row>
    <row r="3101" spans="1:1" ht="15.45" customHeight="1" x14ac:dyDescent="0.25">
      <c r="A3101" t="s">
        <v>2427</v>
      </c>
    </row>
    <row r="3102" spans="1:1" ht="15.45" customHeight="1" x14ac:dyDescent="0.25">
      <c r="A3102" s="39" t="s">
        <v>2422</v>
      </c>
    </row>
    <row r="3103" spans="1:1" ht="15.45" customHeight="1" x14ac:dyDescent="0.25">
      <c r="A3103" t="s">
        <v>2428</v>
      </c>
    </row>
    <row r="3104" spans="1:1" ht="15.45" customHeight="1" x14ac:dyDescent="0.25">
      <c r="A3104" s="67" t="s">
        <v>2429</v>
      </c>
    </row>
    <row r="3105" spans="1:1" ht="15.45" customHeight="1" x14ac:dyDescent="0.25">
      <c r="A3105" t="s">
        <v>2430</v>
      </c>
    </row>
    <row r="3106" spans="1:1" ht="15.45" customHeight="1" x14ac:dyDescent="0.25">
      <c r="A3106" s="39" t="s">
        <v>632</v>
      </c>
    </row>
    <row r="3107" spans="1:1" ht="16.2" customHeight="1" x14ac:dyDescent="0.25">
      <c r="A3107" s="135" t="s">
        <v>2431</v>
      </c>
    </row>
    <row r="3108" spans="1:1" ht="15.45" customHeight="1" x14ac:dyDescent="0.25">
      <c r="A3108" s="39" t="s">
        <v>1021</v>
      </c>
    </row>
    <row r="3109" spans="1:1" ht="16.2" customHeight="1" x14ac:dyDescent="0.25">
      <c r="A3109" s="13" t="s">
        <v>2432</v>
      </c>
    </row>
    <row r="3110" spans="1:1" ht="16.2" customHeight="1" x14ac:dyDescent="0.25">
      <c r="A3110" s="13" t="s">
        <v>2433</v>
      </c>
    </row>
    <row r="3111" spans="1:1" ht="15.45" customHeight="1" x14ac:dyDescent="0.25">
      <c r="A3111" s="39" t="s">
        <v>1026</v>
      </c>
    </row>
    <row r="3112" spans="1:1" ht="16.2" customHeight="1" x14ac:dyDescent="0.25">
      <c r="A3112" s="13" t="s">
        <v>2434</v>
      </c>
    </row>
    <row r="3113" spans="1:1" ht="16.2" customHeight="1" x14ac:dyDescent="0.25">
      <c r="A3113" s="13" t="s">
        <v>2435</v>
      </c>
    </row>
    <row r="3114" spans="1:1" ht="15.45" customHeight="1" x14ac:dyDescent="0.25">
      <c r="A3114" s="39" t="s">
        <v>2436</v>
      </c>
    </row>
    <row r="3115" spans="1:1" ht="16.2" customHeight="1" x14ac:dyDescent="0.25">
      <c r="A3115" s="13" t="s">
        <v>2437</v>
      </c>
    </row>
    <row r="3116" spans="1:1" ht="16.2" customHeight="1" x14ac:dyDescent="0.25">
      <c r="A3116" s="63" t="s">
        <v>2438</v>
      </c>
    </row>
    <row r="3117" spans="1:1" ht="15.45" customHeight="1" x14ac:dyDescent="0.25">
      <c r="A3117" s="39" t="s">
        <v>867</v>
      </c>
    </row>
    <row r="3118" spans="1:1" ht="15.45" customHeight="1" x14ac:dyDescent="0.25">
      <c r="A3118" s="63" t="s">
        <v>556</v>
      </c>
    </row>
    <row r="3119" spans="1:1" ht="15.45" customHeight="1" x14ac:dyDescent="0.25">
      <c r="A3119" s="39" t="s">
        <v>2439</v>
      </c>
    </row>
    <row r="3120" spans="1:1" ht="16.2" customHeight="1" x14ac:dyDescent="0.25">
      <c r="A3120" s="39" t="s">
        <v>2440</v>
      </c>
    </row>
    <row r="3121" spans="1:43" ht="16.2" customHeight="1" x14ac:dyDescent="0.25">
      <c r="A3121" t="s">
        <v>2441</v>
      </c>
    </row>
    <row r="3122" spans="1:43" ht="16.2" customHeight="1" x14ac:dyDescent="0.25">
      <c r="A3122" s="39" t="s">
        <v>2442</v>
      </c>
    </row>
    <row r="3123" spans="1:43" ht="16.2" customHeight="1" x14ac:dyDescent="0.25">
      <c r="A3123" s="63" t="s">
        <v>2443</v>
      </c>
    </row>
    <row r="3124" spans="1:43" ht="15.45" customHeight="1" x14ac:dyDescent="0.25">
      <c r="A3124" t="s">
        <v>2444</v>
      </c>
    </row>
    <row r="3125" spans="1:43" ht="16.2" customHeight="1" x14ac:dyDescent="0.25">
      <c r="A3125" s="63" t="s">
        <v>2445</v>
      </c>
    </row>
    <row r="3126" spans="1:43" ht="16.2" customHeight="1" x14ac:dyDescent="0.25">
      <c r="A3126" s="63" t="s">
        <v>2446</v>
      </c>
    </row>
    <row r="3127" spans="1:43" ht="15.45" customHeight="1" x14ac:dyDescent="0.25">
      <c r="A3127" s="39" t="s">
        <v>953</v>
      </c>
    </row>
    <row r="3128" spans="1:43" ht="15.45" customHeight="1" x14ac:dyDescent="0.25">
      <c r="A3128" s="63" t="s">
        <v>556</v>
      </c>
    </row>
    <row r="3129" spans="1:43" ht="15.45" customHeight="1" x14ac:dyDescent="0.25">
      <c r="A3129" s="39" t="s">
        <v>871</v>
      </c>
    </row>
    <row r="3130" spans="1:43" ht="15.45" customHeight="1" x14ac:dyDescent="0.25">
      <c r="A3130" s="63" t="s">
        <v>556</v>
      </c>
    </row>
    <row r="3131" spans="1:43" ht="15.45" customHeight="1" x14ac:dyDescent="0.25">
      <c r="A3131" s="39" t="s">
        <v>2447</v>
      </c>
    </row>
    <row r="3132" spans="1:43" ht="16.2" customHeight="1" x14ac:dyDescent="0.25">
      <c r="A3132" t="s">
        <v>2448</v>
      </c>
    </row>
    <row r="3133" spans="1:43" ht="16.2" customHeight="1" x14ac:dyDescent="0.25">
      <c r="A3133" s="39" t="s">
        <v>2449</v>
      </c>
    </row>
    <row r="3134" spans="1:43" ht="16.2" customHeight="1" x14ac:dyDescent="0.25">
      <c r="A3134" s="39" t="s">
        <v>2450</v>
      </c>
    </row>
    <row r="3135" spans="1:43" ht="19.05" customHeight="1" x14ac:dyDescent="0.25">
      <c r="A3135" s="68">
        <v>687</v>
      </c>
      <c r="B3135" s="304">
        <v>343</v>
      </c>
      <c r="C3135" s="304"/>
      <c r="D3135" s="304"/>
      <c r="E3135" s="304"/>
      <c r="F3135" s="307">
        <v>268</v>
      </c>
      <c r="G3135" s="307"/>
      <c r="H3135" s="307"/>
      <c r="I3135" s="307"/>
      <c r="J3135" s="305">
        <v>352</v>
      </c>
      <c r="K3135" s="305"/>
      <c r="L3135" s="305"/>
      <c r="M3135" s="305"/>
      <c r="N3135" s="308">
        <v>389</v>
      </c>
      <c r="O3135" s="308"/>
      <c r="P3135" s="308"/>
      <c r="Q3135" s="308"/>
      <c r="R3135" s="308"/>
      <c r="S3135" s="306">
        <v>663</v>
      </c>
      <c r="T3135" s="306"/>
      <c r="U3135" s="306"/>
      <c r="V3135" s="306"/>
      <c r="W3135" s="306"/>
      <c r="X3135" s="305">
        <v>322</v>
      </c>
      <c r="Y3135" s="305"/>
      <c r="Z3135" s="305"/>
      <c r="AA3135" s="305"/>
      <c r="AB3135" s="305"/>
      <c r="AC3135" s="305"/>
      <c r="AD3135" s="305">
        <v>303</v>
      </c>
      <c r="AE3135" s="305"/>
      <c r="AF3135" s="305"/>
      <c r="AG3135" s="305"/>
      <c r="AH3135" s="305"/>
      <c r="AI3135" s="305">
        <v>241</v>
      </c>
      <c r="AJ3135" s="305"/>
      <c r="AK3135" s="305"/>
      <c r="AL3135" s="305"/>
      <c r="AM3135" s="305"/>
      <c r="AN3135" s="305"/>
      <c r="AO3135" s="289">
        <v>3568</v>
      </c>
      <c r="AP3135" s="289"/>
      <c r="AQ3135" s="289"/>
    </row>
    <row r="3136" spans="1:43" ht="19.2" customHeight="1" x14ac:dyDescent="0.25">
      <c r="A3136" s="68">
        <v>612</v>
      </c>
      <c r="B3136" s="304">
        <v>282</v>
      </c>
      <c r="C3136" s="304"/>
      <c r="D3136" s="304"/>
      <c r="E3136" s="304"/>
      <c r="F3136" s="304">
        <v>192</v>
      </c>
      <c r="G3136" s="304"/>
      <c r="H3136" s="304"/>
      <c r="I3136" s="304"/>
      <c r="J3136" s="305">
        <v>302</v>
      </c>
      <c r="K3136" s="305"/>
      <c r="L3136" s="305"/>
      <c r="M3136" s="305"/>
      <c r="N3136" s="306">
        <v>332</v>
      </c>
      <c r="O3136" s="306"/>
      <c r="P3136" s="306"/>
      <c r="Q3136" s="306"/>
      <c r="R3136" s="306"/>
      <c r="S3136" s="306">
        <v>581</v>
      </c>
      <c r="T3136" s="306"/>
      <c r="U3136" s="306"/>
      <c r="V3136" s="306"/>
      <c r="W3136" s="306"/>
      <c r="X3136" s="305">
        <v>240</v>
      </c>
      <c r="Y3136" s="305"/>
      <c r="Z3136" s="305"/>
      <c r="AA3136" s="305"/>
      <c r="AB3136" s="305"/>
      <c r="AC3136" s="305"/>
      <c r="AD3136" s="305">
        <v>254</v>
      </c>
      <c r="AE3136" s="305"/>
      <c r="AF3136" s="305"/>
      <c r="AG3136" s="305"/>
      <c r="AH3136" s="305"/>
      <c r="AI3136" s="305">
        <v>203</v>
      </c>
      <c r="AJ3136" s="305"/>
      <c r="AK3136" s="305"/>
      <c r="AL3136" s="305"/>
      <c r="AM3136" s="305"/>
      <c r="AN3136" s="305"/>
      <c r="AO3136" s="289">
        <v>2998</v>
      </c>
      <c r="AP3136" s="289"/>
      <c r="AQ3136" s="289"/>
    </row>
    <row r="3137" spans="1:1" ht="16.8" customHeight="1" x14ac:dyDescent="0.25">
      <c r="A3137" t="s">
        <v>2451</v>
      </c>
    </row>
    <row r="3138" spans="1:1" ht="52.95" customHeight="1" x14ac:dyDescent="0.25">
      <c r="A3138" t="s">
        <v>1520</v>
      </c>
    </row>
    <row r="3139" spans="1:1" ht="14.25" customHeight="1" x14ac:dyDescent="0.25">
      <c r="A3139" s="26" t="s">
        <v>2452</v>
      </c>
    </row>
    <row r="3140" spans="1:1" ht="15" customHeight="1" x14ac:dyDescent="0.25">
      <c r="A3140" s="16" t="s">
        <v>576</v>
      </c>
    </row>
    <row r="3141" spans="1:1" ht="35.25" customHeight="1" x14ac:dyDescent="0.25">
      <c r="A3141" s="136" t="s">
        <v>2453</v>
      </c>
    </row>
    <row r="3142" spans="1:1" ht="17.25" customHeight="1" x14ac:dyDescent="0.25">
      <c r="A3142" t="s">
        <v>1813</v>
      </c>
    </row>
    <row r="3143" spans="1:1" ht="17.25" customHeight="1" x14ac:dyDescent="0.25">
      <c r="A3143" t="s">
        <v>2454</v>
      </c>
    </row>
    <row r="3144" spans="1:1" ht="15.45" customHeight="1" x14ac:dyDescent="0.25">
      <c r="A3144" s="28" t="s">
        <v>2455</v>
      </c>
    </row>
    <row r="3145" spans="1:1" ht="15.45" customHeight="1" x14ac:dyDescent="0.25">
      <c r="A3145" s="28" t="s">
        <v>2456</v>
      </c>
    </row>
    <row r="3146" spans="1:1" ht="14.7" customHeight="1" x14ac:dyDescent="0.25">
      <c r="A3146" s="105" t="s">
        <v>1640</v>
      </c>
    </row>
    <row r="3147" spans="1:1" ht="13.05" customHeight="1" x14ac:dyDescent="0.25">
      <c r="A3147" s="115" t="s">
        <v>1641</v>
      </c>
    </row>
    <row r="3148" spans="1:1" ht="14.7" customHeight="1" x14ac:dyDescent="0.25">
      <c r="A3148" s="105" t="s">
        <v>1640</v>
      </c>
    </row>
    <row r="3149" spans="1:1" ht="13.05" customHeight="1" x14ac:dyDescent="0.25">
      <c r="A3149" s="115" t="s">
        <v>1641</v>
      </c>
    </row>
    <row r="3150" spans="1:1" ht="14.7" customHeight="1" x14ac:dyDescent="0.25">
      <c r="A3150" s="28" t="s">
        <v>1640</v>
      </c>
    </row>
    <row r="3151" spans="1:1" ht="13.05" customHeight="1" x14ac:dyDescent="0.25">
      <c r="A3151" s="115" t="s">
        <v>1641</v>
      </c>
    </row>
    <row r="3152" spans="1:1" ht="14.7" customHeight="1" x14ac:dyDescent="0.25">
      <c r="A3152" s="28" t="s">
        <v>1642</v>
      </c>
    </row>
    <row r="3153" spans="1:1" ht="13.05" customHeight="1" x14ac:dyDescent="0.25">
      <c r="A3153" s="115" t="s">
        <v>1641</v>
      </c>
    </row>
    <row r="3154" spans="1:1" ht="14.7" customHeight="1" x14ac:dyDescent="0.25">
      <c r="A3154" s="28" t="s">
        <v>645</v>
      </c>
    </row>
    <row r="3155" spans="1:1" ht="15.45" customHeight="1" x14ac:dyDescent="0.25">
      <c r="A3155" t="s">
        <v>2457</v>
      </c>
    </row>
    <row r="3156" spans="1:1" ht="14.7" customHeight="1" x14ac:dyDescent="0.25">
      <c r="A3156" s="32">
        <v>387</v>
      </c>
    </row>
    <row r="3157" spans="1:1" ht="14.7" customHeight="1" x14ac:dyDescent="0.25">
      <c r="A3157" s="32">
        <v>389</v>
      </c>
    </row>
    <row r="3158" spans="1:1" ht="14.7" customHeight="1" x14ac:dyDescent="0.25">
      <c r="A3158" s="32">
        <v>391</v>
      </c>
    </row>
    <row r="3159" spans="1:1" ht="14.7" customHeight="1" x14ac:dyDescent="0.25">
      <c r="A3159" s="32">
        <v>393</v>
      </c>
    </row>
    <row r="3160" spans="1:1" ht="15.45" customHeight="1" x14ac:dyDescent="0.25">
      <c r="A3160" s="28" t="s">
        <v>2458</v>
      </c>
    </row>
    <row r="3161" spans="1:1" ht="16.8" customHeight="1" x14ac:dyDescent="0.25">
      <c r="A3161" s="62" t="s">
        <v>2459</v>
      </c>
    </row>
    <row r="3162" spans="1:1" ht="19.2" customHeight="1" x14ac:dyDescent="0.25">
      <c r="A3162" t="s">
        <v>2460</v>
      </c>
    </row>
    <row r="3163" spans="1:1" ht="18.45" customHeight="1" x14ac:dyDescent="0.25">
      <c r="A3163" t="s">
        <v>2461</v>
      </c>
    </row>
    <row r="3164" spans="1:1" ht="19.2" customHeight="1" x14ac:dyDescent="0.25">
      <c r="A3164" t="s">
        <v>2462</v>
      </c>
    </row>
    <row r="3165" spans="1:1" ht="14.7" customHeight="1" x14ac:dyDescent="0.25">
      <c r="A3165" s="28" t="s">
        <v>1686</v>
      </c>
    </row>
    <row r="3166" spans="1:1" ht="18" customHeight="1" x14ac:dyDescent="0.25">
      <c r="A3166" s="17" t="s">
        <v>2463</v>
      </c>
    </row>
    <row r="3167" spans="1:1" ht="18" customHeight="1" x14ac:dyDescent="0.25">
      <c r="A3167" s="17" t="s">
        <v>2464</v>
      </c>
    </row>
    <row r="3168" spans="1:1" ht="17.7" customHeight="1" x14ac:dyDescent="0.25">
      <c r="A3168" t="s">
        <v>2465</v>
      </c>
    </row>
    <row r="3169" spans="1:1" ht="17.55" customHeight="1" x14ac:dyDescent="0.25">
      <c r="A3169" t="s">
        <v>2466</v>
      </c>
    </row>
    <row r="3170" spans="1:1" ht="18" customHeight="1" x14ac:dyDescent="0.25">
      <c r="A3170" t="s">
        <v>2467</v>
      </c>
    </row>
    <row r="3171" spans="1:1" ht="14.7" customHeight="1" x14ac:dyDescent="0.25">
      <c r="A3171" s="29" t="s">
        <v>2468</v>
      </c>
    </row>
    <row r="3172" spans="1:1" ht="14.7" customHeight="1" x14ac:dyDescent="0.25">
      <c r="A3172" s="28" t="s">
        <v>2469</v>
      </c>
    </row>
    <row r="3173" spans="1:1" ht="18" customHeight="1" x14ac:dyDescent="0.25">
      <c r="A3173" t="s">
        <v>2470</v>
      </c>
    </row>
    <row r="3174" spans="1:1" ht="18.45" customHeight="1" x14ac:dyDescent="0.25">
      <c r="A3174" s="17" t="s">
        <v>2471</v>
      </c>
    </row>
    <row r="3175" spans="1:1" ht="18.75" customHeight="1" x14ac:dyDescent="0.25">
      <c r="A3175" s="17" t="s">
        <v>2472</v>
      </c>
    </row>
    <row r="3176" spans="1:1" ht="18.45" customHeight="1" x14ac:dyDescent="0.25">
      <c r="A3176" s="17" t="s">
        <v>2473</v>
      </c>
    </row>
    <row r="3177" spans="1:1" ht="18.75" customHeight="1" x14ac:dyDescent="0.25">
      <c r="A3177" s="43" t="s">
        <v>2474</v>
      </c>
    </row>
    <row r="3178" spans="1:1" ht="18" customHeight="1" x14ac:dyDescent="0.25">
      <c r="A3178" s="13" t="s">
        <v>2475</v>
      </c>
    </row>
    <row r="3179" spans="1:1" ht="17.7" customHeight="1" x14ac:dyDescent="0.25">
      <c r="A3179" s="30" t="s">
        <v>2476</v>
      </c>
    </row>
    <row r="3180" spans="1:1" ht="14.7" customHeight="1" x14ac:dyDescent="0.25">
      <c r="A3180" t="s">
        <v>403</v>
      </c>
    </row>
    <row r="3181" spans="1:1" ht="14.7" customHeight="1" x14ac:dyDescent="0.25">
      <c r="A3181" t="s">
        <v>2477</v>
      </c>
    </row>
    <row r="3182" spans="1:1" ht="15.45" customHeight="1" x14ac:dyDescent="0.25">
      <c r="A3182" s="28" t="s">
        <v>674</v>
      </c>
    </row>
    <row r="3183" spans="1:1" ht="17.55" customHeight="1" x14ac:dyDescent="0.25">
      <c r="A3183" t="s">
        <v>2478</v>
      </c>
    </row>
    <row r="3184" spans="1:1" ht="19.2" customHeight="1" x14ac:dyDescent="0.25">
      <c r="A3184" s="17" t="s">
        <v>2479</v>
      </c>
    </row>
    <row r="3185" spans="1:1" ht="15.45" customHeight="1" x14ac:dyDescent="0.25">
      <c r="A3185" t="s">
        <v>2480</v>
      </c>
    </row>
    <row r="3186" spans="1:1" ht="15" customHeight="1" x14ac:dyDescent="0.25">
      <c r="A3186" s="13" t="s">
        <v>670</v>
      </c>
    </row>
    <row r="3187" spans="1:1" ht="14.7" customHeight="1" x14ac:dyDescent="0.25">
      <c r="A3187" s="29" t="s">
        <v>245</v>
      </c>
    </row>
    <row r="3188" spans="1:1" ht="18" customHeight="1" x14ac:dyDescent="0.25">
      <c r="A3188" t="s">
        <v>2481</v>
      </c>
    </row>
    <row r="3189" spans="1:1" ht="18" customHeight="1" x14ac:dyDescent="0.25">
      <c r="A3189" t="s">
        <v>2482</v>
      </c>
    </row>
    <row r="3190" spans="1:1" ht="18.45" customHeight="1" x14ac:dyDescent="0.25">
      <c r="A3190" t="s">
        <v>2483</v>
      </c>
    </row>
    <row r="3191" spans="1:1" ht="14.7" customHeight="1" x14ac:dyDescent="0.25">
      <c r="A3191" s="28" t="s">
        <v>246</v>
      </c>
    </row>
    <row r="3192" spans="1:1" ht="14.7" customHeight="1" x14ac:dyDescent="0.25">
      <c r="A3192" t="s">
        <v>2484</v>
      </c>
    </row>
    <row r="3193" spans="1:1" ht="14.7" customHeight="1" x14ac:dyDescent="0.25">
      <c r="A3193" s="32">
        <v>513</v>
      </c>
    </row>
    <row r="3194" spans="1:1" ht="14.7" customHeight="1" x14ac:dyDescent="0.25">
      <c r="A3194" s="28" t="s">
        <v>2485</v>
      </c>
    </row>
    <row r="3195" spans="1:1" ht="17.25" customHeight="1" x14ac:dyDescent="0.25">
      <c r="A3195" t="s">
        <v>2486</v>
      </c>
    </row>
    <row r="3196" spans="1:1" ht="18.45" customHeight="1" x14ac:dyDescent="0.25">
      <c r="A3196" t="s">
        <v>2487</v>
      </c>
    </row>
    <row r="3197" spans="1:1" ht="14.7" customHeight="1" x14ac:dyDescent="0.25">
      <c r="A3197" s="28" t="s">
        <v>2488</v>
      </c>
    </row>
    <row r="3198" spans="1:1" ht="15" customHeight="1" x14ac:dyDescent="0.25">
      <c r="A3198" s="13" t="s">
        <v>2489</v>
      </c>
    </row>
    <row r="3199" spans="1:1" ht="18.45" customHeight="1" x14ac:dyDescent="0.25">
      <c r="A3199" t="s">
        <v>2490</v>
      </c>
    </row>
    <row r="3200" spans="1:1" ht="17.25" customHeight="1" x14ac:dyDescent="0.25">
      <c r="A3200" s="30" t="s">
        <v>2491</v>
      </c>
    </row>
    <row r="3201" spans="1:1" ht="15" customHeight="1" x14ac:dyDescent="0.25">
      <c r="A3201" t="s">
        <v>2492</v>
      </c>
    </row>
    <row r="3202" spans="1:1" ht="15.45" customHeight="1" x14ac:dyDescent="0.25">
      <c r="A3202" s="28" t="s">
        <v>2493</v>
      </c>
    </row>
    <row r="3203" spans="1:1" ht="17.25" customHeight="1" x14ac:dyDescent="0.25">
      <c r="A3203" t="s">
        <v>2494</v>
      </c>
    </row>
    <row r="3204" spans="1:1" ht="14.7" customHeight="1" x14ac:dyDescent="0.25">
      <c r="A3204" s="28" t="s">
        <v>2495</v>
      </c>
    </row>
    <row r="3205" spans="1:1" ht="18.45" customHeight="1" x14ac:dyDescent="0.25">
      <c r="A3205" t="s">
        <v>2496</v>
      </c>
    </row>
    <row r="3206" spans="1:1" ht="15.45" customHeight="1" x14ac:dyDescent="0.25">
      <c r="A3206" s="28" t="s">
        <v>2497</v>
      </c>
    </row>
    <row r="3207" spans="1:1" ht="18" customHeight="1" x14ac:dyDescent="0.25">
      <c r="A3207" t="s">
        <v>2498</v>
      </c>
    </row>
    <row r="3208" spans="1:1" ht="16.8" customHeight="1" x14ac:dyDescent="0.25">
      <c r="A3208" s="31" t="s">
        <v>2499</v>
      </c>
    </row>
    <row r="3209" spans="1:1" ht="15.45" customHeight="1" x14ac:dyDescent="0.25">
      <c r="A3209" s="35" t="s">
        <v>2500</v>
      </c>
    </row>
    <row r="3210" spans="1:1" ht="16.05" customHeight="1" x14ac:dyDescent="0.25">
      <c r="A3210" t="s">
        <v>2137</v>
      </c>
    </row>
    <row r="3211" spans="1:1" ht="14.7" customHeight="1" x14ac:dyDescent="0.25">
      <c r="A3211" s="35" t="s">
        <v>270</v>
      </c>
    </row>
    <row r="3212" spans="1:1" ht="14.7" customHeight="1" x14ac:dyDescent="0.25">
      <c r="A3212" s="35" t="s">
        <v>270</v>
      </c>
    </row>
    <row r="3213" spans="1:1" ht="14.7" customHeight="1" x14ac:dyDescent="0.25">
      <c r="A3213" s="35" t="s">
        <v>430</v>
      </c>
    </row>
    <row r="3214" spans="1:1" ht="18.75" customHeight="1" x14ac:dyDescent="0.25">
      <c r="A3214" t="s">
        <v>2501</v>
      </c>
    </row>
    <row r="3215" spans="1:1" ht="17.7" customHeight="1" x14ac:dyDescent="0.25">
      <c r="A3215" t="s">
        <v>2502</v>
      </c>
    </row>
    <row r="3216" spans="1:1" ht="18" customHeight="1" x14ac:dyDescent="0.25">
      <c r="A3216" t="s">
        <v>2503</v>
      </c>
    </row>
    <row r="3217" spans="1:53" ht="14.7" customHeight="1" x14ac:dyDescent="0.25">
      <c r="A3217" s="28" t="s">
        <v>2504</v>
      </c>
    </row>
    <row r="3218" spans="1:53" ht="15.45" customHeight="1" x14ac:dyDescent="0.25">
      <c r="A3218" s="28" t="s">
        <v>2505</v>
      </c>
    </row>
    <row r="3219" spans="1:53" ht="14.7" customHeight="1" x14ac:dyDescent="0.25">
      <c r="A3219" s="28" t="s">
        <v>2506</v>
      </c>
    </row>
    <row r="3220" spans="1:53" ht="15.45" customHeight="1" x14ac:dyDescent="0.25">
      <c r="A3220" s="28" t="s">
        <v>2507</v>
      </c>
    </row>
    <row r="3221" spans="1:53" ht="28.5" customHeight="1" x14ac:dyDescent="0.25">
      <c r="A3221" s="280" t="s">
        <v>2508</v>
      </c>
      <c r="B3221" s="280"/>
      <c r="C3221" s="280"/>
      <c r="D3221" s="280"/>
      <c r="E3221" s="280"/>
      <c r="F3221" s="280"/>
      <c r="G3221" s="280"/>
      <c r="H3221" s="280"/>
      <c r="I3221" s="280"/>
      <c r="J3221" s="303" t="s">
        <v>2509</v>
      </c>
      <c r="K3221" s="303"/>
      <c r="L3221" s="303"/>
      <c r="M3221" s="303"/>
      <c r="N3221" s="303"/>
      <c r="O3221" s="303"/>
      <c r="P3221" s="303"/>
      <c r="Q3221" s="303"/>
      <c r="R3221" s="303"/>
      <c r="S3221" s="303"/>
      <c r="T3221" s="303"/>
      <c r="U3221" s="280" t="s">
        <v>2510</v>
      </c>
      <c r="V3221" s="280"/>
      <c r="W3221" s="280"/>
      <c r="X3221" s="280"/>
      <c r="Y3221" s="280"/>
      <c r="Z3221" s="280" t="s">
        <v>2511</v>
      </c>
      <c r="AA3221" s="280"/>
      <c r="AB3221" s="280"/>
      <c r="AC3221" s="280"/>
      <c r="AD3221" s="280"/>
      <c r="AE3221" s="280"/>
      <c r="AF3221" s="250" t="s">
        <v>2512</v>
      </c>
      <c r="AG3221" s="250"/>
      <c r="AH3221" s="250"/>
      <c r="AI3221" s="250"/>
      <c r="AJ3221" s="250"/>
      <c r="AK3221" s="280" t="s">
        <v>2513</v>
      </c>
      <c r="AL3221" s="280"/>
      <c r="AM3221" s="280"/>
      <c r="AN3221" s="280"/>
      <c r="AO3221" s="280"/>
      <c r="AP3221" s="299" t="s">
        <v>2514</v>
      </c>
      <c r="AQ3221" s="299"/>
      <c r="AR3221" s="299"/>
      <c r="AS3221" s="299"/>
      <c r="AT3221" s="299"/>
      <c r="AU3221" s="280" t="s">
        <v>2515</v>
      </c>
      <c r="AV3221" s="280"/>
      <c r="AW3221" s="280"/>
      <c r="AX3221" s="280"/>
      <c r="AY3221" s="280"/>
      <c r="AZ3221" s="280"/>
      <c r="BA3221" s="280"/>
    </row>
    <row r="3222" spans="1:53" ht="96.45" customHeight="1" x14ac:dyDescent="0.25">
      <c r="A3222" s="298" t="s">
        <v>2516</v>
      </c>
      <c r="B3222" s="298"/>
      <c r="C3222" s="298"/>
      <c r="D3222" s="298"/>
      <c r="E3222" s="298"/>
      <c r="F3222" s="298"/>
      <c r="G3222" s="298"/>
      <c r="H3222" s="298"/>
      <c r="I3222" s="298"/>
      <c r="J3222" s="303" t="s">
        <v>2517</v>
      </c>
      <c r="K3222" s="303"/>
      <c r="L3222" s="303"/>
      <c r="M3222" s="303"/>
      <c r="N3222" s="303"/>
      <c r="O3222" s="303"/>
      <c r="P3222" s="303"/>
      <c r="Q3222" s="303"/>
      <c r="R3222" s="303"/>
      <c r="S3222" s="303"/>
      <c r="T3222" s="303"/>
      <c r="U3222" s="280" t="s">
        <v>2518</v>
      </c>
      <c r="V3222" s="280"/>
      <c r="W3222" s="280"/>
      <c r="X3222" s="280"/>
      <c r="Y3222" s="280"/>
      <c r="Z3222" s="280" t="s">
        <v>2519</v>
      </c>
      <c r="AA3222" s="280"/>
      <c r="AB3222" s="280"/>
      <c r="AC3222" s="280"/>
      <c r="AD3222" s="280"/>
      <c r="AE3222" s="280"/>
      <c r="AF3222" s="250" t="s">
        <v>2520</v>
      </c>
      <c r="AG3222" s="250"/>
      <c r="AH3222" s="250"/>
      <c r="AI3222" s="250"/>
      <c r="AJ3222" s="250"/>
      <c r="AK3222" s="280" t="s">
        <v>2521</v>
      </c>
      <c r="AL3222" s="280"/>
      <c r="AM3222" s="280"/>
      <c r="AN3222" s="280"/>
      <c r="AO3222" s="280"/>
      <c r="AP3222" s="299" t="s">
        <v>2522</v>
      </c>
      <c r="AQ3222" s="299"/>
      <c r="AR3222" s="299"/>
      <c r="AS3222" s="299"/>
      <c r="AT3222" s="299"/>
      <c r="AU3222" s="280" t="s">
        <v>2523</v>
      </c>
      <c r="AV3222" s="280"/>
      <c r="AW3222" s="280"/>
      <c r="AX3222" s="280"/>
      <c r="AY3222" s="256" t="s">
        <v>2524</v>
      </c>
      <c r="AZ3222" s="256"/>
      <c r="BA3222" s="256"/>
    </row>
    <row r="3223" spans="1:53" ht="10.8" customHeight="1" x14ac:dyDescent="0.25">
      <c r="A3223" s="1" t="s">
        <v>296</v>
      </c>
    </row>
    <row r="3224" spans="1:53" ht="17.25" customHeight="1" x14ac:dyDescent="0.25">
      <c r="A3224" t="s">
        <v>2525</v>
      </c>
    </row>
    <row r="3225" spans="1:53" ht="14.7" customHeight="1" x14ac:dyDescent="0.25">
      <c r="A3225" s="28" t="s">
        <v>1640</v>
      </c>
    </row>
    <row r="3226" spans="1:53" ht="14.7" customHeight="1" x14ac:dyDescent="0.25">
      <c r="A3226" s="105" t="s">
        <v>2526</v>
      </c>
    </row>
    <row r="3227" spans="1:53" ht="13.8" customHeight="1" x14ac:dyDescent="0.25">
      <c r="A3227" s="20" t="s">
        <v>2527</v>
      </c>
    </row>
    <row r="3228" spans="1:53" ht="14.7" customHeight="1" x14ac:dyDescent="0.25">
      <c r="A3228" s="105" t="s">
        <v>1815</v>
      </c>
    </row>
    <row r="3229" spans="1:53" ht="13.8" customHeight="1" x14ac:dyDescent="0.25">
      <c r="A3229" s="20" t="s">
        <v>2527</v>
      </c>
    </row>
    <row r="3230" spans="1:53" ht="14.7" customHeight="1" x14ac:dyDescent="0.25">
      <c r="A3230" s="105" t="s">
        <v>2528</v>
      </c>
    </row>
    <row r="3231" spans="1:53" ht="13.8" customHeight="1" x14ac:dyDescent="0.25">
      <c r="A3231" s="20" t="s">
        <v>2527</v>
      </c>
    </row>
    <row r="3232" spans="1:53" ht="14.7" customHeight="1" x14ac:dyDescent="0.25">
      <c r="A3232" s="28" t="s">
        <v>645</v>
      </c>
    </row>
    <row r="3233" spans="1:1" ht="15" customHeight="1" x14ac:dyDescent="0.25">
      <c r="A3233" t="s">
        <v>2529</v>
      </c>
    </row>
    <row r="3234" spans="1:1" ht="15" customHeight="1" x14ac:dyDescent="0.25">
      <c r="A3234" t="s">
        <v>2530</v>
      </c>
    </row>
    <row r="3235" spans="1:1" ht="15" customHeight="1" x14ac:dyDescent="0.25">
      <c r="A3235" t="s">
        <v>2531</v>
      </c>
    </row>
    <row r="3236" spans="1:1" ht="14.7" customHeight="1" x14ac:dyDescent="0.25">
      <c r="A3236" s="32">
        <v>393</v>
      </c>
    </row>
    <row r="3237" spans="1:1" ht="15.45" customHeight="1" x14ac:dyDescent="0.25">
      <c r="A3237" s="28" t="s">
        <v>2458</v>
      </c>
    </row>
    <row r="3238" spans="1:1" ht="14.7" customHeight="1" x14ac:dyDescent="0.25">
      <c r="A3238" s="28" t="s">
        <v>2532</v>
      </c>
    </row>
    <row r="3239" spans="1:1" ht="14.7" customHeight="1" x14ac:dyDescent="0.25">
      <c r="A3239" s="29" t="s">
        <v>1822</v>
      </c>
    </row>
    <row r="3240" spans="1:1" ht="14.7" customHeight="1" x14ac:dyDescent="0.25">
      <c r="A3240" s="28" t="s">
        <v>1187</v>
      </c>
    </row>
    <row r="3241" spans="1:1" ht="14.7" customHeight="1" x14ac:dyDescent="0.25">
      <c r="A3241" s="29" t="s">
        <v>1822</v>
      </c>
    </row>
    <row r="3242" spans="1:1" ht="15.45" customHeight="1" x14ac:dyDescent="0.25">
      <c r="A3242" t="s">
        <v>2533</v>
      </c>
    </row>
    <row r="3243" spans="1:1" ht="14.7" customHeight="1" x14ac:dyDescent="0.25">
      <c r="A3243" s="29" t="s">
        <v>1822</v>
      </c>
    </row>
    <row r="3244" spans="1:1" ht="14.7" customHeight="1" x14ac:dyDescent="0.25">
      <c r="A3244" s="28" t="s">
        <v>2534</v>
      </c>
    </row>
    <row r="3245" spans="1:1" ht="14.7" customHeight="1" x14ac:dyDescent="0.25">
      <c r="A3245" s="29" t="s">
        <v>1822</v>
      </c>
    </row>
    <row r="3246" spans="1:1" ht="14.7" customHeight="1" x14ac:dyDescent="0.25">
      <c r="A3246" s="28" t="s">
        <v>1199</v>
      </c>
    </row>
    <row r="3247" spans="1:1" ht="14.7" customHeight="1" x14ac:dyDescent="0.25">
      <c r="A3247" s="29" t="s">
        <v>1822</v>
      </c>
    </row>
    <row r="3248" spans="1:1" ht="14.7" customHeight="1" x14ac:dyDescent="0.25">
      <c r="A3248" t="s">
        <v>2535</v>
      </c>
    </row>
    <row r="3249" spans="1:1" ht="14.7" customHeight="1" x14ac:dyDescent="0.25">
      <c r="A3249" s="29" t="s">
        <v>1822</v>
      </c>
    </row>
    <row r="3250" spans="1:1" ht="14.7" customHeight="1" x14ac:dyDescent="0.25">
      <c r="A3250" s="28" t="s">
        <v>2536</v>
      </c>
    </row>
    <row r="3251" spans="1:1" ht="14.7" customHeight="1" x14ac:dyDescent="0.25">
      <c r="A3251" s="29" t="s">
        <v>1822</v>
      </c>
    </row>
    <row r="3252" spans="1:1" ht="14.7" customHeight="1" x14ac:dyDescent="0.25">
      <c r="A3252" s="28" t="s">
        <v>1202</v>
      </c>
    </row>
    <row r="3253" spans="1:1" ht="15.45" customHeight="1" x14ac:dyDescent="0.25">
      <c r="A3253" s="28" t="s">
        <v>2537</v>
      </c>
    </row>
    <row r="3254" spans="1:1" ht="16.8" customHeight="1" x14ac:dyDescent="0.25">
      <c r="A3254" s="13" t="s">
        <v>2538</v>
      </c>
    </row>
    <row r="3255" spans="1:1" ht="16.8" customHeight="1" x14ac:dyDescent="0.25">
      <c r="A3255" s="13" t="s">
        <v>2539</v>
      </c>
    </row>
    <row r="3256" spans="1:1" ht="16.8" customHeight="1" x14ac:dyDescent="0.25">
      <c r="A3256" s="13" t="s">
        <v>2540</v>
      </c>
    </row>
    <row r="3257" spans="1:1" ht="16.8" customHeight="1" x14ac:dyDescent="0.25">
      <c r="A3257" s="13" t="s">
        <v>2541</v>
      </c>
    </row>
    <row r="3258" spans="1:1" ht="16.8" customHeight="1" x14ac:dyDescent="0.25">
      <c r="A3258" s="13" t="s">
        <v>2542</v>
      </c>
    </row>
    <row r="3259" spans="1:1" ht="16.8" customHeight="1" x14ac:dyDescent="0.25">
      <c r="A3259" s="13" t="s">
        <v>2543</v>
      </c>
    </row>
    <row r="3260" spans="1:1" ht="16.8" customHeight="1" x14ac:dyDescent="0.25">
      <c r="A3260" s="13" t="s">
        <v>2544</v>
      </c>
    </row>
    <row r="3261" spans="1:1" ht="16.8" customHeight="1" x14ac:dyDescent="0.25">
      <c r="A3261" s="13" t="s">
        <v>2545</v>
      </c>
    </row>
    <row r="3262" spans="1:1" ht="16.8" customHeight="1" x14ac:dyDescent="0.25">
      <c r="A3262" s="13" t="s">
        <v>2546</v>
      </c>
    </row>
    <row r="3263" spans="1:1" ht="16.8" customHeight="1" x14ac:dyDescent="0.25">
      <c r="A3263" s="13" t="s">
        <v>2547</v>
      </c>
    </row>
    <row r="3264" spans="1:1" ht="16.8" customHeight="1" x14ac:dyDescent="0.25">
      <c r="A3264" s="13" t="s">
        <v>2548</v>
      </c>
    </row>
    <row r="3265" spans="1:1" ht="16.8" customHeight="1" x14ac:dyDescent="0.25">
      <c r="A3265" s="13" t="s">
        <v>2549</v>
      </c>
    </row>
    <row r="3266" spans="1:1" ht="16.8" customHeight="1" x14ac:dyDescent="0.25">
      <c r="A3266" s="13" t="s">
        <v>2550</v>
      </c>
    </row>
    <row r="3267" spans="1:1" ht="16.8" customHeight="1" x14ac:dyDescent="0.25">
      <c r="A3267" s="13" t="s">
        <v>2551</v>
      </c>
    </row>
    <row r="3268" spans="1:1" ht="16.8" customHeight="1" x14ac:dyDescent="0.25">
      <c r="A3268" s="13" t="s">
        <v>2552</v>
      </c>
    </row>
    <row r="3269" spans="1:1" ht="16.8" customHeight="1" x14ac:dyDescent="0.25">
      <c r="A3269" t="s">
        <v>2553</v>
      </c>
    </row>
    <row r="3270" spans="1:1" ht="14.7" customHeight="1" x14ac:dyDescent="0.25">
      <c r="A3270" s="105" t="s">
        <v>2554</v>
      </c>
    </row>
    <row r="3271" spans="1:1" ht="14.7" customHeight="1" x14ac:dyDescent="0.25">
      <c r="A3271" s="35" t="s">
        <v>1822</v>
      </c>
    </row>
    <row r="3272" spans="1:1" ht="41.7" customHeight="1" x14ac:dyDescent="0.25">
      <c r="A3272" s="50" t="s">
        <v>441</v>
      </c>
    </row>
    <row r="3273" spans="1:1" ht="41.7" customHeight="1" x14ac:dyDescent="0.25">
      <c r="A3273" t="s">
        <v>442</v>
      </c>
    </row>
    <row r="3274" spans="1:1" ht="16.05" customHeight="1" x14ac:dyDescent="0.25">
      <c r="A3274" t="s">
        <v>2555</v>
      </c>
    </row>
    <row r="3275" spans="1:1" ht="16.8" customHeight="1" x14ac:dyDescent="0.25">
      <c r="A3275" t="s">
        <v>2556</v>
      </c>
    </row>
    <row r="3276" spans="1:1" ht="15" customHeight="1" x14ac:dyDescent="0.25">
      <c r="A3276" s="16" t="s">
        <v>2557</v>
      </c>
    </row>
    <row r="3277" spans="1:1" ht="15.75" customHeight="1" x14ac:dyDescent="0.25">
      <c r="A3277" s="51" t="s">
        <v>444</v>
      </c>
    </row>
    <row r="3278" spans="1:1" ht="17.25" customHeight="1" x14ac:dyDescent="0.25">
      <c r="A3278" t="s">
        <v>2558</v>
      </c>
    </row>
    <row r="3279" spans="1:1" ht="18.45" customHeight="1" x14ac:dyDescent="0.25">
      <c r="A3279" t="s">
        <v>2559</v>
      </c>
    </row>
    <row r="3280" spans="1:1" ht="15.45" customHeight="1" x14ac:dyDescent="0.25">
      <c r="A3280" s="28" t="s">
        <v>2560</v>
      </c>
    </row>
    <row r="3281" spans="1:1" ht="19.2" customHeight="1" x14ac:dyDescent="0.25">
      <c r="A3281" t="s">
        <v>2561</v>
      </c>
    </row>
    <row r="3282" spans="1:1" ht="14.7" customHeight="1" x14ac:dyDescent="0.25">
      <c r="A3282" s="28" t="s">
        <v>645</v>
      </c>
    </row>
    <row r="3283" spans="1:1" ht="18" customHeight="1" x14ac:dyDescent="0.25">
      <c r="A3283" t="s">
        <v>2562</v>
      </c>
    </row>
    <row r="3284" spans="1:1" ht="15.45" customHeight="1" x14ac:dyDescent="0.25">
      <c r="A3284" s="28" t="s">
        <v>2563</v>
      </c>
    </row>
    <row r="3285" spans="1:1" ht="18" customHeight="1" x14ac:dyDescent="0.25">
      <c r="A3285" t="s">
        <v>2564</v>
      </c>
    </row>
    <row r="3286" spans="1:1" ht="17.25" customHeight="1" x14ac:dyDescent="0.25">
      <c r="A3286" s="137" t="s">
        <v>2565</v>
      </c>
    </row>
    <row r="3287" spans="1:1" ht="18.45" customHeight="1" x14ac:dyDescent="0.25">
      <c r="A3287" t="s">
        <v>2566</v>
      </c>
    </row>
    <row r="3288" spans="1:1" ht="14.7" customHeight="1" x14ac:dyDescent="0.25">
      <c r="A3288" s="128">
        <v>83.45</v>
      </c>
    </row>
    <row r="3289" spans="1:1" ht="14.7" customHeight="1" x14ac:dyDescent="0.25">
      <c r="A3289" s="28" t="s">
        <v>2567</v>
      </c>
    </row>
    <row r="3290" spans="1:1" ht="20.55" customHeight="1" x14ac:dyDescent="0.25">
      <c r="A3290" t="s">
        <v>2568</v>
      </c>
    </row>
    <row r="3291" spans="1:1" ht="14.7" customHeight="1" x14ac:dyDescent="0.25">
      <c r="A3291" s="28" t="s">
        <v>2569</v>
      </c>
    </row>
    <row r="3292" spans="1:1" ht="19.2" customHeight="1" x14ac:dyDescent="0.25">
      <c r="A3292" s="17" t="s">
        <v>2570</v>
      </c>
    </row>
    <row r="3293" spans="1:1" ht="19.2" customHeight="1" x14ac:dyDescent="0.25">
      <c r="A3293" s="17" t="s">
        <v>2571</v>
      </c>
    </row>
    <row r="3294" spans="1:1" ht="19.8" customHeight="1" x14ac:dyDescent="0.25">
      <c r="A3294" t="s">
        <v>2572</v>
      </c>
    </row>
    <row r="3295" spans="1:1" ht="19.8" customHeight="1" x14ac:dyDescent="0.25">
      <c r="A3295" t="s">
        <v>2573</v>
      </c>
    </row>
    <row r="3296" spans="1:1" ht="19.8" customHeight="1" x14ac:dyDescent="0.25">
      <c r="A3296" t="s">
        <v>2574</v>
      </c>
    </row>
    <row r="3297" spans="1:1" ht="14.7" customHeight="1" x14ac:dyDescent="0.25">
      <c r="A3297" s="28" t="s">
        <v>2575</v>
      </c>
    </row>
    <row r="3298" spans="1:1" ht="19.2" customHeight="1" x14ac:dyDescent="0.25">
      <c r="A3298" t="s">
        <v>2576</v>
      </c>
    </row>
    <row r="3299" spans="1:1" ht="19.8" customHeight="1" x14ac:dyDescent="0.25">
      <c r="A3299" s="17" t="s">
        <v>2577</v>
      </c>
    </row>
    <row r="3300" spans="1:1" ht="19.8" customHeight="1" x14ac:dyDescent="0.25">
      <c r="A3300" t="s">
        <v>2578</v>
      </c>
    </row>
    <row r="3301" spans="1:1" ht="19.2" customHeight="1" x14ac:dyDescent="0.25">
      <c r="A3301" t="s">
        <v>2579</v>
      </c>
    </row>
    <row r="3302" spans="1:1" ht="20.55" customHeight="1" x14ac:dyDescent="0.25">
      <c r="A3302" t="s">
        <v>2580</v>
      </c>
    </row>
    <row r="3303" spans="1:1" ht="14.7" customHeight="1" x14ac:dyDescent="0.25">
      <c r="A3303" t="s">
        <v>2581</v>
      </c>
    </row>
    <row r="3304" spans="1:1" ht="14.7" customHeight="1" x14ac:dyDescent="0.25">
      <c r="A3304" s="28" t="s">
        <v>1148</v>
      </c>
    </row>
    <row r="3305" spans="1:1" ht="19.2" customHeight="1" x14ac:dyDescent="0.25">
      <c r="A3305" t="s">
        <v>2582</v>
      </c>
    </row>
    <row r="3306" spans="1:1" ht="19.2" customHeight="1" x14ac:dyDescent="0.25">
      <c r="A3306" t="s">
        <v>2583</v>
      </c>
    </row>
    <row r="3307" spans="1:1" ht="19.8" customHeight="1" x14ac:dyDescent="0.25">
      <c r="A3307" t="s">
        <v>2584</v>
      </c>
    </row>
    <row r="3308" spans="1:1" ht="18.75" customHeight="1" x14ac:dyDescent="0.25">
      <c r="A3308" s="30" t="s">
        <v>2585</v>
      </c>
    </row>
    <row r="3309" spans="1:1" ht="19.2" customHeight="1" x14ac:dyDescent="0.25">
      <c r="A3309" t="s">
        <v>2586</v>
      </c>
    </row>
    <row r="3310" spans="1:1" ht="18.45" customHeight="1" x14ac:dyDescent="0.25">
      <c r="A3310" s="138" t="s">
        <v>2587</v>
      </c>
    </row>
    <row r="3311" spans="1:1" ht="16.05" customHeight="1" x14ac:dyDescent="0.25">
      <c r="A3311" t="s">
        <v>2588</v>
      </c>
    </row>
    <row r="3312" spans="1:1" ht="16.05" customHeight="1" x14ac:dyDescent="0.25">
      <c r="A3312" t="s">
        <v>2589</v>
      </c>
    </row>
    <row r="3313" spans="1:1" ht="16.2" customHeight="1" x14ac:dyDescent="0.25">
      <c r="A3313" t="s">
        <v>2590</v>
      </c>
    </row>
    <row r="3314" spans="1:1" ht="18.45" customHeight="1" x14ac:dyDescent="0.25">
      <c r="A3314" t="s">
        <v>2591</v>
      </c>
    </row>
    <row r="3315" spans="1:1" ht="18.45" customHeight="1" x14ac:dyDescent="0.25">
      <c r="A3315" t="s">
        <v>2592</v>
      </c>
    </row>
    <row r="3316" spans="1:1" ht="14.7" customHeight="1" x14ac:dyDescent="0.25">
      <c r="A3316" s="32">
        <v>1</v>
      </c>
    </row>
    <row r="3317" spans="1:1" ht="19.2" customHeight="1" x14ac:dyDescent="0.25">
      <c r="A3317" t="s">
        <v>2593</v>
      </c>
    </row>
    <row r="3318" spans="1:1" ht="14.7" customHeight="1" x14ac:dyDescent="0.25">
      <c r="A3318" s="28" t="s">
        <v>2594</v>
      </c>
    </row>
    <row r="3319" spans="1:1" ht="18" customHeight="1" x14ac:dyDescent="0.25">
      <c r="A3319" t="s">
        <v>2595</v>
      </c>
    </row>
    <row r="3320" spans="1:1" ht="15.45" customHeight="1" x14ac:dyDescent="0.25">
      <c r="A3320" s="28" t="s">
        <v>2596</v>
      </c>
    </row>
    <row r="3321" spans="1:1" ht="19.2" customHeight="1" x14ac:dyDescent="0.25">
      <c r="A3321" t="s">
        <v>2597</v>
      </c>
    </row>
    <row r="3322" spans="1:1" ht="17.25" customHeight="1" x14ac:dyDescent="0.25">
      <c r="A3322" t="s">
        <v>2598</v>
      </c>
    </row>
    <row r="3323" spans="1:1" ht="24.3" customHeight="1" x14ac:dyDescent="0.25">
      <c r="A3323" t="s">
        <v>2599</v>
      </c>
    </row>
    <row r="3324" spans="1:1" ht="14.7" customHeight="1" x14ac:dyDescent="0.25">
      <c r="A3324" s="29" t="s">
        <v>2600</v>
      </c>
    </row>
    <row r="3325" spans="1:1" ht="18" customHeight="1" x14ac:dyDescent="0.25">
      <c r="A3325" t="s">
        <v>2601</v>
      </c>
    </row>
    <row r="3326" spans="1:1" ht="18.45" customHeight="1" x14ac:dyDescent="0.25">
      <c r="A3326" t="s">
        <v>2602</v>
      </c>
    </row>
    <row r="3327" spans="1:1" ht="19.2" customHeight="1" x14ac:dyDescent="0.25">
      <c r="A3327" t="s">
        <v>2603</v>
      </c>
    </row>
    <row r="3328" spans="1:1" ht="14.7" customHeight="1" x14ac:dyDescent="0.25">
      <c r="A3328" s="28" t="s">
        <v>2604</v>
      </c>
    </row>
    <row r="3329" spans="1:1" ht="19.2" customHeight="1" x14ac:dyDescent="0.25">
      <c r="A3329" t="s">
        <v>2605</v>
      </c>
    </row>
    <row r="3330" spans="1:1" ht="19.2" customHeight="1" x14ac:dyDescent="0.25">
      <c r="A3330" t="s">
        <v>2606</v>
      </c>
    </row>
    <row r="3331" spans="1:1" ht="15.45" customHeight="1" x14ac:dyDescent="0.25">
      <c r="A3331" s="28" t="s">
        <v>2607</v>
      </c>
    </row>
    <row r="3332" spans="1:1" ht="18.45" customHeight="1" x14ac:dyDescent="0.25">
      <c r="A3332" t="s">
        <v>2608</v>
      </c>
    </row>
    <row r="3333" spans="1:1" ht="16.05" customHeight="1" x14ac:dyDescent="0.25">
      <c r="A3333" s="110" t="s">
        <v>2609</v>
      </c>
    </row>
    <row r="3334" spans="1:1" ht="17.25" customHeight="1" x14ac:dyDescent="0.25">
      <c r="A3334" t="s">
        <v>2610</v>
      </c>
    </row>
    <row r="3335" spans="1:1" ht="41.7" customHeight="1" x14ac:dyDescent="0.25">
      <c r="A3335" t="s">
        <v>2611</v>
      </c>
    </row>
    <row r="3336" spans="1:1" ht="19.2" customHeight="1" x14ac:dyDescent="0.25">
      <c r="A3336" t="s">
        <v>2612</v>
      </c>
    </row>
    <row r="3337" spans="1:1" ht="40.950000000000003" customHeight="1" x14ac:dyDescent="0.25">
      <c r="A3337" t="s">
        <v>2613</v>
      </c>
    </row>
    <row r="3338" spans="1:1" ht="16.8" customHeight="1" x14ac:dyDescent="0.25">
      <c r="A3338" t="s">
        <v>2614</v>
      </c>
    </row>
    <row r="3339" spans="1:1" ht="13.05" customHeight="1" x14ac:dyDescent="0.25">
      <c r="A3339" s="115" t="s">
        <v>2615</v>
      </c>
    </row>
    <row r="3340" spans="1:1" ht="33.75" customHeight="1" x14ac:dyDescent="0.25">
      <c r="A3340" s="139" t="s">
        <v>2616</v>
      </c>
    </row>
    <row r="3341" spans="1:1" ht="19.95" customHeight="1" x14ac:dyDescent="0.25">
      <c r="A3341" t="s">
        <v>2617</v>
      </c>
    </row>
    <row r="3342" spans="1:1" ht="18" customHeight="1" x14ac:dyDescent="0.25">
      <c r="A3342" t="s">
        <v>2618</v>
      </c>
    </row>
    <row r="3343" spans="1:1" ht="15.45" customHeight="1" x14ac:dyDescent="0.25">
      <c r="A3343" s="39" t="s">
        <v>632</v>
      </c>
    </row>
    <row r="3344" spans="1:1" ht="17.55" customHeight="1" x14ac:dyDescent="0.25">
      <c r="A3344" t="s">
        <v>2619</v>
      </c>
    </row>
    <row r="3345" spans="1:1" ht="17.55" customHeight="1" x14ac:dyDescent="0.25">
      <c r="A3345" t="s">
        <v>2620</v>
      </c>
    </row>
    <row r="3346" spans="1:1" ht="16.2" customHeight="1" x14ac:dyDescent="0.25">
      <c r="A3346" s="39" t="s">
        <v>2621</v>
      </c>
    </row>
    <row r="3347" spans="1:1" ht="15.45" customHeight="1" x14ac:dyDescent="0.25">
      <c r="A3347" s="39" t="s">
        <v>2622</v>
      </c>
    </row>
    <row r="3348" spans="1:1" ht="15.45" customHeight="1" x14ac:dyDescent="0.25">
      <c r="A3348" s="63" t="s">
        <v>556</v>
      </c>
    </row>
    <row r="3349" spans="1:1" ht="15.45" customHeight="1" x14ac:dyDescent="0.25">
      <c r="A3349" s="39" t="s">
        <v>2623</v>
      </c>
    </row>
    <row r="3350" spans="1:1" ht="15.45" customHeight="1" x14ac:dyDescent="0.25">
      <c r="A3350" s="63" t="s">
        <v>559</v>
      </c>
    </row>
    <row r="3351" spans="1:1" ht="15.45" customHeight="1" x14ac:dyDescent="0.25">
      <c r="A3351" s="39" t="s">
        <v>2624</v>
      </c>
    </row>
    <row r="3352" spans="1:1" ht="15.45" customHeight="1" x14ac:dyDescent="0.25">
      <c r="A3352" s="63" t="s">
        <v>556</v>
      </c>
    </row>
    <row r="3353" spans="1:1" ht="15.45" customHeight="1" x14ac:dyDescent="0.25">
      <c r="A3353" s="39" t="s">
        <v>2625</v>
      </c>
    </row>
    <row r="3354" spans="1:1" ht="15.45" customHeight="1" x14ac:dyDescent="0.25">
      <c r="A3354" s="63" t="s">
        <v>556</v>
      </c>
    </row>
    <row r="3355" spans="1:1" ht="15.45" customHeight="1" x14ac:dyDescent="0.25">
      <c r="A3355" s="39" t="s">
        <v>2626</v>
      </c>
    </row>
    <row r="3356" spans="1:1" ht="15.45" customHeight="1" x14ac:dyDescent="0.25">
      <c r="A3356" s="63" t="s">
        <v>556</v>
      </c>
    </row>
    <row r="3357" spans="1:1" ht="15.45" customHeight="1" x14ac:dyDescent="0.25">
      <c r="A3357" s="39" t="s">
        <v>2627</v>
      </c>
    </row>
    <row r="3358" spans="1:1" ht="15.45" customHeight="1" x14ac:dyDescent="0.25">
      <c r="A3358" s="63" t="s">
        <v>556</v>
      </c>
    </row>
    <row r="3359" spans="1:1" ht="16.2" customHeight="1" x14ac:dyDescent="0.25">
      <c r="A3359" s="39" t="s">
        <v>2628</v>
      </c>
    </row>
    <row r="3360" spans="1:1" ht="15.45" customHeight="1" x14ac:dyDescent="0.25">
      <c r="A3360" s="63" t="s">
        <v>556</v>
      </c>
    </row>
    <row r="3361" spans="1:1" ht="15.45" customHeight="1" x14ac:dyDescent="0.25">
      <c r="A3361" s="39" t="s">
        <v>2629</v>
      </c>
    </row>
    <row r="3362" spans="1:1" ht="15.45" customHeight="1" x14ac:dyDescent="0.25">
      <c r="A3362" s="63" t="s">
        <v>556</v>
      </c>
    </row>
    <row r="3363" spans="1:1" ht="15.45" customHeight="1" x14ac:dyDescent="0.25">
      <c r="A3363" s="39" t="s">
        <v>2630</v>
      </c>
    </row>
    <row r="3364" spans="1:1" ht="15.45" customHeight="1" x14ac:dyDescent="0.25">
      <c r="A3364" s="63" t="s">
        <v>556</v>
      </c>
    </row>
    <row r="3365" spans="1:1" ht="18.75" customHeight="1" x14ac:dyDescent="0.25">
      <c r="A3365" t="s">
        <v>2631</v>
      </c>
    </row>
    <row r="3366" spans="1:1" ht="18.75" customHeight="1" x14ac:dyDescent="0.25">
      <c r="A3366" t="s">
        <v>2632</v>
      </c>
    </row>
    <row r="3367" spans="1:1" ht="18.75" customHeight="1" x14ac:dyDescent="0.25">
      <c r="A3367" t="s">
        <v>2633</v>
      </c>
    </row>
    <row r="3368" spans="1:1" ht="18.75" customHeight="1" x14ac:dyDescent="0.25">
      <c r="A3368" t="s">
        <v>2634</v>
      </c>
    </row>
    <row r="3369" spans="1:1" ht="18" customHeight="1" x14ac:dyDescent="0.25">
      <c r="A3369" t="s">
        <v>2635</v>
      </c>
    </row>
    <row r="3370" spans="1:1" ht="18.75" customHeight="1" x14ac:dyDescent="0.25">
      <c r="A3370" t="s">
        <v>2636</v>
      </c>
    </row>
    <row r="3371" spans="1:1" ht="18.75" customHeight="1" x14ac:dyDescent="0.25">
      <c r="A3371" t="s">
        <v>2637</v>
      </c>
    </row>
    <row r="3372" spans="1:1" ht="18" customHeight="1" x14ac:dyDescent="0.25">
      <c r="A3372" t="s">
        <v>2638</v>
      </c>
    </row>
    <row r="3373" spans="1:1" ht="18.75" customHeight="1" x14ac:dyDescent="0.25">
      <c r="A3373" t="s">
        <v>2639</v>
      </c>
    </row>
    <row r="3374" spans="1:1" ht="18.75" customHeight="1" x14ac:dyDescent="0.25">
      <c r="A3374" t="s">
        <v>2640</v>
      </c>
    </row>
    <row r="3375" spans="1:1" ht="18.75" customHeight="1" x14ac:dyDescent="0.25">
      <c r="A3375" t="s">
        <v>2641</v>
      </c>
    </row>
    <row r="3376" spans="1:1" ht="18.75" customHeight="1" x14ac:dyDescent="0.25">
      <c r="A3376" t="s">
        <v>2642</v>
      </c>
    </row>
    <row r="3377" spans="1:1" ht="18.75" customHeight="1" x14ac:dyDescent="0.25">
      <c r="A3377" t="s">
        <v>2643</v>
      </c>
    </row>
    <row r="3378" spans="1:1" ht="18.75" customHeight="1" x14ac:dyDescent="0.25">
      <c r="A3378" t="s">
        <v>2644</v>
      </c>
    </row>
    <row r="3379" spans="1:1" ht="18.75" customHeight="1" x14ac:dyDescent="0.25">
      <c r="A3379" t="s">
        <v>2645</v>
      </c>
    </row>
    <row r="3380" spans="1:1" ht="18" customHeight="1" x14ac:dyDescent="0.25">
      <c r="A3380" t="s">
        <v>2646</v>
      </c>
    </row>
    <row r="3381" spans="1:1" ht="18.75" customHeight="1" x14ac:dyDescent="0.25">
      <c r="A3381" t="s">
        <v>2647</v>
      </c>
    </row>
    <row r="3382" spans="1:1" ht="18" customHeight="1" x14ac:dyDescent="0.25">
      <c r="A3382" t="s">
        <v>2648</v>
      </c>
    </row>
    <row r="3383" spans="1:1" ht="49.2" customHeight="1" x14ac:dyDescent="0.25">
      <c r="A3383" t="s">
        <v>370</v>
      </c>
    </row>
    <row r="3384" spans="1:1" ht="14.25" customHeight="1" x14ac:dyDescent="0.25">
      <c r="A3384" s="26" t="s">
        <v>2649</v>
      </c>
    </row>
    <row r="3385" spans="1:1" ht="15" customHeight="1" x14ac:dyDescent="0.25">
      <c r="A3385" s="16" t="s">
        <v>576</v>
      </c>
    </row>
    <row r="3386" spans="1:1" ht="21.75" customHeight="1" x14ac:dyDescent="0.25">
      <c r="A3386" t="s">
        <v>2650</v>
      </c>
    </row>
    <row r="3387" spans="1:1" ht="16.8" customHeight="1" x14ac:dyDescent="0.25">
      <c r="A3387" t="s">
        <v>2651</v>
      </c>
    </row>
    <row r="3388" spans="1:1" ht="15.45" customHeight="1" x14ac:dyDescent="0.25">
      <c r="A3388" s="105" t="s">
        <v>1678</v>
      </c>
    </row>
    <row r="3389" spans="1:1" ht="13.8" customHeight="1" x14ac:dyDescent="0.25">
      <c r="A3389" s="20" t="s">
        <v>2527</v>
      </c>
    </row>
    <row r="3390" spans="1:1" ht="14.7" customHeight="1" x14ac:dyDescent="0.25">
      <c r="A3390" s="28" t="s">
        <v>645</v>
      </c>
    </row>
    <row r="3391" spans="1:1" ht="16.95" customHeight="1" x14ac:dyDescent="0.25">
      <c r="A3391" t="s">
        <v>2652</v>
      </c>
    </row>
    <row r="3392" spans="1:1" ht="14.7" customHeight="1" x14ac:dyDescent="0.25">
      <c r="A3392" s="32">
        <v>423</v>
      </c>
    </row>
    <row r="3393" spans="1:1" ht="15.3" customHeight="1" x14ac:dyDescent="0.25">
      <c r="A3393" t="s">
        <v>2653</v>
      </c>
    </row>
    <row r="3394" spans="1:1" ht="16.8" customHeight="1" x14ac:dyDescent="0.25">
      <c r="A3394" s="62" t="s">
        <v>2654</v>
      </c>
    </row>
    <row r="3395" spans="1:1" ht="19.2" customHeight="1" x14ac:dyDescent="0.25">
      <c r="A3395" t="s">
        <v>2655</v>
      </c>
    </row>
    <row r="3396" spans="1:1" ht="19.2" customHeight="1" x14ac:dyDescent="0.25">
      <c r="A3396" t="s">
        <v>2656</v>
      </c>
    </row>
    <row r="3397" spans="1:1" ht="19.8" customHeight="1" x14ac:dyDescent="0.25">
      <c r="A3397" t="s">
        <v>2657</v>
      </c>
    </row>
    <row r="3398" spans="1:1" ht="14.7" customHeight="1" x14ac:dyDescent="0.25">
      <c r="A3398" s="28" t="s">
        <v>1686</v>
      </c>
    </row>
    <row r="3399" spans="1:1" ht="19.2" customHeight="1" x14ac:dyDescent="0.25">
      <c r="A3399" s="17" t="s">
        <v>2658</v>
      </c>
    </row>
    <row r="3400" spans="1:1" ht="19.05" customHeight="1" x14ac:dyDescent="0.25">
      <c r="A3400" s="17" t="s">
        <v>2659</v>
      </c>
    </row>
    <row r="3401" spans="1:1" ht="19.2" customHeight="1" x14ac:dyDescent="0.25">
      <c r="A3401" t="s">
        <v>2660</v>
      </c>
    </row>
    <row r="3402" spans="1:1" ht="19.2" customHeight="1" x14ac:dyDescent="0.25">
      <c r="A3402" t="s">
        <v>2661</v>
      </c>
    </row>
    <row r="3403" spans="1:1" ht="19.2" customHeight="1" x14ac:dyDescent="0.25">
      <c r="A3403" t="s">
        <v>2662</v>
      </c>
    </row>
    <row r="3404" spans="1:1" ht="14.7" customHeight="1" x14ac:dyDescent="0.25">
      <c r="A3404" s="28" t="s">
        <v>2663</v>
      </c>
    </row>
    <row r="3405" spans="1:1" ht="18.45" customHeight="1" x14ac:dyDescent="0.25">
      <c r="A3405" t="s">
        <v>2664</v>
      </c>
    </row>
    <row r="3406" spans="1:1" ht="19.2" customHeight="1" x14ac:dyDescent="0.25">
      <c r="A3406" s="17" t="s">
        <v>2665</v>
      </c>
    </row>
    <row r="3407" spans="1:1" ht="14.7" customHeight="1" x14ac:dyDescent="0.25">
      <c r="A3407" s="28" t="s">
        <v>2666</v>
      </c>
    </row>
    <row r="3408" spans="1:1" ht="14.7" customHeight="1" x14ac:dyDescent="0.25">
      <c r="A3408" s="28" t="s">
        <v>2667</v>
      </c>
    </row>
    <row r="3409" spans="1:1" ht="18.45" customHeight="1" x14ac:dyDescent="0.25">
      <c r="A3409" t="s">
        <v>2668</v>
      </c>
    </row>
    <row r="3410" spans="1:1" ht="14.7" customHeight="1" x14ac:dyDescent="0.25">
      <c r="A3410" s="29" t="s">
        <v>2669</v>
      </c>
    </row>
    <row r="3411" spans="1:1" ht="14.7" customHeight="1" x14ac:dyDescent="0.25">
      <c r="A3411" s="28" t="s">
        <v>2670</v>
      </c>
    </row>
    <row r="3412" spans="1:1" ht="19.2" customHeight="1" x14ac:dyDescent="0.25">
      <c r="A3412" t="s">
        <v>2671</v>
      </c>
    </row>
    <row r="3413" spans="1:1" ht="18.45" customHeight="1" x14ac:dyDescent="0.25">
      <c r="A3413" s="36" t="s">
        <v>2672</v>
      </c>
    </row>
    <row r="3414" spans="1:1" ht="18.45" customHeight="1" x14ac:dyDescent="0.25">
      <c r="A3414" s="30" t="s">
        <v>2673</v>
      </c>
    </row>
    <row r="3415" spans="1:1" ht="24.3" customHeight="1" x14ac:dyDescent="0.25">
      <c r="A3415" t="s">
        <v>2674</v>
      </c>
    </row>
    <row r="3416" spans="1:1" ht="17.25" customHeight="1" x14ac:dyDescent="0.25">
      <c r="A3416" s="140" t="s">
        <v>2675</v>
      </c>
    </row>
    <row r="3417" spans="1:1" ht="15.45" customHeight="1" x14ac:dyDescent="0.25">
      <c r="A3417" s="28" t="s">
        <v>2211</v>
      </c>
    </row>
    <row r="3418" spans="1:1" ht="14.7" customHeight="1" x14ac:dyDescent="0.25">
      <c r="A3418" s="28" t="s">
        <v>1148</v>
      </c>
    </row>
    <row r="3419" spans="1:1" ht="18" customHeight="1" x14ac:dyDescent="0.25">
      <c r="A3419" t="s">
        <v>2676</v>
      </c>
    </row>
    <row r="3420" spans="1:1" ht="17.25" customHeight="1" x14ac:dyDescent="0.25">
      <c r="A3420" s="88" t="s">
        <v>2677</v>
      </c>
    </row>
    <row r="3421" spans="1:1" ht="16.05" customHeight="1" x14ac:dyDescent="0.25">
      <c r="A3421" t="s">
        <v>2678</v>
      </c>
    </row>
    <row r="3422" spans="1:1" ht="24.75" customHeight="1" x14ac:dyDescent="0.25">
      <c r="A3422" t="s">
        <v>2679</v>
      </c>
    </row>
    <row r="3423" spans="1:1" ht="16.8" customHeight="1" x14ac:dyDescent="0.25">
      <c r="A3423" t="s">
        <v>2680</v>
      </c>
    </row>
    <row r="3424" spans="1:1" ht="14.7" customHeight="1" x14ac:dyDescent="0.25">
      <c r="A3424" s="28" t="s">
        <v>2681</v>
      </c>
    </row>
    <row r="3425" spans="1:1" ht="18.45" customHeight="1" x14ac:dyDescent="0.25">
      <c r="A3425" t="s">
        <v>2682</v>
      </c>
    </row>
    <row r="3426" spans="1:1" ht="18" customHeight="1" x14ac:dyDescent="0.25">
      <c r="A3426" t="s">
        <v>2683</v>
      </c>
    </row>
    <row r="3427" spans="1:1" ht="19.8" customHeight="1" x14ac:dyDescent="0.25">
      <c r="A3427" t="s">
        <v>2684</v>
      </c>
    </row>
    <row r="3428" spans="1:1" ht="14.7" customHeight="1" x14ac:dyDescent="0.25">
      <c r="A3428" s="28" t="s">
        <v>2685</v>
      </c>
    </row>
    <row r="3429" spans="1:1" ht="14.7" customHeight="1" x14ac:dyDescent="0.25">
      <c r="A3429" s="28" t="s">
        <v>416</v>
      </c>
    </row>
    <row r="3430" spans="1:1" ht="14.7" customHeight="1" x14ac:dyDescent="0.25">
      <c r="A3430" s="29" t="s">
        <v>270</v>
      </c>
    </row>
    <row r="3431" spans="1:1" ht="14.7" customHeight="1" x14ac:dyDescent="0.25">
      <c r="A3431" s="28" t="s">
        <v>417</v>
      </c>
    </row>
    <row r="3432" spans="1:1" ht="18" customHeight="1" x14ac:dyDescent="0.25">
      <c r="A3432" t="s">
        <v>2686</v>
      </c>
    </row>
    <row r="3433" spans="1:1" ht="18.45" customHeight="1" x14ac:dyDescent="0.25">
      <c r="A3433" t="s">
        <v>2687</v>
      </c>
    </row>
    <row r="3434" spans="1:1" ht="18.45" customHeight="1" x14ac:dyDescent="0.25">
      <c r="A3434" s="30" t="s">
        <v>2688</v>
      </c>
    </row>
    <row r="3435" spans="1:1" ht="18.45" customHeight="1" x14ac:dyDescent="0.25">
      <c r="A3435" s="31" t="s">
        <v>2689</v>
      </c>
    </row>
    <row r="3436" spans="1:1" ht="18.45" customHeight="1" x14ac:dyDescent="0.25">
      <c r="A3436" s="31" t="s">
        <v>2690</v>
      </c>
    </row>
    <row r="3437" spans="1:1" ht="18" customHeight="1" x14ac:dyDescent="0.25">
      <c r="A3437" s="31" t="s">
        <v>2691</v>
      </c>
    </row>
    <row r="3438" spans="1:1" ht="19.2" customHeight="1" x14ac:dyDescent="0.25">
      <c r="A3438" t="s">
        <v>2692</v>
      </c>
    </row>
    <row r="3439" spans="1:1" ht="15.75" customHeight="1" x14ac:dyDescent="0.25">
      <c r="A3439" s="17" t="s">
        <v>1889</v>
      </c>
    </row>
    <row r="3440" spans="1:1" ht="14.7" customHeight="1" x14ac:dyDescent="0.25">
      <c r="A3440" s="48" t="s">
        <v>270</v>
      </c>
    </row>
    <row r="3441" spans="1:1" ht="15.75" customHeight="1" x14ac:dyDescent="0.25">
      <c r="A3441" s="51" t="s">
        <v>444</v>
      </c>
    </row>
    <row r="3442" spans="1:1" ht="18" customHeight="1" x14ac:dyDescent="0.25">
      <c r="A3442" t="s">
        <v>2693</v>
      </c>
    </row>
    <row r="3443" spans="1:1" ht="18" customHeight="1" x14ac:dyDescent="0.25">
      <c r="A3443" t="s">
        <v>2694</v>
      </c>
    </row>
    <row r="3444" spans="1:1" ht="13.8" customHeight="1" x14ac:dyDescent="0.25">
      <c r="A3444" s="20" t="s">
        <v>2695</v>
      </c>
    </row>
    <row r="3445" spans="1:1" ht="22.2" customHeight="1" x14ac:dyDescent="0.25">
      <c r="A3445" t="s">
        <v>2696</v>
      </c>
    </row>
    <row r="3446" spans="1:1" ht="16.05" customHeight="1" x14ac:dyDescent="0.25">
      <c r="A3446" t="s">
        <v>2697</v>
      </c>
    </row>
    <row r="3447" spans="1:1" ht="14.7" customHeight="1" x14ac:dyDescent="0.25">
      <c r="A3447" s="105" t="s">
        <v>1640</v>
      </c>
    </row>
    <row r="3448" spans="1:1" ht="13.05" customHeight="1" x14ac:dyDescent="0.25">
      <c r="A3448" s="115" t="s">
        <v>1641</v>
      </c>
    </row>
    <row r="3449" spans="1:1" ht="14.7" customHeight="1" x14ac:dyDescent="0.25">
      <c r="A3449" s="28" t="s">
        <v>1642</v>
      </c>
    </row>
    <row r="3450" spans="1:1" ht="13.05" customHeight="1" x14ac:dyDescent="0.25">
      <c r="A3450" s="115" t="s">
        <v>1641</v>
      </c>
    </row>
    <row r="3451" spans="1:1" ht="14.7" customHeight="1" x14ac:dyDescent="0.25">
      <c r="A3451" s="28" t="s">
        <v>645</v>
      </c>
    </row>
    <row r="3452" spans="1:1" ht="16.05" customHeight="1" x14ac:dyDescent="0.25">
      <c r="A3452" t="s">
        <v>2698</v>
      </c>
    </row>
    <row r="3453" spans="1:1" ht="14.7" customHeight="1" x14ac:dyDescent="0.25">
      <c r="A3453" s="32">
        <v>421</v>
      </c>
    </row>
    <row r="3454" spans="1:1" ht="14.7" customHeight="1" x14ac:dyDescent="0.25">
      <c r="A3454" s="32">
        <v>423</v>
      </c>
    </row>
    <row r="3455" spans="1:1" ht="14.7" customHeight="1" x14ac:dyDescent="0.25">
      <c r="A3455" s="28" t="s">
        <v>2699</v>
      </c>
    </row>
    <row r="3456" spans="1:1" ht="14.7" customHeight="1" x14ac:dyDescent="0.25">
      <c r="A3456" s="28" t="s">
        <v>1501</v>
      </c>
    </row>
    <row r="3457" spans="1:1" ht="14.7" customHeight="1" x14ac:dyDescent="0.25">
      <c r="A3457" s="29" t="s">
        <v>270</v>
      </c>
    </row>
    <row r="3458" spans="1:1" ht="14.7" customHeight="1" x14ac:dyDescent="0.25">
      <c r="A3458" s="28" t="s">
        <v>1646</v>
      </c>
    </row>
    <row r="3459" spans="1:1" ht="14.7" customHeight="1" x14ac:dyDescent="0.25">
      <c r="A3459" s="29" t="s">
        <v>270</v>
      </c>
    </row>
    <row r="3460" spans="1:1" ht="15.45" customHeight="1" x14ac:dyDescent="0.25">
      <c r="A3460" t="s">
        <v>2700</v>
      </c>
    </row>
    <row r="3461" spans="1:1" ht="14.7" customHeight="1" x14ac:dyDescent="0.25">
      <c r="A3461" s="29" t="s">
        <v>270</v>
      </c>
    </row>
    <row r="3462" spans="1:1" ht="15.45" customHeight="1" x14ac:dyDescent="0.25">
      <c r="A3462" t="s">
        <v>2701</v>
      </c>
    </row>
    <row r="3463" spans="1:1" ht="14.7" customHeight="1" x14ac:dyDescent="0.25">
      <c r="A3463" s="29" t="s">
        <v>270</v>
      </c>
    </row>
    <row r="3464" spans="1:1" ht="14.7" customHeight="1" x14ac:dyDescent="0.25">
      <c r="A3464" s="28" t="s">
        <v>772</v>
      </c>
    </row>
    <row r="3465" spans="1:1" ht="14.7" customHeight="1" x14ac:dyDescent="0.25">
      <c r="A3465" s="29" t="s">
        <v>270</v>
      </c>
    </row>
    <row r="3466" spans="1:1" ht="15.75" customHeight="1" x14ac:dyDescent="0.25">
      <c r="A3466" t="s">
        <v>2702</v>
      </c>
    </row>
    <row r="3467" spans="1:1" ht="14.7" customHeight="1" x14ac:dyDescent="0.25">
      <c r="A3467" s="29" t="s">
        <v>270</v>
      </c>
    </row>
    <row r="3468" spans="1:1" ht="14.7" customHeight="1" x14ac:dyDescent="0.25">
      <c r="A3468" s="28" t="s">
        <v>774</v>
      </c>
    </row>
    <row r="3469" spans="1:1" ht="14.7" customHeight="1" x14ac:dyDescent="0.25">
      <c r="A3469" s="29" t="s">
        <v>270</v>
      </c>
    </row>
    <row r="3470" spans="1:1" ht="14.7" customHeight="1" x14ac:dyDescent="0.25">
      <c r="A3470" s="28" t="s">
        <v>781</v>
      </c>
    </row>
    <row r="3471" spans="1:1" ht="14.7" customHeight="1" x14ac:dyDescent="0.25">
      <c r="A3471" s="29" t="s">
        <v>270</v>
      </c>
    </row>
    <row r="3472" spans="1:1" ht="14.7" customHeight="1" x14ac:dyDescent="0.25">
      <c r="A3472" s="28" t="s">
        <v>1731</v>
      </c>
    </row>
    <row r="3473" spans="1:1" ht="14.7" customHeight="1" x14ac:dyDescent="0.25">
      <c r="A3473" s="29" t="s">
        <v>270</v>
      </c>
    </row>
    <row r="3474" spans="1:1" ht="16.8" customHeight="1" x14ac:dyDescent="0.25">
      <c r="A3474" t="s">
        <v>2654</v>
      </c>
    </row>
    <row r="3475" spans="1:1" ht="18" customHeight="1" x14ac:dyDescent="0.25">
      <c r="A3475" s="13" t="s">
        <v>2703</v>
      </c>
    </row>
    <row r="3476" spans="1:1" ht="18" customHeight="1" x14ac:dyDescent="0.25">
      <c r="A3476" s="13" t="s">
        <v>2704</v>
      </c>
    </row>
    <row r="3477" spans="1:1" ht="18" customHeight="1" x14ac:dyDescent="0.25">
      <c r="A3477" s="13" t="s">
        <v>2705</v>
      </c>
    </row>
    <row r="3478" spans="1:1" ht="18" customHeight="1" x14ac:dyDescent="0.25">
      <c r="A3478" s="13" t="s">
        <v>2706</v>
      </c>
    </row>
    <row r="3479" spans="1:1" ht="18" customHeight="1" x14ac:dyDescent="0.25">
      <c r="A3479" s="13" t="s">
        <v>2707</v>
      </c>
    </row>
    <row r="3480" spans="1:1" ht="18" customHeight="1" x14ac:dyDescent="0.25">
      <c r="A3480" s="13" t="s">
        <v>2708</v>
      </c>
    </row>
    <row r="3481" spans="1:1" ht="18" customHeight="1" x14ac:dyDescent="0.25">
      <c r="A3481" s="13" t="s">
        <v>2709</v>
      </c>
    </row>
    <row r="3482" spans="1:1" ht="18" customHeight="1" x14ac:dyDescent="0.25">
      <c r="A3482" s="13" t="s">
        <v>2710</v>
      </c>
    </row>
    <row r="3483" spans="1:1" ht="18" customHeight="1" x14ac:dyDescent="0.25">
      <c r="A3483" s="13" t="s">
        <v>2711</v>
      </c>
    </row>
    <row r="3484" spans="1:1" ht="18" customHeight="1" x14ac:dyDescent="0.25">
      <c r="A3484" s="13" t="s">
        <v>2712</v>
      </c>
    </row>
    <row r="3485" spans="1:1" ht="18" customHeight="1" x14ac:dyDescent="0.25">
      <c r="A3485" s="13" t="s">
        <v>2713</v>
      </c>
    </row>
    <row r="3486" spans="1:1" ht="18" customHeight="1" x14ac:dyDescent="0.25">
      <c r="A3486" s="13" t="s">
        <v>2714</v>
      </c>
    </row>
    <row r="3487" spans="1:1" ht="18" customHeight="1" x14ac:dyDescent="0.25">
      <c r="A3487" s="13" t="s">
        <v>2715</v>
      </c>
    </row>
    <row r="3488" spans="1:1" ht="18" customHeight="1" x14ac:dyDescent="0.25">
      <c r="A3488" s="13" t="s">
        <v>2716</v>
      </c>
    </row>
    <row r="3489" spans="1:1" ht="18" customHeight="1" x14ac:dyDescent="0.25">
      <c r="A3489" s="13" t="s">
        <v>2717</v>
      </c>
    </row>
    <row r="3490" spans="1:1" ht="18" customHeight="1" x14ac:dyDescent="0.25">
      <c r="A3490" s="13" t="s">
        <v>2718</v>
      </c>
    </row>
    <row r="3491" spans="1:1" ht="18" customHeight="1" x14ac:dyDescent="0.25">
      <c r="A3491" s="13" t="s">
        <v>2719</v>
      </c>
    </row>
    <row r="3492" spans="1:1" ht="17.25" customHeight="1" x14ac:dyDescent="0.25">
      <c r="A3492" s="13" t="s">
        <v>2720</v>
      </c>
    </row>
    <row r="3493" spans="1:1" ht="51.45" customHeight="1" x14ac:dyDescent="0.25">
      <c r="A3493" t="s">
        <v>2721</v>
      </c>
    </row>
    <row r="3494" spans="1:1" ht="15.75" customHeight="1" x14ac:dyDescent="0.25">
      <c r="A3494" s="141">
        <v>88</v>
      </c>
    </row>
    <row r="3495" spans="1:1" ht="16.5" customHeight="1" x14ac:dyDescent="0.25">
      <c r="A3495" s="61" t="s">
        <v>786</v>
      </c>
    </row>
    <row r="3496" spans="1:1" ht="21.3" customHeight="1" x14ac:dyDescent="0.25">
      <c r="A3496" t="s">
        <v>2722</v>
      </c>
    </row>
    <row r="3497" spans="1:1" ht="15.45" customHeight="1" x14ac:dyDescent="0.25">
      <c r="A3497" s="67" t="s">
        <v>2422</v>
      </c>
    </row>
    <row r="3498" spans="1:1" ht="13.05" customHeight="1" x14ac:dyDescent="0.25">
      <c r="A3498" s="115" t="s">
        <v>1641</v>
      </c>
    </row>
    <row r="3499" spans="1:1" ht="15.45" customHeight="1" x14ac:dyDescent="0.25">
      <c r="A3499" s="67" t="s">
        <v>2422</v>
      </c>
    </row>
    <row r="3500" spans="1:1" ht="13.05" customHeight="1" x14ac:dyDescent="0.25">
      <c r="A3500" s="115" t="s">
        <v>1641</v>
      </c>
    </row>
    <row r="3501" spans="1:1" ht="15.45" customHeight="1" x14ac:dyDescent="0.25">
      <c r="A3501" s="67" t="s">
        <v>2429</v>
      </c>
    </row>
    <row r="3502" spans="1:1" ht="13.05" customHeight="1" x14ac:dyDescent="0.25">
      <c r="A3502" s="115" t="s">
        <v>1641</v>
      </c>
    </row>
    <row r="3503" spans="1:1" ht="15.45" customHeight="1" x14ac:dyDescent="0.25">
      <c r="A3503" s="39" t="s">
        <v>632</v>
      </c>
    </row>
    <row r="3504" spans="1:1" ht="15.45" customHeight="1" x14ac:dyDescent="0.25">
      <c r="A3504" s="68">
        <v>425</v>
      </c>
    </row>
    <row r="3505" spans="1:1" ht="15.45" customHeight="1" x14ac:dyDescent="0.25">
      <c r="A3505" s="68">
        <v>427</v>
      </c>
    </row>
    <row r="3506" spans="1:1" ht="15.45" customHeight="1" x14ac:dyDescent="0.25">
      <c r="A3506" s="68">
        <v>429</v>
      </c>
    </row>
    <row r="3507" spans="1:1" ht="16.2" customHeight="1" x14ac:dyDescent="0.25">
      <c r="A3507" s="39" t="s">
        <v>2723</v>
      </c>
    </row>
    <row r="3508" spans="1:1" ht="16.2" customHeight="1" x14ac:dyDescent="0.25">
      <c r="A3508" s="142" t="s">
        <v>2724</v>
      </c>
    </row>
    <row r="3509" spans="1:1" ht="18.75" customHeight="1" x14ac:dyDescent="0.25">
      <c r="A3509" t="s">
        <v>2725</v>
      </c>
    </row>
    <row r="3510" spans="1:1" ht="16.8" customHeight="1" x14ac:dyDescent="0.25">
      <c r="A3510" t="s">
        <v>2726</v>
      </c>
    </row>
    <row r="3511" spans="1:1" ht="16.8" customHeight="1" x14ac:dyDescent="0.25">
      <c r="A3511" t="s">
        <v>2727</v>
      </c>
    </row>
    <row r="3512" spans="1:1" ht="15.45" customHeight="1" x14ac:dyDescent="0.25">
      <c r="A3512" s="143">
        <v>0</v>
      </c>
    </row>
    <row r="3513" spans="1:1" ht="14.25" customHeight="1" x14ac:dyDescent="0.25">
      <c r="A3513" s="132">
        <v>803</v>
      </c>
    </row>
    <row r="3514" spans="1:1" ht="15.45" customHeight="1" x14ac:dyDescent="0.25">
      <c r="A3514" s="144">
        <v>73.5</v>
      </c>
    </row>
    <row r="3515" spans="1:1" ht="15.45" customHeight="1" x14ac:dyDescent="0.25">
      <c r="A3515" s="68">
        <v>6287</v>
      </c>
    </row>
    <row r="3516" spans="1:1" ht="15.45" customHeight="1" x14ac:dyDescent="0.25">
      <c r="A3516" s="68">
        <v>4621</v>
      </c>
    </row>
    <row r="3517" spans="1:1" ht="15.45" customHeight="1" x14ac:dyDescent="0.25">
      <c r="A3517" s="39" t="s">
        <v>2728</v>
      </c>
    </row>
    <row r="3518" spans="1:1" ht="17.55" customHeight="1" x14ac:dyDescent="0.25">
      <c r="A3518" s="17" t="s">
        <v>2729</v>
      </c>
    </row>
    <row r="3519" spans="1:1" ht="16.95" customHeight="1" x14ac:dyDescent="0.25">
      <c r="A3519" s="17" t="s">
        <v>2730</v>
      </c>
    </row>
    <row r="3520" spans="1:1" ht="18" customHeight="1" x14ac:dyDescent="0.25">
      <c r="A3520" t="s">
        <v>2731</v>
      </c>
    </row>
    <row r="3521" spans="1:1" ht="17.55" customHeight="1" x14ac:dyDescent="0.25">
      <c r="A3521" t="s">
        <v>2732</v>
      </c>
    </row>
    <row r="3522" spans="1:1" ht="17.7" customHeight="1" x14ac:dyDescent="0.25">
      <c r="A3522" t="s">
        <v>2733</v>
      </c>
    </row>
    <row r="3523" spans="1:1" ht="15.45" customHeight="1" x14ac:dyDescent="0.25">
      <c r="A3523" s="13" t="s">
        <v>2734</v>
      </c>
    </row>
    <row r="3524" spans="1:1" ht="15.45" customHeight="1" x14ac:dyDescent="0.25">
      <c r="A3524" s="39" t="s">
        <v>602</v>
      </c>
    </row>
    <row r="3525" spans="1:1" ht="15.45" customHeight="1" x14ac:dyDescent="0.25">
      <c r="A3525" s="63" t="s">
        <v>539</v>
      </c>
    </row>
    <row r="3526" spans="1:1" ht="15.45" customHeight="1" x14ac:dyDescent="0.25">
      <c r="A3526" s="39" t="s">
        <v>1549</v>
      </c>
    </row>
    <row r="3527" spans="1:1" ht="15.45" customHeight="1" x14ac:dyDescent="0.25">
      <c r="A3527" s="39" t="s">
        <v>2735</v>
      </c>
    </row>
    <row r="3528" spans="1:1" ht="15.45" customHeight="1" x14ac:dyDescent="0.25">
      <c r="A3528" s="39" t="s">
        <v>2736</v>
      </c>
    </row>
    <row r="3529" spans="1:1" ht="16.2" customHeight="1" x14ac:dyDescent="0.25">
      <c r="A3529" s="39" t="s">
        <v>606</v>
      </c>
    </row>
    <row r="3530" spans="1:1" ht="15.45" customHeight="1" x14ac:dyDescent="0.25">
      <c r="A3530" s="63" t="s">
        <v>556</v>
      </c>
    </row>
    <row r="3531" spans="1:1" ht="15.45" customHeight="1" x14ac:dyDescent="0.25">
      <c r="A3531" s="39" t="s">
        <v>557</v>
      </c>
    </row>
    <row r="3532" spans="1:1" ht="15.45" customHeight="1" x14ac:dyDescent="0.25">
      <c r="A3532" s="63" t="s">
        <v>556</v>
      </c>
    </row>
    <row r="3533" spans="1:1" ht="15.45" customHeight="1" x14ac:dyDescent="0.25">
      <c r="A3533" s="39" t="s">
        <v>2737</v>
      </c>
    </row>
    <row r="3534" spans="1:1" ht="17.55" customHeight="1" x14ac:dyDescent="0.25">
      <c r="A3534" t="s">
        <v>2738</v>
      </c>
    </row>
    <row r="3535" spans="1:1" ht="17.55" customHeight="1" x14ac:dyDescent="0.25">
      <c r="A3535" s="17" t="s">
        <v>2739</v>
      </c>
    </row>
    <row r="3536" spans="1:1" ht="18" customHeight="1" x14ac:dyDescent="0.25">
      <c r="A3536" s="17" t="s">
        <v>2740</v>
      </c>
    </row>
    <row r="3537" spans="1:1" ht="18" customHeight="1" x14ac:dyDescent="0.25">
      <c r="A3537" s="17" t="s">
        <v>2741</v>
      </c>
    </row>
    <row r="3538" spans="1:1" ht="17.7" customHeight="1" x14ac:dyDescent="0.25">
      <c r="A3538" s="43" t="s">
        <v>2742</v>
      </c>
    </row>
    <row r="3539" spans="1:1" ht="17.55" customHeight="1" x14ac:dyDescent="0.25">
      <c r="A3539" s="13" t="s">
        <v>2743</v>
      </c>
    </row>
    <row r="3540" spans="1:1" ht="16.8" customHeight="1" x14ac:dyDescent="0.25">
      <c r="A3540" s="13" t="s">
        <v>2744</v>
      </c>
    </row>
    <row r="3541" spans="1:1" ht="17.55" customHeight="1" x14ac:dyDescent="0.25">
      <c r="A3541" s="13" t="s">
        <v>2745</v>
      </c>
    </row>
    <row r="3542" spans="1:1" ht="17.55" customHeight="1" x14ac:dyDescent="0.25">
      <c r="A3542" s="43" t="s">
        <v>2746</v>
      </c>
    </row>
    <row r="3543" spans="1:1" ht="17.55" customHeight="1" x14ac:dyDescent="0.25">
      <c r="A3543" s="13" t="s">
        <v>2747</v>
      </c>
    </row>
    <row r="3544" spans="1:1" ht="16.8" customHeight="1" x14ac:dyDescent="0.25">
      <c r="A3544" s="13" t="s">
        <v>2748</v>
      </c>
    </row>
    <row r="3545" spans="1:1" ht="18" customHeight="1" x14ac:dyDescent="0.25">
      <c r="A3545" s="13" t="s">
        <v>2749</v>
      </c>
    </row>
    <row r="3546" spans="1:1" ht="17.55" customHeight="1" x14ac:dyDescent="0.25">
      <c r="A3546" s="13" t="s">
        <v>2750</v>
      </c>
    </row>
    <row r="3547" spans="1:1" ht="17.55" customHeight="1" x14ac:dyDescent="0.25">
      <c r="A3547" s="43" t="s">
        <v>2751</v>
      </c>
    </row>
    <row r="3548" spans="1:1" ht="17.55" customHeight="1" x14ac:dyDescent="0.25">
      <c r="A3548" s="13" t="s">
        <v>2752</v>
      </c>
    </row>
    <row r="3549" spans="1:1" ht="16.2" customHeight="1" x14ac:dyDescent="0.25">
      <c r="A3549" s="36" t="s">
        <v>2753</v>
      </c>
    </row>
    <row r="3550" spans="1:1" ht="17.55" customHeight="1" x14ac:dyDescent="0.25">
      <c r="A3550" s="13" t="s">
        <v>2754</v>
      </c>
    </row>
    <row r="3551" spans="1:1" ht="17.55" customHeight="1" x14ac:dyDescent="0.25">
      <c r="A3551" s="13" t="s">
        <v>2755</v>
      </c>
    </row>
    <row r="3552" spans="1:1" ht="16.8" customHeight="1" x14ac:dyDescent="0.25">
      <c r="A3552" s="36" t="s">
        <v>2756</v>
      </c>
    </row>
    <row r="3553" spans="1:1" ht="16.8" customHeight="1" x14ac:dyDescent="0.25">
      <c r="A3553" s="30" t="s">
        <v>2757</v>
      </c>
    </row>
    <row r="3554" spans="1:1" ht="16.8" customHeight="1" x14ac:dyDescent="0.25">
      <c r="A3554" s="30" t="s">
        <v>2758</v>
      </c>
    </row>
    <row r="3555" spans="1:1" ht="17.55" customHeight="1" x14ac:dyDescent="0.25">
      <c r="A3555" s="30" t="s">
        <v>2759</v>
      </c>
    </row>
    <row r="3556" spans="1:1" ht="17.55" customHeight="1" x14ac:dyDescent="0.25">
      <c r="A3556" s="30" t="s">
        <v>2760</v>
      </c>
    </row>
    <row r="3557" spans="1:1" ht="17.55" customHeight="1" x14ac:dyDescent="0.25">
      <c r="A3557" s="30" t="s">
        <v>2761</v>
      </c>
    </row>
    <row r="3558" spans="1:1" ht="13.05" customHeight="1" x14ac:dyDescent="0.25">
      <c r="A3558" s="115" t="s">
        <v>2319</v>
      </c>
    </row>
    <row r="3559" spans="1:1" ht="20.55" customHeight="1" x14ac:dyDescent="0.25">
      <c r="A3559" t="s">
        <v>2762</v>
      </c>
    </row>
    <row r="3560" spans="1:1" ht="15.45" customHeight="1" x14ac:dyDescent="0.25">
      <c r="A3560" s="39" t="s">
        <v>2422</v>
      </c>
    </row>
    <row r="3561" spans="1:1" ht="13.05" customHeight="1" x14ac:dyDescent="0.25">
      <c r="A3561" s="115" t="s">
        <v>1641</v>
      </c>
    </row>
    <row r="3562" spans="1:1" ht="15.45" customHeight="1" x14ac:dyDescent="0.25">
      <c r="A3562" s="67" t="s">
        <v>2422</v>
      </c>
    </row>
    <row r="3563" spans="1:1" ht="13.05" customHeight="1" x14ac:dyDescent="0.25">
      <c r="A3563" s="115" t="s">
        <v>1641</v>
      </c>
    </row>
    <row r="3564" spans="1:1" ht="15.45" customHeight="1" x14ac:dyDescent="0.25">
      <c r="A3564" s="67" t="s">
        <v>2429</v>
      </c>
    </row>
    <row r="3565" spans="1:1" ht="13.05" customHeight="1" x14ac:dyDescent="0.25">
      <c r="A3565" s="115" t="s">
        <v>1641</v>
      </c>
    </row>
    <row r="3566" spans="1:1" ht="15.45" customHeight="1" x14ac:dyDescent="0.25">
      <c r="A3566" s="39" t="s">
        <v>632</v>
      </c>
    </row>
    <row r="3567" spans="1:1" ht="15.45" customHeight="1" x14ac:dyDescent="0.25">
      <c r="A3567" s="68">
        <v>425</v>
      </c>
    </row>
    <row r="3568" spans="1:1" ht="15.45" customHeight="1" x14ac:dyDescent="0.25">
      <c r="A3568" s="68">
        <v>427</v>
      </c>
    </row>
    <row r="3569" spans="1:1" ht="15.45" customHeight="1" x14ac:dyDescent="0.25">
      <c r="A3569" s="68">
        <v>429</v>
      </c>
    </row>
    <row r="3570" spans="1:1" ht="15.45" customHeight="1" x14ac:dyDescent="0.25">
      <c r="A3570" s="39" t="s">
        <v>2763</v>
      </c>
    </row>
    <row r="3571" spans="1:1" ht="15.45" customHeight="1" x14ac:dyDescent="0.25">
      <c r="A3571" s="39" t="s">
        <v>864</v>
      </c>
    </row>
    <row r="3572" spans="1:1" ht="15.45" customHeight="1" x14ac:dyDescent="0.25">
      <c r="A3572" s="63" t="s">
        <v>556</v>
      </c>
    </row>
    <row r="3573" spans="1:1" ht="15.45" customHeight="1" x14ac:dyDescent="0.25">
      <c r="A3573" s="39" t="s">
        <v>948</v>
      </c>
    </row>
    <row r="3574" spans="1:1" ht="15.45" customHeight="1" x14ac:dyDescent="0.25">
      <c r="A3574" s="63" t="s">
        <v>556</v>
      </c>
    </row>
    <row r="3575" spans="1:1" ht="15.45" customHeight="1" x14ac:dyDescent="0.25">
      <c r="A3575" s="39" t="s">
        <v>949</v>
      </c>
    </row>
    <row r="3576" spans="1:1" ht="15.45" customHeight="1" x14ac:dyDescent="0.25">
      <c r="A3576" s="63" t="s">
        <v>556</v>
      </c>
    </row>
    <row r="3577" spans="1:1" ht="15.45" customHeight="1" x14ac:dyDescent="0.25">
      <c r="A3577" s="39" t="s">
        <v>2764</v>
      </c>
    </row>
    <row r="3578" spans="1:1" ht="15.45" customHeight="1" x14ac:dyDescent="0.25">
      <c r="A3578" s="63" t="s">
        <v>556</v>
      </c>
    </row>
    <row r="3579" spans="1:1" ht="15.45" customHeight="1" x14ac:dyDescent="0.25">
      <c r="A3579" s="39" t="s">
        <v>2439</v>
      </c>
    </row>
    <row r="3580" spans="1:1" ht="15.45" customHeight="1" x14ac:dyDescent="0.25">
      <c r="A3580" s="63" t="s">
        <v>556</v>
      </c>
    </row>
    <row r="3581" spans="1:1" ht="15.45" customHeight="1" x14ac:dyDescent="0.25">
      <c r="A3581" s="39" t="s">
        <v>2765</v>
      </c>
    </row>
    <row r="3582" spans="1:1" ht="15.45" customHeight="1" x14ac:dyDescent="0.25">
      <c r="A3582" s="63" t="s">
        <v>556</v>
      </c>
    </row>
    <row r="3583" spans="1:1" ht="15.45" customHeight="1" x14ac:dyDescent="0.25">
      <c r="A3583" s="39" t="s">
        <v>953</v>
      </c>
    </row>
    <row r="3584" spans="1:1" ht="15.45" customHeight="1" x14ac:dyDescent="0.25">
      <c r="A3584" s="63" t="s">
        <v>556</v>
      </c>
    </row>
    <row r="3585" spans="1:1" ht="15.45" customHeight="1" x14ac:dyDescent="0.25">
      <c r="A3585" s="39" t="s">
        <v>871</v>
      </c>
    </row>
    <row r="3586" spans="1:1" ht="15.45" customHeight="1" x14ac:dyDescent="0.25">
      <c r="A3586" s="63" t="s">
        <v>556</v>
      </c>
    </row>
    <row r="3587" spans="1:1" ht="16.2" customHeight="1" x14ac:dyDescent="0.25">
      <c r="A3587" s="39" t="s">
        <v>2766</v>
      </c>
    </row>
    <row r="3588" spans="1:1" ht="15.45" customHeight="1" x14ac:dyDescent="0.25">
      <c r="A3588" s="63" t="s">
        <v>556</v>
      </c>
    </row>
    <row r="3589" spans="1:1" ht="16.2" customHeight="1" x14ac:dyDescent="0.25">
      <c r="A3589" s="39" t="s">
        <v>2767</v>
      </c>
    </row>
    <row r="3590" spans="1:1" ht="16.8" customHeight="1" x14ac:dyDescent="0.25">
      <c r="A3590" s="13" t="s">
        <v>2768</v>
      </c>
    </row>
    <row r="3591" spans="1:1" ht="16.8" customHeight="1" x14ac:dyDescent="0.25">
      <c r="A3591" s="13" t="s">
        <v>2769</v>
      </c>
    </row>
    <row r="3592" spans="1:1" ht="16.8" customHeight="1" x14ac:dyDescent="0.25">
      <c r="A3592" s="13" t="s">
        <v>2770</v>
      </c>
    </row>
    <row r="3593" spans="1:1" ht="16.8" customHeight="1" x14ac:dyDescent="0.25">
      <c r="A3593" s="13" t="s">
        <v>2771</v>
      </c>
    </row>
    <row r="3594" spans="1:1" ht="16.8" customHeight="1" x14ac:dyDescent="0.25">
      <c r="A3594" s="13" t="s">
        <v>2772</v>
      </c>
    </row>
    <row r="3595" spans="1:1" ht="16.8" customHeight="1" x14ac:dyDescent="0.25">
      <c r="A3595" s="13" t="s">
        <v>2773</v>
      </c>
    </row>
    <row r="3596" spans="1:1" ht="16.8" customHeight="1" x14ac:dyDescent="0.25">
      <c r="A3596" s="13" t="s">
        <v>2774</v>
      </c>
    </row>
    <row r="3597" spans="1:1" ht="16.8" customHeight="1" x14ac:dyDescent="0.25">
      <c r="A3597" s="13" t="s">
        <v>2775</v>
      </c>
    </row>
    <row r="3598" spans="1:1" ht="16.8" customHeight="1" x14ac:dyDescent="0.25">
      <c r="A3598" s="13" t="s">
        <v>2776</v>
      </c>
    </row>
    <row r="3599" spans="1:1" ht="16.8" customHeight="1" x14ac:dyDescent="0.25">
      <c r="A3599" s="13" t="s">
        <v>2777</v>
      </c>
    </row>
    <row r="3600" spans="1:1" ht="16.8" customHeight="1" x14ac:dyDescent="0.25">
      <c r="A3600" s="13" t="s">
        <v>2778</v>
      </c>
    </row>
    <row r="3601" spans="1:1" ht="16.8" customHeight="1" x14ac:dyDescent="0.25">
      <c r="A3601" s="13" t="s">
        <v>2779</v>
      </c>
    </row>
    <row r="3602" spans="1:1" ht="16.8" customHeight="1" x14ac:dyDescent="0.25">
      <c r="A3602" s="13" t="s">
        <v>2780</v>
      </c>
    </row>
    <row r="3603" spans="1:1" ht="16.8" customHeight="1" x14ac:dyDescent="0.25">
      <c r="A3603" s="13" t="s">
        <v>2781</v>
      </c>
    </row>
    <row r="3604" spans="1:1" ht="16.8" customHeight="1" x14ac:dyDescent="0.25">
      <c r="A3604" s="13" t="s">
        <v>2782</v>
      </c>
    </row>
    <row r="3605" spans="1:1" ht="16.8" customHeight="1" x14ac:dyDescent="0.25">
      <c r="A3605" s="13" t="s">
        <v>2783</v>
      </c>
    </row>
    <row r="3606" spans="1:1" ht="16.8" customHeight="1" x14ac:dyDescent="0.25">
      <c r="A3606" s="13" t="s">
        <v>2784</v>
      </c>
    </row>
    <row r="3607" spans="1:1" ht="16.8" customHeight="1" x14ac:dyDescent="0.25">
      <c r="A3607" s="13" t="s">
        <v>2785</v>
      </c>
    </row>
    <row r="3608" spans="1:1" ht="49.2" customHeight="1" x14ac:dyDescent="0.25">
      <c r="A3608" t="s">
        <v>370</v>
      </c>
    </row>
    <row r="3609" spans="1:1" ht="15" customHeight="1" x14ac:dyDescent="0.25">
      <c r="A3609" t="s">
        <v>2786</v>
      </c>
    </row>
    <row r="3610" spans="1:1" ht="15" customHeight="1" x14ac:dyDescent="0.25">
      <c r="A3610" s="16" t="s">
        <v>576</v>
      </c>
    </row>
    <row r="3611" spans="1:1" ht="10.050000000000001" customHeight="1" x14ac:dyDescent="0.25">
      <c r="A3611" s="83" t="s">
        <v>2787</v>
      </c>
    </row>
    <row r="3612" spans="1:1" ht="21.75" customHeight="1" x14ac:dyDescent="0.25">
      <c r="A3612" t="s">
        <v>2788</v>
      </c>
    </row>
    <row r="3613" spans="1:1" ht="17.25" customHeight="1" x14ac:dyDescent="0.25">
      <c r="A3613" t="s">
        <v>2789</v>
      </c>
    </row>
    <row r="3614" spans="1:1" ht="14.7" customHeight="1" x14ac:dyDescent="0.25">
      <c r="A3614" s="28" t="s">
        <v>645</v>
      </c>
    </row>
    <row r="3615" spans="1:1" ht="16.8" customHeight="1" x14ac:dyDescent="0.25">
      <c r="A3615" t="s">
        <v>2790</v>
      </c>
    </row>
    <row r="3616" spans="1:1" ht="16.8" customHeight="1" x14ac:dyDescent="0.25">
      <c r="A3616" t="s">
        <v>2791</v>
      </c>
    </row>
    <row r="3617" spans="1:1" ht="15" customHeight="1" x14ac:dyDescent="0.25">
      <c r="A3617" t="s">
        <v>2792</v>
      </c>
    </row>
    <row r="3618" spans="1:1" ht="19.2" customHeight="1" x14ac:dyDescent="0.25">
      <c r="A3618" t="s">
        <v>2793</v>
      </c>
    </row>
    <row r="3619" spans="1:1" ht="18.45" customHeight="1" x14ac:dyDescent="0.25">
      <c r="A3619" t="s">
        <v>2794</v>
      </c>
    </row>
    <row r="3620" spans="1:1" ht="19.2" customHeight="1" x14ac:dyDescent="0.25">
      <c r="A3620" t="s">
        <v>2795</v>
      </c>
    </row>
    <row r="3621" spans="1:1" ht="14.7" customHeight="1" x14ac:dyDescent="0.25">
      <c r="A3621" s="28" t="s">
        <v>1275</v>
      </c>
    </row>
    <row r="3622" spans="1:1" ht="18" customHeight="1" x14ac:dyDescent="0.25">
      <c r="A3622" t="s">
        <v>2796</v>
      </c>
    </row>
    <row r="3623" spans="1:1" ht="18" customHeight="1" x14ac:dyDescent="0.25">
      <c r="A3623" s="31" t="s">
        <v>2797</v>
      </c>
    </row>
    <row r="3624" spans="1:1" ht="15.45" customHeight="1" x14ac:dyDescent="0.25">
      <c r="A3624" t="s">
        <v>2798</v>
      </c>
    </row>
    <row r="3625" spans="1:1" ht="16.05" customHeight="1" x14ac:dyDescent="0.25">
      <c r="A3625" t="s">
        <v>2799</v>
      </c>
    </row>
    <row r="3626" spans="1:1" ht="15.45" customHeight="1" x14ac:dyDescent="0.25">
      <c r="A3626" t="s">
        <v>2800</v>
      </c>
    </row>
    <row r="3627" spans="1:1" ht="14.7" customHeight="1" x14ac:dyDescent="0.25">
      <c r="A3627" s="28" t="s">
        <v>2801</v>
      </c>
    </row>
    <row r="3628" spans="1:1" ht="16.05" customHeight="1" x14ac:dyDescent="0.25">
      <c r="A3628" t="s">
        <v>2802</v>
      </c>
    </row>
    <row r="3629" spans="1:1" ht="15.45" customHeight="1" x14ac:dyDescent="0.25">
      <c r="A3629" t="s">
        <v>1858</v>
      </c>
    </row>
    <row r="3630" spans="1:1" ht="15.45" customHeight="1" x14ac:dyDescent="0.25">
      <c r="A3630" t="s">
        <v>1859</v>
      </c>
    </row>
    <row r="3631" spans="1:1" ht="14.7" customHeight="1" x14ac:dyDescent="0.25">
      <c r="A3631" s="28" t="s">
        <v>236</v>
      </c>
    </row>
    <row r="3632" spans="1:1" ht="18" customHeight="1" x14ac:dyDescent="0.25">
      <c r="A3632" s="17" t="s">
        <v>2803</v>
      </c>
    </row>
    <row r="3633" spans="1:1" ht="18.45" customHeight="1" x14ac:dyDescent="0.25">
      <c r="A3633" s="17" t="s">
        <v>2804</v>
      </c>
    </row>
    <row r="3634" spans="1:1" ht="18" customHeight="1" x14ac:dyDescent="0.25">
      <c r="A3634" s="17" t="s">
        <v>2805</v>
      </c>
    </row>
    <row r="3635" spans="1:1" ht="18" customHeight="1" x14ac:dyDescent="0.25">
      <c r="A3635" s="17" t="s">
        <v>2806</v>
      </c>
    </row>
    <row r="3636" spans="1:1" ht="18.45" customHeight="1" x14ac:dyDescent="0.25">
      <c r="A3636" s="17" t="s">
        <v>2807</v>
      </c>
    </row>
    <row r="3637" spans="1:1" ht="18.45" customHeight="1" x14ac:dyDescent="0.25">
      <c r="A3637" t="s">
        <v>2808</v>
      </c>
    </row>
    <row r="3638" spans="1:1" ht="18.45" customHeight="1" x14ac:dyDescent="0.25">
      <c r="A3638" s="17" t="s">
        <v>2809</v>
      </c>
    </row>
    <row r="3639" spans="1:1" ht="18.45" customHeight="1" x14ac:dyDescent="0.25">
      <c r="A3639" s="17" t="s">
        <v>2810</v>
      </c>
    </row>
    <row r="3640" spans="1:1" ht="14.7" customHeight="1" x14ac:dyDescent="0.25">
      <c r="A3640" s="28" t="s">
        <v>2811</v>
      </c>
    </row>
    <row r="3641" spans="1:1" ht="14.7" customHeight="1" x14ac:dyDescent="0.25">
      <c r="A3641" s="29" t="s">
        <v>236</v>
      </c>
    </row>
    <row r="3642" spans="1:1" ht="14.7" customHeight="1" x14ac:dyDescent="0.25">
      <c r="A3642" s="28" t="s">
        <v>1692</v>
      </c>
    </row>
    <row r="3643" spans="1:1" ht="14.7" customHeight="1" x14ac:dyDescent="0.25">
      <c r="A3643" s="28" t="s">
        <v>2812</v>
      </c>
    </row>
    <row r="3644" spans="1:1" ht="14.7" customHeight="1" x14ac:dyDescent="0.25">
      <c r="A3644" s="28" t="s">
        <v>2813</v>
      </c>
    </row>
    <row r="3645" spans="1:1" ht="14.7" customHeight="1" x14ac:dyDescent="0.25">
      <c r="A3645" s="29" t="s">
        <v>236</v>
      </c>
    </row>
    <row r="3646" spans="1:1" ht="15.45" customHeight="1" x14ac:dyDescent="0.25">
      <c r="A3646" s="28" t="s">
        <v>269</v>
      </c>
    </row>
    <row r="3647" spans="1:1" ht="14.7" customHeight="1" x14ac:dyDescent="0.25">
      <c r="A3647" s="29" t="s">
        <v>270</v>
      </c>
    </row>
    <row r="3648" spans="1:1" ht="15.45" customHeight="1" x14ac:dyDescent="0.25">
      <c r="A3648" t="s">
        <v>2814</v>
      </c>
    </row>
    <row r="3649" spans="1:1" ht="14.7" customHeight="1" x14ac:dyDescent="0.25">
      <c r="A3649" s="29" t="s">
        <v>270</v>
      </c>
    </row>
    <row r="3650" spans="1:1" ht="15.45" customHeight="1" x14ac:dyDescent="0.25">
      <c r="A3650" s="28" t="s">
        <v>2815</v>
      </c>
    </row>
    <row r="3651" spans="1:1" ht="19.2" customHeight="1" x14ac:dyDescent="0.25">
      <c r="A3651" t="s">
        <v>2816</v>
      </c>
    </row>
    <row r="3652" spans="1:1" ht="19.8" customHeight="1" x14ac:dyDescent="0.25">
      <c r="A3652" t="s">
        <v>2817</v>
      </c>
    </row>
    <row r="3653" spans="1:1" ht="19.2" customHeight="1" x14ac:dyDescent="0.25">
      <c r="A3653" t="s">
        <v>2818</v>
      </c>
    </row>
    <row r="3654" spans="1:1" ht="18.45" customHeight="1" x14ac:dyDescent="0.25">
      <c r="A3654" s="30" t="s">
        <v>2819</v>
      </c>
    </row>
    <row r="3655" spans="1:1" ht="18.45" customHeight="1" x14ac:dyDescent="0.25">
      <c r="A3655" t="s">
        <v>2820</v>
      </c>
    </row>
    <row r="3656" spans="1:1" ht="18.45" customHeight="1" x14ac:dyDescent="0.25">
      <c r="A3656" t="s">
        <v>2821</v>
      </c>
    </row>
    <row r="3657" spans="1:1" ht="18.45" customHeight="1" x14ac:dyDescent="0.25">
      <c r="A3657" t="s">
        <v>2822</v>
      </c>
    </row>
    <row r="3658" spans="1:1" ht="18.45" customHeight="1" x14ac:dyDescent="0.25">
      <c r="A3658" t="s">
        <v>2823</v>
      </c>
    </row>
    <row r="3659" spans="1:1" ht="18.45" customHeight="1" x14ac:dyDescent="0.25">
      <c r="A3659" s="30" t="s">
        <v>2824</v>
      </c>
    </row>
    <row r="3660" spans="1:1" ht="18.45" customHeight="1" x14ac:dyDescent="0.25">
      <c r="A3660" t="s">
        <v>2825</v>
      </c>
    </row>
    <row r="3661" spans="1:1" ht="18" customHeight="1" x14ac:dyDescent="0.25">
      <c r="A3661" s="34" t="s">
        <v>2826</v>
      </c>
    </row>
    <row r="3662" spans="1:1" ht="19.5" customHeight="1" x14ac:dyDescent="0.25">
      <c r="A3662" t="s">
        <v>2827</v>
      </c>
    </row>
    <row r="3663" spans="1:1" ht="18.75" customHeight="1" x14ac:dyDescent="0.25">
      <c r="A3663" t="s">
        <v>2828</v>
      </c>
    </row>
    <row r="3664" spans="1:1" ht="18.75" customHeight="1" x14ac:dyDescent="0.25">
      <c r="A3664" s="34" t="s">
        <v>2829</v>
      </c>
    </row>
    <row r="3665" spans="1:33" ht="18.45" customHeight="1" x14ac:dyDescent="0.25">
      <c r="A3665" s="31" t="s">
        <v>2830</v>
      </c>
    </row>
    <row r="3666" spans="1:33" ht="18.45" customHeight="1" x14ac:dyDescent="0.25">
      <c r="A3666" s="31" t="s">
        <v>2831</v>
      </c>
    </row>
    <row r="3667" spans="1:33" ht="18" customHeight="1" x14ac:dyDescent="0.25">
      <c r="A3667" s="31" t="s">
        <v>2832</v>
      </c>
    </row>
    <row r="3668" spans="1:33" ht="18.45" customHeight="1" x14ac:dyDescent="0.25">
      <c r="A3668" s="31" t="s">
        <v>2833</v>
      </c>
    </row>
    <row r="3669" spans="1:33" ht="18.45" customHeight="1" x14ac:dyDescent="0.25">
      <c r="A3669" s="31" t="s">
        <v>2834</v>
      </c>
    </row>
    <row r="3670" spans="1:33" ht="14.25" customHeight="1" x14ac:dyDescent="0.25">
      <c r="A3670" s="15" t="s">
        <v>2835</v>
      </c>
    </row>
    <row r="3671" spans="1:33" ht="14.25" customHeight="1" x14ac:dyDescent="0.25">
      <c r="A3671" s="15" t="s">
        <v>280</v>
      </c>
    </row>
    <row r="3672" spans="1:33" ht="39.450000000000003" customHeight="1" x14ac:dyDescent="0.25">
      <c r="A3672" s="145" t="s">
        <v>2836</v>
      </c>
    </row>
    <row r="3673" spans="1:33" ht="18.75" customHeight="1" x14ac:dyDescent="0.25">
      <c r="A3673" t="s">
        <v>2837</v>
      </c>
    </row>
    <row r="3674" spans="1:33" ht="15.3" customHeight="1" x14ac:dyDescent="0.25">
      <c r="A3674" s="146" t="s">
        <v>2422</v>
      </c>
      <c r="B3674" s="300" t="s">
        <v>2422</v>
      </c>
      <c r="C3674" s="300"/>
      <c r="D3674" s="300"/>
      <c r="E3674" s="300"/>
      <c r="F3674" s="300" t="s">
        <v>2422</v>
      </c>
      <c r="G3674" s="300"/>
      <c r="H3674" s="300"/>
      <c r="I3674" s="300"/>
      <c r="J3674" s="300" t="s">
        <v>2422</v>
      </c>
      <c r="K3674" s="300"/>
      <c r="L3674" s="300"/>
      <c r="M3674" s="300"/>
      <c r="N3674" s="300" t="s">
        <v>2422</v>
      </c>
      <c r="O3674" s="300"/>
      <c r="P3674" s="300"/>
      <c r="Q3674" s="300"/>
      <c r="R3674" s="300"/>
      <c r="S3674" s="300" t="s">
        <v>2422</v>
      </c>
      <c r="T3674" s="300"/>
      <c r="U3674" s="300"/>
      <c r="V3674" s="300"/>
      <c r="W3674" s="301" t="s">
        <v>2838</v>
      </c>
      <c r="X3674" s="301"/>
      <c r="Y3674" s="301"/>
      <c r="Z3674" s="301"/>
      <c r="AA3674" s="301"/>
      <c r="AB3674" s="301"/>
      <c r="AC3674" s="301" t="s">
        <v>2839</v>
      </c>
      <c r="AD3674" s="301"/>
      <c r="AE3674" s="301"/>
      <c r="AF3674" s="301"/>
      <c r="AG3674" s="301"/>
    </row>
    <row r="3675" spans="1:33" ht="15" customHeight="1" x14ac:dyDescent="0.25">
      <c r="A3675" s="298" t="s">
        <v>2840</v>
      </c>
      <c r="B3675" s="298"/>
      <c r="C3675" s="298"/>
      <c r="D3675" s="298"/>
      <c r="E3675" s="298"/>
      <c r="F3675" s="298"/>
      <c r="G3675" s="298"/>
      <c r="H3675" s="298"/>
      <c r="I3675" s="298"/>
      <c r="J3675" s="298"/>
      <c r="K3675" s="298"/>
      <c r="L3675" s="298"/>
      <c r="M3675" s="298"/>
      <c r="N3675" s="298"/>
      <c r="O3675" s="298"/>
      <c r="P3675" s="298"/>
      <c r="Q3675" s="298"/>
      <c r="R3675" s="298"/>
      <c r="S3675" s="298"/>
      <c r="T3675" s="298"/>
      <c r="U3675" s="298"/>
      <c r="V3675" s="298"/>
      <c r="W3675" s="298"/>
      <c r="X3675" s="298"/>
      <c r="Y3675" s="298"/>
      <c r="Z3675" s="298"/>
      <c r="AA3675" s="298"/>
      <c r="AB3675" s="298"/>
      <c r="AC3675" s="298"/>
      <c r="AD3675" s="298"/>
      <c r="AE3675" s="298"/>
      <c r="AF3675" s="298"/>
      <c r="AG3675" s="298"/>
    </row>
    <row r="3676" spans="1:33" ht="16.2" customHeight="1" x14ac:dyDescent="0.25">
      <c r="A3676" s="39" t="s">
        <v>2841</v>
      </c>
    </row>
    <row r="3677" spans="1:33" ht="15.45" customHeight="1" x14ac:dyDescent="0.25">
      <c r="A3677" s="68">
        <v>2</v>
      </c>
    </row>
    <row r="3678" spans="1:33" ht="15.45" customHeight="1" x14ac:dyDescent="0.25">
      <c r="A3678" s="39" t="s">
        <v>2842</v>
      </c>
    </row>
    <row r="3679" spans="1:33" ht="15.45" customHeight="1" x14ac:dyDescent="0.25">
      <c r="A3679" s="39" t="s">
        <v>632</v>
      </c>
    </row>
    <row r="3680" spans="1:33" ht="15.45" customHeight="1" x14ac:dyDescent="0.25">
      <c r="A3680" s="39" t="s">
        <v>2622</v>
      </c>
    </row>
    <row r="3681" spans="1:1" ht="15.45" customHeight="1" x14ac:dyDescent="0.25">
      <c r="A3681" s="63" t="s">
        <v>556</v>
      </c>
    </row>
    <row r="3682" spans="1:1" ht="15.45" customHeight="1" x14ac:dyDescent="0.25">
      <c r="A3682" s="39" t="s">
        <v>948</v>
      </c>
    </row>
    <row r="3683" spans="1:1" ht="15.45" customHeight="1" x14ac:dyDescent="0.25">
      <c r="A3683" s="63" t="s">
        <v>556</v>
      </c>
    </row>
    <row r="3684" spans="1:1" ht="15.45" customHeight="1" x14ac:dyDescent="0.25">
      <c r="A3684" s="39" t="s">
        <v>2843</v>
      </c>
    </row>
    <row r="3685" spans="1:1" ht="16.2" customHeight="1" x14ac:dyDescent="0.25">
      <c r="A3685" s="12" t="s">
        <v>343</v>
      </c>
    </row>
    <row r="3686" spans="1:1" ht="15.45" customHeight="1" x14ac:dyDescent="0.25">
      <c r="A3686" s="39" t="s">
        <v>2844</v>
      </c>
    </row>
    <row r="3687" spans="1:1" ht="15.45" customHeight="1" x14ac:dyDescent="0.25">
      <c r="A3687" s="63" t="s">
        <v>556</v>
      </c>
    </row>
    <row r="3688" spans="1:1" ht="15.45" customHeight="1" x14ac:dyDescent="0.25">
      <c r="A3688" s="39" t="s">
        <v>2845</v>
      </c>
    </row>
    <row r="3689" spans="1:1" ht="15.45" customHeight="1" x14ac:dyDescent="0.25">
      <c r="A3689" s="63" t="s">
        <v>556</v>
      </c>
    </row>
    <row r="3690" spans="1:1" ht="15.45" customHeight="1" x14ac:dyDescent="0.25">
      <c r="A3690" t="s">
        <v>869</v>
      </c>
    </row>
    <row r="3691" spans="1:1" ht="16.2" customHeight="1" x14ac:dyDescent="0.25">
      <c r="A3691" s="12" t="s">
        <v>343</v>
      </c>
    </row>
    <row r="3692" spans="1:1" ht="15.45" customHeight="1" x14ac:dyDescent="0.25">
      <c r="A3692" s="39" t="s">
        <v>953</v>
      </c>
    </row>
    <row r="3693" spans="1:1" ht="15.45" customHeight="1" x14ac:dyDescent="0.25">
      <c r="A3693" s="63" t="s">
        <v>556</v>
      </c>
    </row>
    <row r="3694" spans="1:1" ht="15.45" customHeight="1" x14ac:dyDescent="0.25">
      <c r="A3694" s="39" t="s">
        <v>2846</v>
      </c>
    </row>
    <row r="3695" spans="1:1" ht="15.45" customHeight="1" x14ac:dyDescent="0.25">
      <c r="A3695" s="63" t="s">
        <v>556</v>
      </c>
    </row>
    <row r="3696" spans="1:1" ht="15.45" customHeight="1" x14ac:dyDescent="0.25">
      <c r="A3696" s="39" t="s">
        <v>2847</v>
      </c>
    </row>
    <row r="3697" spans="1:1" ht="15.45" customHeight="1" x14ac:dyDescent="0.25">
      <c r="A3697" s="63" t="s">
        <v>556</v>
      </c>
    </row>
    <row r="3698" spans="1:1" ht="17.55" customHeight="1" x14ac:dyDescent="0.25">
      <c r="A3698" t="s">
        <v>2848</v>
      </c>
    </row>
    <row r="3699" spans="1:1" ht="16.8" customHeight="1" x14ac:dyDescent="0.25">
      <c r="A3699" t="s">
        <v>2849</v>
      </c>
    </row>
    <row r="3700" spans="1:1" ht="17.55" customHeight="1" x14ac:dyDescent="0.25">
      <c r="A3700" t="s">
        <v>2850</v>
      </c>
    </row>
    <row r="3701" spans="1:1" ht="18" customHeight="1" x14ac:dyDescent="0.25">
      <c r="A3701" t="s">
        <v>2851</v>
      </c>
    </row>
    <row r="3702" spans="1:1" ht="17.55" customHeight="1" x14ac:dyDescent="0.25">
      <c r="A3702" t="s">
        <v>2852</v>
      </c>
    </row>
    <row r="3703" spans="1:1" ht="17.55" customHeight="1" x14ac:dyDescent="0.25">
      <c r="A3703" t="s">
        <v>2853</v>
      </c>
    </row>
    <row r="3704" spans="1:1" ht="17.55" customHeight="1" x14ac:dyDescent="0.25">
      <c r="A3704" t="s">
        <v>2854</v>
      </c>
    </row>
    <row r="3705" spans="1:1" ht="17.55" customHeight="1" x14ac:dyDescent="0.25">
      <c r="A3705" t="s">
        <v>2855</v>
      </c>
    </row>
    <row r="3706" spans="1:1" ht="17.55" customHeight="1" x14ac:dyDescent="0.25">
      <c r="A3706" t="s">
        <v>2856</v>
      </c>
    </row>
    <row r="3707" spans="1:1" ht="17.55" customHeight="1" x14ac:dyDescent="0.25">
      <c r="A3707" t="s">
        <v>2857</v>
      </c>
    </row>
    <row r="3708" spans="1:1" ht="17.55" customHeight="1" x14ac:dyDescent="0.25">
      <c r="A3708" t="s">
        <v>2858</v>
      </c>
    </row>
    <row r="3709" spans="1:1" ht="17.55" customHeight="1" x14ac:dyDescent="0.25">
      <c r="A3709" t="s">
        <v>2859</v>
      </c>
    </row>
    <row r="3710" spans="1:1" ht="17.55" customHeight="1" x14ac:dyDescent="0.25">
      <c r="A3710" t="s">
        <v>2860</v>
      </c>
    </row>
    <row r="3711" spans="1:1" ht="17.55" customHeight="1" x14ac:dyDescent="0.25">
      <c r="A3711" t="s">
        <v>2861</v>
      </c>
    </row>
    <row r="3712" spans="1:1" ht="17.55" customHeight="1" x14ac:dyDescent="0.25">
      <c r="A3712" t="s">
        <v>2862</v>
      </c>
    </row>
    <row r="3713" spans="1:1" ht="17.55" customHeight="1" x14ac:dyDescent="0.25">
      <c r="A3713" t="s">
        <v>2863</v>
      </c>
    </row>
    <row r="3714" spans="1:1" ht="17.55" customHeight="1" x14ac:dyDescent="0.25">
      <c r="A3714" t="s">
        <v>2864</v>
      </c>
    </row>
    <row r="3715" spans="1:1" ht="17.55" customHeight="1" x14ac:dyDescent="0.25">
      <c r="A3715" t="s">
        <v>2865</v>
      </c>
    </row>
    <row r="3716" spans="1:1" ht="43.05" customHeight="1" x14ac:dyDescent="0.25">
      <c r="A3716" t="s">
        <v>2349</v>
      </c>
    </row>
    <row r="3717" spans="1:1" ht="14.25" customHeight="1" x14ac:dyDescent="0.25">
      <c r="A3717" s="15" t="s">
        <v>2866</v>
      </c>
    </row>
    <row r="3718" spans="1:1" ht="15" customHeight="1" x14ac:dyDescent="0.25">
      <c r="A3718" s="16" t="s">
        <v>576</v>
      </c>
    </row>
    <row r="3719" spans="1:1" ht="17.25" customHeight="1" x14ac:dyDescent="0.25">
      <c r="A3719" t="s">
        <v>2867</v>
      </c>
    </row>
    <row r="3720" spans="1:1" ht="18.45" customHeight="1" x14ac:dyDescent="0.25">
      <c r="A3720" t="s">
        <v>2868</v>
      </c>
    </row>
    <row r="3721" spans="1:1" ht="15.45" customHeight="1" x14ac:dyDescent="0.25">
      <c r="A3721" s="28" t="s">
        <v>1679</v>
      </c>
    </row>
    <row r="3722" spans="1:1" ht="17.25" customHeight="1" x14ac:dyDescent="0.25">
      <c r="A3722" t="s">
        <v>2869</v>
      </c>
    </row>
    <row r="3723" spans="1:1" ht="14.7" customHeight="1" x14ac:dyDescent="0.25">
      <c r="A3723" s="28" t="s">
        <v>645</v>
      </c>
    </row>
    <row r="3724" spans="1:1" ht="16.8" customHeight="1" x14ac:dyDescent="0.25">
      <c r="A3724" t="s">
        <v>2870</v>
      </c>
    </row>
    <row r="3725" spans="1:1" ht="16.8" customHeight="1" x14ac:dyDescent="0.25">
      <c r="A3725" t="s">
        <v>2871</v>
      </c>
    </row>
    <row r="3726" spans="1:1" ht="14.7" customHeight="1" x14ac:dyDescent="0.25">
      <c r="A3726" s="28" t="s">
        <v>2872</v>
      </c>
    </row>
    <row r="3727" spans="1:1" ht="19.2" customHeight="1" x14ac:dyDescent="0.25">
      <c r="A3727" t="s">
        <v>2873</v>
      </c>
    </row>
    <row r="3728" spans="1:1" ht="19.2" customHeight="1" x14ac:dyDescent="0.25">
      <c r="A3728" t="s">
        <v>2874</v>
      </c>
    </row>
    <row r="3729" spans="1:1" ht="18.45" customHeight="1" x14ac:dyDescent="0.25">
      <c r="A3729" t="s">
        <v>2875</v>
      </c>
    </row>
    <row r="3730" spans="1:1" ht="14.7" customHeight="1" x14ac:dyDescent="0.25">
      <c r="A3730" s="28" t="s">
        <v>2011</v>
      </c>
    </row>
    <row r="3731" spans="1:1" ht="18.75" customHeight="1" x14ac:dyDescent="0.25">
      <c r="A3731" s="17" t="s">
        <v>2876</v>
      </c>
    </row>
    <row r="3732" spans="1:1" ht="18" customHeight="1" x14ac:dyDescent="0.25">
      <c r="A3732" s="17" t="s">
        <v>2877</v>
      </c>
    </row>
    <row r="3733" spans="1:1" ht="18.45" customHeight="1" x14ac:dyDescent="0.25">
      <c r="A3733" t="s">
        <v>2878</v>
      </c>
    </row>
    <row r="3734" spans="1:1" ht="18.75" customHeight="1" x14ac:dyDescent="0.25">
      <c r="A3734" t="s">
        <v>2879</v>
      </c>
    </row>
    <row r="3735" spans="1:1" ht="18.45" customHeight="1" x14ac:dyDescent="0.25">
      <c r="A3735" t="s">
        <v>2880</v>
      </c>
    </row>
    <row r="3736" spans="1:1" ht="14.7" customHeight="1" x14ac:dyDescent="0.25">
      <c r="A3736" s="28" t="s">
        <v>2881</v>
      </c>
    </row>
    <row r="3737" spans="1:1" ht="18.45" customHeight="1" x14ac:dyDescent="0.25">
      <c r="A3737" t="s">
        <v>2882</v>
      </c>
    </row>
    <row r="3738" spans="1:1" ht="18.45" customHeight="1" x14ac:dyDescent="0.25">
      <c r="A3738" s="17" t="s">
        <v>2883</v>
      </c>
    </row>
    <row r="3739" spans="1:1" ht="18.45" customHeight="1" x14ac:dyDescent="0.25">
      <c r="A3739" t="s">
        <v>2884</v>
      </c>
    </row>
    <row r="3740" spans="1:1" ht="18.45" customHeight="1" x14ac:dyDescent="0.25">
      <c r="A3740" s="17" t="s">
        <v>2885</v>
      </c>
    </row>
    <row r="3741" spans="1:1" ht="19.2" customHeight="1" x14ac:dyDescent="0.25">
      <c r="A3741" t="s">
        <v>2886</v>
      </c>
    </row>
    <row r="3742" spans="1:1" ht="14.7" customHeight="1" x14ac:dyDescent="0.25">
      <c r="A3742" s="28" t="s">
        <v>235</v>
      </c>
    </row>
    <row r="3743" spans="1:1" ht="14.7" customHeight="1" x14ac:dyDescent="0.25">
      <c r="A3743" s="29" t="s">
        <v>236</v>
      </c>
    </row>
    <row r="3744" spans="1:1" ht="14.7" customHeight="1" x14ac:dyDescent="0.25">
      <c r="A3744" s="28" t="s">
        <v>1148</v>
      </c>
    </row>
    <row r="3745" spans="1:1" ht="18" customHeight="1" x14ac:dyDescent="0.25">
      <c r="A3745" t="s">
        <v>2887</v>
      </c>
    </row>
    <row r="3746" spans="1:1" ht="18" customHeight="1" x14ac:dyDescent="0.25">
      <c r="A3746" t="s">
        <v>2888</v>
      </c>
    </row>
    <row r="3747" spans="1:1" ht="18" customHeight="1" x14ac:dyDescent="0.25">
      <c r="A3747" t="s">
        <v>2889</v>
      </c>
    </row>
    <row r="3748" spans="1:1" ht="18" customHeight="1" x14ac:dyDescent="0.25">
      <c r="A3748" s="30" t="s">
        <v>2890</v>
      </c>
    </row>
    <row r="3749" spans="1:1" ht="18" customHeight="1" x14ac:dyDescent="0.25">
      <c r="A3749" t="s">
        <v>2891</v>
      </c>
    </row>
    <row r="3750" spans="1:1" ht="18.45" customHeight="1" x14ac:dyDescent="0.25">
      <c r="A3750" t="s">
        <v>2892</v>
      </c>
    </row>
    <row r="3751" spans="1:1" ht="14.7" customHeight="1" x14ac:dyDescent="0.25">
      <c r="A3751" s="28" t="s">
        <v>2893</v>
      </c>
    </row>
    <row r="3752" spans="1:1" ht="15.45" customHeight="1" x14ac:dyDescent="0.25">
      <c r="A3752" t="s">
        <v>2894</v>
      </c>
    </row>
    <row r="3753" spans="1:1" ht="16.8" customHeight="1" x14ac:dyDescent="0.25">
      <c r="A3753" t="s">
        <v>2895</v>
      </c>
    </row>
    <row r="3754" spans="1:1" ht="14.7" customHeight="1" x14ac:dyDescent="0.25">
      <c r="A3754" s="28" t="s">
        <v>2037</v>
      </c>
    </row>
    <row r="3755" spans="1:1" ht="37.950000000000003" customHeight="1" x14ac:dyDescent="0.25">
      <c r="A3755" t="s">
        <v>2896</v>
      </c>
    </row>
    <row r="3756" spans="1:1" ht="19.2" customHeight="1" x14ac:dyDescent="0.25">
      <c r="A3756" t="s">
        <v>2897</v>
      </c>
    </row>
    <row r="3757" spans="1:1" ht="14.7" customHeight="1" x14ac:dyDescent="0.25">
      <c r="A3757" s="29" t="s">
        <v>2898</v>
      </c>
    </row>
    <row r="3758" spans="1:1" ht="14.7" customHeight="1" x14ac:dyDescent="0.25">
      <c r="A3758" s="105" t="s">
        <v>2899</v>
      </c>
    </row>
    <row r="3759" spans="1:1" ht="14.7" customHeight="1" x14ac:dyDescent="0.25">
      <c r="A3759" s="35" t="s">
        <v>236</v>
      </c>
    </row>
    <row r="3760" spans="1:1" ht="15.45" customHeight="1" x14ac:dyDescent="0.25">
      <c r="A3760" s="28" t="s">
        <v>2900</v>
      </c>
    </row>
    <row r="3761" spans="1:1" ht="14.7" customHeight="1" x14ac:dyDescent="0.25">
      <c r="A3761" s="35" t="s">
        <v>1822</v>
      </c>
    </row>
    <row r="3762" spans="1:1" ht="15.75" customHeight="1" x14ac:dyDescent="0.25">
      <c r="A3762" s="17" t="s">
        <v>1806</v>
      </c>
    </row>
    <row r="3763" spans="1:1" ht="18" customHeight="1" x14ac:dyDescent="0.25">
      <c r="A3763" s="17" t="s">
        <v>2901</v>
      </c>
    </row>
    <row r="3764" spans="1:1" ht="18.45" customHeight="1" x14ac:dyDescent="0.25">
      <c r="A3764" t="s">
        <v>2902</v>
      </c>
    </row>
    <row r="3765" spans="1:1" ht="17.25" customHeight="1" x14ac:dyDescent="0.25">
      <c r="A3765" s="36" t="s">
        <v>2903</v>
      </c>
    </row>
    <row r="3766" spans="1:1" ht="18" customHeight="1" x14ac:dyDescent="0.25">
      <c r="A3766" s="17" t="s">
        <v>2904</v>
      </c>
    </row>
    <row r="3767" spans="1:1" ht="18.45" customHeight="1" x14ac:dyDescent="0.25">
      <c r="A3767" s="17" t="s">
        <v>2905</v>
      </c>
    </row>
    <row r="3768" spans="1:1" ht="18" customHeight="1" x14ac:dyDescent="0.25">
      <c r="A3768" t="s">
        <v>2906</v>
      </c>
    </row>
    <row r="3769" spans="1:1" ht="18" customHeight="1" x14ac:dyDescent="0.25">
      <c r="A3769" s="36" t="s">
        <v>2907</v>
      </c>
    </row>
    <row r="3770" spans="1:1" ht="18" customHeight="1" x14ac:dyDescent="0.25">
      <c r="A3770" s="30" t="s">
        <v>2908</v>
      </c>
    </row>
    <row r="3771" spans="1:1" ht="18" customHeight="1" x14ac:dyDescent="0.25">
      <c r="A3771" s="30" t="s">
        <v>2909</v>
      </c>
    </row>
    <row r="3772" spans="1:1" ht="18" customHeight="1" x14ac:dyDescent="0.25">
      <c r="A3772" s="30" t="s">
        <v>2910</v>
      </c>
    </row>
    <row r="3773" spans="1:1" ht="18.45" customHeight="1" x14ac:dyDescent="0.25">
      <c r="A3773" t="s">
        <v>2911</v>
      </c>
    </row>
    <row r="3774" spans="1:1" ht="16.05" customHeight="1" x14ac:dyDescent="0.25">
      <c r="A3774" t="s">
        <v>2912</v>
      </c>
    </row>
    <row r="3775" spans="1:1" ht="14.7" customHeight="1" x14ac:dyDescent="0.25">
      <c r="A3775" s="35" t="s">
        <v>270</v>
      </c>
    </row>
    <row r="3776" spans="1:1" ht="14.25" customHeight="1" x14ac:dyDescent="0.25">
      <c r="A3776" s="15" t="s">
        <v>280</v>
      </c>
    </row>
    <row r="3777" spans="1:1" ht="18" customHeight="1" x14ac:dyDescent="0.25">
      <c r="A3777" t="s">
        <v>2913</v>
      </c>
    </row>
    <row r="3778" spans="1:1" ht="17.25" customHeight="1" x14ac:dyDescent="0.25">
      <c r="A3778" t="s">
        <v>2914</v>
      </c>
    </row>
    <row r="3779" spans="1:1" ht="15" customHeight="1" x14ac:dyDescent="0.25">
      <c r="A3779" s="16" t="s">
        <v>2915</v>
      </c>
    </row>
    <row r="3780" spans="1:1" ht="19.95" customHeight="1" x14ac:dyDescent="0.25">
      <c r="A3780" t="s">
        <v>2916</v>
      </c>
    </row>
    <row r="3781" spans="1:1" ht="16.8" customHeight="1" x14ac:dyDescent="0.25">
      <c r="A3781" t="s">
        <v>2917</v>
      </c>
    </row>
    <row r="3782" spans="1:1" ht="16.8" customHeight="1" x14ac:dyDescent="0.25">
      <c r="A3782" t="s">
        <v>2918</v>
      </c>
    </row>
    <row r="3783" spans="1:1" ht="16.8" customHeight="1" x14ac:dyDescent="0.25">
      <c r="A3783" s="67" t="s">
        <v>2919</v>
      </c>
    </row>
    <row r="3784" spans="1:1" ht="13.8" customHeight="1" x14ac:dyDescent="0.25">
      <c r="A3784" s="20" t="s">
        <v>2527</v>
      </c>
    </row>
    <row r="3785" spans="1:1" ht="15.45" customHeight="1" x14ac:dyDescent="0.25">
      <c r="A3785" s="39" t="s">
        <v>632</v>
      </c>
    </row>
    <row r="3786" spans="1:1" ht="16.8" customHeight="1" x14ac:dyDescent="0.25">
      <c r="A3786" t="s">
        <v>2920</v>
      </c>
    </row>
    <row r="3787" spans="1:1" ht="15.45" customHeight="1" x14ac:dyDescent="0.25">
      <c r="A3787" t="s">
        <v>2921</v>
      </c>
    </row>
    <row r="3788" spans="1:1" ht="15.45" customHeight="1" x14ac:dyDescent="0.25">
      <c r="A3788" s="39" t="s">
        <v>2922</v>
      </c>
    </row>
    <row r="3789" spans="1:1" ht="15.45" customHeight="1" x14ac:dyDescent="0.25">
      <c r="A3789" s="39" t="s">
        <v>864</v>
      </c>
    </row>
    <row r="3790" spans="1:1" ht="15.45" customHeight="1" x14ac:dyDescent="0.25">
      <c r="A3790" s="63" t="s">
        <v>556</v>
      </c>
    </row>
    <row r="3791" spans="1:1" ht="15.45" customHeight="1" x14ac:dyDescent="0.25">
      <c r="A3791" s="39" t="s">
        <v>2923</v>
      </c>
    </row>
    <row r="3792" spans="1:1" ht="15.45" customHeight="1" x14ac:dyDescent="0.25">
      <c r="A3792" s="63" t="s">
        <v>556</v>
      </c>
    </row>
    <row r="3793" spans="1:1" ht="16.2" customHeight="1" x14ac:dyDescent="0.25">
      <c r="A3793" t="s">
        <v>2924</v>
      </c>
    </row>
    <row r="3794" spans="1:1" ht="15.45" customHeight="1" x14ac:dyDescent="0.25">
      <c r="A3794" s="63" t="s">
        <v>556</v>
      </c>
    </row>
    <row r="3795" spans="1:1" ht="15.45" customHeight="1" x14ac:dyDescent="0.25">
      <c r="A3795" s="39" t="s">
        <v>2925</v>
      </c>
    </row>
    <row r="3796" spans="1:1" ht="15.45" customHeight="1" x14ac:dyDescent="0.25">
      <c r="A3796" s="63" t="s">
        <v>556</v>
      </c>
    </row>
    <row r="3797" spans="1:1" ht="15.45" customHeight="1" x14ac:dyDescent="0.25">
      <c r="A3797" s="39" t="s">
        <v>2439</v>
      </c>
    </row>
    <row r="3798" spans="1:1" ht="16.8" customHeight="1" x14ac:dyDescent="0.25">
      <c r="A3798" t="s">
        <v>2926</v>
      </c>
    </row>
    <row r="3799" spans="1:1" ht="18.75" customHeight="1" x14ac:dyDescent="0.25">
      <c r="A3799" s="13" t="s">
        <v>2927</v>
      </c>
    </row>
    <row r="3800" spans="1:1" ht="18.75" customHeight="1" x14ac:dyDescent="0.25">
      <c r="A3800" s="13" t="s">
        <v>2928</v>
      </c>
    </row>
    <row r="3801" spans="1:1" ht="18.75" customHeight="1" x14ac:dyDescent="0.25">
      <c r="A3801" s="13" t="s">
        <v>2929</v>
      </c>
    </row>
    <row r="3802" spans="1:1" ht="18.75" customHeight="1" x14ac:dyDescent="0.25">
      <c r="A3802" s="13" t="s">
        <v>2930</v>
      </c>
    </row>
    <row r="3803" spans="1:1" ht="18" customHeight="1" x14ac:dyDescent="0.25">
      <c r="A3803" s="13" t="s">
        <v>2931</v>
      </c>
    </row>
    <row r="3804" spans="1:1" ht="18" customHeight="1" x14ac:dyDescent="0.25">
      <c r="A3804" s="13" t="s">
        <v>2932</v>
      </c>
    </row>
    <row r="3805" spans="1:1" ht="18.75" customHeight="1" x14ac:dyDescent="0.25">
      <c r="A3805" s="13" t="s">
        <v>2933</v>
      </c>
    </row>
    <row r="3806" spans="1:1" ht="18.75" customHeight="1" x14ac:dyDescent="0.25">
      <c r="A3806" s="13" t="s">
        <v>2934</v>
      </c>
    </row>
    <row r="3807" spans="1:1" ht="18.75" customHeight="1" x14ac:dyDescent="0.25">
      <c r="A3807" s="13" t="s">
        <v>2935</v>
      </c>
    </row>
    <row r="3808" spans="1:1" ht="19.2" customHeight="1" x14ac:dyDescent="0.25">
      <c r="A3808" t="s">
        <v>2936</v>
      </c>
    </row>
    <row r="3809" spans="1:1" ht="15.45" customHeight="1" x14ac:dyDescent="0.25">
      <c r="A3809" s="17" t="s">
        <v>869</v>
      </c>
    </row>
    <row r="3810" spans="1:1" ht="15.45" customHeight="1" x14ac:dyDescent="0.25">
      <c r="A3810" s="72" t="s">
        <v>556</v>
      </c>
    </row>
    <row r="3811" spans="1:1" ht="15.45" customHeight="1" x14ac:dyDescent="0.25">
      <c r="A3811" s="67" t="s">
        <v>953</v>
      </c>
    </row>
    <row r="3812" spans="1:1" ht="15.45" customHeight="1" x14ac:dyDescent="0.25">
      <c r="A3812" s="72" t="s">
        <v>556</v>
      </c>
    </row>
    <row r="3813" spans="1:1" ht="15.45" customHeight="1" x14ac:dyDescent="0.25">
      <c r="A3813" s="67" t="s">
        <v>871</v>
      </c>
    </row>
    <row r="3814" spans="1:1" ht="15.45" customHeight="1" x14ac:dyDescent="0.25">
      <c r="A3814" s="72" t="s">
        <v>556</v>
      </c>
    </row>
    <row r="3815" spans="1:1" ht="16.2" customHeight="1" x14ac:dyDescent="0.25">
      <c r="A3815" s="67" t="s">
        <v>2766</v>
      </c>
    </row>
    <row r="3816" spans="1:1" ht="15.45" customHeight="1" x14ac:dyDescent="0.25">
      <c r="A3816" s="72" t="s">
        <v>556</v>
      </c>
    </row>
    <row r="3817" spans="1:1" ht="48.3" customHeight="1" x14ac:dyDescent="0.25">
      <c r="A3817" s="40" t="s">
        <v>292</v>
      </c>
    </row>
    <row r="3818" spans="1:1" ht="49.05" customHeight="1" x14ac:dyDescent="0.25">
      <c r="A3818" t="s">
        <v>2937</v>
      </c>
    </row>
    <row r="3819" spans="1:1" ht="18.75" customHeight="1" x14ac:dyDescent="0.25">
      <c r="A3819" t="s">
        <v>2938</v>
      </c>
    </row>
    <row r="3820" spans="1:1" ht="18.75" customHeight="1" x14ac:dyDescent="0.25">
      <c r="A3820" t="s">
        <v>2939</v>
      </c>
    </row>
    <row r="3821" spans="1:1" ht="18.75" customHeight="1" x14ac:dyDescent="0.25">
      <c r="A3821" t="s">
        <v>2940</v>
      </c>
    </row>
    <row r="3822" spans="1:1" ht="18.75" customHeight="1" x14ac:dyDescent="0.25">
      <c r="A3822" t="s">
        <v>2941</v>
      </c>
    </row>
    <row r="3823" spans="1:1" ht="18.75" customHeight="1" x14ac:dyDescent="0.25">
      <c r="A3823" t="s">
        <v>2942</v>
      </c>
    </row>
    <row r="3824" spans="1:1" ht="18" customHeight="1" x14ac:dyDescent="0.25">
      <c r="A3824" t="s">
        <v>2943</v>
      </c>
    </row>
    <row r="3825" spans="1:1" ht="17.55" customHeight="1" x14ac:dyDescent="0.25">
      <c r="A3825" t="s">
        <v>2944</v>
      </c>
    </row>
    <row r="3826" spans="1:1" ht="18" customHeight="1" x14ac:dyDescent="0.25">
      <c r="A3826" t="s">
        <v>2945</v>
      </c>
    </row>
    <row r="3827" spans="1:1" ht="15" customHeight="1" x14ac:dyDescent="0.25">
      <c r="A3827" s="147" t="s">
        <v>2946</v>
      </c>
    </row>
    <row r="3828" spans="1:1" ht="13.05" customHeight="1" x14ac:dyDescent="0.25">
      <c r="A3828" s="73" t="s">
        <v>2947</v>
      </c>
    </row>
    <row r="3829" spans="1:1" ht="21.75" customHeight="1" x14ac:dyDescent="0.25">
      <c r="A3829" t="s">
        <v>2948</v>
      </c>
    </row>
    <row r="3830" spans="1:1" ht="15.45" customHeight="1" x14ac:dyDescent="0.25">
      <c r="A3830" s="28" t="s">
        <v>2949</v>
      </c>
    </row>
    <row r="3831" spans="1:1" ht="14.7" customHeight="1" x14ac:dyDescent="0.25">
      <c r="A3831" s="105" t="s">
        <v>1642</v>
      </c>
    </row>
    <row r="3832" spans="1:1" ht="13.8" customHeight="1" x14ac:dyDescent="0.25">
      <c r="A3832" s="20" t="s">
        <v>2527</v>
      </c>
    </row>
    <row r="3833" spans="1:1" ht="14.7" customHeight="1" x14ac:dyDescent="0.25">
      <c r="A3833" s="28" t="s">
        <v>645</v>
      </c>
    </row>
    <row r="3834" spans="1:1" ht="16.2" customHeight="1" x14ac:dyDescent="0.25">
      <c r="A3834" t="s">
        <v>2950</v>
      </c>
    </row>
    <row r="3835" spans="1:1" ht="14.7" customHeight="1" x14ac:dyDescent="0.25">
      <c r="A3835" s="32">
        <v>457</v>
      </c>
    </row>
    <row r="3836" spans="1:1" ht="14.7" customHeight="1" x14ac:dyDescent="0.25">
      <c r="A3836" s="28" t="s">
        <v>2951</v>
      </c>
    </row>
    <row r="3837" spans="1:1" ht="16.8" customHeight="1" x14ac:dyDescent="0.25">
      <c r="A3837" s="62" t="s">
        <v>2952</v>
      </c>
    </row>
    <row r="3838" spans="1:1" ht="18.45" customHeight="1" x14ac:dyDescent="0.25">
      <c r="A3838" t="s">
        <v>2953</v>
      </c>
    </row>
    <row r="3839" spans="1:1" ht="18.45" customHeight="1" x14ac:dyDescent="0.25">
      <c r="A3839" t="s">
        <v>2954</v>
      </c>
    </row>
    <row r="3840" spans="1:1" ht="19.2" customHeight="1" x14ac:dyDescent="0.25">
      <c r="A3840" t="s">
        <v>2955</v>
      </c>
    </row>
    <row r="3841" spans="1:1" ht="14.7" customHeight="1" x14ac:dyDescent="0.25">
      <c r="A3841" s="28" t="s">
        <v>1275</v>
      </c>
    </row>
    <row r="3842" spans="1:1" ht="17.25" customHeight="1" x14ac:dyDescent="0.25">
      <c r="A3842" t="s">
        <v>2956</v>
      </c>
    </row>
    <row r="3843" spans="1:1" ht="15.45" customHeight="1" x14ac:dyDescent="0.25">
      <c r="A3843" s="28" t="s">
        <v>2957</v>
      </c>
    </row>
    <row r="3844" spans="1:1" ht="14.7" customHeight="1" x14ac:dyDescent="0.25">
      <c r="A3844" s="28" t="s">
        <v>2958</v>
      </c>
    </row>
    <row r="3845" spans="1:1" ht="24.3" customHeight="1" x14ac:dyDescent="0.25">
      <c r="A3845" s="13" t="s">
        <v>2959</v>
      </c>
    </row>
    <row r="3846" spans="1:1" ht="17.55" customHeight="1" x14ac:dyDescent="0.25">
      <c r="A3846" s="17" t="s">
        <v>2960</v>
      </c>
    </row>
    <row r="3847" spans="1:1" ht="18" customHeight="1" x14ac:dyDescent="0.25">
      <c r="A3847" s="17" t="s">
        <v>2961</v>
      </c>
    </row>
    <row r="3848" spans="1:1" ht="18" customHeight="1" x14ac:dyDescent="0.25">
      <c r="A3848" t="s">
        <v>2962</v>
      </c>
    </row>
    <row r="3849" spans="1:1" ht="18" customHeight="1" x14ac:dyDescent="0.25">
      <c r="A3849" s="17" t="s">
        <v>2963</v>
      </c>
    </row>
    <row r="3850" spans="1:1" ht="18.45" customHeight="1" x14ac:dyDescent="0.25">
      <c r="A3850" t="s">
        <v>2964</v>
      </c>
    </row>
    <row r="3851" spans="1:1" ht="18.45" customHeight="1" x14ac:dyDescent="0.25">
      <c r="A3851" s="17" t="s">
        <v>2965</v>
      </c>
    </row>
    <row r="3852" spans="1:1" ht="18" customHeight="1" x14ac:dyDescent="0.25">
      <c r="A3852" t="s">
        <v>2966</v>
      </c>
    </row>
    <row r="3853" spans="1:1" ht="14.7" customHeight="1" x14ac:dyDescent="0.25">
      <c r="A3853" s="28" t="s">
        <v>2967</v>
      </c>
    </row>
    <row r="3854" spans="1:1" ht="18" customHeight="1" x14ac:dyDescent="0.25">
      <c r="A3854" t="s">
        <v>2968</v>
      </c>
    </row>
    <row r="3855" spans="1:1" ht="16.8" customHeight="1" x14ac:dyDescent="0.25">
      <c r="A3855" s="133" t="s">
        <v>2969</v>
      </c>
    </row>
    <row r="3856" spans="1:1" ht="15.45" customHeight="1" x14ac:dyDescent="0.25">
      <c r="A3856" t="s">
        <v>2970</v>
      </c>
    </row>
    <row r="3857" spans="1:1" ht="16.2" customHeight="1" x14ac:dyDescent="0.25">
      <c r="A3857" t="s">
        <v>2971</v>
      </c>
    </row>
    <row r="3858" spans="1:1" ht="16.8" customHeight="1" x14ac:dyDescent="0.25">
      <c r="A3858" t="s">
        <v>2972</v>
      </c>
    </row>
    <row r="3859" spans="1:1" ht="14.7" customHeight="1" x14ac:dyDescent="0.25">
      <c r="A3859" s="28" t="s">
        <v>2973</v>
      </c>
    </row>
    <row r="3860" spans="1:1" ht="18" customHeight="1" x14ac:dyDescent="0.25">
      <c r="A3860" t="s">
        <v>2974</v>
      </c>
    </row>
    <row r="3861" spans="1:1" ht="24.3" customHeight="1" x14ac:dyDescent="0.25">
      <c r="A3861" t="s">
        <v>2975</v>
      </c>
    </row>
    <row r="3862" spans="1:1" ht="14.7" customHeight="1" x14ac:dyDescent="0.25">
      <c r="A3862" s="29" t="s">
        <v>2976</v>
      </c>
    </row>
    <row r="3863" spans="1:1" ht="17.25" customHeight="1" x14ac:dyDescent="0.25">
      <c r="A3863" t="s">
        <v>2977</v>
      </c>
    </row>
    <row r="3864" spans="1:1" ht="17.25" customHeight="1" x14ac:dyDescent="0.25">
      <c r="A3864" s="17" t="s">
        <v>2978</v>
      </c>
    </row>
    <row r="3865" spans="1:1" ht="17.25" customHeight="1" x14ac:dyDescent="0.25">
      <c r="A3865" t="s">
        <v>2979</v>
      </c>
    </row>
    <row r="3866" spans="1:1" ht="17.25" customHeight="1" x14ac:dyDescent="0.25">
      <c r="A3866" s="30" t="s">
        <v>2980</v>
      </c>
    </row>
    <row r="3867" spans="1:1" ht="16.05" customHeight="1" x14ac:dyDescent="0.25">
      <c r="A3867" t="s">
        <v>2981</v>
      </c>
    </row>
    <row r="3868" spans="1:1" ht="16.05" customHeight="1" x14ac:dyDescent="0.25">
      <c r="A3868" t="s">
        <v>2982</v>
      </c>
    </row>
    <row r="3869" spans="1:1" ht="14.7" customHeight="1" x14ac:dyDescent="0.25">
      <c r="A3869" s="28" t="s">
        <v>2983</v>
      </c>
    </row>
    <row r="3870" spans="1:1" ht="17.25" customHeight="1" x14ac:dyDescent="0.25">
      <c r="A3870" t="s">
        <v>2984</v>
      </c>
    </row>
    <row r="3871" spans="1:1" ht="17.25" customHeight="1" x14ac:dyDescent="0.25">
      <c r="A3871" t="s">
        <v>2985</v>
      </c>
    </row>
    <row r="3872" spans="1:1" ht="15.45" customHeight="1" x14ac:dyDescent="0.25">
      <c r="A3872" s="28" t="s">
        <v>2986</v>
      </c>
    </row>
    <row r="3873" spans="1:1" ht="17.25" customHeight="1" x14ac:dyDescent="0.25">
      <c r="A3873" t="s">
        <v>2987</v>
      </c>
    </row>
    <row r="3874" spans="1:1" ht="15.45" customHeight="1" x14ac:dyDescent="0.25">
      <c r="A3874" s="28" t="s">
        <v>2988</v>
      </c>
    </row>
    <row r="3875" spans="1:1" ht="18" customHeight="1" x14ac:dyDescent="0.25">
      <c r="A3875" t="s">
        <v>2989</v>
      </c>
    </row>
    <row r="3876" spans="1:1" ht="18.75" customHeight="1" x14ac:dyDescent="0.25">
      <c r="A3876" t="s">
        <v>2990</v>
      </c>
    </row>
    <row r="3877" spans="1:1" ht="17.25" customHeight="1" x14ac:dyDescent="0.25">
      <c r="A3877" t="s">
        <v>2991</v>
      </c>
    </row>
    <row r="3878" spans="1:1" ht="19.2" customHeight="1" x14ac:dyDescent="0.25">
      <c r="A3878" t="s">
        <v>2992</v>
      </c>
    </row>
    <row r="3879" spans="1:1" ht="15.45" customHeight="1" x14ac:dyDescent="0.25">
      <c r="A3879" s="28" t="s">
        <v>2993</v>
      </c>
    </row>
    <row r="3880" spans="1:1" ht="18" customHeight="1" x14ac:dyDescent="0.25">
      <c r="A3880" t="s">
        <v>2994</v>
      </c>
    </row>
    <row r="3881" spans="1:1" ht="16.05" customHeight="1" x14ac:dyDescent="0.25">
      <c r="A3881" s="47" t="s">
        <v>2995</v>
      </c>
    </row>
    <row r="3882" spans="1:1" ht="17.25" customHeight="1" x14ac:dyDescent="0.25">
      <c r="A3882" s="13" t="s">
        <v>2996</v>
      </c>
    </row>
    <row r="3883" spans="1:1" ht="24.3" customHeight="1" x14ac:dyDescent="0.25">
      <c r="A3883" t="s">
        <v>2997</v>
      </c>
    </row>
    <row r="3884" spans="1:1" ht="17.25" customHeight="1" x14ac:dyDescent="0.25">
      <c r="A3884" s="80" t="s">
        <v>2998</v>
      </c>
    </row>
    <row r="3885" spans="1:1" ht="16.05" customHeight="1" x14ac:dyDescent="0.25">
      <c r="A3885" t="s">
        <v>2999</v>
      </c>
    </row>
    <row r="3886" spans="1:1" ht="14.7" customHeight="1" x14ac:dyDescent="0.25">
      <c r="A3886" s="35" t="s">
        <v>270</v>
      </c>
    </row>
    <row r="3887" spans="1:1" ht="15" customHeight="1" x14ac:dyDescent="0.25">
      <c r="A3887" s="16" t="s">
        <v>576</v>
      </c>
    </row>
    <row r="3888" spans="1:1" ht="17.25" customHeight="1" x14ac:dyDescent="0.25">
      <c r="A3888" t="s">
        <v>3000</v>
      </c>
    </row>
    <row r="3889" spans="1:1" ht="17.25" customHeight="1" x14ac:dyDescent="0.25">
      <c r="A3889" t="s">
        <v>3001</v>
      </c>
    </row>
    <row r="3890" spans="1:1" ht="14.25" customHeight="1" x14ac:dyDescent="0.25">
      <c r="A3890" s="15" t="s">
        <v>3002</v>
      </c>
    </row>
    <row r="3891" spans="1:1" ht="22.95" customHeight="1" x14ac:dyDescent="0.25">
      <c r="A3891" t="s">
        <v>3003</v>
      </c>
    </row>
    <row r="3892" spans="1:1" ht="15.45" customHeight="1" x14ac:dyDescent="0.25">
      <c r="A3892" s="39" t="s">
        <v>3004</v>
      </c>
    </row>
    <row r="3893" spans="1:1" ht="15.45" customHeight="1" x14ac:dyDescent="0.25">
      <c r="A3893" s="39" t="s">
        <v>2429</v>
      </c>
    </row>
    <row r="3894" spans="1:1" ht="13.05" customHeight="1" x14ac:dyDescent="0.25">
      <c r="A3894" s="115" t="s">
        <v>1641</v>
      </c>
    </row>
    <row r="3895" spans="1:1" ht="15.45" customHeight="1" x14ac:dyDescent="0.25">
      <c r="A3895" s="39" t="s">
        <v>632</v>
      </c>
    </row>
    <row r="3896" spans="1:1" ht="16.8" customHeight="1" x14ac:dyDescent="0.25">
      <c r="A3896" t="s">
        <v>3005</v>
      </c>
    </row>
    <row r="3897" spans="1:1" ht="15.45" customHeight="1" x14ac:dyDescent="0.25">
      <c r="A3897" s="68">
        <v>457</v>
      </c>
    </row>
    <row r="3898" spans="1:1" ht="15.45" customHeight="1" x14ac:dyDescent="0.25">
      <c r="A3898" s="39" t="s">
        <v>3006</v>
      </c>
    </row>
    <row r="3899" spans="1:1" ht="15.45" customHeight="1" x14ac:dyDescent="0.25">
      <c r="A3899" s="39" t="s">
        <v>864</v>
      </c>
    </row>
    <row r="3900" spans="1:1" ht="15.45" customHeight="1" x14ac:dyDescent="0.25">
      <c r="A3900" s="63" t="s">
        <v>556</v>
      </c>
    </row>
    <row r="3901" spans="1:1" ht="15.45" customHeight="1" x14ac:dyDescent="0.25">
      <c r="A3901" s="39" t="s">
        <v>948</v>
      </c>
    </row>
    <row r="3902" spans="1:1" ht="15.45" customHeight="1" x14ac:dyDescent="0.25">
      <c r="A3902" s="63" t="s">
        <v>556</v>
      </c>
    </row>
    <row r="3903" spans="1:1" ht="16.2" customHeight="1" x14ac:dyDescent="0.25">
      <c r="A3903" t="s">
        <v>3007</v>
      </c>
    </row>
    <row r="3904" spans="1:1" ht="15.45" customHeight="1" x14ac:dyDescent="0.25">
      <c r="A3904" s="63" t="s">
        <v>556</v>
      </c>
    </row>
    <row r="3905" spans="1:1" ht="15.45" customHeight="1" x14ac:dyDescent="0.25">
      <c r="A3905" s="39" t="s">
        <v>867</v>
      </c>
    </row>
    <row r="3906" spans="1:1" ht="15.45" customHeight="1" x14ac:dyDescent="0.25">
      <c r="A3906" s="63" t="s">
        <v>556</v>
      </c>
    </row>
    <row r="3907" spans="1:1" ht="15.45" customHeight="1" x14ac:dyDescent="0.25">
      <c r="A3907" s="39" t="s">
        <v>2439</v>
      </c>
    </row>
    <row r="3908" spans="1:1" ht="15.45" customHeight="1" x14ac:dyDescent="0.25">
      <c r="A3908" s="63" t="s">
        <v>556</v>
      </c>
    </row>
    <row r="3909" spans="1:1" ht="16.2" customHeight="1" x14ac:dyDescent="0.25">
      <c r="A3909" t="s">
        <v>3008</v>
      </c>
    </row>
    <row r="3910" spans="1:1" ht="15.45" customHeight="1" x14ac:dyDescent="0.25">
      <c r="A3910" s="63" t="s">
        <v>556</v>
      </c>
    </row>
    <row r="3911" spans="1:1" ht="15.45" customHeight="1" x14ac:dyDescent="0.25">
      <c r="A3911" s="39" t="s">
        <v>3009</v>
      </c>
    </row>
    <row r="3912" spans="1:1" ht="15.45" customHeight="1" x14ac:dyDescent="0.25">
      <c r="A3912" s="63" t="s">
        <v>556</v>
      </c>
    </row>
    <row r="3913" spans="1:1" ht="15.45" customHeight="1" x14ac:dyDescent="0.25">
      <c r="A3913" s="39" t="s">
        <v>871</v>
      </c>
    </row>
    <row r="3914" spans="1:1" ht="15.45" customHeight="1" x14ac:dyDescent="0.25">
      <c r="A3914" s="63" t="s">
        <v>556</v>
      </c>
    </row>
    <row r="3915" spans="1:1" ht="16.2" customHeight="1" x14ac:dyDescent="0.25">
      <c r="A3915" s="39" t="s">
        <v>3010</v>
      </c>
    </row>
    <row r="3916" spans="1:1" ht="15.45" customHeight="1" x14ac:dyDescent="0.25">
      <c r="A3916" s="63" t="s">
        <v>556</v>
      </c>
    </row>
    <row r="3917" spans="1:1" ht="16.8" customHeight="1" x14ac:dyDescent="0.25">
      <c r="A3917" t="s">
        <v>3011</v>
      </c>
    </row>
    <row r="3918" spans="1:1" ht="17.55" customHeight="1" x14ac:dyDescent="0.25">
      <c r="A3918" s="13" t="s">
        <v>3012</v>
      </c>
    </row>
    <row r="3919" spans="1:1" ht="17.55" customHeight="1" x14ac:dyDescent="0.25">
      <c r="A3919" s="13" t="s">
        <v>3013</v>
      </c>
    </row>
    <row r="3920" spans="1:1" ht="16.8" customHeight="1" x14ac:dyDescent="0.25">
      <c r="A3920" s="13" t="s">
        <v>3014</v>
      </c>
    </row>
    <row r="3921" spans="1:1" ht="16.8" customHeight="1" x14ac:dyDescent="0.25">
      <c r="A3921" s="13" t="s">
        <v>3015</v>
      </c>
    </row>
    <row r="3922" spans="1:1" ht="17.55" customHeight="1" x14ac:dyDescent="0.25">
      <c r="A3922" s="13" t="s">
        <v>3016</v>
      </c>
    </row>
    <row r="3923" spans="1:1" ht="17.55" customHeight="1" x14ac:dyDescent="0.25">
      <c r="A3923" s="13" t="s">
        <v>3017</v>
      </c>
    </row>
    <row r="3924" spans="1:1" ht="17.55" customHeight="1" x14ac:dyDescent="0.25">
      <c r="A3924" s="13" t="s">
        <v>3018</v>
      </c>
    </row>
    <row r="3925" spans="1:1" ht="17.55" customHeight="1" x14ac:dyDescent="0.25">
      <c r="A3925" s="13" t="s">
        <v>3019</v>
      </c>
    </row>
    <row r="3926" spans="1:1" ht="17.55" customHeight="1" x14ac:dyDescent="0.25">
      <c r="A3926" s="13" t="s">
        <v>3020</v>
      </c>
    </row>
    <row r="3927" spans="1:1" ht="18" customHeight="1" x14ac:dyDescent="0.25">
      <c r="A3927" s="13" t="s">
        <v>3021</v>
      </c>
    </row>
    <row r="3928" spans="1:1" ht="17.55" customHeight="1" x14ac:dyDescent="0.25">
      <c r="A3928" s="13" t="s">
        <v>3022</v>
      </c>
    </row>
    <row r="3929" spans="1:1" ht="17.55" customHeight="1" x14ac:dyDescent="0.25">
      <c r="A3929" s="13" t="s">
        <v>3023</v>
      </c>
    </row>
    <row r="3930" spans="1:1" ht="17.55" customHeight="1" x14ac:dyDescent="0.25">
      <c r="A3930" s="13" t="s">
        <v>3024</v>
      </c>
    </row>
    <row r="3931" spans="1:1" ht="17.55" customHeight="1" x14ac:dyDescent="0.25">
      <c r="A3931" s="13" t="s">
        <v>3025</v>
      </c>
    </row>
    <row r="3932" spans="1:1" ht="17.55" customHeight="1" x14ac:dyDescent="0.25">
      <c r="A3932" s="13" t="s">
        <v>3026</v>
      </c>
    </row>
    <row r="3933" spans="1:1" ht="17.55" customHeight="1" x14ac:dyDescent="0.25">
      <c r="A3933" s="13" t="s">
        <v>3027</v>
      </c>
    </row>
    <row r="3934" spans="1:1" ht="16.95" customHeight="1" x14ac:dyDescent="0.25">
      <c r="A3934" s="11" t="s">
        <v>3028</v>
      </c>
    </row>
    <row r="3935" spans="1:1" ht="17.7" customHeight="1" x14ac:dyDescent="0.25">
      <c r="A3935" s="11" t="s">
        <v>3029</v>
      </c>
    </row>
    <row r="3936" spans="1:1" ht="52.8" customHeight="1" x14ac:dyDescent="0.25">
      <c r="A3936" t="s">
        <v>3030</v>
      </c>
    </row>
    <row r="3937" spans="1:1" ht="15" customHeight="1" x14ac:dyDescent="0.25">
      <c r="A3937" t="s">
        <v>3031</v>
      </c>
    </row>
    <row r="3938" spans="1:1" ht="15" customHeight="1" x14ac:dyDescent="0.25">
      <c r="A3938" s="16" t="s">
        <v>576</v>
      </c>
    </row>
    <row r="3939" spans="1:1" ht="18.75" customHeight="1" x14ac:dyDescent="0.25">
      <c r="A3939" t="s">
        <v>3032</v>
      </c>
    </row>
    <row r="3940" spans="1:1" ht="19.95" customHeight="1" x14ac:dyDescent="0.25">
      <c r="A3940" t="s">
        <v>3033</v>
      </c>
    </row>
    <row r="3941" spans="1:1" ht="16.95" customHeight="1" x14ac:dyDescent="0.25">
      <c r="A3941" t="s">
        <v>3034</v>
      </c>
    </row>
    <row r="3942" spans="1:1" ht="18.75" customHeight="1" x14ac:dyDescent="0.25">
      <c r="A3942" t="s">
        <v>3035</v>
      </c>
    </row>
    <row r="3943" spans="1:1" ht="16.2" customHeight="1" x14ac:dyDescent="0.25">
      <c r="A3943" s="10" t="s">
        <v>301</v>
      </c>
    </row>
    <row r="3944" spans="1:1" ht="18.3" customHeight="1" x14ac:dyDescent="0.25">
      <c r="A3944" t="s">
        <v>3036</v>
      </c>
    </row>
    <row r="3945" spans="1:1" ht="16.8" customHeight="1" x14ac:dyDescent="0.25">
      <c r="A3945" t="s">
        <v>3037</v>
      </c>
    </row>
    <row r="3946" spans="1:1" ht="15.45" customHeight="1" x14ac:dyDescent="0.25">
      <c r="A3946" s="28" t="s">
        <v>3038</v>
      </c>
    </row>
    <row r="3947" spans="1:1" ht="20.25" customHeight="1" x14ac:dyDescent="0.25">
      <c r="A3947" t="s">
        <v>3039</v>
      </c>
    </row>
    <row r="3948" spans="1:1" ht="20.25" customHeight="1" x14ac:dyDescent="0.25">
      <c r="A3948" t="s">
        <v>3040</v>
      </c>
    </row>
    <row r="3949" spans="1:1" ht="20.25" customHeight="1" x14ac:dyDescent="0.25">
      <c r="A3949" t="s">
        <v>3041</v>
      </c>
    </row>
    <row r="3950" spans="1:1" ht="16.2" customHeight="1" x14ac:dyDescent="0.25">
      <c r="A3950" s="10" t="s">
        <v>3042</v>
      </c>
    </row>
    <row r="3951" spans="1:1" ht="19.5" customHeight="1" x14ac:dyDescent="0.25">
      <c r="A3951" s="17" t="s">
        <v>3043</v>
      </c>
    </row>
    <row r="3952" spans="1:1" ht="18.75" customHeight="1" x14ac:dyDescent="0.25">
      <c r="A3952" s="17" t="s">
        <v>3044</v>
      </c>
    </row>
    <row r="3953" spans="1:1" ht="19.05" customHeight="1" x14ac:dyDescent="0.25">
      <c r="A3953" t="s">
        <v>3045</v>
      </c>
    </row>
    <row r="3954" spans="1:1" ht="16.2" customHeight="1" x14ac:dyDescent="0.25">
      <c r="A3954" s="10" t="s">
        <v>3046</v>
      </c>
    </row>
    <row r="3955" spans="1:1" ht="15.45" customHeight="1" x14ac:dyDescent="0.25">
      <c r="A3955" s="102" t="s">
        <v>3047</v>
      </c>
    </row>
    <row r="3956" spans="1:1" ht="18" customHeight="1" x14ac:dyDescent="0.25">
      <c r="A3956" t="s">
        <v>3048</v>
      </c>
    </row>
    <row r="3957" spans="1:1" ht="16.2" customHeight="1" x14ac:dyDescent="0.25">
      <c r="A3957" s="13" t="s">
        <v>3049</v>
      </c>
    </row>
    <row r="3958" spans="1:1" ht="16.2" customHeight="1" x14ac:dyDescent="0.25">
      <c r="A3958" s="10" t="s">
        <v>3050</v>
      </c>
    </row>
    <row r="3959" spans="1:1" ht="16.2" customHeight="1" x14ac:dyDescent="0.25">
      <c r="A3959" s="12" t="s">
        <v>319</v>
      </c>
    </row>
    <row r="3960" spans="1:1" ht="16.2" customHeight="1" x14ac:dyDescent="0.25">
      <c r="A3960" t="s">
        <v>3051</v>
      </c>
    </row>
    <row r="3961" spans="1:1" ht="19.05" customHeight="1" x14ac:dyDescent="0.25">
      <c r="A3961" s="17" t="s">
        <v>3052</v>
      </c>
    </row>
    <row r="3962" spans="1:1" ht="19.05" customHeight="1" x14ac:dyDescent="0.25">
      <c r="A3962" t="s">
        <v>3053</v>
      </c>
    </row>
    <row r="3963" spans="1:1" ht="19.05" customHeight="1" x14ac:dyDescent="0.25">
      <c r="A3963" s="17" t="s">
        <v>3054</v>
      </c>
    </row>
    <row r="3964" spans="1:1" ht="18.75" customHeight="1" x14ac:dyDescent="0.25">
      <c r="A3964" t="s">
        <v>3055</v>
      </c>
    </row>
    <row r="3965" spans="1:1" ht="18.45" customHeight="1" x14ac:dyDescent="0.25">
      <c r="A3965" s="17" t="s">
        <v>3056</v>
      </c>
    </row>
    <row r="3966" spans="1:1" ht="18" customHeight="1" x14ac:dyDescent="0.25">
      <c r="A3966" s="43" t="s">
        <v>3057</v>
      </c>
    </row>
    <row r="3967" spans="1:1" ht="18.45" customHeight="1" x14ac:dyDescent="0.25">
      <c r="A3967" s="13" t="s">
        <v>3058</v>
      </c>
    </row>
    <row r="3968" spans="1:1" ht="19.05" customHeight="1" x14ac:dyDescent="0.25">
      <c r="A3968" s="13" t="s">
        <v>3059</v>
      </c>
    </row>
    <row r="3969" spans="1:1" ht="19.05" customHeight="1" x14ac:dyDescent="0.25">
      <c r="A3969" s="13" t="s">
        <v>3060</v>
      </c>
    </row>
    <row r="3970" spans="1:1" ht="18.45" customHeight="1" x14ac:dyDescent="0.25">
      <c r="A3970" s="43" t="s">
        <v>3061</v>
      </c>
    </row>
    <row r="3971" spans="1:1" ht="19.05" customHeight="1" x14ac:dyDescent="0.25">
      <c r="A3971" s="13" t="s">
        <v>3062</v>
      </c>
    </row>
    <row r="3972" spans="1:1" ht="19.05" customHeight="1" x14ac:dyDescent="0.25">
      <c r="A3972" s="13" t="s">
        <v>3063</v>
      </c>
    </row>
    <row r="3973" spans="1:1" ht="19.5" customHeight="1" x14ac:dyDescent="0.25">
      <c r="A3973" s="13" t="s">
        <v>3064</v>
      </c>
    </row>
    <row r="3974" spans="1:1" ht="18.75" customHeight="1" x14ac:dyDescent="0.25">
      <c r="A3974" s="13" t="s">
        <v>3065</v>
      </c>
    </row>
    <row r="3975" spans="1:1" ht="20.25" customHeight="1" x14ac:dyDescent="0.25">
      <c r="A3975" t="s">
        <v>3066</v>
      </c>
    </row>
    <row r="3976" spans="1:1" ht="16.2" customHeight="1" x14ac:dyDescent="0.25">
      <c r="A3976" s="10" t="s">
        <v>3067</v>
      </c>
    </row>
    <row r="3977" spans="1:1" ht="19.05" customHeight="1" x14ac:dyDescent="0.25">
      <c r="A3977" t="s">
        <v>3068</v>
      </c>
    </row>
    <row r="3978" spans="1:1" ht="16.2" customHeight="1" x14ac:dyDescent="0.25">
      <c r="A3978" s="10" t="s">
        <v>3069</v>
      </c>
    </row>
    <row r="3979" spans="1:1" ht="16.2" customHeight="1" x14ac:dyDescent="0.25">
      <c r="A3979" s="10" t="s">
        <v>3070</v>
      </c>
    </row>
    <row r="3980" spans="1:1" ht="15.45" customHeight="1" x14ac:dyDescent="0.25">
      <c r="A3980" s="102" t="s">
        <v>3071</v>
      </c>
    </row>
    <row r="3981" spans="1:1" ht="14.7" customHeight="1" x14ac:dyDescent="0.25">
      <c r="A3981" s="28" t="s">
        <v>3072</v>
      </c>
    </row>
    <row r="3982" spans="1:1" ht="16.8" customHeight="1" x14ac:dyDescent="0.25">
      <c r="A3982" t="s">
        <v>3073</v>
      </c>
    </row>
    <row r="3983" spans="1:1" ht="16.2" customHeight="1" x14ac:dyDescent="0.25">
      <c r="A3983" s="10" t="s">
        <v>3074</v>
      </c>
    </row>
    <row r="3984" spans="1:1" ht="18" customHeight="1" x14ac:dyDescent="0.25">
      <c r="A3984" s="31" t="s">
        <v>3075</v>
      </c>
    </row>
    <row r="3985" spans="1:1" ht="18.75" customHeight="1" x14ac:dyDescent="0.25">
      <c r="A3985" t="s">
        <v>3076</v>
      </c>
    </row>
    <row r="3986" spans="1:1" ht="20.25" customHeight="1" x14ac:dyDescent="0.25">
      <c r="A3986" t="s">
        <v>3077</v>
      </c>
    </row>
    <row r="3987" spans="1:1" ht="16.2" customHeight="1" x14ac:dyDescent="0.25">
      <c r="A3987" t="s">
        <v>3078</v>
      </c>
    </row>
    <row r="3988" spans="1:1" ht="18.3" customHeight="1" x14ac:dyDescent="0.25">
      <c r="A3988" t="s">
        <v>3079</v>
      </c>
    </row>
    <row r="3989" spans="1:1" ht="16.2" customHeight="1" x14ac:dyDescent="0.25">
      <c r="A3989" s="10" t="s">
        <v>3080</v>
      </c>
    </row>
    <row r="3990" spans="1:1" ht="18.3" customHeight="1" x14ac:dyDescent="0.25">
      <c r="A3990" t="s">
        <v>3081</v>
      </c>
    </row>
    <row r="3991" spans="1:1" ht="16.2" customHeight="1" x14ac:dyDescent="0.25">
      <c r="A3991" s="10" t="s">
        <v>3082</v>
      </c>
    </row>
    <row r="3992" spans="1:1" ht="15.45" customHeight="1" x14ac:dyDescent="0.25">
      <c r="A3992" s="28" t="s">
        <v>3083</v>
      </c>
    </row>
    <row r="3993" spans="1:1" ht="16.2" customHeight="1" x14ac:dyDescent="0.25">
      <c r="A3993" s="10" t="s">
        <v>3084</v>
      </c>
    </row>
    <row r="3994" spans="1:1" ht="18" customHeight="1" x14ac:dyDescent="0.25">
      <c r="A3994" s="34" t="s">
        <v>3085</v>
      </c>
    </row>
    <row r="3995" spans="1:1" ht="19.5" customHeight="1" x14ac:dyDescent="0.25">
      <c r="A3995" t="s">
        <v>3086</v>
      </c>
    </row>
    <row r="3996" spans="1:1" ht="20.25" customHeight="1" x14ac:dyDescent="0.25">
      <c r="A3996" t="s">
        <v>3087</v>
      </c>
    </row>
    <row r="3997" spans="1:1" ht="16.95" customHeight="1" x14ac:dyDescent="0.25">
      <c r="A3997" s="17" t="s">
        <v>3088</v>
      </c>
    </row>
    <row r="3998" spans="1:1" ht="16.2" customHeight="1" x14ac:dyDescent="0.25">
      <c r="A3998" s="45" t="s">
        <v>343</v>
      </c>
    </row>
    <row r="3999" spans="1:1" ht="16.95" customHeight="1" x14ac:dyDescent="0.25">
      <c r="A3999" s="14" t="s">
        <v>481</v>
      </c>
    </row>
    <row r="4000" spans="1:1" ht="15.75" customHeight="1" x14ac:dyDescent="0.25">
      <c r="A4000" s="51" t="s">
        <v>444</v>
      </c>
    </row>
    <row r="4001" spans="1:1" ht="18" customHeight="1" x14ac:dyDescent="0.25">
      <c r="A4001" t="s">
        <v>3089</v>
      </c>
    </row>
    <row r="4002" spans="1:1" ht="17.25" customHeight="1" x14ac:dyDescent="0.25">
      <c r="A4002" t="s">
        <v>3090</v>
      </c>
    </row>
    <row r="4003" spans="1:1" ht="18" customHeight="1" x14ac:dyDescent="0.25">
      <c r="A4003" t="s">
        <v>3091</v>
      </c>
    </row>
    <row r="4004" spans="1:1" ht="17.25" customHeight="1" x14ac:dyDescent="0.25">
      <c r="A4004" t="s">
        <v>3092</v>
      </c>
    </row>
    <row r="4005" spans="1:1" ht="14.25" customHeight="1" x14ac:dyDescent="0.25">
      <c r="A4005" s="26" t="s">
        <v>3093</v>
      </c>
    </row>
    <row r="4006" spans="1:1" ht="19.2" customHeight="1" x14ac:dyDescent="0.25">
      <c r="A4006" t="s">
        <v>3094</v>
      </c>
    </row>
    <row r="4007" spans="1:1" ht="17.25" customHeight="1" x14ac:dyDescent="0.25">
      <c r="A4007" t="s">
        <v>3095</v>
      </c>
    </row>
    <row r="4008" spans="1:1" ht="15.45" customHeight="1" x14ac:dyDescent="0.25">
      <c r="A4008" s="39" t="s">
        <v>632</v>
      </c>
    </row>
    <row r="4009" spans="1:1" ht="17.55" customHeight="1" x14ac:dyDescent="0.25">
      <c r="A4009" t="s">
        <v>3096</v>
      </c>
    </row>
    <row r="4010" spans="1:1" ht="16.8" customHeight="1" x14ac:dyDescent="0.25">
      <c r="A4010" t="s">
        <v>3097</v>
      </c>
    </row>
    <row r="4011" spans="1:1" ht="15.45" customHeight="1" x14ac:dyDescent="0.25">
      <c r="A4011" s="39" t="s">
        <v>3098</v>
      </c>
    </row>
    <row r="4012" spans="1:1" ht="16.2" customHeight="1" x14ac:dyDescent="0.25">
      <c r="A4012" s="17" t="s">
        <v>3099</v>
      </c>
    </row>
    <row r="4013" spans="1:1" ht="15.45" customHeight="1" x14ac:dyDescent="0.25">
      <c r="A4013" s="72" t="s">
        <v>556</v>
      </c>
    </row>
    <row r="4014" spans="1:1" ht="16.2" customHeight="1" x14ac:dyDescent="0.25">
      <c r="A4014" s="17" t="s">
        <v>3100</v>
      </c>
    </row>
    <row r="4015" spans="1:1" ht="15.45" customHeight="1" x14ac:dyDescent="0.25">
      <c r="A4015" s="72" t="s">
        <v>1016</v>
      </c>
    </row>
    <row r="4016" spans="1:1" ht="16.2" customHeight="1" x14ac:dyDescent="0.25">
      <c r="A4016" s="67" t="s">
        <v>3101</v>
      </c>
    </row>
    <row r="4017" spans="1:1" ht="15.45" customHeight="1" x14ac:dyDescent="0.25">
      <c r="A4017" s="72" t="s">
        <v>3102</v>
      </c>
    </row>
    <row r="4018" spans="1:1" ht="15.45" customHeight="1" x14ac:dyDescent="0.25">
      <c r="A4018" s="67" t="s">
        <v>949</v>
      </c>
    </row>
    <row r="4019" spans="1:1" ht="15.45" customHeight="1" x14ac:dyDescent="0.25">
      <c r="A4019" s="72" t="s">
        <v>556</v>
      </c>
    </row>
    <row r="4020" spans="1:1" ht="15.45" customHeight="1" x14ac:dyDescent="0.25">
      <c r="A4020" s="67" t="s">
        <v>867</v>
      </c>
    </row>
    <row r="4021" spans="1:1" ht="15.45" customHeight="1" x14ac:dyDescent="0.25">
      <c r="A4021" s="72" t="s">
        <v>556</v>
      </c>
    </row>
    <row r="4022" spans="1:1" ht="15.45" customHeight="1" x14ac:dyDescent="0.25">
      <c r="A4022" s="67" t="s">
        <v>2439</v>
      </c>
    </row>
    <row r="4023" spans="1:1" ht="15.45" customHeight="1" x14ac:dyDescent="0.25">
      <c r="A4023" s="72" t="s">
        <v>556</v>
      </c>
    </row>
    <row r="4024" spans="1:1" ht="15.45" customHeight="1" x14ac:dyDescent="0.25">
      <c r="A4024" s="67" t="s">
        <v>3103</v>
      </c>
    </row>
    <row r="4025" spans="1:1" ht="15.45" customHeight="1" x14ac:dyDescent="0.25">
      <c r="A4025" s="98" t="s">
        <v>3104</v>
      </c>
    </row>
    <row r="4026" spans="1:1" ht="15.45" customHeight="1" x14ac:dyDescent="0.25">
      <c r="A4026" s="67" t="s">
        <v>953</v>
      </c>
    </row>
    <row r="4027" spans="1:1" ht="15.45" customHeight="1" x14ac:dyDescent="0.25">
      <c r="A4027" s="72" t="s">
        <v>556</v>
      </c>
    </row>
    <row r="4028" spans="1:1" ht="15.45" customHeight="1" x14ac:dyDescent="0.25">
      <c r="A4028" s="67" t="s">
        <v>871</v>
      </c>
    </row>
    <row r="4029" spans="1:1" ht="15.45" customHeight="1" x14ac:dyDescent="0.25">
      <c r="A4029" s="72" t="s">
        <v>556</v>
      </c>
    </row>
    <row r="4030" spans="1:1" ht="43.05" customHeight="1" x14ac:dyDescent="0.25">
      <c r="A4030" s="77" t="s">
        <v>639</v>
      </c>
    </row>
    <row r="4031" spans="1:1" ht="50.25" customHeight="1" x14ac:dyDescent="0.25">
      <c r="A4031" t="s">
        <v>3105</v>
      </c>
    </row>
    <row r="4032" spans="1:1" ht="31.5" customHeight="1" x14ac:dyDescent="0.25">
      <c r="A4032" s="148" t="s">
        <v>3106</v>
      </c>
    </row>
    <row r="4033" spans="1:1" ht="17.55" customHeight="1" x14ac:dyDescent="0.25">
      <c r="A4033" t="s">
        <v>3107</v>
      </c>
    </row>
    <row r="4034" spans="1:1" ht="17.55" customHeight="1" x14ac:dyDescent="0.25">
      <c r="A4034" t="s">
        <v>3108</v>
      </c>
    </row>
    <row r="4035" spans="1:1" ht="18" customHeight="1" x14ac:dyDescent="0.25">
      <c r="A4035" t="s">
        <v>3109</v>
      </c>
    </row>
    <row r="4036" spans="1:1" ht="18" customHeight="1" x14ac:dyDescent="0.25">
      <c r="A4036" t="s">
        <v>3110</v>
      </c>
    </row>
    <row r="4037" spans="1:1" ht="17.55" customHeight="1" x14ac:dyDescent="0.25">
      <c r="A4037" t="s">
        <v>3111</v>
      </c>
    </row>
    <row r="4038" spans="1:1" ht="18" customHeight="1" x14ac:dyDescent="0.25">
      <c r="A4038" t="s">
        <v>3112</v>
      </c>
    </row>
    <row r="4039" spans="1:1" ht="18" customHeight="1" x14ac:dyDescent="0.25">
      <c r="A4039" t="s">
        <v>3113</v>
      </c>
    </row>
    <row r="4040" spans="1:1" ht="18" customHeight="1" x14ac:dyDescent="0.25">
      <c r="A4040" t="s">
        <v>3114</v>
      </c>
    </row>
    <row r="4041" spans="1:1" ht="18" customHeight="1" x14ac:dyDescent="0.25">
      <c r="A4041" t="s">
        <v>3115</v>
      </c>
    </row>
    <row r="4042" spans="1:1" ht="18" customHeight="1" x14ac:dyDescent="0.25">
      <c r="A4042" t="s">
        <v>3116</v>
      </c>
    </row>
    <row r="4043" spans="1:1" ht="18" customHeight="1" x14ac:dyDescent="0.25">
      <c r="A4043" t="s">
        <v>3117</v>
      </c>
    </row>
    <row r="4044" spans="1:1" ht="18" customHeight="1" x14ac:dyDescent="0.25">
      <c r="A4044" t="s">
        <v>3118</v>
      </c>
    </row>
    <row r="4045" spans="1:1" ht="18" customHeight="1" x14ac:dyDescent="0.25">
      <c r="A4045" t="s">
        <v>3119</v>
      </c>
    </row>
    <row r="4046" spans="1:1" ht="18" customHeight="1" x14ac:dyDescent="0.25">
      <c r="A4046" t="s">
        <v>3120</v>
      </c>
    </row>
    <row r="4047" spans="1:1" ht="18" customHeight="1" x14ac:dyDescent="0.25">
      <c r="A4047" t="s">
        <v>3121</v>
      </c>
    </row>
    <row r="4048" spans="1:1" ht="18" customHeight="1" x14ac:dyDescent="0.25">
      <c r="A4048" t="s">
        <v>3122</v>
      </c>
    </row>
    <row r="4049" spans="1:1" ht="17.55" customHeight="1" x14ac:dyDescent="0.25">
      <c r="A4049" t="s">
        <v>3123</v>
      </c>
    </row>
    <row r="4050" spans="1:1" ht="18" customHeight="1" x14ac:dyDescent="0.25">
      <c r="A4050" t="s">
        <v>3124</v>
      </c>
    </row>
    <row r="4051" spans="1:1" ht="13.8" customHeight="1" x14ac:dyDescent="0.25">
      <c r="A4051" s="149" t="s">
        <v>3125</v>
      </c>
    </row>
    <row r="4052" spans="1:1" ht="18" customHeight="1" x14ac:dyDescent="0.25">
      <c r="A4052" t="s">
        <v>641</v>
      </c>
    </row>
    <row r="4053" spans="1:1" ht="18.45" customHeight="1" x14ac:dyDescent="0.25">
      <c r="A4053" t="s">
        <v>3126</v>
      </c>
    </row>
    <row r="4054" spans="1:1" ht="14.7" customHeight="1" x14ac:dyDescent="0.25">
      <c r="A4054" s="28" t="s">
        <v>3127</v>
      </c>
    </row>
    <row r="4055" spans="1:1" ht="19.2" customHeight="1" x14ac:dyDescent="0.25">
      <c r="A4055" t="s">
        <v>3128</v>
      </c>
    </row>
    <row r="4056" spans="1:1" ht="14.7" customHeight="1" x14ac:dyDescent="0.25">
      <c r="A4056" s="28" t="s">
        <v>645</v>
      </c>
    </row>
    <row r="4057" spans="1:1" ht="16.05" customHeight="1" x14ac:dyDescent="0.25">
      <c r="A4057" t="s">
        <v>3129</v>
      </c>
    </row>
    <row r="4058" spans="1:1" ht="14.7" customHeight="1" x14ac:dyDescent="0.25">
      <c r="A4058" s="28" t="s">
        <v>3130</v>
      </c>
    </row>
    <row r="4059" spans="1:1" ht="15.45" customHeight="1" x14ac:dyDescent="0.25">
      <c r="A4059" s="28" t="s">
        <v>3131</v>
      </c>
    </row>
    <row r="4060" spans="1:1" ht="15.45" customHeight="1" x14ac:dyDescent="0.25">
      <c r="A4060" s="28" t="s">
        <v>3132</v>
      </c>
    </row>
    <row r="4061" spans="1:1" ht="19.2" customHeight="1" x14ac:dyDescent="0.25">
      <c r="A4061" t="s">
        <v>3133</v>
      </c>
    </row>
    <row r="4062" spans="1:1" ht="18" customHeight="1" x14ac:dyDescent="0.25">
      <c r="A4062" t="s">
        <v>3134</v>
      </c>
    </row>
    <row r="4063" spans="1:1" ht="17.25" customHeight="1" x14ac:dyDescent="0.25">
      <c r="A4063" t="s">
        <v>3135</v>
      </c>
    </row>
    <row r="4064" spans="1:1" ht="15" customHeight="1" x14ac:dyDescent="0.25">
      <c r="A4064" t="s">
        <v>3136</v>
      </c>
    </row>
    <row r="4065" spans="1:1" ht="14.7" customHeight="1" x14ac:dyDescent="0.25">
      <c r="A4065" s="29" t="s">
        <v>1130</v>
      </c>
    </row>
    <row r="4066" spans="1:1" ht="15.45" customHeight="1" x14ac:dyDescent="0.25">
      <c r="A4066" s="29" t="s">
        <v>3137</v>
      </c>
    </row>
    <row r="4067" spans="1:1" ht="19.8" customHeight="1" x14ac:dyDescent="0.25">
      <c r="A4067" t="s">
        <v>3138</v>
      </c>
    </row>
    <row r="4068" spans="1:1" ht="19.8" customHeight="1" x14ac:dyDescent="0.25">
      <c r="A4068" t="s">
        <v>3139</v>
      </c>
    </row>
    <row r="4069" spans="1:1" ht="20.55" customHeight="1" x14ac:dyDescent="0.25">
      <c r="A4069" s="17" t="s">
        <v>3140</v>
      </c>
    </row>
    <row r="4070" spans="1:1" ht="19.8" customHeight="1" x14ac:dyDescent="0.25">
      <c r="A4070" s="30" t="s">
        <v>3141</v>
      </c>
    </row>
    <row r="4071" spans="1:1" ht="15.45" customHeight="1" x14ac:dyDescent="0.25">
      <c r="A4071" s="28" t="s">
        <v>3142</v>
      </c>
    </row>
    <row r="4072" spans="1:1" ht="15.45" customHeight="1" x14ac:dyDescent="0.25">
      <c r="A4072" s="28" t="s">
        <v>3143</v>
      </c>
    </row>
    <row r="4073" spans="1:1" ht="16.2" customHeight="1" x14ac:dyDescent="0.25">
      <c r="A4073" t="s">
        <v>3144</v>
      </c>
    </row>
    <row r="4074" spans="1:1" ht="16.05" customHeight="1" x14ac:dyDescent="0.25">
      <c r="A4074" t="s">
        <v>3145</v>
      </c>
    </row>
    <row r="4075" spans="1:1" ht="14.7" customHeight="1" x14ac:dyDescent="0.25">
      <c r="A4075" t="s">
        <v>3146</v>
      </c>
    </row>
    <row r="4076" spans="1:1" ht="18.45" customHeight="1" x14ac:dyDescent="0.25">
      <c r="A4076" s="17" t="s">
        <v>3147</v>
      </c>
    </row>
    <row r="4077" spans="1:1" ht="19.8" customHeight="1" x14ac:dyDescent="0.25">
      <c r="A4077" s="17" t="s">
        <v>3148</v>
      </c>
    </row>
    <row r="4078" spans="1:1" ht="19.2" customHeight="1" x14ac:dyDescent="0.25">
      <c r="A4078" s="17" t="s">
        <v>3149</v>
      </c>
    </row>
    <row r="4079" spans="1:1" ht="19.2" customHeight="1" x14ac:dyDescent="0.25">
      <c r="A4079" t="s">
        <v>3150</v>
      </c>
    </row>
    <row r="4080" spans="1:1" ht="18" customHeight="1" x14ac:dyDescent="0.25">
      <c r="A4080" s="62" t="s">
        <v>3151</v>
      </c>
    </row>
    <row r="4081" spans="1:1" ht="16.8" customHeight="1" x14ac:dyDescent="0.25">
      <c r="A4081" t="s">
        <v>3152</v>
      </c>
    </row>
    <row r="4082" spans="1:1" ht="16.8" customHeight="1" x14ac:dyDescent="0.25">
      <c r="A4082" t="s">
        <v>3153</v>
      </c>
    </row>
    <row r="4083" spans="1:1" ht="14.7" customHeight="1" x14ac:dyDescent="0.25">
      <c r="A4083" s="28" t="s">
        <v>3154</v>
      </c>
    </row>
    <row r="4084" spans="1:1" ht="14.7" customHeight="1" x14ac:dyDescent="0.25">
      <c r="A4084" s="28" t="s">
        <v>2670</v>
      </c>
    </row>
    <row r="4085" spans="1:1" ht="19.8" customHeight="1" x14ac:dyDescent="0.25">
      <c r="A4085" t="s">
        <v>3155</v>
      </c>
    </row>
    <row r="4086" spans="1:1" ht="14.7" customHeight="1" x14ac:dyDescent="0.25">
      <c r="A4086" s="28" t="s">
        <v>3156</v>
      </c>
    </row>
    <row r="4087" spans="1:1" ht="13.95" customHeight="1" x14ac:dyDescent="0.25">
      <c r="A4087" t="s">
        <v>3157</v>
      </c>
    </row>
    <row r="4088" spans="1:1" ht="14.7" customHeight="1" x14ac:dyDescent="0.25">
      <c r="A4088" t="s">
        <v>3158</v>
      </c>
    </row>
    <row r="4089" spans="1:1" ht="14.7" customHeight="1" x14ac:dyDescent="0.25">
      <c r="A4089" s="32">
        <v>4</v>
      </c>
    </row>
    <row r="4090" spans="1:1" ht="14.7" customHeight="1" x14ac:dyDescent="0.25">
      <c r="A4090" s="32">
        <v>146</v>
      </c>
    </row>
    <row r="4091" spans="1:1" ht="14.7" customHeight="1" x14ac:dyDescent="0.25">
      <c r="A4091" s="32">
        <v>111</v>
      </c>
    </row>
    <row r="4092" spans="1:1" ht="18.45" customHeight="1" x14ac:dyDescent="0.25">
      <c r="A4092" t="s">
        <v>3159</v>
      </c>
    </row>
    <row r="4093" spans="1:1" ht="18.45" customHeight="1" x14ac:dyDescent="0.25">
      <c r="A4093" t="s">
        <v>3160</v>
      </c>
    </row>
    <row r="4094" spans="1:1" ht="14.7" customHeight="1" x14ac:dyDescent="0.25">
      <c r="A4094" s="29" t="s">
        <v>236</v>
      </c>
    </row>
    <row r="4095" spans="1:1" ht="14.7" customHeight="1" x14ac:dyDescent="0.25">
      <c r="A4095" s="28" t="s">
        <v>3161</v>
      </c>
    </row>
    <row r="4096" spans="1:1" ht="14.7" customHeight="1" x14ac:dyDescent="0.25">
      <c r="A4096" s="28" t="s">
        <v>3162</v>
      </c>
    </row>
    <row r="4097" spans="1:1" ht="15.45" customHeight="1" x14ac:dyDescent="0.25">
      <c r="A4097" s="28" t="s">
        <v>3163</v>
      </c>
    </row>
    <row r="4098" spans="1:1" ht="15.45" customHeight="1" x14ac:dyDescent="0.25">
      <c r="A4098" s="28" t="s">
        <v>1315</v>
      </c>
    </row>
    <row r="4099" spans="1:1" ht="14.7" customHeight="1" x14ac:dyDescent="0.25">
      <c r="A4099" s="29" t="s">
        <v>270</v>
      </c>
    </row>
    <row r="4100" spans="1:1" ht="18" customHeight="1" x14ac:dyDescent="0.25">
      <c r="A4100" s="11" t="s">
        <v>3164</v>
      </c>
    </row>
    <row r="4101" spans="1:1" ht="19.8" customHeight="1" x14ac:dyDescent="0.25">
      <c r="A4101" s="11" t="s">
        <v>3165</v>
      </c>
    </row>
    <row r="4102" spans="1:1" ht="15.45" customHeight="1" x14ac:dyDescent="0.25">
      <c r="A4102" s="43" t="s">
        <v>3166</v>
      </c>
    </row>
    <row r="4103" spans="1:1" ht="19.2" customHeight="1" x14ac:dyDescent="0.25">
      <c r="A4103" s="11" t="s">
        <v>3167</v>
      </c>
    </row>
    <row r="4104" spans="1:1" ht="19.8" customHeight="1" x14ac:dyDescent="0.25">
      <c r="A4104" s="11" t="s">
        <v>3168</v>
      </c>
    </row>
    <row r="4105" spans="1:1" ht="16.8" customHeight="1" x14ac:dyDescent="0.25">
      <c r="A4105" s="90" t="s">
        <v>3169</v>
      </c>
    </row>
    <row r="4106" spans="1:1" ht="19.2" customHeight="1" x14ac:dyDescent="0.25">
      <c r="A4106" s="13" t="s">
        <v>3170</v>
      </c>
    </row>
    <row r="4107" spans="1:1" ht="19.8" customHeight="1" x14ac:dyDescent="0.25">
      <c r="A4107" t="s">
        <v>3171</v>
      </c>
    </row>
    <row r="4108" spans="1:1" ht="19.2" customHeight="1" x14ac:dyDescent="0.25">
      <c r="A4108" s="11" t="s">
        <v>3172</v>
      </c>
    </row>
    <row r="4109" spans="1:1" ht="19.8" customHeight="1" x14ac:dyDescent="0.25">
      <c r="A4109" s="11" t="s">
        <v>3173</v>
      </c>
    </row>
    <row r="4110" spans="1:1" ht="18.45" customHeight="1" x14ac:dyDescent="0.25">
      <c r="A4110" s="90" t="s">
        <v>3174</v>
      </c>
    </row>
    <row r="4111" spans="1:1" ht="19.2" customHeight="1" x14ac:dyDescent="0.25">
      <c r="A4111" s="13" t="s">
        <v>3175</v>
      </c>
    </row>
    <row r="4112" spans="1:1" ht="16.05" customHeight="1" x14ac:dyDescent="0.25">
      <c r="A4112" s="150" t="s">
        <v>3176</v>
      </c>
    </row>
    <row r="4113" spans="1:43" ht="18.45" customHeight="1" x14ac:dyDescent="0.25">
      <c r="A4113" s="13" t="s">
        <v>3177</v>
      </c>
    </row>
    <row r="4114" spans="1:43" ht="18.45" customHeight="1" x14ac:dyDescent="0.25">
      <c r="A4114" s="43" t="s">
        <v>3178</v>
      </c>
    </row>
    <row r="4115" spans="1:43" ht="18.45" customHeight="1" x14ac:dyDescent="0.25">
      <c r="A4115" s="36" t="s">
        <v>3179</v>
      </c>
    </row>
    <row r="4116" spans="1:43" ht="15.45" customHeight="1" x14ac:dyDescent="0.25">
      <c r="A4116" s="151" t="s">
        <v>3180</v>
      </c>
    </row>
    <row r="4117" spans="1:43" ht="19.8" customHeight="1" x14ac:dyDescent="0.25">
      <c r="A4117" s="32">
        <v>371</v>
      </c>
      <c r="B4117" s="296">
        <v>414</v>
      </c>
      <c r="C4117" s="296"/>
      <c r="D4117" s="296"/>
      <c r="E4117" s="296"/>
      <c r="F4117" s="296">
        <v>520</v>
      </c>
      <c r="G4117" s="296"/>
      <c r="H4117" s="296"/>
      <c r="I4117" s="302">
        <v>78</v>
      </c>
      <c r="J4117" s="302"/>
      <c r="K4117" s="302"/>
      <c r="L4117" s="302"/>
      <c r="M4117" s="302"/>
      <c r="N4117" s="296">
        <v>128</v>
      </c>
      <c r="O4117" s="296"/>
      <c r="P4117" s="296"/>
      <c r="Q4117" s="296"/>
      <c r="R4117" s="296"/>
      <c r="S4117" s="296">
        <v>60</v>
      </c>
      <c r="T4117" s="296"/>
      <c r="U4117" s="296"/>
      <c r="V4117" s="296"/>
      <c r="W4117" s="296"/>
      <c r="X4117" s="296">
        <v>168</v>
      </c>
      <c r="Y4117" s="296"/>
      <c r="Z4117" s="296"/>
      <c r="AA4117" s="296"/>
      <c r="AB4117" s="296"/>
      <c r="AC4117" s="296"/>
      <c r="AD4117" s="297">
        <v>435</v>
      </c>
      <c r="AE4117" s="297"/>
      <c r="AF4117" s="297"/>
      <c r="AG4117" s="297"/>
      <c r="AH4117" s="297"/>
      <c r="AI4117" s="296">
        <v>168</v>
      </c>
      <c r="AJ4117" s="296"/>
      <c r="AK4117" s="296"/>
      <c r="AL4117" s="296"/>
      <c r="AM4117" s="296"/>
      <c r="AN4117" s="297">
        <v>2733</v>
      </c>
      <c r="AO4117" s="297"/>
      <c r="AP4117" s="297"/>
      <c r="AQ4117" s="297"/>
    </row>
    <row r="4118" spans="1:43" ht="88.05" customHeight="1" x14ac:dyDescent="0.25">
      <c r="A4118" s="53" t="s">
        <v>3181</v>
      </c>
      <c r="B4118" s="280" t="s">
        <v>3182</v>
      </c>
      <c r="C4118" s="280"/>
      <c r="D4118" s="280"/>
      <c r="E4118" s="280"/>
      <c r="F4118" s="280" t="s">
        <v>3183</v>
      </c>
      <c r="G4118" s="280"/>
      <c r="H4118" s="280"/>
      <c r="I4118" s="298" t="s">
        <v>3184</v>
      </c>
      <c r="J4118" s="298"/>
      <c r="K4118" s="298"/>
      <c r="L4118" s="298"/>
      <c r="M4118" s="298"/>
      <c r="N4118" s="250" t="s">
        <v>3185</v>
      </c>
      <c r="O4118" s="250"/>
      <c r="P4118" s="250"/>
      <c r="Q4118" s="250"/>
      <c r="R4118" s="250"/>
      <c r="S4118" s="280" t="s">
        <v>3186</v>
      </c>
      <c r="T4118" s="280"/>
      <c r="U4118" s="280"/>
      <c r="V4118" s="280"/>
      <c r="W4118" s="280"/>
      <c r="X4118" s="280" t="s">
        <v>3187</v>
      </c>
      <c r="Y4118" s="280"/>
      <c r="Z4118" s="280"/>
      <c r="AA4118" s="280"/>
      <c r="AB4118" s="280"/>
      <c r="AC4118" s="280"/>
      <c r="AD4118" s="280" t="s">
        <v>3188</v>
      </c>
      <c r="AE4118" s="280"/>
      <c r="AF4118" s="280"/>
      <c r="AG4118" s="280"/>
      <c r="AH4118" s="280"/>
      <c r="AI4118" s="280" t="s">
        <v>3189</v>
      </c>
      <c r="AJ4118" s="280"/>
      <c r="AK4118" s="280"/>
      <c r="AL4118" s="280"/>
      <c r="AM4118" s="280"/>
      <c r="AN4118" s="299" t="s">
        <v>3190</v>
      </c>
      <c r="AO4118" s="299"/>
      <c r="AP4118" s="299"/>
      <c r="AQ4118" s="299"/>
    </row>
    <row r="4119" spans="1:43" ht="14.7" customHeight="1" x14ac:dyDescent="0.25">
      <c r="A4119" s="28" t="s">
        <v>3191</v>
      </c>
    </row>
    <row r="4120" spans="1:43" ht="14.7" customHeight="1" x14ac:dyDescent="0.25">
      <c r="A4120" s="28" t="s">
        <v>3192</v>
      </c>
    </row>
    <row r="4121" spans="1:43" ht="15.75" customHeight="1" x14ac:dyDescent="0.25">
      <c r="A4121" s="51" t="s">
        <v>444</v>
      </c>
    </row>
    <row r="4122" spans="1:43" ht="19.95" customHeight="1" x14ac:dyDescent="0.25">
      <c r="A4122" t="s">
        <v>3193</v>
      </c>
    </row>
    <row r="4123" spans="1:43" ht="18" customHeight="1" x14ac:dyDescent="0.25">
      <c r="A4123" s="17" t="s">
        <v>3194</v>
      </c>
    </row>
    <row r="4124" spans="1:43" ht="17.55" customHeight="1" x14ac:dyDescent="0.25">
      <c r="A4124" t="s">
        <v>3195</v>
      </c>
    </row>
    <row r="4125" spans="1:43" ht="15.45" customHeight="1" x14ac:dyDescent="0.25">
      <c r="A4125" s="39" t="s">
        <v>632</v>
      </c>
    </row>
    <row r="4126" spans="1:43" ht="15.45" customHeight="1" x14ac:dyDescent="0.25">
      <c r="A4126" s="39" t="s">
        <v>3196</v>
      </c>
    </row>
    <row r="4127" spans="1:43" ht="15.45" customHeight="1" x14ac:dyDescent="0.25">
      <c r="A4127" s="63" t="s">
        <v>556</v>
      </c>
    </row>
    <row r="4128" spans="1:43" ht="15.45" customHeight="1" x14ac:dyDescent="0.25">
      <c r="A4128" s="39" t="s">
        <v>864</v>
      </c>
    </row>
    <row r="4129" spans="1:1" ht="15.45" customHeight="1" x14ac:dyDescent="0.25">
      <c r="A4129" s="63" t="s">
        <v>556</v>
      </c>
    </row>
    <row r="4130" spans="1:1" ht="15.45" customHeight="1" x14ac:dyDescent="0.25">
      <c r="A4130" s="39" t="s">
        <v>3197</v>
      </c>
    </row>
    <row r="4131" spans="1:1" ht="15.45" customHeight="1" x14ac:dyDescent="0.25">
      <c r="A4131" s="63" t="s">
        <v>556</v>
      </c>
    </row>
    <row r="4132" spans="1:1" ht="15.45" customHeight="1" x14ac:dyDescent="0.25">
      <c r="A4132" s="39" t="s">
        <v>1104</v>
      </c>
    </row>
    <row r="4133" spans="1:1" ht="19.2" customHeight="1" x14ac:dyDescent="0.25">
      <c r="A4133" t="s">
        <v>3198</v>
      </c>
    </row>
    <row r="4134" spans="1:1" ht="19.2" customHeight="1" x14ac:dyDescent="0.25">
      <c r="A4134" t="s">
        <v>3199</v>
      </c>
    </row>
    <row r="4135" spans="1:1" ht="18.75" customHeight="1" x14ac:dyDescent="0.25">
      <c r="A4135" t="s">
        <v>3200</v>
      </c>
    </row>
    <row r="4136" spans="1:1" ht="19.2" customHeight="1" x14ac:dyDescent="0.25">
      <c r="A4136" t="s">
        <v>3201</v>
      </c>
    </row>
    <row r="4137" spans="1:1" ht="18.75" customHeight="1" x14ac:dyDescent="0.25">
      <c r="A4137" t="s">
        <v>3202</v>
      </c>
    </row>
    <row r="4138" spans="1:1" ht="18.75" customHeight="1" x14ac:dyDescent="0.25">
      <c r="A4138" t="s">
        <v>3203</v>
      </c>
    </row>
    <row r="4139" spans="1:1" ht="7.2" customHeight="1" x14ac:dyDescent="0.25">
      <c r="A4139" s="152" t="s">
        <v>3204</v>
      </c>
    </row>
    <row r="4140" spans="1:1" ht="19.2" customHeight="1" x14ac:dyDescent="0.25">
      <c r="A4140" t="s">
        <v>3205</v>
      </c>
    </row>
    <row r="4141" spans="1:1" ht="19.95" customHeight="1" x14ac:dyDescent="0.25">
      <c r="A4141" t="s">
        <v>3206</v>
      </c>
    </row>
    <row r="4142" spans="1:1" ht="15.45" customHeight="1" x14ac:dyDescent="0.25">
      <c r="A4142" s="39" t="s">
        <v>867</v>
      </c>
    </row>
    <row r="4143" spans="1:1" ht="15.45" customHeight="1" x14ac:dyDescent="0.25">
      <c r="A4143" s="63" t="s">
        <v>556</v>
      </c>
    </row>
    <row r="4144" spans="1:1" ht="15.45" customHeight="1" x14ac:dyDescent="0.25">
      <c r="A4144" s="39" t="s">
        <v>2439</v>
      </c>
    </row>
    <row r="4145" spans="1:1" ht="15.45" customHeight="1" x14ac:dyDescent="0.25">
      <c r="A4145" s="63" t="s">
        <v>556</v>
      </c>
    </row>
    <row r="4146" spans="1:1" ht="16.5" customHeight="1" x14ac:dyDescent="0.25">
      <c r="A4146" t="s">
        <v>3207</v>
      </c>
    </row>
    <row r="4147" spans="1:1" ht="15.45" customHeight="1" x14ac:dyDescent="0.25">
      <c r="A4147" s="63" t="s">
        <v>556</v>
      </c>
    </row>
    <row r="4148" spans="1:1" ht="15.45" customHeight="1" x14ac:dyDescent="0.25">
      <c r="A4148" t="s">
        <v>3208</v>
      </c>
    </row>
    <row r="4149" spans="1:1" ht="15.45" customHeight="1" x14ac:dyDescent="0.25">
      <c r="A4149" s="63" t="s">
        <v>556</v>
      </c>
    </row>
    <row r="4150" spans="1:1" ht="15.45" customHeight="1" x14ac:dyDescent="0.25">
      <c r="A4150" s="39" t="s">
        <v>3209</v>
      </c>
    </row>
    <row r="4151" spans="1:1" ht="15.45" customHeight="1" x14ac:dyDescent="0.25">
      <c r="A4151" s="63" t="s">
        <v>556</v>
      </c>
    </row>
    <row r="4152" spans="1:1" ht="18.75" customHeight="1" x14ac:dyDescent="0.25">
      <c r="A4152" t="s">
        <v>3210</v>
      </c>
    </row>
    <row r="4153" spans="1:1" ht="19.2" customHeight="1" x14ac:dyDescent="0.25">
      <c r="A4153" t="s">
        <v>3211</v>
      </c>
    </row>
    <row r="4154" spans="1:1" ht="18.75" customHeight="1" x14ac:dyDescent="0.25">
      <c r="A4154" t="s">
        <v>3212</v>
      </c>
    </row>
    <row r="4155" spans="1:1" ht="18.75" customHeight="1" x14ac:dyDescent="0.25">
      <c r="A4155" t="s">
        <v>3213</v>
      </c>
    </row>
    <row r="4156" spans="1:1" ht="18.75" customHeight="1" x14ac:dyDescent="0.25">
      <c r="A4156" t="s">
        <v>3214</v>
      </c>
    </row>
    <row r="4157" spans="1:1" ht="19.2" customHeight="1" x14ac:dyDescent="0.25">
      <c r="A4157" t="s">
        <v>3215</v>
      </c>
    </row>
    <row r="4158" spans="1:1" ht="18.75" customHeight="1" x14ac:dyDescent="0.25">
      <c r="A4158" t="s">
        <v>3216</v>
      </c>
    </row>
    <row r="4159" spans="1:1" ht="18.75" customHeight="1" x14ac:dyDescent="0.25">
      <c r="A4159" t="s">
        <v>3217</v>
      </c>
    </row>
    <row r="4160" spans="1:1" ht="18.75" customHeight="1" x14ac:dyDescent="0.25">
      <c r="A4160" t="s">
        <v>3218</v>
      </c>
    </row>
    <row r="4161" spans="1:35" ht="18.75" customHeight="1" x14ac:dyDescent="0.25">
      <c r="A4161" t="s">
        <v>3219</v>
      </c>
    </row>
    <row r="4162" spans="1:35" ht="51.3" customHeight="1" x14ac:dyDescent="0.25">
      <c r="A4162" t="s">
        <v>3220</v>
      </c>
    </row>
    <row r="4163" spans="1:35" ht="14.25" customHeight="1" x14ac:dyDescent="0.25">
      <c r="A4163" s="26" t="s">
        <v>3093</v>
      </c>
    </row>
    <row r="4164" spans="1:35" ht="18.45" customHeight="1" x14ac:dyDescent="0.25">
      <c r="A4164" t="s">
        <v>1813</v>
      </c>
    </row>
    <row r="4165" spans="1:35" ht="19.8" customHeight="1" x14ac:dyDescent="0.25">
      <c r="A4165" t="s">
        <v>3221</v>
      </c>
    </row>
    <row r="4166" spans="1:35" ht="15.45" customHeight="1" x14ac:dyDescent="0.25">
      <c r="A4166" s="28" t="s">
        <v>3222</v>
      </c>
    </row>
    <row r="4167" spans="1:35" ht="18.45" customHeight="1" x14ac:dyDescent="0.25">
      <c r="A4167" t="s">
        <v>3223</v>
      </c>
    </row>
    <row r="4168" spans="1:35" ht="14.7" customHeight="1" x14ac:dyDescent="0.25">
      <c r="A4168" s="28" t="s">
        <v>645</v>
      </c>
    </row>
    <row r="4169" spans="1:35" ht="14.7" customHeight="1" x14ac:dyDescent="0.25">
      <c r="A4169" s="28" t="s">
        <v>3224</v>
      </c>
    </row>
    <row r="4170" spans="1:35" ht="18" customHeight="1" x14ac:dyDescent="0.25">
      <c r="A4170" t="s">
        <v>3225</v>
      </c>
    </row>
    <row r="4171" spans="1:35" ht="15.45" customHeight="1" x14ac:dyDescent="0.25">
      <c r="A4171" s="28" t="s">
        <v>3226</v>
      </c>
    </row>
    <row r="4172" spans="1:35" ht="14.7" customHeight="1" x14ac:dyDescent="0.25">
      <c r="A4172" s="79">
        <v>88.27</v>
      </c>
    </row>
    <row r="4173" spans="1:35" ht="15.3" customHeight="1" x14ac:dyDescent="0.25">
      <c r="A4173" s="290" t="s">
        <v>3227</v>
      </c>
      <c r="B4173" s="290"/>
      <c r="C4173" s="291" t="s">
        <v>3228</v>
      </c>
      <c r="D4173" s="291"/>
      <c r="E4173" s="291"/>
      <c r="F4173" s="291"/>
      <c r="G4173" s="292" t="s">
        <v>3229</v>
      </c>
      <c r="H4173" s="292"/>
      <c r="I4173" s="292"/>
      <c r="J4173" s="292"/>
      <c r="K4173" s="290" t="s">
        <v>3230</v>
      </c>
      <c r="L4173" s="290"/>
      <c r="M4173" s="290"/>
      <c r="N4173" s="290"/>
      <c r="O4173" s="290" t="s">
        <v>3231</v>
      </c>
      <c r="P4173" s="290"/>
      <c r="Q4173" s="290"/>
      <c r="R4173" s="290"/>
      <c r="S4173" s="290"/>
      <c r="T4173" s="290" t="s">
        <v>3232</v>
      </c>
      <c r="U4173" s="290"/>
      <c r="V4173" s="290"/>
      <c r="W4173" s="290"/>
      <c r="X4173" s="290"/>
      <c r="Y4173" s="292" t="s">
        <v>3233</v>
      </c>
      <c r="Z4173" s="292"/>
      <c r="AA4173" s="292"/>
      <c r="AB4173" s="292"/>
      <c r="AC4173" s="292"/>
      <c r="AD4173" s="292"/>
      <c r="AE4173" s="292"/>
      <c r="AF4173" s="291" t="s">
        <v>3234</v>
      </c>
      <c r="AG4173" s="291"/>
      <c r="AH4173" s="291"/>
      <c r="AI4173" s="291"/>
    </row>
    <row r="4174" spans="1:35" ht="15.75" customHeight="1" x14ac:dyDescent="0.25">
      <c r="A4174" s="293">
        <v>68.97</v>
      </c>
      <c r="B4174" s="293"/>
      <c r="C4174" s="294">
        <v>69.14</v>
      </c>
      <c r="D4174" s="294"/>
      <c r="E4174" s="294"/>
      <c r="F4174" s="294"/>
      <c r="G4174" s="295">
        <v>71.13</v>
      </c>
      <c r="H4174" s="295"/>
      <c r="I4174" s="295"/>
      <c r="J4174" s="295"/>
      <c r="K4174" s="293">
        <v>66.42</v>
      </c>
      <c r="L4174" s="293"/>
      <c r="M4174" s="293"/>
      <c r="N4174" s="293"/>
      <c r="O4174" s="293">
        <v>70.91</v>
      </c>
      <c r="P4174" s="293"/>
      <c r="Q4174" s="293"/>
      <c r="R4174" s="293"/>
      <c r="S4174" s="293"/>
      <c r="T4174" s="293">
        <v>65</v>
      </c>
      <c r="U4174" s="293"/>
      <c r="V4174" s="293"/>
      <c r="W4174" s="293"/>
      <c r="X4174" s="293"/>
      <c r="Y4174" s="295">
        <v>70.27</v>
      </c>
      <c r="Z4174" s="295"/>
      <c r="AA4174" s="295"/>
      <c r="AB4174" s="295"/>
      <c r="AC4174" s="295"/>
      <c r="AD4174" s="295"/>
      <c r="AE4174" s="295"/>
      <c r="AF4174" s="294">
        <v>63.75</v>
      </c>
      <c r="AG4174" s="294"/>
      <c r="AH4174" s="294"/>
      <c r="AI4174" s="294"/>
    </row>
    <row r="4175" spans="1:35" ht="20.55" customHeight="1" x14ac:dyDescent="0.25">
      <c r="A4175" t="s">
        <v>3235</v>
      </c>
    </row>
    <row r="4176" spans="1:35" ht="20.55" customHeight="1" x14ac:dyDescent="0.25">
      <c r="A4176" t="s">
        <v>3236</v>
      </c>
    </row>
    <row r="4177" spans="1:1" ht="14.7" customHeight="1" x14ac:dyDescent="0.25">
      <c r="A4177" s="28" t="s">
        <v>2569</v>
      </c>
    </row>
    <row r="4178" spans="1:1" ht="19.2" customHeight="1" x14ac:dyDescent="0.25">
      <c r="A4178" s="17" t="s">
        <v>3237</v>
      </c>
    </row>
    <row r="4179" spans="1:1" ht="19.2" customHeight="1" x14ac:dyDescent="0.25">
      <c r="A4179" s="17" t="s">
        <v>3238</v>
      </c>
    </row>
    <row r="4180" spans="1:1" ht="19.95" customHeight="1" x14ac:dyDescent="0.25">
      <c r="A4180" t="s">
        <v>3239</v>
      </c>
    </row>
    <row r="4181" spans="1:1" ht="19.8" customHeight="1" x14ac:dyDescent="0.25">
      <c r="A4181" t="s">
        <v>3240</v>
      </c>
    </row>
    <row r="4182" spans="1:1" ht="19.8" customHeight="1" x14ac:dyDescent="0.25">
      <c r="A4182" t="s">
        <v>3241</v>
      </c>
    </row>
    <row r="4183" spans="1:1" ht="14.7" customHeight="1" x14ac:dyDescent="0.25">
      <c r="A4183" s="29" t="s">
        <v>3242</v>
      </c>
    </row>
    <row r="4184" spans="1:1" ht="14.7" customHeight="1" x14ac:dyDescent="0.25">
      <c r="A4184" s="28" t="s">
        <v>235</v>
      </c>
    </row>
    <row r="4185" spans="1:1" ht="14.7" customHeight="1" x14ac:dyDescent="0.25">
      <c r="A4185" s="29" t="s">
        <v>236</v>
      </c>
    </row>
    <row r="4186" spans="1:1" ht="14.7" customHeight="1" x14ac:dyDescent="0.25">
      <c r="A4186" s="28" t="s">
        <v>3243</v>
      </c>
    </row>
    <row r="4187" spans="1:1" ht="14.7" customHeight="1" x14ac:dyDescent="0.25">
      <c r="A4187" s="28" t="s">
        <v>3244</v>
      </c>
    </row>
    <row r="4188" spans="1:1" ht="14.7" customHeight="1" x14ac:dyDescent="0.25">
      <c r="A4188" s="28" t="s">
        <v>3245</v>
      </c>
    </row>
    <row r="4189" spans="1:1" ht="14.7" customHeight="1" x14ac:dyDescent="0.25">
      <c r="A4189" s="29" t="s">
        <v>236</v>
      </c>
    </row>
    <row r="4190" spans="1:1" ht="15.45" customHeight="1" x14ac:dyDescent="0.25">
      <c r="A4190" s="28" t="s">
        <v>1315</v>
      </c>
    </row>
    <row r="4191" spans="1:1" ht="14.7" customHeight="1" x14ac:dyDescent="0.25">
      <c r="A4191" s="29" t="s">
        <v>270</v>
      </c>
    </row>
    <row r="4192" spans="1:1" ht="14.7" customHeight="1" x14ac:dyDescent="0.25">
      <c r="A4192" s="28" t="s">
        <v>3191</v>
      </c>
    </row>
    <row r="4193" spans="1:1" ht="19.8" customHeight="1" x14ac:dyDescent="0.25">
      <c r="A4193" t="s">
        <v>3246</v>
      </c>
    </row>
    <row r="4194" spans="1:1" ht="19.8" customHeight="1" x14ac:dyDescent="0.25">
      <c r="A4194" s="17" t="s">
        <v>3247</v>
      </c>
    </row>
    <row r="4195" spans="1:1" ht="19.8" customHeight="1" x14ac:dyDescent="0.25">
      <c r="A4195" t="s">
        <v>3248</v>
      </c>
    </row>
    <row r="4196" spans="1:1" ht="19.8" customHeight="1" x14ac:dyDescent="0.25">
      <c r="A4196" s="17" t="s">
        <v>3249</v>
      </c>
    </row>
    <row r="4197" spans="1:1" ht="18.45" customHeight="1" x14ac:dyDescent="0.25">
      <c r="A4197" s="43" t="s">
        <v>3250</v>
      </c>
    </row>
    <row r="4198" spans="1:1" ht="19.2" customHeight="1" x14ac:dyDescent="0.25">
      <c r="A4198" s="13" t="s">
        <v>3251</v>
      </c>
    </row>
    <row r="4199" spans="1:1" ht="19.8" customHeight="1" x14ac:dyDescent="0.25">
      <c r="A4199" s="13" t="s">
        <v>3252</v>
      </c>
    </row>
    <row r="4200" spans="1:1" ht="19.8" customHeight="1" x14ac:dyDescent="0.25">
      <c r="A4200" s="13" t="s">
        <v>3253</v>
      </c>
    </row>
    <row r="4201" spans="1:1" ht="16.8" customHeight="1" x14ac:dyDescent="0.25">
      <c r="A4201" s="43" t="s">
        <v>3254</v>
      </c>
    </row>
    <row r="4202" spans="1:1" ht="19.8" customHeight="1" x14ac:dyDescent="0.25">
      <c r="A4202" s="13" t="s">
        <v>3255</v>
      </c>
    </row>
    <row r="4203" spans="1:1" ht="19.8" customHeight="1" x14ac:dyDescent="0.25">
      <c r="A4203" s="13" t="s">
        <v>3256</v>
      </c>
    </row>
    <row r="4204" spans="1:1" ht="19.8" customHeight="1" x14ac:dyDescent="0.25">
      <c r="A4204" s="13" t="s">
        <v>3257</v>
      </c>
    </row>
    <row r="4205" spans="1:1" ht="20.55" customHeight="1" x14ac:dyDescent="0.25">
      <c r="A4205" s="13" t="s">
        <v>3258</v>
      </c>
    </row>
    <row r="4206" spans="1:1" ht="19.2" customHeight="1" x14ac:dyDescent="0.25">
      <c r="A4206" s="43" t="s">
        <v>3259</v>
      </c>
    </row>
    <row r="4207" spans="1:1" ht="19.8" customHeight="1" x14ac:dyDescent="0.25">
      <c r="A4207" s="13" t="s">
        <v>3260</v>
      </c>
    </row>
    <row r="4208" spans="1:1" ht="19.2" customHeight="1" x14ac:dyDescent="0.25">
      <c r="A4208" s="13" t="s">
        <v>3261</v>
      </c>
    </row>
    <row r="4209" spans="1:1" ht="19.2" customHeight="1" x14ac:dyDescent="0.25">
      <c r="A4209" s="13" t="s">
        <v>3262</v>
      </c>
    </row>
    <row r="4210" spans="1:1" ht="19.2" customHeight="1" x14ac:dyDescent="0.25">
      <c r="A4210" s="13" t="s">
        <v>3263</v>
      </c>
    </row>
    <row r="4211" spans="1:1" ht="19.2" customHeight="1" x14ac:dyDescent="0.25">
      <c r="A4211" s="43" t="s">
        <v>3264</v>
      </c>
    </row>
    <row r="4212" spans="1:1" ht="16.8" customHeight="1" x14ac:dyDescent="0.25">
      <c r="A4212" s="153" t="s">
        <v>3265</v>
      </c>
    </row>
    <row r="4213" spans="1:1" ht="19.8" customHeight="1" x14ac:dyDescent="0.25">
      <c r="A4213" s="13" t="s">
        <v>3266</v>
      </c>
    </row>
    <row r="4214" spans="1:1" ht="19.8" customHeight="1" x14ac:dyDescent="0.25">
      <c r="A4214" s="13" t="s">
        <v>3267</v>
      </c>
    </row>
    <row r="4215" spans="1:1" ht="16.05" customHeight="1" x14ac:dyDescent="0.25">
      <c r="A4215" s="43" t="s">
        <v>3268</v>
      </c>
    </row>
    <row r="4216" spans="1:1" ht="19.2" customHeight="1" x14ac:dyDescent="0.25">
      <c r="A4216" s="30" t="s">
        <v>3269</v>
      </c>
    </row>
    <row r="4217" spans="1:1" ht="19.2" customHeight="1" x14ac:dyDescent="0.25">
      <c r="A4217" s="36" t="s">
        <v>3270</v>
      </c>
    </row>
    <row r="4218" spans="1:1" ht="19.2" customHeight="1" x14ac:dyDescent="0.25">
      <c r="A4218" s="30" t="s">
        <v>3271</v>
      </c>
    </row>
    <row r="4219" spans="1:1" ht="15" customHeight="1" x14ac:dyDescent="0.25">
      <c r="A4219" s="16" t="s">
        <v>3272</v>
      </c>
    </row>
    <row r="4220" spans="1:1" ht="15" customHeight="1" x14ac:dyDescent="0.25">
      <c r="A4220" s="16" t="s">
        <v>576</v>
      </c>
    </row>
    <row r="4221" spans="1:1" ht="16.8" customHeight="1" x14ac:dyDescent="0.25">
      <c r="A4221" t="s">
        <v>3273</v>
      </c>
    </row>
    <row r="4222" spans="1:1" ht="15.45" customHeight="1" x14ac:dyDescent="0.25">
      <c r="A4222" s="154" t="s">
        <v>3274</v>
      </c>
    </row>
    <row r="4223" spans="1:1" ht="15.45" customHeight="1" x14ac:dyDescent="0.25">
      <c r="A4223" s="39" t="s">
        <v>3275</v>
      </c>
    </row>
    <row r="4224" spans="1:1" ht="15.45" customHeight="1" x14ac:dyDescent="0.25">
      <c r="A4224" s="39" t="s">
        <v>3276</v>
      </c>
    </row>
    <row r="4225" spans="1:1" ht="15.45" customHeight="1" x14ac:dyDescent="0.25">
      <c r="A4225" s="39" t="s">
        <v>3277</v>
      </c>
    </row>
    <row r="4226" spans="1:1" ht="16.8" customHeight="1" x14ac:dyDescent="0.25">
      <c r="A4226" s="13" t="s">
        <v>3278</v>
      </c>
    </row>
    <row r="4227" spans="1:1" ht="16.8" customHeight="1" x14ac:dyDescent="0.25">
      <c r="A4227" s="13" t="s">
        <v>3279</v>
      </c>
    </row>
    <row r="4228" spans="1:1" ht="15.45" customHeight="1" x14ac:dyDescent="0.25">
      <c r="A4228" s="39" t="s">
        <v>3280</v>
      </c>
    </row>
    <row r="4229" spans="1:1" ht="16.2" customHeight="1" x14ac:dyDescent="0.25">
      <c r="A4229" s="13" t="s">
        <v>3281</v>
      </c>
    </row>
    <row r="4230" spans="1:1" ht="16.2" customHeight="1" x14ac:dyDescent="0.25">
      <c r="A4230" s="13" t="s">
        <v>3282</v>
      </c>
    </row>
    <row r="4231" spans="1:1" ht="15.45" customHeight="1" x14ac:dyDescent="0.25">
      <c r="A4231" s="39" t="s">
        <v>3283</v>
      </c>
    </row>
    <row r="4232" spans="1:1" ht="16.2" customHeight="1" x14ac:dyDescent="0.25">
      <c r="A4232" s="63" t="s">
        <v>3284</v>
      </c>
    </row>
    <row r="4233" spans="1:1" ht="16.2" customHeight="1" x14ac:dyDescent="0.25">
      <c r="A4233" s="13" t="s">
        <v>3285</v>
      </c>
    </row>
    <row r="4234" spans="1:1" ht="15.45" customHeight="1" x14ac:dyDescent="0.25">
      <c r="A4234" s="39" t="s">
        <v>3286</v>
      </c>
    </row>
    <row r="4235" spans="1:1" ht="16.2" customHeight="1" x14ac:dyDescent="0.25">
      <c r="A4235" s="63" t="s">
        <v>3287</v>
      </c>
    </row>
    <row r="4236" spans="1:1" ht="16.5" customHeight="1" x14ac:dyDescent="0.25">
      <c r="A4236" s="13" t="s">
        <v>3288</v>
      </c>
    </row>
    <row r="4237" spans="1:1" ht="54.3" customHeight="1" x14ac:dyDescent="0.25">
      <c r="A4237" t="s">
        <v>3289</v>
      </c>
    </row>
    <row r="4238" spans="1:1" ht="13.8" customHeight="1" x14ac:dyDescent="0.25">
      <c r="A4238" s="20" t="s">
        <v>3290</v>
      </c>
    </row>
    <row r="4239" spans="1:1" ht="18" customHeight="1" x14ac:dyDescent="0.25">
      <c r="A4239" t="s">
        <v>3291</v>
      </c>
    </row>
    <row r="4240" spans="1:1" ht="18.3" customHeight="1" x14ac:dyDescent="0.25">
      <c r="A4240" t="s">
        <v>3292</v>
      </c>
    </row>
    <row r="4241" spans="1:1" ht="16.2" customHeight="1" x14ac:dyDescent="0.25">
      <c r="A4241" t="s">
        <v>3293</v>
      </c>
    </row>
    <row r="4242" spans="1:1" ht="18.75" customHeight="1" x14ac:dyDescent="0.25">
      <c r="A4242" t="s">
        <v>3294</v>
      </c>
    </row>
    <row r="4243" spans="1:1" ht="15.45" customHeight="1" x14ac:dyDescent="0.25">
      <c r="A4243" s="39" t="s">
        <v>632</v>
      </c>
    </row>
    <row r="4244" spans="1:1" ht="15.45" customHeight="1" x14ac:dyDescent="0.25">
      <c r="A4244" s="155" t="s">
        <v>3295</v>
      </c>
    </row>
    <row r="4245" spans="1:1" ht="16.05" customHeight="1" x14ac:dyDescent="0.25">
      <c r="A4245" t="s">
        <v>3296</v>
      </c>
    </row>
    <row r="4246" spans="1:1" ht="16.05" customHeight="1" x14ac:dyDescent="0.25">
      <c r="A4246" t="s">
        <v>3297</v>
      </c>
    </row>
    <row r="4247" spans="1:1" ht="19.5" customHeight="1" x14ac:dyDescent="0.25">
      <c r="A4247" t="s">
        <v>3298</v>
      </c>
    </row>
    <row r="4248" spans="1:1" ht="19.5" customHeight="1" x14ac:dyDescent="0.25">
      <c r="A4248" t="s">
        <v>3299</v>
      </c>
    </row>
    <row r="4249" spans="1:1" ht="19.5" customHeight="1" x14ac:dyDescent="0.25">
      <c r="A4249" t="s">
        <v>3300</v>
      </c>
    </row>
    <row r="4250" spans="1:1" ht="15.45" customHeight="1" x14ac:dyDescent="0.25">
      <c r="A4250" s="39" t="s">
        <v>3301</v>
      </c>
    </row>
    <row r="4251" spans="1:1" ht="18" customHeight="1" x14ac:dyDescent="0.25">
      <c r="A4251" t="s">
        <v>3302</v>
      </c>
    </row>
    <row r="4252" spans="1:1" ht="15.45" customHeight="1" x14ac:dyDescent="0.25">
      <c r="A4252" s="39" t="s">
        <v>3303</v>
      </c>
    </row>
    <row r="4253" spans="1:1" ht="15.45" customHeight="1" x14ac:dyDescent="0.25">
      <c r="A4253" s="39" t="s">
        <v>3304</v>
      </c>
    </row>
    <row r="4254" spans="1:1" ht="16.8" customHeight="1" x14ac:dyDescent="0.25">
      <c r="A4254" s="28" t="s">
        <v>3305</v>
      </c>
    </row>
    <row r="4255" spans="1:1" ht="16.05" customHeight="1" x14ac:dyDescent="0.25">
      <c r="A4255" t="s">
        <v>3306</v>
      </c>
    </row>
    <row r="4256" spans="1:1" ht="15.45" customHeight="1" x14ac:dyDescent="0.25">
      <c r="A4256" s="39" t="s">
        <v>3307</v>
      </c>
    </row>
    <row r="4257" spans="1:1" ht="15.45" customHeight="1" x14ac:dyDescent="0.25">
      <c r="A4257" s="39" t="s">
        <v>3308</v>
      </c>
    </row>
    <row r="4258" spans="1:1" ht="18" customHeight="1" x14ac:dyDescent="0.25">
      <c r="A4258" t="s">
        <v>3309</v>
      </c>
    </row>
    <row r="4259" spans="1:1" ht="17.25" customHeight="1" x14ac:dyDescent="0.25">
      <c r="A4259" s="47" t="s">
        <v>3310</v>
      </c>
    </row>
    <row r="4260" spans="1:1" ht="18" customHeight="1" x14ac:dyDescent="0.25">
      <c r="A4260" t="s">
        <v>3311</v>
      </c>
    </row>
    <row r="4261" spans="1:1" ht="18.45" customHeight="1" x14ac:dyDescent="0.25">
      <c r="A4261" t="s">
        <v>3312</v>
      </c>
    </row>
    <row r="4262" spans="1:1" ht="15.45" customHeight="1" x14ac:dyDescent="0.25">
      <c r="A4262" s="39" t="s">
        <v>3313</v>
      </c>
    </row>
    <row r="4263" spans="1:1" ht="18.3" customHeight="1" x14ac:dyDescent="0.25">
      <c r="A4263" t="s">
        <v>3314</v>
      </c>
    </row>
    <row r="4264" spans="1:1" ht="18.75" customHeight="1" x14ac:dyDescent="0.25">
      <c r="A4264" t="s">
        <v>3315</v>
      </c>
    </row>
    <row r="4265" spans="1:1" ht="15.45" customHeight="1" x14ac:dyDescent="0.25">
      <c r="A4265" s="39" t="s">
        <v>3316</v>
      </c>
    </row>
    <row r="4266" spans="1:1" ht="15.45" customHeight="1" x14ac:dyDescent="0.25">
      <c r="A4266" s="39" t="s">
        <v>3317</v>
      </c>
    </row>
    <row r="4267" spans="1:1" ht="16.05" customHeight="1" x14ac:dyDescent="0.25">
      <c r="A4267" t="s">
        <v>3318</v>
      </c>
    </row>
    <row r="4268" spans="1:1" ht="16.8" customHeight="1" x14ac:dyDescent="0.25">
      <c r="A4268" t="s">
        <v>3319</v>
      </c>
    </row>
    <row r="4269" spans="1:1" ht="19.5" customHeight="1" x14ac:dyDescent="0.25">
      <c r="A4269" t="s">
        <v>3320</v>
      </c>
    </row>
    <row r="4270" spans="1:1" ht="15.45" customHeight="1" x14ac:dyDescent="0.25">
      <c r="A4270" s="39" t="s">
        <v>530</v>
      </c>
    </row>
    <row r="4271" spans="1:1" ht="20.55" customHeight="1" x14ac:dyDescent="0.25">
      <c r="A4271" t="s">
        <v>3321</v>
      </c>
    </row>
    <row r="4272" spans="1:1" ht="15.45" customHeight="1" x14ac:dyDescent="0.25">
      <c r="A4272" s="39" t="s">
        <v>3322</v>
      </c>
    </row>
    <row r="4273" spans="1:1" ht="17.25" customHeight="1" x14ac:dyDescent="0.25">
      <c r="A4273" t="s">
        <v>3323</v>
      </c>
    </row>
    <row r="4274" spans="1:1" ht="13.05" customHeight="1" x14ac:dyDescent="0.25">
      <c r="A4274" s="84" t="s">
        <v>3324</v>
      </c>
    </row>
    <row r="4275" spans="1:1" ht="15.45" customHeight="1" x14ac:dyDescent="0.25">
      <c r="A4275" s="28" t="s">
        <v>3325</v>
      </c>
    </row>
    <row r="4276" spans="1:1" ht="15.45" customHeight="1" x14ac:dyDescent="0.25">
      <c r="A4276" s="39" t="s">
        <v>3326</v>
      </c>
    </row>
    <row r="4277" spans="1:1" ht="18.45" customHeight="1" x14ac:dyDescent="0.25">
      <c r="A4277" t="s">
        <v>3327</v>
      </c>
    </row>
    <row r="4278" spans="1:1" ht="19.5" customHeight="1" x14ac:dyDescent="0.25">
      <c r="A4278" t="s">
        <v>3328</v>
      </c>
    </row>
    <row r="4279" spans="1:1" ht="15.45" customHeight="1" x14ac:dyDescent="0.25">
      <c r="A4279" s="39" t="s">
        <v>727</v>
      </c>
    </row>
    <row r="4280" spans="1:1" ht="18.45" customHeight="1" x14ac:dyDescent="0.25">
      <c r="A4280" t="s">
        <v>3329</v>
      </c>
    </row>
    <row r="4281" spans="1:1" ht="15.45" customHeight="1" x14ac:dyDescent="0.25">
      <c r="A4281" s="39" t="s">
        <v>729</v>
      </c>
    </row>
    <row r="4282" spans="1:1" ht="18.3" customHeight="1" x14ac:dyDescent="0.25">
      <c r="A4282" t="s">
        <v>3330</v>
      </c>
    </row>
    <row r="4283" spans="1:1" ht="15.45" customHeight="1" x14ac:dyDescent="0.25">
      <c r="A4283" s="39" t="s">
        <v>3331</v>
      </c>
    </row>
    <row r="4284" spans="1:1" ht="14.7" customHeight="1" x14ac:dyDescent="0.25">
      <c r="A4284" s="28" t="s">
        <v>3332</v>
      </c>
    </row>
    <row r="4285" spans="1:1" ht="15.45" customHeight="1" x14ac:dyDescent="0.25">
      <c r="A4285" s="39" t="s">
        <v>733</v>
      </c>
    </row>
    <row r="4286" spans="1:1" ht="21.45" customHeight="1" x14ac:dyDescent="0.25">
      <c r="A4286" s="34" t="s">
        <v>3333</v>
      </c>
    </row>
    <row r="4287" spans="1:1" ht="18.45" customHeight="1" x14ac:dyDescent="0.25">
      <c r="A4287" t="s">
        <v>3334</v>
      </c>
    </row>
    <row r="4288" spans="1:1" ht="19.5" customHeight="1" x14ac:dyDescent="0.25">
      <c r="A4288" t="s">
        <v>3335</v>
      </c>
    </row>
    <row r="4289" spans="1:1" ht="15.45" customHeight="1" x14ac:dyDescent="0.25">
      <c r="A4289" s="39" t="s">
        <v>3336</v>
      </c>
    </row>
    <row r="4290" spans="1:1" ht="18.75" customHeight="1" x14ac:dyDescent="0.25">
      <c r="A4290" t="s">
        <v>3337</v>
      </c>
    </row>
    <row r="4291" spans="1:1" ht="15.45" customHeight="1" x14ac:dyDescent="0.25">
      <c r="A4291" s="39" t="s">
        <v>3338</v>
      </c>
    </row>
    <row r="4292" spans="1:1" ht="16.05" customHeight="1" x14ac:dyDescent="0.25">
      <c r="A4292" t="s">
        <v>3339</v>
      </c>
    </row>
    <row r="4293" spans="1:1" ht="15.45" customHeight="1" x14ac:dyDescent="0.25">
      <c r="A4293" s="39" t="s">
        <v>3340</v>
      </c>
    </row>
    <row r="4294" spans="1:1" ht="15.45" customHeight="1" x14ac:dyDescent="0.25">
      <c r="A4294" s="28" t="s">
        <v>3341</v>
      </c>
    </row>
    <row r="4295" spans="1:1" ht="15.45" customHeight="1" x14ac:dyDescent="0.25">
      <c r="A4295" s="39" t="s">
        <v>3342</v>
      </c>
    </row>
    <row r="4296" spans="1:1" ht="18.45" customHeight="1" x14ac:dyDescent="0.25">
      <c r="A4296" s="31" t="s">
        <v>3343</v>
      </c>
    </row>
    <row r="4297" spans="1:1" ht="17.25" customHeight="1" x14ac:dyDescent="0.25">
      <c r="A4297" t="s">
        <v>3344</v>
      </c>
    </row>
    <row r="4298" spans="1:1" ht="19.5" customHeight="1" x14ac:dyDescent="0.25">
      <c r="A4298" t="s">
        <v>3345</v>
      </c>
    </row>
    <row r="4299" spans="1:1" ht="15.45" customHeight="1" x14ac:dyDescent="0.25">
      <c r="A4299" t="s">
        <v>3346</v>
      </c>
    </row>
    <row r="4300" spans="1:1" ht="18.45" customHeight="1" x14ac:dyDescent="0.25">
      <c r="A4300" s="11" t="s">
        <v>3347</v>
      </c>
    </row>
    <row r="4301" spans="1:1" ht="18.45" customHeight="1" x14ac:dyDescent="0.25">
      <c r="A4301" s="11" t="s">
        <v>3348</v>
      </c>
    </row>
    <row r="4302" spans="1:1" ht="18.45" customHeight="1" x14ac:dyDescent="0.25">
      <c r="A4302" t="s">
        <v>3349</v>
      </c>
    </row>
    <row r="4303" spans="1:1" ht="15.45" customHeight="1" x14ac:dyDescent="0.25">
      <c r="A4303" s="39" t="s">
        <v>555</v>
      </c>
    </row>
    <row r="4304" spans="1:1" ht="18" customHeight="1" x14ac:dyDescent="0.25">
      <c r="A4304" t="s">
        <v>3350</v>
      </c>
    </row>
    <row r="4305" spans="1:1" ht="16.8" customHeight="1" x14ac:dyDescent="0.25">
      <c r="A4305" s="80" t="s">
        <v>3351</v>
      </c>
    </row>
    <row r="4306" spans="1:1" ht="16.95" customHeight="1" x14ac:dyDescent="0.25">
      <c r="A4306" t="s">
        <v>3352</v>
      </c>
    </row>
    <row r="4307" spans="1:1" ht="15.45" customHeight="1" x14ac:dyDescent="0.25">
      <c r="A4307" s="39" t="s">
        <v>1632</v>
      </c>
    </row>
    <row r="4308" spans="1:1" ht="18" customHeight="1" x14ac:dyDescent="0.25">
      <c r="A4308" t="s">
        <v>3353</v>
      </c>
    </row>
    <row r="4309" spans="1:1" ht="13.8" customHeight="1" x14ac:dyDescent="0.25">
      <c r="A4309" t="s">
        <v>3354</v>
      </c>
    </row>
    <row r="4310" spans="1:1" ht="15.75" customHeight="1" x14ac:dyDescent="0.25">
      <c r="A4310" s="51" t="s">
        <v>444</v>
      </c>
    </row>
    <row r="4311" spans="1:1" ht="19.95" customHeight="1" x14ac:dyDescent="0.25">
      <c r="A4311" t="s">
        <v>3355</v>
      </c>
    </row>
    <row r="4312" spans="1:1" ht="16.2" customHeight="1" x14ac:dyDescent="0.25">
      <c r="A4312" s="96" t="s">
        <v>3356</v>
      </c>
    </row>
    <row r="4313" spans="1:1" ht="15.45" customHeight="1" x14ac:dyDescent="0.25">
      <c r="A4313" s="156" t="s">
        <v>3357</v>
      </c>
    </row>
    <row r="4314" spans="1:1" ht="15.45" customHeight="1" x14ac:dyDescent="0.25">
      <c r="A4314" s="65" t="s">
        <v>3358</v>
      </c>
    </row>
    <row r="4315" spans="1:1" ht="15.45" customHeight="1" x14ac:dyDescent="0.25">
      <c r="A4315" s="39" t="s">
        <v>3275</v>
      </c>
    </row>
    <row r="4316" spans="1:1" ht="16.8" customHeight="1" x14ac:dyDescent="0.25">
      <c r="A4316" s="13" t="s">
        <v>3359</v>
      </c>
    </row>
    <row r="4317" spans="1:1" ht="16.8" customHeight="1" x14ac:dyDescent="0.25">
      <c r="A4317" s="13" t="s">
        <v>3360</v>
      </c>
    </row>
    <row r="4318" spans="1:1" ht="15.45" customHeight="1" x14ac:dyDescent="0.25">
      <c r="A4318" s="39" t="s">
        <v>3280</v>
      </c>
    </row>
    <row r="4319" spans="1:1" ht="16.8" customHeight="1" x14ac:dyDescent="0.25">
      <c r="A4319" s="13" t="s">
        <v>3361</v>
      </c>
    </row>
    <row r="4320" spans="1:1" ht="16.8" customHeight="1" x14ac:dyDescent="0.25">
      <c r="A4320" s="13" t="s">
        <v>3362</v>
      </c>
    </row>
    <row r="4321" spans="1:1" ht="15.45" customHeight="1" x14ac:dyDescent="0.25">
      <c r="A4321" s="39" t="s">
        <v>3363</v>
      </c>
    </row>
    <row r="4322" spans="1:1" ht="16.2" customHeight="1" x14ac:dyDescent="0.25">
      <c r="A4322" s="63" t="s">
        <v>3364</v>
      </c>
    </row>
    <row r="4323" spans="1:1" ht="16.2" customHeight="1" x14ac:dyDescent="0.25">
      <c r="A4323" s="13" t="s">
        <v>3365</v>
      </c>
    </row>
    <row r="4324" spans="1:1" ht="15.45" customHeight="1" x14ac:dyDescent="0.25">
      <c r="A4324" s="39" t="s">
        <v>3366</v>
      </c>
    </row>
    <row r="4325" spans="1:1" ht="16.2" customHeight="1" x14ac:dyDescent="0.25">
      <c r="A4325" s="63" t="s">
        <v>3367</v>
      </c>
    </row>
    <row r="4326" spans="1:1" ht="16.2" customHeight="1" x14ac:dyDescent="0.25">
      <c r="A4326" s="63" t="s">
        <v>3368</v>
      </c>
    </row>
    <row r="4327" spans="1:1" ht="44.55" customHeight="1" x14ac:dyDescent="0.25">
      <c r="A4327" s="157" t="s">
        <v>3369</v>
      </c>
    </row>
    <row r="4328" spans="1:1" ht="52.95" customHeight="1" x14ac:dyDescent="0.25">
      <c r="A4328" t="s">
        <v>1520</v>
      </c>
    </row>
    <row r="4329" spans="1:1" ht="15.75" customHeight="1" x14ac:dyDescent="0.25">
      <c r="A4329" s="7">
        <v>81</v>
      </c>
    </row>
    <row r="4330" spans="1:1" ht="15.75" customHeight="1" x14ac:dyDescent="0.25">
      <c r="A4330" s="51" t="s">
        <v>444</v>
      </c>
    </row>
    <row r="4331" spans="1:1" ht="18" customHeight="1" x14ac:dyDescent="0.25">
      <c r="A4331" t="s">
        <v>641</v>
      </c>
    </row>
    <row r="4332" spans="1:1" ht="18.45" customHeight="1" x14ac:dyDescent="0.25">
      <c r="A4332" t="s">
        <v>3370</v>
      </c>
    </row>
    <row r="4333" spans="1:1" ht="15.45" customHeight="1" x14ac:dyDescent="0.25">
      <c r="A4333" s="28" t="s">
        <v>1754</v>
      </c>
    </row>
    <row r="4334" spans="1:1" ht="18.45" customHeight="1" x14ac:dyDescent="0.25">
      <c r="A4334" t="s">
        <v>3371</v>
      </c>
    </row>
    <row r="4335" spans="1:1" ht="14.7" customHeight="1" x14ac:dyDescent="0.25">
      <c r="A4335" s="28" t="s">
        <v>645</v>
      </c>
    </row>
    <row r="4336" spans="1:1" ht="17.25" customHeight="1" x14ac:dyDescent="0.25">
      <c r="A4336" s="13" t="s">
        <v>3372</v>
      </c>
    </row>
    <row r="4337" spans="1:1" ht="17.25" customHeight="1" x14ac:dyDescent="0.25">
      <c r="A4337" t="s">
        <v>3373</v>
      </c>
    </row>
    <row r="4338" spans="1:1" ht="14.7" customHeight="1" x14ac:dyDescent="0.25">
      <c r="A4338" s="28" t="s">
        <v>3374</v>
      </c>
    </row>
    <row r="4339" spans="1:1" ht="19.8" customHeight="1" x14ac:dyDescent="0.25">
      <c r="A4339" t="s">
        <v>3375</v>
      </c>
    </row>
    <row r="4340" spans="1:1" ht="20.55" customHeight="1" x14ac:dyDescent="0.25">
      <c r="A4340" t="s">
        <v>3376</v>
      </c>
    </row>
    <row r="4341" spans="1:1" ht="19.8" customHeight="1" x14ac:dyDescent="0.25">
      <c r="A4341" t="s">
        <v>3377</v>
      </c>
    </row>
    <row r="4342" spans="1:1" ht="14.7" customHeight="1" x14ac:dyDescent="0.25">
      <c r="A4342" s="28" t="s">
        <v>3378</v>
      </c>
    </row>
    <row r="4343" spans="1:1" ht="14.7" customHeight="1" x14ac:dyDescent="0.25">
      <c r="A4343" s="29" t="s">
        <v>3379</v>
      </c>
    </row>
    <row r="4344" spans="1:1" ht="18.45" customHeight="1" x14ac:dyDescent="0.25">
      <c r="A4344" s="17" t="s">
        <v>3380</v>
      </c>
    </row>
    <row r="4345" spans="1:1" ht="19.2" customHeight="1" x14ac:dyDescent="0.25">
      <c r="A4345" s="17" t="s">
        <v>3381</v>
      </c>
    </row>
    <row r="4346" spans="1:1" ht="18.45" customHeight="1" x14ac:dyDescent="0.25">
      <c r="A4346" t="s">
        <v>3382</v>
      </c>
    </row>
    <row r="4347" spans="1:1" ht="19.2" customHeight="1" x14ac:dyDescent="0.25">
      <c r="A4347" t="s">
        <v>3383</v>
      </c>
    </row>
    <row r="4348" spans="1:1" ht="19.2" customHeight="1" x14ac:dyDescent="0.25">
      <c r="A4348" t="s">
        <v>3384</v>
      </c>
    </row>
    <row r="4349" spans="1:1" ht="14.7" customHeight="1" x14ac:dyDescent="0.25">
      <c r="A4349" s="28" t="s">
        <v>3385</v>
      </c>
    </row>
    <row r="4350" spans="1:1" ht="19.2" customHeight="1" x14ac:dyDescent="0.25">
      <c r="A4350" t="s">
        <v>3386</v>
      </c>
    </row>
    <row r="4351" spans="1:1" ht="18.75" customHeight="1" x14ac:dyDescent="0.25">
      <c r="A4351" s="17" t="s">
        <v>3387</v>
      </c>
    </row>
    <row r="4352" spans="1:1" ht="18.45" customHeight="1" x14ac:dyDescent="0.25">
      <c r="A4352" s="30" t="s">
        <v>3388</v>
      </c>
    </row>
    <row r="4353" spans="1:1" ht="14.7" customHeight="1" x14ac:dyDescent="0.25">
      <c r="A4353" s="28" t="s">
        <v>3389</v>
      </c>
    </row>
    <row r="4354" spans="1:1" ht="14.7" customHeight="1" x14ac:dyDescent="0.25">
      <c r="A4354" s="28" t="s">
        <v>662</v>
      </c>
    </row>
    <row r="4355" spans="1:1" ht="18.45" customHeight="1" x14ac:dyDescent="0.25">
      <c r="A4355" t="s">
        <v>3390</v>
      </c>
    </row>
    <row r="4356" spans="1:1" ht="18.45" customHeight="1" x14ac:dyDescent="0.25">
      <c r="A4356" t="s">
        <v>3391</v>
      </c>
    </row>
    <row r="4357" spans="1:1" ht="14.7" customHeight="1" x14ac:dyDescent="0.25">
      <c r="A4357" s="28" t="s">
        <v>400</v>
      </c>
    </row>
    <row r="4358" spans="1:1" ht="18.45" customHeight="1" x14ac:dyDescent="0.25">
      <c r="A4358" t="s">
        <v>3392</v>
      </c>
    </row>
    <row r="4359" spans="1:1" ht="18.45" customHeight="1" x14ac:dyDescent="0.25">
      <c r="A4359" s="31" t="s">
        <v>3393</v>
      </c>
    </row>
    <row r="4360" spans="1:1" ht="15" customHeight="1" x14ac:dyDescent="0.25">
      <c r="A4360" t="s">
        <v>3394</v>
      </c>
    </row>
    <row r="4361" spans="1:1" ht="14.7" customHeight="1" x14ac:dyDescent="0.25">
      <c r="A4361" s="28" t="s">
        <v>404</v>
      </c>
    </row>
    <row r="4362" spans="1:1" ht="18.45" customHeight="1" x14ac:dyDescent="0.25">
      <c r="A4362" t="s">
        <v>3395</v>
      </c>
    </row>
    <row r="4363" spans="1:1" ht="18.45" customHeight="1" x14ac:dyDescent="0.25">
      <c r="A4363" s="17" t="s">
        <v>3396</v>
      </c>
    </row>
    <row r="4364" spans="1:1" ht="14.7" customHeight="1" x14ac:dyDescent="0.25">
      <c r="A4364" s="29" t="s">
        <v>1692</v>
      </c>
    </row>
    <row r="4365" spans="1:1" ht="14.7" customHeight="1" x14ac:dyDescent="0.25">
      <c r="A4365" s="29" t="s">
        <v>3397</v>
      </c>
    </row>
    <row r="4366" spans="1:1" ht="14.7" customHeight="1" x14ac:dyDescent="0.25">
      <c r="A4366" s="35" t="s">
        <v>3398</v>
      </c>
    </row>
    <row r="4367" spans="1:1" ht="14.7" customHeight="1" x14ac:dyDescent="0.25">
      <c r="A4367" s="29" t="s">
        <v>3399</v>
      </c>
    </row>
    <row r="4368" spans="1:1" ht="15.45" customHeight="1" x14ac:dyDescent="0.25">
      <c r="A4368" s="28" t="s">
        <v>3400</v>
      </c>
    </row>
    <row r="4369" spans="1:1" ht="14.7" customHeight="1" x14ac:dyDescent="0.25">
      <c r="A4369" s="35" t="s">
        <v>270</v>
      </c>
    </row>
    <row r="4370" spans="1:1" ht="15.45" customHeight="1" x14ac:dyDescent="0.25">
      <c r="A4370" s="29" t="s">
        <v>1946</v>
      </c>
    </row>
    <row r="4371" spans="1:1" ht="14.7" customHeight="1" x14ac:dyDescent="0.25">
      <c r="A4371" s="35" t="s">
        <v>270</v>
      </c>
    </row>
    <row r="4372" spans="1:1" ht="16.8" customHeight="1" x14ac:dyDescent="0.25">
      <c r="A4372" t="s">
        <v>3401</v>
      </c>
    </row>
    <row r="4373" spans="1:1" ht="14.7" customHeight="1" x14ac:dyDescent="0.25">
      <c r="A4373" s="35" t="s">
        <v>270</v>
      </c>
    </row>
    <row r="4374" spans="1:1" ht="16.5" customHeight="1" x14ac:dyDescent="0.25">
      <c r="A4374" s="61" t="s">
        <v>786</v>
      </c>
    </row>
    <row r="4375" spans="1:1" ht="19.2" customHeight="1" x14ac:dyDescent="0.25">
      <c r="A4375" t="s">
        <v>3402</v>
      </c>
    </row>
    <row r="4376" spans="1:1" ht="18.45" customHeight="1" x14ac:dyDescent="0.25">
      <c r="A4376" t="s">
        <v>3403</v>
      </c>
    </row>
    <row r="4377" spans="1:1" ht="17.25" customHeight="1" x14ac:dyDescent="0.25">
      <c r="A4377" t="s">
        <v>3404</v>
      </c>
    </row>
    <row r="4378" spans="1:1" ht="18.45" customHeight="1" x14ac:dyDescent="0.25">
      <c r="A4378" t="s">
        <v>3405</v>
      </c>
    </row>
    <row r="4379" spans="1:1" ht="18.45" customHeight="1" x14ac:dyDescent="0.25">
      <c r="A4379" s="30" t="s">
        <v>3406</v>
      </c>
    </row>
    <row r="4380" spans="1:1" ht="18.45" customHeight="1" x14ac:dyDescent="0.25">
      <c r="A4380" t="s">
        <v>3407</v>
      </c>
    </row>
    <row r="4381" spans="1:1" ht="18.45" customHeight="1" x14ac:dyDescent="0.25">
      <c r="A4381" t="s">
        <v>3408</v>
      </c>
    </row>
    <row r="4382" spans="1:1" ht="19.2" customHeight="1" x14ac:dyDescent="0.25">
      <c r="A4382" t="s">
        <v>3409</v>
      </c>
    </row>
    <row r="4383" spans="1:1" ht="18.45" customHeight="1" x14ac:dyDescent="0.25">
      <c r="A4383" s="30" t="s">
        <v>3410</v>
      </c>
    </row>
    <row r="4384" spans="1:1" ht="18.45" customHeight="1" x14ac:dyDescent="0.25">
      <c r="A4384" t="s">
        <v>3411</v>
      </c>
    </row>
    <row r="4385" spans="1:1" ht="18.45" customHeight="1" x14ac:dyDescent="0.25">
      <c r="A4385" t="s">
        <v>3412</v>
      </c>
    </row>
    <row r="4386" spans="1:1" ht="18" customHeight="1" x14ac:dyDescent="0.25">
      <c r="A4386" s="30" t="s">
        <v>3413</v>
      </c>
    </row>
    <row r="4387" spans="1:1" ht="18.45" customHeight="1" x14ac:dyDescent="0.25">
      <c r="A4387" s="31" t="s">
        <v>3414</v>
      </c>
    </row>
    <row r="4388" spans="1:1" ht="18.45" customHeight="1" x14ac:dyDescent="0.25">
      <c r="A4388" s="31" t="s">
        <v>3415</v>
      </c>
    </row>
    <row r="4389" spans="1:1" ht="18" customHeight="1" x14ac:dyDescent="0.25">
      <c r="A4389" s="31" t="s">
        <v>3416</v>
      </c>
    </row>
    <row r="4390" spans="1:1" ht="18" customHeight="1" x14ac:dyDescent="0.25">
      <c r="A4390" s="31" t="s">
        <v>3417</v>
      </c>
    </row>
    <row r="4391" spans="1:1" ht="18.45" customHeight="1" x14ac:dyDescent="0.25">
      <c r="A4391" s="31" t="s">
        <v>3418</v>
      </c>
    </row>
    <row r="4392" spans="1:1" ht="18.45" customHeight="1" x14ac:dyDescent="0.25">
      <c r="A4392" s="31" t="s">
        <v>3419</v>
      </c>
    </row>
    <row r="4393" spans="1:1" ht="13.8" customHeight="1" x14ac:dyDescent="0.25">
      <c r="A4393" s="20" t="s">
        <v>3420</v>
      </c>
    </row>
    <row r="4394" spans="1:1" ht="16.8" customHeight="1" x14ac:dyDescent="0.25">
      <c r="A4394" t="s">
        <v>3421</v>
      </c>
    </row>
    <row r="4395" spans="1:1" ht="16.2" customHeight="1" x14ac:dyDescent="0.25">
      <c r="A4395" s="158" t="s">
        <v>3422</v>
      </c>
    </row>
    <row r="4396" spans="1:1" ht="16.2" customHeight="1" x14ac:dyDescent="0.25">
      <c r="A4396" s="80" t="s">
        <v>3423</v>
      </c>
    </row>
    <row r="4397" spans="1:1" ht="15.45" customHeight="1" x14ac:dyDescent="0.25">
      <c r="A4397" s="135" t="s">
        <v>3424</v>
      </c>
    </row>
    <row r="4398" spans="1:1" ht="15.45" customHeight="1" x14ac:dyDescent="0.25">
      <c r="A4398" s="39" t="s">
        <v>3280</v>
      </c>
    </row>
    <row r="4399" spans="1:1" ht="16.2" customHeight="1" x14ac:dyDescent="0.25">
      <c r="A4399" s="13" t="s">
        <v>3425</v>
      </c>
    </row>
    <row r="4400" spans="1:1" ht="16.8" customHeight="1" x14ac:dyDescent="0.25">
      <c r="A4400" s="13" t="s">
        <v>3426</v>
      </c>
    </row>
    <row r="4401" spans="1:1" ht="15.45" customHeight="1" x14ac:dyDescent="0.25">
      <c r="A4401" s="39" t="s">
        <v>3427</v>
      </c>
    </row>
    <row r="4402" spans="1:1" ht="16.8" customHeight="1" x14ac:dyDescent="0.25">
      <c r="A4402" s="13" t="s">
        <v>3428</v>
      </c>
    </row>
    <row r="4403" spans="1:1" ht="16.8" customHeight="1" x14ac:dyDescent="0.25">
      <c r="A4403" s="13" t="s">
        <v>3429</v>
      </c>
    </row>
    <row r="4404" spans="1:1" ht="15.45" customHeight="1" x14ac:dyDescent="0.25">
      <c r="A4404" s="39" t="s">
        <v>571</v>
      </c>
    </row>
    <row r="4405" spans="1:1" ht="16.2" customHeight="1" x14ac:dyDescent="0.25">
      <c r="A4405" s="13" t="s">
        <v>3430</v>
      </c>
    </row>
    <row r="4406" spans="1:1" ht="16.2" customHeight="1" x14ac:dyDescent="0.25">
      <c r="A4406" s="13" t="s">
        <v>3431</v>
      </c>
    </row>
    <row r="4407" spans="1:1" ht="53.55" customHeight="1" x14ac:dyDescent="0.25">
      <c r="A4407" t="s">
        <v>3432</v>
      </c>
    </row>
    <row r="4408" spans="1:1" ht="13.8" customHeight="1" x14ac:dyDescent="0.25">
      <c r="A4408" s="20" t="s">
        <v>3433</v>
      </c>
    </row>
    <row r="4409" spans="1:1" ht="17.25" customHeight="1" x14ac:dyDescent="0.25">
      <c r="A4409" s="92" t="s">
        <v>854</v>
      </c>
    </row>
    <row r="4410" spans="1:1" ht="20.55" customHeight="1" x14ac:dyDescent="0.25">
      <c r="A4410" t="s">
        <v>3434</v>
      </c>
    </row>
    <row r="4411" spans="1:1" ht="16.8" customHeight="1" x14ac:dyDescent="0.25">
      <c r="A4411" t="s">
        <v>3435</v>
      </c>
    </row>
    <row r="4412" spans="1:1" ht="14.7" customHeight="1" x14ac:dyDescent="0.25">
      <c r="A4412" s="28" t="s">
        <v>645</v>
      </c>
    </row>
    <row r="4413" spans="1:1" ht="16.05" customHeight="1" x14ac:dyDescent="0.25">
      <c r="A4413" t="s">
        <v>3436</v>
      </c>
    </row>
    <row r="4414" spans="1:1" ht="14.7" customHeight="1" x14ac:dyDescent="0.25">
      <c r="A4414" s="28" t="s">
        <v>3437</v>
      </c>
    </row>
    <row r="4415" spans="1:1" ht="17.25" customHeight="1" x14ac:dyDescent="0.25">
      <c r="A4415" t="s">
        <v>3438</v>
      </c>
    </row>
    <row r="4416" spans="1:1" ht="17.25" customHeight="1" x14ac:dyDescent="0.25">
      <c r="A4416" t="s">
        <v>3439</v>
      </c>
    </row>
    <row r="4417" spans="1:1" ht="18" customHeight="1" x14ac:dyDescent="0.25">
      <c r="A4417" t="s">
        <v>3440</v>
      </c>
    </row>
    <row r="4418" spans="1:1" ht="14.7" customHeight="1" x14ac:dyDescent="0.25">
      <c r="A4418" s="28" t="s">
        <v>1686</v>
      </c>
    </row>
    <row r="4419" spans="1:1" ht="16.8" customHeight="1" x14ac:dyDescent="0.25">
      <c r="A4419" s="17" t="s">
        <v>3441</v>
      </c>
    </row>
    <row r="4420" spans="1:1" ht="17.25" customHeight="1" x14ac:dyDescent="0.25">
      <c r="A4420" s="17" t="s">
        <v>3442</v>
      </c>
    </row>
    <row r="4421" spans="1:1" ht="17.25" customHeight="1" x14ac:dyDescent="0.25">
      <c r="A4421" t="s">
        <v>3443</v>
      </c>
    </row>
    <row r="4422" spans="1:1" ht="17.25" customHeight="1" x14ac:dyDescent="0.25">
      <c r="A4422" t="s">
        <v>3444</v>
      </c>
    </row>
    <row r="4423" spans="1:1" ht="17.25" customHeight="1" x14ac:dyDescent="0.25">
      <c r="A4423" t="s">
        <v>3445</v>
      </c>
    </row>
    <row r="4424" spans="1:1" ht="14.7" customHeight="1" x14ac:dyDescent="0.25">
      <c r="A4424" s="29" t="s">
        <v>3242</v>
      </c>
    </row>
    <row r="4425" spans="1:1" ht="14.7" customHeight="1" x14ac:dyDescent="0.25">
      <c r="A4425" s="28" t="s">
        <v>235</v>
      </c>
    </row>
    <row r="4426" spans="1:1" ht="14.7" customHeight="1" x14ac:dyDescent="0.25">
      <c r="A4426" s="134" t="s">
        <v>3446</v>
      </c>
    </row>
    <row r="4427" spans="1:1" ht="14.7" customHeight="1" x14ac:dyDescent="0.25">
      <c r="A4427" s="28" t="s">
        <v>3161</v>
      </c>
    </row>
    <row r="4428" spans="1:1" ht="14.7" customHeight="1" x14ac:dyDescent="0.25">
      <c r="A4428" s="28" t="s">
        <v>3447</v>
      </c>
    </row>
    <row r="4429" spans="1:1" ht="17.25" customHeight="1" x14ac:dyDescent="0.25">
      <c r="A4429" t="s">
        <v>3448</v>
      </c>
    </row>
    <row r="4430" spans="1:1" ht="17.25" customHeight="1" x14ac:dyDescent="0.25">
      <c r="A4430" s="17" t="s">
        <v>3449</v>
      </c>
    </row>
    <row r="4431" spans="1:1" ht="17.25" customHeight="1" x14ac:dyDescent="0.25">
      <c r="A4431" s="17" t="s">
        <v>3450</v>
      </c>
    </row>
    <row r="4432" spans="1:1" ht="17.25" customHeight="1" x14ac:dyDescent="0.25">
      <c r="A4432" s="17" t="s">
        <v>3451</v>
      </c>
    </row>
    <row r="4433" spans="1:1" ht="17.25" customHeight="1" x14ac:dyDescent="0.25">
      <c r="A4433" s="43" t="s">
        <v>3452</v>
      </c>
    </row>
    <row r="4434" spans="1:1" ht="17.25" customHeight="1" x14ac:dyDescent="0.25">
      <c r="A4434" s="13" t="s">
        <v>3453</v>
      </c>
    </row>
    <row r="4435" spans="1:1" ht="18" customHeight="1" x14ac:dyDescent="0.25">
      <c r="A4435" s="13" t="s">
        <v>3454</v>
      </c>
    </row>
    <row r="4436" spans="1:1" ht="17.25" customHeight="1" x14ac:dyDescent="0.25">
      <c r="A4436" s="13" t="s">
        <v>3455</v>
      </c>
    </row>
    <row r="4437" spans="1:1" ht="17.25" customHeight="1" x14ac:dyDescent="0.25">
      <c r="A4437" s="43" t="s">
        <v>3456</v>
      </c>
    </row>
    <row r="4438" spans="1:1" ht="17.25" customHeight="1" x14ac:dyDescent="0.25">
      <c r="A4438" s="13" t="s">
        <v>3457</v>
      </c>
    </row>
    <row r="4439" spans="1:1" ht="17.25" customHeight="1" x14ac:dyDescent="0.25">
      <c r="A4439" s="13" t="s">
        <v>3458</v>
      </c>
    </row>
    <row r="4440" spans="1:1" ht="17.25" customHeight="1" x14ac:dyDescent="0.25">
      <c r="A4440" s="13" t="s">
        <v>3459</v>
      </c>
    </row>
    <row r="4441" spans="1:1" ht="17.25" customHeight="1" x14ac:dyDescent="0.25">
      <c r="A4441" s="13" t="s">
        <v>3460</v>
      </c>
    </row>
    <row r="4442" spans="1:1" ht="16.8" customHeight="1" x14ac:dyDescent="0.25">
      <c r="A4442" s="43" t="s">
        <v>3461</v>
      </c>
    </row>
    <row r="4443" spans="1:1" ht="16.8" customHeight="1" x14ac:dyDescent="0.25">
      <c r="A4443" s="36" t="s">
        <v>3462</v>
      </c>
    </row>
    <row r="4444" spans="1:1" ht="15" customHeight="1" x14ac:dyDescent="0.25">
      <c r="A4444" s="11" t="s">
        <v>3463</v>
      </c>
    </row>
    <row r="4445" spans="1:1" ht="14.7" customHeight="1" x14ac:dyDescent="0.25">
      <c r="A4445" s="48" t="s">
        <v>3464</v>
      </c>
    </row>
    <row r="4446" spans="1:1" ht="15.45" customHeight="1" x14ac:dyDescent="0.25">
      <c r="A4446" s="48" t="s">
        <v>3465</v>
      </c>
    </row>
    <row r="4447" spans="1:1" ht="14.7" customHeight="1" x14ac:dyDescent="0.25">
      <c r="A4447" s="48" t="s">
        <v>236</v>
      </c>
    </row>
    <row r="4448" spans="1:1" ht="14.7" customHeight="1" x14ac:dyDescent="0.25">
      <c r="A4448" s="105" t="s">
        <v>3466</v>
      </c>
    </row>
    <row r="4449" spans="1:1" ht="15" customHeight="1" x14ac:dyDescent="0.25">
      <c r="A4449" s="11" t="s">
        <v>3467</v>
      </c>
    </row>
    <row r="4450" spans="1:1" ht="15.45" customHeight="1" x14ac:dyDescent="0.25">
      <c r="A4450" s="11" t="s">
        <v>3468</v>
      </c>
    </row>
    <row r="4451" spans="1:1" ht="15.45" customHeight="1" x14ac:dyDescent="0.25">
      <c r="A4451" s="48" t="s">
        <v>3469</v>
      </c>
    </row>
    <row r="4452" spans="1:1" ht="14.7" customHeight="1" x14ac:dyDescent="0.25">
      <c r="A4452" s="48" t="s">
        <v>236</v>
      </c>
    </row>
    <row r="4453" spans="1:1" ht="15.45" customHeight="1" x14ac:dyDescent="0.25">
      <c r="A4453" s="105" t="s">
        <v>269</v>
      </c>
    </row>
    <row r="4454" spans="1:1" ht="14.7" customHeight="1" x14ac:dyDescent="0.25">
      <c r="A4454" s="48" t="s">
        <v>270</v>
      </c>
    </row>
    <row r="4455" spans="1:1" ht="14.7" customHeight="1" x14ac:dyDescent="0.25">
      <c r="A4455" s="105" t="s">
        <v>417</v>
      </c>
    </row>
    <row r="4456" spans="1:1" ht="41.55" customHeight="1" x14ac:dyDescent="0.25">
      <c r="A4456" t="s">
        <v>2225</v>
      </c>
    </row>
    <row r="4457" spans="1:1" ht="16.8" customHeight="1" x14ac:dyDescent="0.25">
      <c r="A4457" t="s">
        <v>3470</v>
      </c>
    </row>
    <row r="4458" spans="1:1" ht="17.25" customHeight="1" x14ac:dyDescent="0.25">
      <c r="A4458" t="s">
        <v>3471</v>
      </c>
    </row>
    <row r="4459" spans="1:1" ht="17.25" customHeight="1" x14ac:dyDescent="0.25">
      <c r="A4459" s="17" t="s">
        <v>3472</v>
      </c>
    </row>
    <row r="4460" spans="1:1" ht="16.8" customHeight="1" x14ac:dyDescent="0.25">
      <c r="A4460" t="s">
        <v>3473</v>
      </c>
    </row>
    <row r="4461" spans="1:1" ht="16.8" customHeight="1" x14ac:dyDescent="0.25">
      <c r="A4461" t="s">
        <v>3474</v>
      </c>
    </row>
    <row r="4462" spans="1:1" ht="16.8" customHeight="1" x14ac:dyDescent="0.25">
      <c r="A4462" t="s">
        <v>3475</v>
      </c>
    </row>
    <row r="4463" spans="1:1" ht="16.8" customHeight="1" x14ac:dyDescent="0.25">
      <c r="A4463" s="17" t="s">
        <v>3476</v>
      </c>
    </row>
    <row r="4464" spans="1:1" ht="16.8" customHeight="1" x14ac:dyDescent="0.25">
      <c r="A4464" t="s">
        <v>3477</v>
      </c>
    </row>
    <row r="4465" spans="1:1" ht="16.8" customHeight="1" x14ac:dyDescent="0.25">
      <c r="A4465" t="s">
        <v>3478</v>
      </c>
    </row>
    <row r="4466" spans="1:1" ht="16.8" customHeight="1" x14ac:dyDescent="0.25">
      <c r="A4466" t="s">
        <v>3479</v>
      </c>
    </row>
    <row r="4467" spans="1:1" ht="16.8" customHeight="1" x14ac:dyDescent="0.25">
      <c r="A4467" t="s">
        <v>3480</v>
      </c>
    </row>
    <row r="4468" spans="1:1" ht="18.75" customHeight="1" x14ac:dyDescent="0.25">
      <c r="A4468" t="s">
        <v>3481</v>
      </c>
    </row>
    <row r="4469" spans="1:1" ht="16.8" customHeight="1" x14ac:dyDescent="0.25">
      <c r="A4469" t="s">
        <v>3482</v>
      </c>
    </row>
    <row r="4470" spans="1:1" ht="15.45" customHeight="1" x14ac:dyDescent="0.25">
      <c r="A4470" s="135" t="s">
        <v>3483</v>
      </c>
    </row>
    <row r="4471" spans="1:1" ht="15.45" customHeight="1" x14ac:dyDescent="0.25">
      <c r="A4471" s="39" t="s">
        <v>3275</v>
      </c>
    </row>
    <row r="4472" spans="1:1" ht="15.45" customHeight="1" x14ac:dyDescent="0.25">
      <c r="A4472" s="63" t="s">
        <v>3484</v>
      </c>
    </row>
    <row r="4473" spans="1:1" ht="15.45" customHeight="1" x14ac:dyDescent="0.25">
      <c r="A4473" s="39" t="s">
        <v>3485</v>
      </c>
    </row>
    <row r="4474" spans="1:1" ht="15.45" customHeight="1" x14ac:dyDescent="0.25">
      <c r="A4474" s="39" t="s">
        <v>3486</v>
      </c>
    </row>
    <row r="4475" spans="1:1" ht="15.45" customHeight="1" x14ac:dyDescent="0.25">
      <c r="A4475" s="39" t="s">
        <v>3487</v>
      </c>
    </row>
    <row r="4476" spans="1:1" ht="15.45" customHeight="1" x14ac:dyDescent="0.25">
      <c r="A4476" s="39" t="s">
        <v>632</v>
      </c>
    </row>
    <row r="4477" spans="1:1" ht="16.2" customHeight="1" x14ac:dyDescent="0.25">
      <c r="A4477" s="63" t="s">
        <v>3488</v>
      </c>
    </row>
    <row r="4478" spans="1:1" ht="16.2" customHeight="1" x14ac:dyDescent="0.25">
      <c r="A4478" s="13" t="s">
        <v>3489</v>
      </c>
    </row>
    <row r="4479" spans="1:1" ht="15.45" customHeight="1" x14ac:dyDescent="0.25">
      <c r="A4479" s="39" t="s">
        <v>3280</v>
      </c>
    </row>
    <row r="4480" spans="1:1" ht="15.45" customHeight="1" x14ac:dyDescent="0.25">
      <c r="A4480" s="63" t="s">
        <v>3490</v>
      </c>
    </row>
    <row r="4481" spans="1:1" ht="16.2" customHeight="1" x14ac:dyDescent="0.25">
      <c r="A4481" s="63" t="s">
        <v>3491</v>
      </c>
    </row>
    <row r="4482" spans="1:1" ht="15.45" customHeight="1" x14ac:dyDescent="0.25">
      <c r="A4482" s="39" t="s">
        <v>3363</v>
      </c>
    </row>
    <row r="4483" spans="1:1" ht="15.45" customHeight="1" x14ac:dyDescent="0.25">
      <c r="A4483" s="63" t="s">
        <v>3492</v>
      </c>
    </row>
    <row r="4484" spans="1:1" ht="15.45" customHeight="1" x14ac:dyDescent="0.25">
      <c r="A4484" s="63" t="s">
        <v>3493</v>
      </c>
    </row>
    <row r="4485" spans="1:1" ht="15.45" customHeight="1" x14ac:dyDescent="0.25">
      <c r="A4485" s="39" t="s">
        <v>571</v>
      </c>
    </row>
    <row r="4486" spans="1:1" ht="15.45" customHeight="1" x14ac:dyDescent="0.25">
      <c r="A4486" s="13" t="s">
        <v>3494</v>
      </c>
    </row>
    <row r="4487" spans="1:1" ht="15.45" customHeight="1" x14ac:dyDescent="0.25">
      <c r="A4487" s="63" t="s">
        <v>3495</v>
      </c>
    </row>
    <row r="4488" spans="1:1" ht="47.7" customHeight="1" x14ac:dyDescent="0.25">
      <c r="A4488" t="s">
        <v>3496</v>
      </c>
    </row>
    <row r="4489" spans="1:1" ht="14.25" customHeight="1" x14ac:dyDescent="0.25">
      <c r="A4489" t="s">
        <v>3497</v>
      </c>
    </row>
    <row r="4490" spans="1:1" ht="14.25" customHeight="1" x14ac:dyDescent="0.25">
      <c r="A4490" s="15" t="s">
        <v>280</v>
      </c>
    </row>
    <row r="4491" spans="1:1" ht="15.45" customHeight="1" x14ac:dyDescent="0.25">
      <c r="A4491" s="39" t="s">
        <v>578</v>
      </c>
    </row>
    <row r="4492" spans="1:1" ht="20.55" customHeight="1" x14ac:dyDescent="0.25">
      <c r="A4492" t="s">
        <v>3498</v>
      </c>
    </row>
    <row r="4493" spans="1:1" ht="16.2" customHeight="1" x14ac:dyDescent="0.25">
      <c r="A4493" s="39" t="s">
        <v>3499</v>
      </c>
    </row>
    <row r="4494" spans="1:1" ht="19.2" customHeight="1" x14ac:dyDescent="0.25">
      <c r="A4494" t="s">
        <v>3500</v>
      </c>
    </row>
    <row r="4495" spans="1:1" ht="15.45" customHeight="1" x14ac:dyDescent="0.25">
      <c r="A4495" s="39" t="s">
        <v>632</v>
      </c>
    </row>
    <row r="4496" spans="1:1" ht="17.55" customHeight="1" x14ac:dyDescent="0.25">
      <c r="A4496" s="159" t="s">
        <v>3501</v>
      </c>
    </row>
    <row r="4497" spans="1:1" ht="18.75" customHeight="1" x14ac:dyDescent="0.25">
      <c r="A4497" s="62" t="s">
        <v>3502</v>
      </c>
    </row>
    <row r="4498" spans="1:1" ht="25.5" customHeight="1" x14ac:dyDescent="0.25">
      <c r="A4498" t="s">
        <v>3503</v>
      </c>
    </row>
    <row r="4499" spans="1:1" ht="18.75" customHeight="1" x14ac:dyDescent="0.25">
      <c r="A4499" t="s">
        <v>3504</v>
      </c>
    </row>
    <row r="4500" spans="1:1" ht="15.45" customHeight="1" x14ac:dyDescent="0.25">
      <c r="A4500" s="39" t="s">
        <v>3505</v>
      </c>
    </row>
    <row r="4501" spans="1:1" ht="15.45" customHeight="1" x14ac:dyDescent="0.25">
      <c r="A4501" s="68">
        <v>0</v>
      </c>
    </row>
    <row r="4502" spans="1:1" ht="15.45" customHeight="1" x14ac:dyDescent="0.25">
      <c r="A4502" s="68">
        <v>703</v>
      </c>
    </row>
    <row r="4503" spans="1:1" ht="15.45" customHeight="1" x14ac:dyDescent="0.25">
      <c r="A4503" s="144">
        <v>85.76</v>
      </c>
    </row>
    <row r="4504" spans="1:1" ht="15.45" customHeight="1" x14ac:dyDescent="0.25">
      <c r="A4504" s="68">
        <v>8524</v>
      </c>
    </row>
    <row r="4505" spans="1:1" ht="15.45" customHeight="1" x14ac:dyDescent="0.25">
      <c r="A4505" s="68">
        <v>7311</v>
      </c>
    </row>
    <row r="4506" spans="1:1" ht="15.45" customHeight="1" x14ac:dyDescent="0.25">
      <c r="A4506" s="39" t="s">
        <v>711</v>
      </c>
    </row>
    <row r="4507" spans="1:1" ht="20.55" customHeight="1" x14ac:dyDescent="0.25">
      <c r="A4507" s="17" t="s">
        <v>3506</v>
      </c>
    </row>
    <row r="4508" spans="1:1" ht="20.55" customHeight="1" x14ac:dyDescent="0.25">
      <c r="A4508" s="17" t="s">
        <v>3507</v>
      </c>
    </row>
    <row r="4509" spans="1:1" ht="20.55" customHeight="1" x14ac:dyDescent="0.25">
      <c r="A4509" t="s">
        <v>3508</v>
      </c>
    </row>
    <row r="4510" spans="1:1" ht="19.95" customHeight="1" x14ac:dyDescent="0.25">
      <c r="A4510" t="s">
        <v>3509</v>
      </c>
    </row>
    <row r="4511" spans="1:1" ht="19.95" customHeight="1" x14ac:dyDescent="0.25">
      <c r="A4511" t="s">
        <v>3510</v>
      </c>
    </row>
    <row r="4512" spans="1:1" ht="15.45" customHeight="1" x14ac:dyDescent="0.25">
      <c r="A4512" s="11" t="s">
        <v>3511</v>
      </c>
    </row>
    <row r="4513" spans="1:1" ht="15.45" customHeight="1" x14ac:dyDescent="0.25">
      <c r="A4513" s="67" t="s">
        <v>602</v>
      </c>
    </row>
    <row r="4514" spans="1:1" ht="15.45" customHeight="1" x14ac:dyDescent="0.25">
      <c r="A4514" s="160" t="s">
        <v>988</v>
      </c>
    </row>
    <row r="4515" spans="1:1" ht="15.45" customHeight="1" x14ac:dyDescent="0.25">
      <c r="A4515" s="67" t="s">
        <v>3512</v>
      </c>
    </row>
    <row r="4516" spans="1:1" ht="15.45" customHeight="1" x14ac:dyDescent="0.25">
      <c r="A4516" s="17" t="s">
        <v>3513</v>
      </c>
    </row>
    <row r="4517" spans="1:1" ht="15.45" customHeight="1" x14ac:dyDescent="0.25">
      <c r="A4517" s="67" t="s">
        <v>3514</v>
      </c>
    </row>
    <row r="4518" spans="1:1" ht="16.8" customHeight="1" x14ac:dyDescent="0.25">
      <c r="A4518" s="17" t="s">
        <v>3515</v>
      </c>
    </row>
    <row r="4519" spans="1:1" ht="15.45" customHeight="1" x14ac:dyDescent="0.25">
      <c r="A4519" s="98" t="s">
        <v>556</v>
      </c>
    </row>
    <row r="4520" spans="1:1" ht="16.2" customHeight="1" x14ac:dyDescent="0.25">
      <c r="A4520" s="67" t="s">
        <v>834</v>
      </c>
    </row>
    <row r="4521" spans="1:1" ht="44.55" customHeight="1" x14ac:dyDescent="0.25">
      <c r="A4521" t="s">
        <v>3516</v>
      </c>
    </row>
    <row r="4522" spans="1:1" ht="20.55" customHeight="1" x14ac:dyDescent="0.25">
      <c r="A4522" t="s">
        <v>3517</v>
      </c>
    </row>
    <row r="4523" spans="1:1" ht="15.45" customHeight="1" x14ac:dyDescent="0.25">
      <c r="A4523" s="161">
        <v>15</v>
      </c>
    </row>
    <row r="4524" spans="1:1" ht="20.55" customHeight="1" x14ac:dyDescent="0.25">
      <c r="A4524" t="s">
        <v>3518</v>
      </c>
    </row>
    <row r="4525" spans="1:1" ht="19.95" customHeight="1" x14ac:dyDescent="0.25">
      <c r="A4525" s="43" t="s">
        <v>3519</v>
      </c>
    </row>
    <row r="4526" spans="1:1" ht="19.95" customHeight="1" x14ac:dyDescent="0.25">
      <c r="A4526" s="13" t="s">
        <v>3520</v>
      </c>
    </row>
    <row r="4527" spans="1:1" ht="20.55" customHeight="1" x14ac:dyDescent="0.25">
      <c r="A4527" s="13" t="s">
        <v>3521</v>
      </c>
    </row>
    <row r="4528" spans="1:1" ht="20.55" customHeight="1" x14ac:dyDescent="0.25">
      <c r="A4528" s="13" t="s">
        <v>3522</v>
      </c>
    </row>
    <row r="4529" spans="1:1" ht="17.55" customHeight="1" x14ac:dyDescent="0.25">
      <c r="A4529" s="43" t="s">
        <v>3523</v>
      </c>
    </row>
    <row r="4530" spans="1:1" ht="19.95" customHeight="1" x14ac:dyDescent="0.25">
      <c r="A4530" s="13" t="s">
        <v>3524</v>
      </c>
    </row>
    <row r="4531" spans="1:1" ht="19.95" customHeight="1" x14ac:dyDescent="0.25">
      <c r="A4531" s="13" t="s">
        <v>3525</v>
      </c>
    </row>
    <row r="4532" spans="1:1" ht="20.55" customHeight="1" x14ac:dyDescent="0.25">
      <c r="A4532" s="13" t="s">
        <v>3526</v>
      </c>
    </row>
    <row r="4533" spans="1:1" ht="19.95" customHeight="1" x14ac:dyDescent="0.25">
      <c r="A4533" s="13" t="s">
        <v>3527</v>
      </c>
    </row>
    <row r="4534" spans="1:1" ht="19.95" customHeight="1" x14ac:dyDescent="0.25">
      <c r="A4534" s="43" t="s">
        <v>3528</v>
      </c>
    </row>
    <row r="4535" spans="1:1" ht="19.95" customHeight="1" x14ac:dyDescent="0.25">
      <c r="A4535" s="13" t="s">
        <v>3529</v>
      </c>
    </row>
    <row r="4536" spans="1:1" ht="19.95" customHeight="1" x14ac:dyDescent="0.25">
      <c r="A4536" s="13" t="s">
        <v>3530</v>
      </c>
    </row>
    <row r="4537" spans="1:1" ht="19.95" customHeight="1" x14ac:dyDescent="0.25">
      <c r="A4537" s="13" t="s">
        <v>3531</v>
      </c>
    </row>
    <row r="4538" spans="1:1" ht="19.5" customHeight="1" x14ac:dyDescent="0.25">
      <c r="A4538" s="43" t="s">
        <v>3532</v>
      </c>
    </row>
    <row r="4539" spans="1:1" ht="17.55" customHeight="1" x14ac:dyDescent="0.25">
      <c r="A4539" s="153" t="s">
        <v>3533</v>
      </c>
    </row>
    <row r="4540" spans="1:1" ht="19.95" customHeight="1" x14ac:dyDescent="0.25">
      <c r="A4540" s="13" t="s">
        <v>3534</v>
      </c>
    </row>
    <row r="4541" spans="1:1" ht="19.95" customHeight="1" x14ac:dyDescent="0.25">
      <c r="A4541" s="13" t="s">
        <v>3535</v>
      </c>
    </row>
    <row r="4542" spans="1:1" ht="17.55" customHeight="1" x14ac:dyDescent="0.25">
      <c r="A4542" s="43" t="s">
        <v>3536</v>
      </c>
    </row>
    <row r="4543" spans="1:1" ht="19.95" customHeight="1" x14ac:dyDescent="0.25">
      <c r="A4543" s="30" t="s">
        <v>3537</v>
      </c>
    </row>
    <row r="4544" spans="1:1" ht="19.2" customHeight="1" x14ac:dyDescent="0.25">
      <c r="A4544" s="30" t="s">
        <v>3538</v>
      </c>
    </row>
    <row r="4545" spans="1:1" ht="19.95" customHeight="1" x14ac:dyDescent="0.25">
      <c r="A4545" s="30" t="s">
        <v>3539</v>
      </c>
    </row>
    <row r="4546" spans="1:1" ht="19.95" customHeight="1" x14ac:dyDescent="0.25">
      <c r="A4546" s="30" t="s">
        <v>3540</v>
      </c>
    </row>
    <row r="4547" spans="1:1" ht="15" customHeight="1" x14ac:dyDescent="0.25">
      <c r="A4547" s="16" t="s">
        <v>3541</v>
      </c>
    </row>
    <row r="4548" spans="1:1" ht="15" customHeight="1" x14ac:dyDescent="0.25">
      <c r="A4548" s="16" t="s">
        <v>576</v>
      </c>
    </row>
    <row r="4549" spans="1:1" ht="18" customHeight="1" x14ac:dyDescent="0.25">
      <c r="A4549" t="s">
        <v>3542</v>
      </c>
    </row>
    <row r="4550" spans="1:1" ht="15.45" customHeight="1" x14ac:dyDescent="0.25">
      <c r="A4550" s="39" t="s">
        <v>3543</v>
      </c>
    </row>
    <row r="4551" spans="1:1" ht="15.45" customHeight="1" x14ac:dyDescent="0.25">
      <c r="A4551" s="39" t="s">
        <v>632</v>
      </c>
    </row>
    <row r="4552" spans="1:1" ht="15.45" customHeight="1" x14ac:dyDescent="0.25">
      <c r="A4552" s="39" t="s">
        <v>3275</v>
      </c>
    </row>
    <row r="4553" spans="1:1" ht="15.45" customHeight="1" x14ac:dyDescent="0.25">
      <c r="A4553" s="39" t="s">
        <v>3544</v>
      </c>
    </row>
    <row r="4554" spans="1:1" ht="15.45" customHeight="1" x14ac:dyDescent="0.25">
      <c r="A4554" s="63" t="s">
        <v>3545</v>
      </c>
    </row>
    <row r="4555" spans="1:1" ht="15.45" customHeight="1" x14ac:dyDescent="0.25">
      <c r="A4555" s="39" t="s">
        <v>3546</v>
      </c>
    </row>
    <row r="4556" spans="1:1" ht="16.2" customHeight="1" x14ac:dyDescent="0.25">
      <c r="A4556" s="63" t="s">
        <v>3547</v>
      </c>
    </row>
    <row r="4557" spans="1:1" ht="16.2" customHeight="1" x14ac:dyDescent="0.25">
      <c r="A4557" s="13" t="s">
        <v>3548</v>
      </c>
    </row>
    <row r="4558" spans="1:1" ht="15.45" customHeight="1" x14ac:dyDescent="0.25">
      <c r="A4558" s="39" t="s">
        <v>3280</v>
      </c>
    </row>
    <row r="4559" spans="1:1" ht="16.2" customHeight="1" x14ac:dyDescent="0.25">
      <c r="A4559" s="13" t="s">
        <v>3549</v>
      </c>
    </row>
    <row r="4560" spans="1:1" ht="15.45" customHeight="1" x14ac:dyDescent="0.25">
      <c r="A4560" s="63" t="s">
        <v>556</v>
      </c>
    </row>
    <row r="4561" spans="1:43" ht="15.45" customHeight="1" x14ac:dyDescent="0.25">
      <c r="A4561" s="39" t="s">
        <v>3550</v>
      </c>
    </row>
    <row r="4562" spans="1:43" ht="15.45" customHeight="1" x14ac:dyDescent="0.25">
      <c r="A4562" s="68">
        <v>2138</v>
      </c>
    </row>
    <row r="4563" spans="1:43" ht="15.45" customHeight="1" x14ac:dyDescent="0.25">
      <c r="A4563" s="68">
        <v>4125</v>
      </c>
    </row>
    <row r="4564" spans="1:43" ht="19.05" customHeight="1" x14ac:dyDescent="0.25">
      <c r="A4564" s="68">
        <v>290</v>
      </c>
      <c r="B4564" s="288" t="s">
        <v>3551</v>
      </c>
      <c r="C4564" s="288"/>
      <c r="D4564" s="288"/>
      <c r="E4564" s="288"/>
      <c r="F4564" s="288"/>
      <c r="G4564" s="288"/>
      <c r="H4564" s="288"/>
      <c r="I4564" s="288"/>
      <c r="J4564" s="288"/>
      <c r="K4564" s="288"/>
      <c r="L4564" s="288"/>
      <c r="M4564" s="288"/>
      <c r="N4564" s="288" t="s">
        <v>3552</v>
      </c>
      <c r="O4564" s="288"/>
      <c r="P4564" s="288"/>
      <c r="Q4564" s="288"/>
      <c r="R4564" s="288"/>
      <c r="S4564" s="288"/>
      <c r="T4564" s="288"/>
      <c r="U4564" s="288"/>
      <c r="V4564" s="288"/>
      <c r="W4564" s="288"/>
      <c r="X4564" s="288"/>
      <c r="Y4564" s="288"/>
      <c r="Z4564" s="288"/>
      <c r="AA4564" s="288"/>
      <c r="AB4564" s="288"/>
      <c r="AC4564" s="288"/>
      <c r="AD4564" s="288"/>
      <c r="AE4564" s="288"/>
      <c r="AF4564" s="288"/>
      <c r="AG4564" s="288"/>
      <c r="AH4564" s="288"/>
      <c r="AI4564" s="288"/>
      <c r="AJ4564" s="288"/>
      <c r="AK4564" s="288"/>
      <c r="AL4564" s="288"/>
      <c r="AM4564" s="288"/>
      <c r="AN4564" s="288"/>
      <c r="AO4564" s="289">
        <v>133</v>
      </c>
      <c r="AP4564" s="289"/>
      <c r="AQ4564" s="289"/>
    </row>
    <row r="4565" spans="1:43" ht="19.05" customHeight="1" x14ac:dyDescent="0.25">
      <c r="A4565" s="68">
        <v>650</v>
      </c>
      <c r="B4565" s="288" t="s">
        <v>3553</v>
      </c>
      <c r="C4565" s="288"/>
      <c r="D4565" s="288"/>
      <c r="E4565" s="288"/>
      <c r="F4565" s="288"/>
      <c r="G4565" s="288"/>
      <c r="H4565" s="288"/>
      <c r="I4565" s="288"/>
      <c r="J4565" s="288"/>
      <c r="K4565" s="288"/>
      <c r="L4565" s="288"/>
      <c r="M4565" s="288"/>
      <c r="N4565" s="288" t="s">
        <v>3554</v>
      </c>
      <c r="O4565" s="288"/>
      <c r="P4565" s="288"/>
      <c r="Q4565" s="288"/>
      <c r="R4565" s="288"/>
      <c r="S4565" s="288"/>
      <c r="T4565" s="288"/>
      <c r="U4565" s="288"/>
      <c r="V4565" s="288"/>
      <c r="W4565" s="288"/>
      <c r="X4565" s="288"/>
      <c r="Y4565" s="288"/>
      <c r="Z4565" s="288"/>
      <c r="AA4565" s="288"/>
      <c r="AB4565" s="288"/>
      <c r="AC4565" s="288"/>
      <c r="AD4565" s="288"/>
      <c r="AE4565" s="288"/>
      <c r="AF4565" s="288"/>
      <c r="AG4565" s="288"/>
      <c r="AH4565" s="288"/>
      <c r="AI4565" s="288"/>
      <c r="AJ4565" s="288"/>
      <c r="AK4565" s="288"/>
      <c r="AL4565" s="288"/>
      <c r="AM4565" s="288"/>
      <c r="AN4565" s="288"/>
      <c r="AO4565" s="289">
        <v>197</v>
      </c>
      <c r="AP4565" s="289"/>
      <c r="AQ4565" s="289"/>
    </row>
    <row r="4566" spans="1:43" ht="16.2" customHeight="1" x14ac:dyDescent="0.25">
      <c r="A4566" s="13" t="s">
        <v>3555</v>
      </c>
    </row>
    <row r="4567" spans="1:43" ht="15.45" customHeight="1" x14ac:dyDescent="0.25">
      <c r="A4567" s="39" t="s">
        <v>571</v>
      </c>
    </row>
    <row r="4568" spans="1:43" ht="16.2" customHeight="1" x14ac:dyDescent="0.25">
      <c r="A4568" s="63" t="s">
        <v>3556</v>
      </c>
    </row>
    <row r="4569" spans="1:43" ht="16.8" customHeight="1" x14ac:dyDescent="0.25">
      <c r="A4569" s="13" t="s">
        <v>3557</v>
      </c>
    </row>
    <row r="4570" spans="1:43" ht="43.05" customHeight="1" x14ac:dyDescent="0.25">
      <c r="A4570" s="77" t="s">
        <v>639</v>
      </c>
    </row>
    <row r="4571" spans="1:43" ht="48.3" customHeight="1" x14ac:dyDescent="0.25">
      <c r="A4571" t="s">
        <v>293</v>
      </c>
    </row>
    <row r="4572" spans="1:43" ht="92.7" customHeight="1" x14ac:dyDescent="0.25">
      <c r="A4572" t="s">
        <v>3558</v>
      </c>
    </row>
    <row r="4573" spans="1:43" ht="20.55" customHeight="1" x14ac:dyDescent="0.25">
      <c r="A4573" t="s">
        <v>3559</v>
      </c>
    </row>
    <row r="4574" spans="1:43" ht="18.45" customHeight="1" x14ac:dyDescent="0.25">
      <c r="A4574" s="80" t="s">
        <v>3560</v>
      </c>
    </row>
    <row r="4575" spans="1:43" ht="18" customHeight="1" x14ac:dyDescent="0.25">
      <c r="A4575" s="80" t="s">
        <v>3561</v>
      </c>
    </row>
    <row r="4576" spans="1:43" ht="17.25" customHeight="1" x14ac:dyDescent="0.25">
      <c r="A4576" s="114" t="s">
        <v>3562</v>
      </c>
    </row>
    <row r="4577" spans="1:1" ht="17.25" customHeight="1" x14ac:dyDescent="0.25">
      <c r="A4577" s="162" t="s">
        <v>3563</v>
      </c>
    </row>
    <row r="4578" spans="1:1" ht="19.8" customHeight="1" x14ac:dyDescent="0.25">
      <c r="A4578" s="11" t="s">
        <v>3564</v>
      </c>
    </row>
    <row r="4579" spans="1:1" ht="15.45" customHeight="1" x14ac:dyDescent="0.25">
      <c r="A4579" t="s">
        <v>1762</v>
      </c>
    </row>
    <row r="4580" spans="1:1" ht="18" customHeight="1" x14ac:dyDescent="0.25">
      <c r="A4580" t="s">
        <v>3565</v>
      </c>
    </row>
    <row r="4581" spans="1:1" ht="16.05" customHeight="1" x14ac:dyDescent="0.25">
      <c r="A4581" s="163" t="s">
        <v>3566</v>
      </c>
    </row>
    <row r="4582" spans="1:1" ht="18" customHeight="1" x14ac:dyDescent="0.25">
      <c r="A4582" s="138" t="s">
        <v>3567</v>
      </c>
    </row>
    <row r="4583" spans="1:1" ht="24.75" customHeight="1" x14ac:dyDescent="0.25">
      <c r="A4583" t="s">
        <v>3568</v>
      </c>
    </row>
    <row r="4584" spans="1:1" ht="24.3" customHeight="1" x14ac:dyDescent="0.25">
      <c r="A4584" t="s">
        <v>3569</v>
      </c>
    </row>
    <row r="4585" spans="1:1" ht="24.75" customHeight="1" x14ac:dyDescent="0.25">
      <c r="A4585" t="s">
        <v>3570</v>
      </c>
    </row>
    <row r="4586" spans="1:1" ht="16.05" customHeight="1" x14ac:dyDescent="0.25">
      <c r="A4586" t="s">
        <v>3571</v>
      </c>
    </row>
    <row r="4587" spans="1:1" ht="16.05" customHeight="1" x14ac:dyDescent="0.25">
      <c r="A4587" t="s">
        <v>3572</v>
      </c>
    </row>
    <row r="4588" spans="1:1" ht="18" customHeight="1" x14ac:dyDescent="0.25">
      <c r="A4588" t="s">
        <v>3573</v>
      </c>
    </row>
    <row r="4589" spans="1:1" ht="19.95" customHeight="1" x14ac:dyDescent="0.25">
      <c r="A4589" t="s">
        <v>3574</v>
      </c>
    </row>
    <row r="4590" spans="1:1" ht="14.7" customHeight="1" x14ac:dyDescent="0.25">
      <c r="A4590" s="28" t="s">
        <v>2670</v>
      </c>
    </row>
    <row r="4591" spans="1:1" ht="19.2" customHeight="1" x14ac:dyDescent="0.25">
      <c r="A4591" t="s">
        <v>3575</v>
      </c>
    </row>
    <row r="4592" spans="1:1" ht="14.7" customHeight="1" x14ac:dyDescent="0.25">
      <c r="A4592" s="28" t="s">
        <v>3576</v>
      </c>
    </row>
    <row r="4593" spans="1:1" ht="15" customHeight="1" x14ac:dyDescent="0.25">
      <c r="A4593" t="s">
        <v>3577</v>
      </c>
    </row>
    <row r="4594" spans="1:1" ht="13.05" customHeight="1" x14ac:dyDescent="0.25">
      <c r="A4594" s="84" t="s">
        <v>3324</v>
      </c>
    </row>
    <row r="4595" spans="1:1" ht="18.45" customHeight="1" x14ac:dyDescent="0.25">
      <c r="A4595" t="s">
        <v>3578</v>
      </c>
    </row>
    <row r="4596" spans="1:1" ht="18" customHeight="1" x14ac:dyDescent="0.25">
      <c r="A4596" s="138" t="s">
        <v>3579</v>
      </c>
    </row>
    <row r="4597" spans="1:1" ht="14.7" customHeight="1" x14ac:dyDescent="0.25">
      <c r="A4597" s="28" t="s">
        <v>3580</v>
      </c>
    </row>
    <row r="4598" spans="1:1" ht="15" customHeight="1" x14ac:dyDescent="0.25">
      <c r="A4598" t="s">
        <v>3581</v>
      </c>
    </row>
    <row r="4599" spans="1:1" ht="15.45" customHeight="1" x14ac:dyDescent="0.25">
      <c r="A4599" s="28" t="s">
        <v>3582</v>
      </c>
    </row>
    <row r="4600" spans="1:1" ht="19.2" customHeight="1" x14ac:dyDescent="0.25">
      <c r="A4600" t="s">
        <v>3583</v>
      </c>
    </row>
    <row r="4601" spans="1:1" ht="14.7" customHeight="1" x14ac:dyDescent="0.25">
      <c r="A4601" s="28" t="s">
        <v>3584</v>
      </c>
    </row>
    <row r="4602" spans="1:1" ht="19.2" customHeight="1" x14ac:dyDescent="0.25">
      <c r="A4602" t="s">
        <v>3585</v>
      </c>
    </row>
    <row r="4603" spans="1:1" ht="19.8" customHeight="1" x14ac:dyDescent="0.25">
      <c r="A4603" t="s">
        <v>3586</v>
      </c>
    </row>
    <row r="4604" spans="1:1" ht="19.95" customHeight="1" x14ac:dyDescent="0.25">
      <c r="A4604" t="s">
        <v>3587</v>
      </c>
    </row>
    <row r="4605" spans="1:1" ht="19.5" customHeight="1" x14ac:dyDescent="0.25">
      <c r="A4605" t="s">
        <v>3588</v>
      </c>
    </row>
    <row r="4606" spans="1:1" ht="20.7" customHeight="1" x14ac:dyDescent="0.25">
      <c r="A4606" t="s">
        <v>3589</v>
      </c>
    </row>
    <row r="4607" spans="1:1" ht="14.7" customHeight="1" x14ac:dyDescent="0.25">
      <c r="A4607" s="28" t="s">
        <v>3590</v>
      </c>
    </row>
    <row r="4608" spans="1:1" ht="14.7" customHeight="1" x14ac:dyDescent="0.25">
      <c r="A4608" s="28" t="s">
        <v>3591</v>
      </c>
    </row>
    <row r="4609" spans="1:1" ht="19.2" customHeight="1" x14ac:dyDescent="0.25">
      <c r="A4609" t="s">
        <v>3592</v>
      </c>
    </row>
    <row r="4610" spans="1:1" ht="19.2" customHeight="1" x14ac:dyDescent="0.25">
      <c r="A4610" t="s">
        <v>3593</v>
      </c>
    </row>
    <row r="4611" spans="1:1" ht="19.2" customHeight="1" x14ac:dyDescent="0.25">
      <c r="A4611" t="s">
        <v>3594</v>
      </c>
    </row>
    <row r="4612" spans="1:1" ht="18.45" customHeight="1" x14ac:dyDescent="0.25">
      <c r="A4612" s="30" t="s">
        <v>3595</v>
      </c>
    </row>
    <row r="4613" spans="1:1" ht="18.45" customHeight="1" x14ac:dyDescent="0.25">
      <c r="A4613" t="s">
        <v>3596</v>
      </c>
    </row>
    <row r="4614" spans="1:1" ht="18.45" customHeight="1" x14ac:dyDescent="0.25">
      <c r="A4614" t="s">
        <v>3597</v>
      </c>
    </row>
    <row r="4615" spans="1:1" ht="19.2" customHeight="1" x14ac:dyDescent="0.25">
      <c r="A4615" t="s">
        <v>3598</v>
      </c>
    </row>
    <row r="4616" spans="1:1" ht="15.75" customHeight="1" x14ac:dyDescent="0.25">
      <c r="A4616" t="s">
        <v>3599</v>
      </c>
    </row>
    <row r="4617" spans="1:1" ht="18.45" customHeight="1" x14ac:dyDescent="0.25">
      <c r="A4617" t="s">
        <v>3600</v>
      </c>
    </row>
    <row r="4618" spans="1:1" ht="23.55" customHeight="1" x14ac:dyDescent="0.25">
      <c r="A4618" t="s">
        <v>3601</v>
      </c>
    </row>
    <row r="4619" spans="1:1" ht="14.7" customHeight="1" x14ac:dyDescent="0.25">
      <c r="A4619" s="28" t="s">
        <v>3602</v>
      </c>
    </row>
    <row r="4620" spans="1:1" ht="16.8" customHeight="1" x14ac:dyDescent="0.25">
      <c r="A4620" t="s">
        <v>3603</v>
      </c>
    </row>
    <row r="4621" spans="1:1" ht="15.75" customHeight="1" x14ac:dyDescent="0.25">
      <c r="A4621" t="s">
        <v>3604</v>
      </c>
    </row>
    <row r="4622" spans="1:1" ht="15" customHeight="1" x14ac:dyDescent="0.25">
      <c r="A4622" s="13" t="s">
        <v>3605</v>
      </c>
    </row>
    <row r="4623" spans="1:1" ht="16.8" customHeight="1" x14ac:dyDescent="0.25">
      <c r="A4623" t="s">
        <v>3606</v>
      </c>
    </row>
    <row r="4624" spans="1:1" ht="15.45" customHeight="1" x14ac:dyDescent="0.25">
      <c r="A4624" s="28" t="s">
        <v>3607</v>
      </c>
    </row>
    <row r="4625" spans="1:1" ht="19.2" customHeight="1" x14ac:dyDescent="0.25">
      <c r="A4625" t="s">
        <v>3608</v>
      </c>
    </row>
    <row r="4626" spans="1:1" ht="15.45" customHeight="1" x14ac:dyDescent="0.25">
      <c r="A4626" s="28" t="s">
        <v>3609</v>
      </c>
    </row>
    <row r="4627" spans="1:1" ht="14.7" customHeight="1" x14ac:dyDescent="0.25">
      <c r="A4627" s="35" t="s">
        <v>270</v>
      </c>
    </row>
    <row r="4628" spans="1:1" ht="15.75" customHeight="1" x14ac:dyDescent="0.25">
      <c r="A4628" s="51" t="s">
        <v>444</v>
      </c>
    </row>
    <row r="4629" spans="1:1" ht="18.45" customHeight="1" x14ac:dyDescent="0.25">
      <c r="A4629" t="s">
        <v>3610</v>
      </c>
    </row>
    <row r="4630" spans="1:1" ht="18" customHeight="1" x14ac:dyDescent="0.25">
      <c r="A4630" t="s">
        <v>3611</v>
      </c>
    </row>
    <row r="4631" spans="1:1" ht="13.8" customHeight="1" x14ac:dyDescent="0.25">
      <c r="A4631" s="20" t="s">
        <v>3612</v>
      </c>
    </row>
    <row r="4632" spans="1:1" ht="16.8" customHeight="1" x14ac:dyDescent="0.25">
      <c r="A4632" t="s">
        <v>3613</v>
      </c>
    </row>
    <row r="4633" spans="1:1" ht="16.2" customHeight="1" x14ac:dyDescent="0.25">
      <c r="A4633" s="135" t="s">
        <v>3614</v>
      </c>
    </row>
    <row r="4634" spans="1:1" ht="15.45" customHeight="1" x14ac:dyDescent="0.25">
      <c r="A4634" s="39" t="s">
        <v>3280</v>
      </c>
    </row>
    <row r="4635" spans="1:1" ht="15.45" customHeight="1" x14ac:dyDescent="0.25">
      <c r="A4635" s="63" t="s">
        <v>3615</v>
      </c>
    </row>
    <row r="4636" spans="1:1" ht="15.45" customHeight="1" x14ac:dyDescent="0.25">
      <c r="A4636" s="39" t="s">
        <v>3616</v>
      </c>
    </row>
    <row r="4637" spans="1:1" ht="15.45" customHeight="1" x14ac:dyDescent="0.25">
      <c r="A4637" s="39" t="s">
        <v>3617</v>
      </c>
    </row>
    <row r="4638" spans="1:1" ht="15.45" customHeight="1" x14ac:dyDescent="0.25">
      <c r="A4638" s="39" t="s">
        <v>3618</v>
      </c>
    </row>
    <row r="4639" spans="1:1" ht="16.2" customHeight="1" x14ac:dyDescent="0.25">
      <c r="A4639" s="39" t="s">
        <v>3619</v>
      </c>
    </row>
    <row r="4640" spans="1:1" ht="15.45" customHeight="1" x14ac:dyDescent="0.25">
      <c r="A4640" s="39" t="s">
        <v>3620</v>
      </c>
    </row>
    <row r="4641" spans="1:1" ht="16.8" customHeight="1" x14ac:dyDescent="0.25">
      <c r="A4641" s="13" t="s">
        <v>3621</v>
      </c>
    </row>
    <row r="4642" spans="1:1" ht="16.8" customHeight="1" x14ac:dyDescent="0.25">
      <c r="A4642" s="13" t="s">
        <v>3622</v>
      </c>
    </row>
    <row r="4643" spans="1:1" ht="15.45" customHeight="1" x14ac:dyDescent="0.25">
      <c r="A4643" s="39" t="s">
        <v>3363</v>
      </c>
    </row>
    <row r="4644" spans="1:1" ht="16.8" customHeight="1" x14ac:dyDescent="0.25">
      <c r="A4644" s="13" t="s">
        <v>3623</v>
      </c>
    </row>
    <row r="4645" spans="1:1" ht="16.2" customHeight="1" x14ac:dyDescent="0.25">
      <c r="A4645" s="13" t="s">
        <v>3624</v>
      </c>
    </row>
    <row r="4646" spans="1:1" ht="15.45" customHeight="1" x14ac:dyDescent="0.25">
      <c r="A4646" s="39" t="s">
        <v>3286</v>
      </c>
    </row>
    <row r="4647" spans="1:1" ht="16.8" customHeight="1" x14ac:dyDescent="0.25">
      <c r="A4647" s="13" t="s">
        <v>3625</v>
      </c>
    </row>
    <row r="4648" spans="1:1" ht="16.2" customHeight="1" x14ac:dyDescent="0.25">
      <c r="A4648" s="13" t="s">
        <v>3626</v>
      </c>
    </row>
    <row r="4649" spans="1:1" ht="41.7" customHeight="1" x14ac:dyDescent="0.25">
      <c r="A4649" t="s">
        <v>442</v>
      </c>
    </row>
    <row r="4650" spans="1:1" ht="13.8" customHeight="1" x14ac:dyDescent="0.25">
      <c r="A4650" t="s">
        <v>3627</v>
      </c>
    </row>
    <row r="4651" spans="1:1" ht="16.5" customHeight="1" x14ac:dyDescent="0.25">
      <c r="A4651" s="61" t="s">
        <v>786</v>
      </c>
    </row>
    <row r="4652" spans="1:1" ht="21.3" customHeight="1" x14ac:dyDescent="0.25">
      <c r="A4652" s="13" t="s">
        <v>3628</v>
      </c>
    </row>
    <row r="4653" spans="1:1" ht="18.75" customHeight="1" x14ac:dyDescent="0.25">
      <c r="A4653" t="s">
        <v>3629</v>
      </c>
    </row>
    <row r="4654" spans="1:1" ht="16.2" customHeight="1" x14ac:dyDescent="0.25">
      <c r="A4654" s="164" t="s">
        <v>301</v>
      </c>
    </row>
    <row r="4655" spans="1:1" ht="16.95" customHeight="1" x14ac:dyDescent="0.25">
      <c r="A4655" s="44" t="s">
        <v>3630</v>
      </c>
    </row>
    <row r="4656" spans="1:1" ht="16.95" customHeight="1" x14ac:dyDescent="0.25">
      <c r="A4656" s="44" t="s">
        <v>3631</v>
      </c>
    </row>
    <row r="4657" spans="1:1" ht="16.95" customHeight="1" x14ac:dyDescent="0.25">
      <c r="A4657" s="44" t="s">
        <v>3632</v>
      </c>
    </row>
    <row r="4658" spans="1:1" ht="16.2" customHeight="1" x14ac:dyDescent="0.25">
      <c r="A4658" s="10" t="s">
        <v>3633</v>
      </c>
    </row>
    <row r="4659" spans="1:1" ht="16.2" customHeight="1" x14ac:dyDescent="0.25">
      <c r="A4659" s="17" t="s">
        <v>3634</v>
      </c>
    </row>
    <row r="4660" spans="1:1" ht="16.2" customHeight="1" x14ac:dyDescent="0.25">
      <c r="A4660" s="14" t="s">
        <v>3635</v>
      </c>
    </row>
    <row r="4661" spans="1:1" ht="16.2" customHeight="1" x14ac:dyDescent="0.25">
      <c r="A4661" s="10" t="s">
        <v>3636</v>
      </c>
    </row>
    <row r="4662" spans="1:1" ht="16.2" customHeight="1" x14ac:dyDescent="0.25">
      <c r="A4662" s="10" t="s">
        <v>3637</v>
      </c>
    </row>
    <row r="4663" spans="1:1" ht="16.95" customHeight="1" x14ac:dyDescent="0.25">
      <c r="A4663" s="10" t="s">
        <v>3638</v>
      </c>
    </row>
    <row r="4664" spans="1:1" ht="16.2" customHeight="1" x14ac:dyDescent="0.25">
      <c r="A4664" s="13" t="s">
        <v>3639</v>
      </c>
    </row>
    <row r="4665" spans="1:1" ht="16.2" customHeight="1" x14ac:dyDescent="0.25">
      <c r="A4665" s="10" t="s">
        <v>1371</v>
      </c>
    </row>
    <row r="4666" spans="1:1" ht="16.2" customHeight="1" x14ac:dyDescent="0.25">
      <c r="A4666" s="10" t="s">
        <v>3640</v>
      </c>
    </row>
    <row r="4667" spans="1:1" ht="16.2" customHeight="1" x14ac:dyDescent="0.25">
      <c r="A4667" s="14" t="s">
        <v>3641</v>
      </c>
    </row>
    <row r="4668" spans="1:1" ht="16.2" customHeight="1" x14ac:dyDescent="0.25">
      <c r="A4668" s="10" t="s">
        <v>3642</v>
      </c>
    </row>
    <row r="4669" spans="1:1" ht="16.2" customHeight="1" x14ac:dyDescent="0.25">
      <c r="A4669" s="17" t="s">
        <v>3643</v>
      </c>
    </row>
    <row r="4670" spans="1:1" ht="16.2" customHeight="1" x14ac:dyDescent="0.25">
      <c r="A4670" s="5">
        <v>12</v>
      </c>
    </row>
    <row r="4671" spans="1:1" ht="16.95" customHeight="1" x14ac:dyDescent="0.25">
      <c r="A4671" t="s">
        <v>3644</v>
      </c>
    </row>
    <row r="4672" spans="1:1" ht="16.2" customHeight="1" x14ac:dyDescent="0.25">
      <c r="A4672" t="s">
        <v>3645</v>
      </c>
    </row>
    <row r="4673" spans="1:1" ht="16.95" customHeight="1" x14ac:dyDescent="0.25">
      <c r="A4673" t="s">
        <v>3646</v>
      </c>
    </row>
    <row r="4674" spans="1:1" ht="16.2" customHeight="1" x14ac:dyDescent="0.25">
      <c r="A4674" s="10" t="s">
        <v>3647</v>
      </c>
    </row>
    <row r="4675" spans="1:1" ht="16.2" customHeight="1" x14ac:dyDescent="0.25">
      <c r="A4675" t="s">
        <v>3648</v>
      </c>
    </row>
    <row r="4676" spans="1:1" ht="16.2" customHeight="1" x14ac:dyDescent="0.25">
      <c r="A4676" t="s">
        <v>3649</v>
      </c>
    </row>
    <row r="4677" spans="1:1" ht="16.5" customHeight="1" x14ac:dyDescent="0.25">
      <c r="A4677" t="s">
        <v>3650</v>
      </c>
    </row>
    <row r="4678" spans="1:1" ht="16.95" customHeight="1" x14ac:dyDescent="0.25">
      <c r="A4678" t="s">
        <v>3651</v>
      </c>
    </row>
    <row r="4679" spans="1:1" ht="16.2" customHeight="1" x14ac:dyDescent="0.25">
      <c r="A4679" s="10" t="s">
        <v>3652</v>
      </c>
    </row>
    <row r="4680" spans="1:1" ht="16.2" customHeight="1" x14ac:dyDescent="0.25">
      <c r="A4680" t="s">
        <v>3653</v>
      </c>
    </row>
    <row r="4681" spans="1:1" ht="16.2" customHeight="1" x14ac:dyDescent="0.25">
      <c r="A4681" t="s">
        <v>3654</v>
      </c>
    </row>
    <row r="4682" spans="1:1" ht="16.2" customHeight="1" x14ac:dyDescent="0.25">
      <c r="A4682" s="165">
        <v>2007</v>
      </c>
    </row>
    <row r="4683" spans="1:1" ht="16.2" customHeight="1" x14ac:dyDescent="0.25">
      <c r="A4683" s="31" t="s">
        <v>3655</v>
      </c>
    </row>
    <row r="4684" spans="1:1" ht="16.2" customHeight="1" x14ac:dyDescent="0.25">
      <c r="A4684" s="44" t="s">
        <v>319</v>
      </c>
    </row>
    <row r="4685" spans="1:1" ht="16.2" customHeight="1" x14ac:dyDescent="0.25">
      <c r="A4685" s="14" t="s">
        <v>3656</v>
      </c>
    </row>
    <row r="4686" spans="1:1" ht="16.2" customHeight="1" x14ac:dyDescent="0.25">
      <c r="A4686" s="31" t="s">
        <v>3657</v>
      </c>
    </row>
    <row r="4687" spans="1:1" ht="16.2" customHeight="1" x14ac:dyDescent="0.25">
      <c r="A4687" s="31" t="s">
        <v>3658</v>
      </c>
    </row>
    <row r="4688" spans="1:1" ht="16.2" customHeight="1" x14ac:dyDescent="0.25">
      <c r="A4688" s="44" t="s">
        <v>319</v>
      </c>
    </row>
    <row r="4689" spans="1:1" ht="16.95" customHeight="1" x14ac:dyDescent="0.25">
      <c r="A4689" t="s">
        <v>3659</v>
      </c>
    </row>
    <row r="4690" spans="1:1" ht="16.2" customHeight="1" x14ac:dyDescent="0.25">
      <c r="A4690" s="44" t="s">
        <v>343</v>
      </c>
    </row>
    <row r="4691" spans="1:1" ht="16.2" customHeight="1" x14ac:dyDescent="0.25">
      <c r="A4691" s="14" t="s">
        <v>3660</v>
      </c>
    </row>
    <row r="4692" spans="1:1" ht="16.2" customHeight="1" x14ac:dyDescent="0.25">
      <c r="A4692" s="5">
        <v>6</v>
      </c>
    </row>
    <row r="4693" spans="1:1" ht="16.2" customHeight="1" x14ac:dyDescent="0.25">
      <c r="A4693" s="5">
        <v>4010</v>
      </c>
    </row>
    <row r="4694" spans="1:1" ht="16.2" customHeight="1" x14ac:dyDescent="0.25">
      <c r="A4694" s="5">
        <v>2215</v>
      </c>
    </row>
    <row r="4695" spans="1:1" ht="16.2" customHeight="1" x14ac:dyDescent="0.25">
      <c r="A4695" s="5">
        <v>29</v>
      </c>
    </row>
    <row r="4696" spans="1:1" ht="16.2" customHeight="1" x14ac:dyDescent="0.25">
      <c r="A4696" s="5">
        <v>3757</v>
      </c>
    </row>
    <row r="4697" spans="1:1" ht="16.2" customHeight="1" x14ac:dyDescent="0.25">
      <c r="A4697" s="5">
        <v>2212</v>
      </c>
    </row>
    <row r="4698" spans="1:1" ht="16.2" customHeight="1" x14ac:dyDescent="0.25">
      <c r="A4698" s="11" t="s">
        <v>3661</v>
      </c>
    </row>
    <row r="4699" spans="1:1" ht="17.55" customHeight="1" x14ac:dyDescent="0.25">
      <c r="A4699" s="45" t="s">
        <v>3662</v>
      </c>
    </row>
    <row r="4700" spans="1:1" ht="40.950000000000003" customHeight="1" x14ac:dyDescent="0.25">
      <c r="A4700" t="s">
        <v>3663</v>
      </c>
    </row>
    <row r="4701" spans="1:1" ht="17.55" customHeight="1" x14ac:dyDescent="0.25">
      <c r="A4701" s="10" t="s">
        <v>3664</v>
      </c>
    </row>
    <row r="4702" spans="1:1" ht="14.25" customHeight="1" x14ac:dyDescent="0.25">
      <c r="A4702" t="s">
        <v>3665</v>
      </c>
    </row>
    <row r="4703" spans="1:1" ht="15" customHeight="1" x14ac:dyDescent="0.25">
      <c r="A4703" s="16" t="s">
        <v>576</v>
      </c>
    </row>
    <row r="4704" spans="1:1" ht="16.2" customHeight="1" x14ac:dyDescent="0.25">
      <c r="A4704" t="s">
        <v>3666</v>
      </c>
    </row>
    <row r="4705" spans="1:1" ht="16.2" customHeight="1" x14ac:dyDescent="0.25">
      <c r="A4705" s="10" t="s">
        <v>3667</v>
      </c>
    </row>
    <row r="4706" spans="1:1" ht="16.2" customHeight="1" x14ac:dyDescent="0.25">
      <c r="A4706" s="10" t="s">
        <v>3668</v>
      </c>
    </row>
    <row r="4707" spans="1:1" ht="15.45" customHeight="1" x14ac:dyDescent="0.25">
      <c r="A4707" s="63" t="s">
        <v>3669</v>
      </c>
    </row>
    <row r="4708" spans="1:1" ht="16.2" customHeight="1" x14ac:dyDescent="0.25">
      <c r="A4708" s="10" t="s">
        <v>3670</v>
      </c>
    </row>
    <row r="4709" spans="1:1" ht="15.45" customHeight="1" x14ac:dyDescent="0.25">
      <c r="A4709" s="63" t="s">
        <v>3671</v>
      </c>
    </row>
    <row r="4710" spans="1:1" ht="16.2" customHeight="1" x14ac:dyDescent="0.25">
      <c r="A4710" s="12" t="s">
        <v>3672</v>
      </c>
    </row>
    <row r="4711" spans="1:1" ht="16.2" customHeight="1" x14ac:dyDescent="0.25">
      <c r="A4711" s="10" t="s">
        <v>3673</v>
      </c>
    </row>
    <row r="4712" spans="1:1" ht="15.45" customHeight="1" x14ac:dyDescent="0.25">
      <c r="A4712" s="63" t="s">
        <v>3671</v>
      </c>
    </row>
    <row r="4713" spans="1:1" ht="16.2" customHeight="1" x14ac:dyDescent="0.25">
      <c r="A4713" s="12" t="s">
        <v>3672</v>
      </c>
    </row>
    <row r="4714" spans="1:1" ht="16.2" customHeight="1" x14ac:dyDescent="0.25">
      <c r="A4714" s="10" t="s">
        <v>3674</v>
      </c>
    </row>
    <row r="4715" spans="1:1" ht="13.05" customHeight="1" x14ac:dyDescent="0.25">
      <c r="A4715" s="56">
        <v>3789</v>
      </c>
    </row>
    <row r="4716" spans="1:1" ht="14.7" customHeight="1" x14ac:dyDescent="0.25">
      <c r="A4716" s="58">
        <v>2147</v>
      </c>
    </row>
    <row r="4717" spans="1:1" ht="13.8" customHeight="1" x14ac:dyDescent="0.25">
      <c r="A4717" s="166">
        <v>4116</v>
      </c>
    </row>
    <row r="4718" spans="1:1" ht="13.8" customHeight="1" x14ac:dyDescent="0.25">
      <c r="A4718" s="167">
        <v>1859</v>
      </c>
    </row>
    <row r="4719" spans="1:1" ht="16.2" customHeight="1" x14ac:dyDescent="0.25">
      <c r="A4719" s="168">
        <v>3041</v>
      </c>
    </row>
    <row r="4720" spans="1:1" ht="16.2" customHeight="1" x14ac:dyDescent="0.25">
      <c r="A4720" s="168">
        <v>3331</v>
      </c>
    </row>
    <row r="4721" spans="1:1" ht="16.2" customHeight="1" x14ac:dyDescent="0.25">
      <c r="A4721" t="s">
        <v>3675</v>
      </c>
    </row>
    <row r="4722" spans="1:1" ht="16.2" customHeight="1" x14ac:dyDescent="0.25">
      <c r="A4722" s="10" t="s">
        <v>3676</v>
      </c>
    </row>
    <row r="4723" spans="1:1" ht="43.05" customHeight="1" x14ac:dyDescent="0.25">
      <c r="A4723" t="s">
        <v>3677</v>
      </c>
    </row>
    <row r="4724" spans="1:1" ht="22.2" customHeight="1" x14ac:dyDescent="0.25">
      <c r="A4724" s="100" t="s">
        <v>3678</v>
      </c>
    </row>
    <row r="4725" spans="1:1" ht="17.25" customHeight="1" x14ac:dyDescent="0.25">
      <c r="A4725" s="92" t="s">
        <v>3679</v>
      </c>
    </row>
    <row r="4726" spans="1:1" ht="9.3000000000000007" customHeight="1" x14ac:dyDescent="0.25">
      <c r="A4726" s="169" t="s">
        <v>3680</v>
      </c>
    </row>
    <row r="4727" spans="1:1" ht="17.25" customHeight="1" x14ac:dyDescent="0.25">
      <c r="A4727" t="s">
        <v>3681</v>
      </c>
    </row>
    <row r="4728" spans="1:1" ht="18.45" customHeight="1" x14ac:dyDescent="0.25">
      <c r="A4728" t="s">
        <v>3682</v>
      </c>
    </row>
    <row r="4729" spans="1:1" ht="15.45" customHeight="1" x14ac:dyDescent="0.25">
      <c r="A4729" s="28" t="s">
        <v>3683</v>
      </c>
    </row>
    <row r="4730" spans="1:1" ht="19.8" customHeight="1" x14ac:dyDescent="0.25">
      <c r="A4730" t="s">
        <v>3684</v>
      </c>
    </row>
    <row r="4731" spans="1:1" ht="19.2" customHeight="1" x14ac:dyDescent="0.25">
      <c r="A4731" t="s">
        <v>3685</v>
      </c>
    </row>
    <row r="4732" spans="1:1" ht="15.45" customHeight="1" x14ac:dyDescent="0.25">
      <c r="A4732" s="28" t="s">
        <v>3686</v>
      </c>
    </row>
    <row r="4733" spans="1:1" ht="20.55" customHeight="1" x14ac:dyDescent="0.25">
      <c r="A4733" t="s">
        <v>3687</v>
      </c>
    </row>
    <row r="4734" spans="1:1" ht="16.8" customHeight="1" x14ac:dyDescent="0.25">
      <c r="A4734" t="s">
        <v>3688</v>
      </c>
    </row>
    <row r="4735" spans="1:1" ht="17.25" customHeight="1" x14ac:dyDescent="0.25">
      <c r="A4735" t="s">
        <v>3689</v>
      </c>
    </row>
    <row r="4736" spans="1:1" ht="14.7" customHeight="1" x14ac:dyDescent="0.25">
      <c r="A4736" s="32">
        <v>0</v>
      </c>
    </row>
    <row r="4737" spans="1:1" ht="14.7" customHeight="1" x14ac:dyDescent="0.25">
      <c r="A4737" s="32">
        <v>1299</v>
      </c>
    </row>
    <row r="4738" spans="1:1" ht="14.7" customHeight="1" x14ac:dyDescent="0.25">
      <c r="A4738" s="28" t="s">
        <v>651</v>
      </c>
    </row>
    <row r="4739" spans="1:1" ht="19.8" customHeight="1" x14ac:dyDescent="0.25">
      <c r="A4739" s="17" t="s">
        <v>3690</v>
      </c>
    </row>
    <row r="4740" spans="1:1" ht="19.8" customHeight="1" x14ac:dyDescent="0.25">
      <c r="A4740" s="17" t="s">
        <v>3691</v>
      </c>
    </row>
    <row r="4741" spans="1:1" ht="19.8" customHeight="1" x14ac:dyDescent="0.25">
      <c r="A4741" t="s">
        <v>3692</v>
      </c>
    </row>
    <row r="4742" spans="1:1" ht="19.8" customHeight="1" x14ac:dyDescent="0.25">
      <c r="A4742" t="s">
        <v>3693</v>
      </c>
    </row>
    <row r="4743" spans="1:1" ht="19.8" customHeight="1" x14ac:dyDescent="0.25">
      <c r="A4743" t="s">
        <v>3694</v>
      </c>
    </row>
    <row r="4744" spans="1:1" ht="14.7" customHeight="1" x14ac:dyDescent="0.25">
      <c r="A4744" s="29" t="s">
        <v>3695</v>
      </c>
    </row>
    <row r="4745" spans="1:1" ht="14.7" customHeight="1" x14ac:dyDescent="0.25">
      <c r="A4745" s="28" t="s">
        <v>235</v>
      </c>
    </row>
    <row r="4746" spans="1:1" ht="14.7" customHeight="1" x14ac:dyDescent="0.25">
      <c r="A4746" s="29" t="s">
        <v>236</v>
      </c>
    </row>
    <row r="4747" spans="1:1" ht="14.7" customHeight="1" x14ac:dyDescent="0.25">
      <c r="A4747" s="28" t="s">
        <v>1692</v>
      </c>
    </row>
    <row r="4748" spans="1:1" ht="14.7" customHeight="1" x14ac:dyDescent="0.25">
      <c r="A4748" s="28" t="s">
        <v>3696</v>
      </c>
    </row>
    <row r="4749" spans="1:1" ht="19.8" customHeight="1" x14ac:dyDescent="0.25">
      <c r="A4749" t="s">
        <v>3697</v>
      </c>
    </row>
    <row r="4750" spans="1:1" ht="19.8" customHeight="1" x14ac:dyDescent="0.25">
      <c r="A4750" s="17" t="s">
        <v>3698</v>
      </c>
    </row>
    <row r="4751" spans="1:1" ht="19.8" customHeight="1" x14ac:dyDescent="0.25">
      <c r="A4751" s="17" t="s">
        <v>3699</v>
      </c>
    </row>
    <row r="4752" spans="1:1" ht="19.8" customHeight="1" x14ac:dyDescent="0.25">
      <c r="A4752" s="17" t="s">
        <v>3700</v>
      </c>
    </row>
    <row r="4753" spans="1:1" ht="19.2" customHeight="1" x14ac:dyDescent="0.25">
      <c r="A4753" s="43" t="s">
        <v>3701</v>
      </c>
    </row>
    <row r="4754" spans="1:1" ht="19.8" customHeight="1" x14ac:dyDescent="0.25">
      <c r="A4754" s="13" t="s">
        <v>3702</v>
      </c>
    </row>
    <row r="4755" spans="1:1" ht="19.8" customHeight="1" x14ac:dyDescent="0.25">
      <c r="A4755" s="13" t="s">
        <v>3703</v>
      </c>
    </row>
    <row r="4756" spans="1:1" ht="19.8" customHeight="1" x14ac:dyDescent="0.25">
      <c r="A4756" s="13" t="s">
        <v>3704</v>
      </c>
    </row>
    <row r="4757" spans="1:1" ht="19.2" customHeight="1" x14ac:dyDescent="0.25">
      <c r="A4757" s="43" t="s">
        <v>3705</v>
      </c>
    </row>
    <row r="4758" spans="1:1" ht="19.8" customHeight="1" x14ac:dyDescent="0.25">
      <c r="A4758" s="13" t="s">
        <v>3706</v>
      </c>
    </row>
    <row r="4759" spans="1:1" ht="14.7" customHeight="1" x14ac:dyDescent="0.25">
      <c r="A4759" s="32">
        <v>23</v>
      </c>
    </row>
    <row r="4760" spans="1:1" ht="19.2" customHeight="1" x14ac:dyDescent="0.25">
      <c r="A4760" s="13" t="s">
        <v>3707</v>
      </c>
    </row>
    <row r="4761" spans="1:1" ht="19.8" customHeight="1" x14ac:dyDescent="0.25">
      <c r="A4761" s="13" t="s">
        <v>3708</v>
      </c>
    </row>
    <row r="4762" spans="1:1" ht="19.8" customHeight="1" x14ac:dyDescent="0.25">
      <c r="A4762" s="43" t="s">
        <v>3709</v>
      </c>
    </row>
    <row r="4763" spans="1:1" ht="19.8" customHeight="1" x14ac:dyDescent="0.25">
      <c r="A4763" s="13" t="s">
        <v>3710</v>
      </c>
    </row>
    <row r="4764" spans="1:1" ht="19.2" customHeight="1" x14ac:dyDescent="0.25">
      <c r="A4764" s="13" t="s">
        <v>3711</v>
      </c>
    </row>
    <row r="4765" spans="1:1" ht="16.8" customHeight="1" x14ac:dyDescent="0.25">
      <c r="A4765" s="36" t="s">
        <v>3712</v>
      </c>
    </row>
    <row r="4766" spans="1:1" ht="14.7" customHeight="1" x14ac:dyDescent="0.25">
      <c r="A4766" s="28" t="s">
        <v>3713</v>
      </c>
    </row>
    <row r="4767" spans="1:1" ht="19.2" customHeight="1" x14ac:dyDescent="0.25">
      <c r="A4767" t="s">
        <v>3714</v>
      </c>
    </row>
    <row r="4768" spans="1:1" ht="14.7" customHeight="1" x14ac:dyDescent="0.25">
      <c r="A4768" s="105" t="s">
        <v>3715</v>
      </c>
    </row>
    <row r="4769" spans="1:1" ht="14.7" customHeight="1" x14ac:dyDescent="0.25">
      <c r="A4769" s="105" t="s">
        <v>416</v>
      </c>
    </row>
    <row r="4770" spans="1:1" ht="14.7" customHeight="1" x14ac:dyDescent="0.25">
      <c r="A4770" s="48" t="s">
        <v>270</v>
      </c>
    </row>
    <row r="4771" spans="1:1" ht="14.7" customHeight="1" x14ac:dyDescent="0.25">
      <c r="A4771" s="105" t="s">
        <v>417</v>
      </c>
    </row>
    <row r="4772" spans="1:1" ht="14.7" customHeight="1" x14ac:dyDescent="0.25">
      <c r="A4772" s="48" t="s">
        <v>270</v>
      </c>
    </row>
    <row r="4773" spans="1:1" ht="15.75" customHeight="1" x14ac:dyDescent="0.25">
      <c r="A4773" s="51" t="s">
        <v>444</v>
      </c>
    </row>
    <row r="4774" spans="1:1" ht="19.8" customHeight="1" x14ac:dyDescent="0.25">
      <c r="A4774" t="s">
        <v>3716</v>
      </c>
    </row>
    <row r="4775" spans="1:1" ht="19.8" customHeight="1" x14ac:dyDescent="0.25">
      <c r="A4775" t="s">
        <v>3717</v>
      </c>
    </row>
    <row r="4776" spans="1:1" ht="19.2" customHeight="1" x14ac:dyDescent="0.25">
      <c r="A4776" t="s">
        <v>3718</v>
      </c>
    </row>
    <row r="4777" spans="1:1" ht="19.8" customHeight="1" x14ac:dyDescent="0.25">
      <c r="A4777" t="s">
        <v>3719</v>
      </c>
    </row>
    <row r="4778" spans="1:1" ht="19.8" customHeight="1" x14ac:dyDescent="0.25">
      <c r="A4778" s="30" t="s">
        <v>3720</v>
      </c>
    </row>
    <row r="4779" spans="1:1" ht="18.45" customHeight="1" x14ac:dyDescent="0.25">
      <c r="A4779" s="31" t="s">
        <v>3721</v>
      </c>
    </row>
    <row r="4780" spans="1:1" ht="18.45" customHeight="1" x14ac:dyDescent="0.25">
      <c r="A4780" s="31" t="s">
        <v>3722</v>
      </c>
    </row>
    <row r="4781" spans="1:1" ht="18.45" customHeight="1" x14ac:dyDescent="0.25">
      <c r="A4781" s="31" t="s">
        <v>3723</v>
      </c>
    </row>
    <row r="4782" spans="1:1" ht="18.45" customHeight="1" x14ac:dyDescent="0.25">
      <c r="A4782" s="31" t="s">
        <v>3724</v>
      </c>
    </row>
    <row r="4783" spans="1:1" ht="4.95" customHeight="1" x14ac:dyDescent="0.25">
      <c r="A4783" s="127" t="s">
        <v>3725</v>
      </c>
    </row>
    <row r="4784" spans="1:1" ht="14.25" customHeight="1" x14ac:dyDescent="0.25">
      <c r="A4784" t="s">
        <v>3726</v>
      </c>
    </row>
    <row r="4785" spans="1:1" ht="24.45" customHeight="1" x14ac:dyDescent="0.25">
      <c r="A4785" s="170" t="s">
        <v>3727</v>
      </c>
    </row>
    <row r="4786" spans="1:1" ht="18" customHeight="1" x14ac:dyDescent="0.25">
      <c r="A4786" t="s">
        <v>3728</v>
      </c>
    </row>
    <row r="4787" spans="1:1" ht="18" customHeight="1" x14ac:dyDescent="0.25">
      <c r="A4787" s="96" t="s">
        <v>3729</v>
      </c>
    </row>
    <row r="4788" spans="1:1" ht="17.55" customHeight="1" x14ac:dyDescent="0.25">
      <c r="A4788" s="88" t="s">
        <v>3730</v>
      </c>
    </row>
    <row r="4789" spans="1:1" ht="16.05" customHeight="1" x14ac:dyDescent="0.25">
      <c r="A4789" t="s">
        <v>3731</v>
      </c>
    </row>
    <row r="4790" spans="1:1" ht="14.25" customHeight="1" x14ac:dyDescent="0.25">
      <c r="A4790" s="112" t="s">
        <v>3732</v>
      </c>
    </row>
    <row r="4791" spans="1:1" ht="15.45" customHeight="1" x14ac:dyDescent="0.25">
      <c r="A4791" t="s">
        <v>3733</v>
      </c>
    </row>
    <row r="4792" spans="1:1" ht="15.45" customHeight="1" x14ac:dyDescent="0.25">
      <c r="A4792" s="63" t="s">
        <v>556</v>
      </c>
    </row>
    <row r="4793" spans="1:1" ht="15.45" customHeight="1" x14ac:dyDescent="0.25">
      <c r="A4793" t="s">
        <v>3734</v>
      </c>
    </row>
    <row r="4794" spans="1:1" ht="15.45" customHeight="1" x14ac:dyDescent="0.25">
      <c r="A4794" s="63" t="s">
        <v>556</v>
      </c>
    </row>
    <row r="4795" spans="1:1" ht="15.45" customHeight="1" x14ac:dyDescent="0.25">
      <c r="A4795" s="39" t="s">
        <v>948</v>
      </c>
    </row>
    <row r="4796" spans="1:1" ht="15.45" customHeight="1" x14ac:dyDescent="0.25">
      <c r="A4796" s="63" t="s">
        <v>3735</v>
      </c>
    </row>
    <row r="4797" spans="1:1" ht="15.45" customHeight="1" x14ac:dyDescent="0.25">
      <c r="A4797" t="s">
        <v>3736</v>
      </c>
    </row>
    <row r="4798" spans="1:1" ht="15.45" customHeight="1" x14ac:dyDescent="0.25">
      <c r="A4798" s="63" t="s">
        <v>1634</v>
      </c>
    </row>
    <row r="4799" spans="1:1" ht="15.45" customHeight="1" x14ac:dyDescent="0.25">
      <c r="A4799" s="85" t="s">
        <v>770</v>
      </c>
    </row>
    <row r="4800" spans="1:1" ht="15.45" customHeight="1" x14ac:dyDescent="0.25">
      <c r="A4800" t="s">
        <v>3737</v>
      </c>
    </row>
    <row r="4801" spans="1:1" ht="15.45" customHeight="1" x14ac:dyDescent="0.25">
      <c r="A4801" s="63" t="s">
        <v>556</v>
      </c>
    </row>
    <row r="4802" spans="1:1" ht="15.45" customHeight="1" x14ac:dyDescent="0.25">
      <c r="A4802" s="39" t="s">
        <v>2439</v>
      </c>
    </row>
    <row r="4803" spans="1:1" ht="15.45" customHeight="1" x14ac:dyDescent="0.25">
      <c r="A4803" s="63" t="s">
        <v>556</v>
      </c>
    </row>
    <row r="4804" spans="1:1" ht="15.45" customHeight="1" x14ac:dyDescent="0.25">
      <c r="A4804" t="s">
        <v>3738</v>
      </c>
    </row>
    <row r="4805" spans="1:1" ht="15.45" customHeight="1" x14ac:dyDescent="0.25">
      <c r="A4805" s="63" t="s">
        <v>556</v>
      </c>
    </row>
    <row r="4806" spans="1:1" ht="15.45" customHeight="1" x14ac:dyDescent="0.25">
      <c r="A4806" t="s">
        <v>3739</v>
      </c>
    </row>
    <row r="4807" spans="1:1" ht="15.45" customHeight="1" x14ac:dyDescent="0.25">
      <c r="A4807" s="63" t="s">
        <v>1016</v>
      </c>
    </row>
    <row r="4808" spans="1:1" ht="15.45" customHeight="1" x14ac:dyDescent="0.25">
      <c r="A4808" s="39" t="s">
        <v>3740</v>
      </c>
    </row>
    <row r="4809" spans="1:1" ht="15.45" customHeight="1" x14ac:dyDescent="0.25">
      <c r="A4809" s="63" t="s">
        <v>556</v>
      </c>
    </row>
    <row r="4810" spans="1:1" ht="15.45" customHeight="1" x14ac:dyDescent="0.25">
      <c r="A4810" s="39" t="s">
        <v>3280</v>
      </c>
    </row>
    <row r="4811" spans="1:1" ht="17.7" customHeight="1" x14ac:dyDescent="0.25">
      <c r="A4811" t="s">
        <v>3741</v>
      </c>
    </row>
    <row r="4812" spans="1:1" ht="17.7" customHeight="1" x14ac:dyDescent="0.25">
      <c r="A4812" t="s">
        <v>3742</v>
      </c>
    </row>
    <row r="4813" spans="1:1" ht="17.7" customHeight="1" x14ac:dyDescent="0.25">
      <c r="A4813" t="s">
        <v>3743</v>
      </c>
    </row>
    <row r="4814" spans="1:1" ht="17.7" customHeight="1" x14ac:dyDescent="0.25">
      <c r="A4814" t="s">
        <v>3744</v>
      </c>
    </row>
    <row r="4815" spans="1:1" ht="18.3" customHeight="1" x14ac:dyDescent="0.25">
      <c r="A4815" t="s">
        <v>3745</v>
      </c>
    </row>
    <row r="4816" spans="1:1" ht="17.7" customHeight="1" x14ac:dyDescent="0.25">
      <c r="A4816" t="s">
        <v>3746</v>
      </c>
    </row>
    <row r="4817" spans="1:1" ht="17.55" customHeight="1" x14ac:dyDescent="0.25">
      <c r="A4817" t="s">
        <v>3747</v>
      </c>
    </row>
    <row r="4818" spans="1:1" ht="17.55" customHeight="1" x14ac:dyDescent="0.25">
      <c r="A4818" t="s">
        <v>3748</v>
      </c>
    </row>
    <row r="4819" spans="1:1" ht="18" customHeight="1" x14ac:dyDescent="0.25">
      <c r="A4819" t="s">
        <v>3749</v>
      </c>
    </row>
    <row r="4820" spans="1:1" ht="17.25" customHeight="1" x14ac:dyDescent="0.25">
      <c r="A4820" t="s">
        <v>3750</v>
      </c>
    </row>
    <row r="4821" spans="1:1" ht="18.3" customHeight="1" x14ac:dyDescent="0.25">
      <c r="A4821" t="s">
        <v>3751</v>
      </c>
    </row>
    <row r="4822" spans="1:1" ht="18" customHeight="1" x14ac:dyDescent="0.25">
      <c r="A4822" t="s">
        <v>3752</v>
      </c>
    </row>
    <row r="4823" spans="1:1" ht="18" customHeight="1" x14ac:dyDescent="0.25">
      <c r="A4823" t="s">
        <v>3753</v>
      </c>
    </row>
    <row r="4824" spans="1:1" ht="18" customHeight="1" x14ac:dyDescent="0.25">
      <c r="A4824" t="s">
        <v>3754</v>
      </c>
    </row>
    <row r="4825" spans="1:1" ht="17.55" customHeight="1" x14ac:dyDescent="0.25">
      <c r="A4825" t="s">
        <v>3755</v>
      </c>
    </row>
    <row r="4826" spans="1:1" ht="18" customHeight="1" x14ac:dyDescent="0.25">
      <c r="A4826" t="s">
        <v>3756</v>
      </c>
    </row>
    <row r="4827" spans="1:1" ht="17.55" customHeight="1" x14ac:dyDescent="0.25">
      <c r="A4827" s="17" t="s">
        <v>3757</v>
      </c>
    </row>
    <row r="4828" spans="1:1" ht="17.55" customHeight="1" x14ac:dyDescent="0.25">
      <c r="A4828" s="17" t="s">
        <v>3758</v>
      </c>
    </row>
    <row r="4829" spans="1:1" ht="17.55" customHeight="1" x14ac:dyDescent="0.25">
      <c r="A4829" s="36" t="s">
        <v>3759</v>
      </c>
    </row>
    <row r="4830" spans="1:1" ht="15.45" customHeight="1" x14ac:dyDescent="0.25">
      <c r="A4830" s="31" t="s">
        <v>3760</v>
      </c>
    </row>
    <row r="4831" spans="1:1" ht="15.45" customHeight="1" x14ac:dyDescent="0.25">
      <c r="A4831" s="31" t="s">
        <v>3761</v>
      </c>
    </row>
    <row r="4832" spans="1:1" ht="16.2" customHeight="1" x14ac:dyDescent="0.25">
      <c r="A4832" s="39" t="s">
        <v>3762</v>
      </c>
    </row>
    <row r="4833" spans="1:1" ht="15.45" customHeight="1" x14ac:dyDescent="0.25">
      <c r="A4833" s="31" t="s">
        <v>3760</v>
      </c>
    </row>
    <row r="4834" spans="1:1" ht="15.45" customHeight="1" x14ac:dyDescent="0.25">
      <c r="A4834" s="31" t="s">
        <v>3763</v>
      </c>
    </row>
    <row r="4835" spans="1:1" ht="15.45" customHeight="1" x14ac:dyDescent="0.25">
      <c r="A4835" s="67" t="s">
        <v>571</v>
      </c>
    </row>
    <row r="4836" spans="1:1" ht="15.45" customHeight="1" x14ac:dyDescent="0.25">
      <c r="A4836" s="72" t="s">
        <v>3764</v>
      </c>
    </row>
    <row r="4837" spans="1:1" ht="15.45" customHeight="1" x14ac:dyDescent="0.25">
      <c r="A4837" s="31" t="s">
        <v>3765</v>
      </c>
    </row>
    <row r="4838" spans="1:1" ht="17.55" customHeight="1" x14ac:dyDescent="0.25">
      <c r="A4838" t="s">
        <v>3766</v>
      </c>
    </row>
    <row r="4839" spans="1:1" ht="16.8" customHeight="1" x14ac:dyDescent="0.25">
      <c r="A4839" t="s">
        <v>3767</v>
      </c>
    </row>
    <row r="4840" spans="1:1" ht="16.5" customHeight="1" x14ac:dyDescent="0.25">
      <c r="A4840" s="17" t="s">
        <v>3768</v>
      </c>
    </row>
    <row r="4841" spans="1:1" ht="16.95" customHeight="1" x14ac:dyDescent="0.25">
      <c r="A4841" t="s">
        <v>3769</v>
      </c>
    </row>
    <row r="4842" spans="1:1" ht="16.95" customHeight="1" x14ac:dyDescent="0.25">
      <c r="A4842" t="s">
        <v>3770</v>
      </c>
    </row>
    <row r="4843" spans="1:1" ht="52.95" customHeight="1" x14ac:dyDescent="0.25">
      <c r="A4843" t="s">
        <v>1520</v>
      </c>
    </row>
    <row r="4844" spans="1:1" ht="37.950000000000003" customHeight="1" x14ac:dyDescent="0.25">
      <c r="A4844" t="s">
        <v>3771</v>
      </c>
    </row>
    <row r="4845" spans="1:1" ht="11.55" customHeight="1" x14ac:dyDescent="0.25">
      <c r="A4845" s="37" t="s">
        <v>281</v>
      </c>
    </row>
    <row r="4846" spans="1:1" ht="18" customHeight="1" x14ac:dyDescent="0.25">
      <c r="A4846" t="s">
        <v>3772</v>
      </c>
    </row>
    <row r="4847" spans="1:1" ht="18.45" customHeight="1" x14ac:dyDescent="0.25">
      <c r="A4847" t="s">
        <v>3773</v>
      </c>
    </row>
    <row r="4848" spans="1:1" ht="15.45" customHeight="1" x14ac:dyDescent="0.25">
      <c r="A4848" s="28" t="s">
        <v>3774</v>
      </c>
    </row>
    <row r="4849" spans="1:1" ht="19.8" customHeight="1" x14ac:dyDescent="0.25">
      <c r="A4849" t="s">
        <v>3775</v>
      </c>
    </row>
    <row r="4850" spans="1:1" ht="18" customHeight="1" x14ac:dyDescent="0.25">
      <c r="A4850" t="s">
        <v>3776</v>
      </c>
    </row>
    <row r="4851" spans="1:1" ht="16.05" customHeight="1" x14ac:dyDescent="0.25">
      <c r="A4851" t="s">
        <v>3777</v>
      </c>
    </row>
    <row r="4852" spans="1:1" ht="21" customHeight="1" x14ac:dyDescent="0.25">
      <c r="A4852" t="s">
        <v>3778</v>
      </c>
    </row>
    <row r="4853" spans="1:1" ht="19.8" customHeight="1" x14ac:dyDescent="0.25">
      <c r="A4853" t="s">
        <v>3779</v>
      </c>
    </row>
    <row r="4854" spans="1:1" ht="18" customHeight="1" x14ac:dyDescent="0.25">
      <c r="A4854" t="s">
        <v>3780</v>
      </c>
    </row>
    <row r="4855" spans="1:1" ht="14.7" customHeight="1" x14ac:dyDescent="0.25">
      <c r="A4855" s="28" t="s">
        <v>2569</v>
      </c>
    </row>
    <row r="4856" spans="1:1" ht="19.2" customHeight="1" x14ac:dyDescent="0.25">
      <c r="A4856" s="17" t="s">
        <v>3781</v>
      </c>
    </row>
    <row r="4857" spans="1:1" ht="19.8" customHeight="1" x14ac:dyDescent="0.25">
      <c r="A4857" s="17" t="s">
        <v>3782</v>
      </c>
    </row>
    <row r="4858" spans="1:1" ht="19.8" customHeight="1" x14ac:dyDescent="0.25">
      <c r="A4858" t="s">
        <v>3783</v>
      </c>
    </row>
    <row r="4859" spans="1:1" ht="19.8" customHeight="1" x14ac:dyDescent="0.25">
      <c r="A4859" t="s">
        <v>3784</v>
      </c>
    </row>
    <row r="4860" spans="1:1" ht="20.55" customHeight="1" x14ac:dyDescent="0.25">
      <c r="A4860" t="s">
        <v>3785</v>
      </c>
    </row>
    <row r="4861" spans="1:1" ht="14.7" customHeight="1" x14ac:dyDescent="0.25">
      <c r="A4861" s="29" t="s">
        <v>3786</v>
      </c>
    </row>
    <row r="4862" spans="1:1" ht="14.7" customHeight="1" x14ac:dyDescent="0.25">
      <c r="A4862" s="28" t="s">
        <v>235</v>
      </c>
    </row>
    <row r="4863" spans="1:1" ht="14.7" customHeight="1" x14ac:dyDescent="0.25">
      <c r="A4863" s="29" t="s">
        <v>236</v>
      </c>
    </row>
    <row r="4864" spans="1:1" ht="14.7" customHeight="1" x14ac:dyDescent="0.25">
      <c r="A4864" s="28" t="s">
        <v>1692</v>
      </c>
    </row>
    <row r="4865" spans="1:1" ht="14.7" customHeight="1" x14ac:dyDescent="0.25">
      <c r="A4865" s="28" t="s">
        <v>3696</v>
      </c>
    </row>
    <row r="4866" spans="1:1" ht="20.55" customHeight="1" x14ac:dyDescent="0.25">
      <c r="A4866" t="s">
        <v>3787</v>
      </c>
    </row>
    <row r="4867" spans="1:1" ht="20.55" customHeight="1" x14ac:dyDescent="0.25">
      <c r="A4867" s="17" t="s">
        <v>3788</v>
      </c>
    </row>
    <row r="4868" spans="1:1" ht="19.8" customHeight="1" x14ac:dyDescent="0.25">
      <c r="A4868" s="17" t="s">
        <v>3789</v>
      </c>
    </row>
    <row r="4869" spans="1:1" ht="19.8" customHeight="1" x14ac:dyDescent="0.25">
      <c r="A4869" s="17" t="s">
        <v>3790</v>
      </c>
    </row>
    <row r="4870" spans="1:1" ht="19.8" customHeight="1" x14ac:dyDescent="0.25">
      <c r="A4870" s="43" t="s">
        <v>3791</v>
      </c>
    </row>
    <row r="4871" spans="1:1" ht="17.25" customHeight="1" x14ac:dyDescent="0.25">
      <c r="A4871" s="162" t="s">
        <v>3792</v>
      </c>
    </row>
    <row r="4872" spans="1:1" ht="19.8" customHeight="1" x14ac:dyDescent="0.25">
      <c r="A4872" s="13" t="s">
        <v>3793</v>
      </c>
    </row>
    <row r="4873" spans="1:1" ht="19.2" customHeight="1" x14ac:dyDescent="0.25">
      <c r="A4873" s="13" t="s">
        <v>3794</v>
      </c>
    </row>
    <row r="4874" spans="1:1" ht="19.8" customHeight="1" x14ac:dyDescent="0.25">
      <c r="A4874" s="43" t="s">
        <v>3795</v>
      </c>
    </row>
    <row r="4875" spans="1:1" ht="19.8" customHeight="1" x14ac:dyDescent="0.25">
      <c r="A4875" s="13" t="s">
        <v>3796</v>
      </c>
    </row>
    <row r="4876" spans="1:1" ht="14.7" customHeight="1" x14ac:dyDescent="0.25">
      <c r="A4876" s="29" t="s">
        <v>3797</v>
      </c>
    </row>
    <row r="4877" spans="1:1" ht="20.55" customHeight="1" x14ac:dyDescent="0.25">
      <c r="A4877" s="13" t="s">
        <v>3798</v>
      </c>
    </row>
    <row r="4878" spans="1:1" ht="19.8" customHeight="1" x14ac:dyDescent="0.25">
      <c r="A4878" s="13" t="s">
        <v>3799</v>
      </c>
    </row>
    <row r="4879" spans="1:1" ht="19.8" customHeight="1" x14ac:dyDescent="0.25">
      <c r="A4879" s="43" t="s">
        <v>3800</v>
      </c>
    </row>
    <row r="4880" spans="1:1" ht="19.8" customHeight="1" x14ac:dyDescent="0.25">
      <c r="A4880" s="13" t="s">
        <v>3801</v>
      </c>
    </row>
    <row r="4881" spans="1:1" ht="19.2" customHeight="1" x14ac:dyDescent="0.25">
      <c r="A4881" s="13" t="s">
        <v>3802</v>
      </c>
    </row>
    <row r="4882" spans="1:1" ht="19.8" customHeight="1" x14ac:dyDescent="0.25">
      <c r="A4882" s="43" t="s">
        <v>3803</v>
      </c>
    </row>
    <row r="4883" spans="1:1" ht="15.45" customHeight="1" x14ac:dyDescent="0.25">
      <c r="A4883" s="28" t="s">
        <v>3804</v>
      </c>
    </row>
    <row r="4884" spans="1:1" ht="19.2" customHeight="1" x14ac:dyDescent="0.25">
      <c r="A4884" t="s">
        <v>3805</v>
      </c>
    </row>
    <row r="4885" spans="1:1" ht="14.7" customHeight="1" x14ac:dyDescent="0.25">
      <c r="A4885" s="29" t="s">
        <v>3806</v>
      </c>
    </row>
    <row r="4886" spans="1:1" ht="15.45" customHeight="1" x14ac:dyDescent="0.25">
      <c r="A4886" s="28" t="s">
        <v>2900</v>
      </c>
    </row>
    <row r="4887" spans="1:1" ht="14.7" customHeight="1" x14ac:dyDescent="0.25">
      <c r="A4887" s="35" t="s">
        <v>270</v>
      </c>
    </row>
    <row r="4888" spans="1:1" ht="15.45" customHeight="1" x14ac:dyDescent="0.25">
      <c r="A4888" s="105" t="s">
        <v>2607</v>
      </c>
    </row>
    <row r="4889" spans="1:1" ht="14.7" customHeight="1" x14ac:dyDescent="0.25">
      <c r="A4889" s="35" t="s">
        <v>270</v>
      </c>
    </row>
    <row r="4890" spans="1:1" ht="16.05" customHeight="1" x14ac:dyDescent="0.25">
      <c r="A4890" t="s">
        <v>3807</v>
      </c>
    </row>
    <row r="4891" spans="1:1" ht="14.7" customHeight="1" x14ac:dyDescent="0.25">
      <c r="A4891" s="35" t="s">
        <v>270</v>
      </c>
    </row>
    <row r="4892" spans="1:1" ht="15.75" customHeight="1" x14ac:dyDescent="0.25">
      <c r="A4892" s="51" t="s">
        <v>444</v>
      </c>
    </row>
    <row r="4893" spans="1:1" ht="19.8" customHeight="1" x14ac:dyDescent="0.25">
      <c r="A4893" t="s">
        <v>3808</v>
      </c>
    </row>
    <row r="4894" spans="1:1" ht="19.2" customHeight="1" x14ac:dyDescent="0.25">
      <c r="A4894" t="s">
        <v>3809</v>
      </c>
    </row>
    <row r="4895" spans="1:1" ht="19.2" customHeight="1" x14ac:dyDescent="0.25">
      <c r="A4895" s="30" t="s">
        <v>3810</v>
      </c>
    </row>
    <row r="4896" spans="1:1" ht="17.25" customHeight="1" x14ac:dyDescent="0.25">
      <c r="A4896" s="163" t="s">
        <v>3811</v>
      </c>
    </row>
    <row r="4897" spans="1:1" ht="19.2" customHeight="1" x14ac:dyDescent="0.25">
      <c r="A4897" s="30" t="s">
        <v>3812</v>
      </c>
    </row>
    <row r="4898" spans="1:1" ht="19.2" customHeight="1" x14ac:dyDescent="0.25">
      <c r="A4898" s="30" t="s">
        <v>3813</v>
      </c>
    </row>
    <row r="4899" spans="1:1" ht="19.2" customHeight="1" x14ac:dyDescent="0.25">
      <c r="A4899" s="30" t="s">
        <v>3814</v>
      </c>
    </row>
    <row r="4900" spans="1:1" ht="19.95" customHeight="1" x14ac:dyDescent="0.25">
      <c r="A4900" s="30" t="s">
        <v>3815</v>
      </c>
    </row>
    <row r="4901" spans="1:1" ht="19.2" customHeight="1" x14ac:dyDescent="0.25">
      <c r="A4901" s="30" t="s">
        <v>3816</v>
      </c>
    </row>
    <row r="4902" spans="1:1" ht="14.25" customHeight="1" x14ac:dyDescent="0.25">
      <c r="A4902" s="15" t="s">
        <v>3817</v>
      </c>
    </row>
    <row r="4903" spans="1:1" ht="8.5500000000000007" customHeight="1" x14ac:dyDescent="0.25">
      <c r="A4903" s="171">
        <v>11</v>
      </c>
    </row>
    <row r="4904" spans="1:1" ht="22.5" customHeight="1" x14ac:dyDescent="0.25">
      <c r="A4904" t="s">
        <v>3818</v>
      </c>
    </row>
    <row r="4905" spans="1:1" ht="19.5" customHeight="1" x14ac:dyDescent="0.25">
      <c r="A4905" t="s">
        <v>3819</v>
      </c>
    </row>
    <row r="4906" spans="1:1" ht="21.3" customHeight="1" x14ac:dyDescent="0.25">
      <c r="A4906" s="65" t="s">
        <v>3820</v>
      </c>
    </row>
    <row r="4907" spans="1:1" ht="18.45" customHeight="1" x14ac:dyDescent="0.25">
      <c r="A4907" s="30" t="s">
        <v>3821</v>
      </c>
    </row>
    <row r="4908" spans="1:1" ht="17.25" customHeight="1" x14ac:dyDescent="0.25">
      <c r="A4908" t="s">
        <v>3822</v>
      </c>
    </row>
    <row r="4909" spans="1:1" ht="15.45" customHeight="1" x14ac:dyDescent="0.25">
      <c r="A4909" t="s">
        <v>3823</v>
      </c>
    </row>
    <row r="4910" spans="1:1" ht="21" customHeight="1" x14ac:dyDescent="0.25">
      <c r="A4910" t="s">
        <v>3824</v>
      </c>
    </row>
    <row r="4911" spans="1:1" ht="17.25" customHeight="1" x14ac:dyDescent="0.25">
      <c r="A4911" t="s">
        <v>3825</v>
      </c>
    </row>
    <row r="4912" spans="1:1" ht="17.25" customHeight="1" x14ac:dyDescent="0.25">
      <c r="A4912" t="s">
        <v>3826</v>
      </c>
    </row>
    <row r="4913" spans="1:1" ht="16.2" customHeight="1" x14ac:dyDescent="0.25">
      <c r="A4913" t="s">
        <v>3827</v>
      </c>
    </row>
    <row r="4914" spans="1:1" ht="16.2" customHeight="1" x14ac:dyDescent="0.25">
      <c r="A4914" s="12" t="s">
        <v>3828</v>
      </c>
    </row>
    <row r="4915" spans="1:1" ht="16.2" customHeight="1" x14ac:dyDescent="0.25">
      <c r="A4915" s="12" t="s">
        <v>3829</v>
      </c>
    </row>
    <row r="4916" spans="1:1" ht="20.7" customHeight="1" x14ac:dyDescent="0.25">
      <c r="A4916" s="17" t="s">
        <v>3830</v>
      </c>
    </row>
    <row r="4917" spans="1:1" ht="20.25" customHeight="1" x14ac:dyDescent="0.25">
      <c r="A4917" s="17" t="s">
        <v>3831</v>
      </c>
    </row>
    <row r="4918" spans="1:1" ht="19.8" customHeight="1" x14ac:dyDescent="0.25">
      <c r="A4918" t="s">
        <v>3832</v>
      </c>
    </row>
    <row r="4919" spans="1:1" ht="19.8" customHeight="1" x14ac:dyDescent="0.25">
      <c r="A4919" t="s">
        <v>3833</v>
      </c>
    </row>
    <row r="4920" spans="1:1" ht="19.8" customHeight="1" x14ac:dyDescent="0.25">
      <c r="A4920" t="s">
        <v>3834</v>
      </c>
    </row>
    <row r="4921" spans="1:1" ht="16.2" customHeight="1" x14ac:dyDescent="0.25">
      <c r="A4921" s="13" t="s">
        <v>3835</v>
      </c>
    </row>
    <row r="4922" spans="1:1" ht="16.2" customHeight="1" x14ac:dyDescent="0.25">
      <c r="A4922" s="10" t="s">
        <v>3836</v>
      </c>
    </row>
    <row r="4923" spans="1:1" ht="16.2" customHeight="1" x14ac:dyDescent="0.25">
      <c r="A4923" s="12" t="s">
        <v>319</v>
      </c>
    </row>
    <row r="4924" spans="1:1" ht="16.2" customHeight="1" x14ac:dyDescent="0.25">
      <c r="A4924" t="s">
        <v>3837</v>
      </c>
    </row>
    <row r="4925" spans="1:1" ht="16.2" customHeight="1" x14ac:dyDescent="0.25">
      <c r="A4925" s="10" t="s">
        <v>3838</v>
      </c>
    </row>
    <row r="4926" spans="1:1" ht="19.2" customHeight="1" x14ac:dyDescent="0.25">
      <c r="A4926" t="s">
        <v>3839</v>
      </c>
    </row>
    <row r="4927" spans="1:1" ht="19.8" customHeight="1" x14ac:dyDescent="0.25">
      <c r="A4927" s="17" t="s">
        <v>3840</v>
      </c>
    </row>
    <row r="4928" spans="1:1" ht="19.05" customHeight="1" x14ac:dyDescent="0.25">
      <c r="A4928" s="17" t="s">
        <v>3841</v>
      </c>
    </row>
    <row r="4929" spans="1:1" ht="19.2" customHeight="1" x14ac:dyDescent="0.25">
      <c r="A4929" s="17" t="s">
        <v>3842</v>
      </c>
    </row>
    <row r="4930" spans="1:1" ht="18.45" customHeight="1" x14ac:dyDescent="0.25">
      <c r="A4930" s="43" t="s">
        <v>3843</v>
      </c>
    </row>
    <row r="4931" spans="1:1" ht="18.45" customHeight="1" x14ac:dyDescent="0.25">
      <c r="A4931" s="13" t="s">
        <v>3844</v>
      </c>
    </row>
    <row r="4932" spans="1:1" ht="19.05" customHeight="1" x14ac:dyDescent="0.25">
      <c r="A4932" s="13" t="s">
        <v>3845</v>
      </c>
    </row>
    <row r="4933" spans="1:1" ht="19.8" customHeight="1" x14ac:dyDescent="0.25">
      <c r="A4933" s="13" t="s">
        <v>3846</v>
      </c>
    </row>
    <row r="4934" spans="1:1" ht="18.45" customHeight="1" x14ac:dyDescent="0.25">
      <c r="A4934" s="43" t="s">
        <v>3847</v>
      </c>
    </row>
    <row r="4935" spans="1:1" ht="19.05" customHeight="1" x14ac:dyDescent="0.25">
      <c r="A4935" s="13" t="s">
        <v>3848</v>
      </c>
    </row>
    <row r="4936" spans="1:1" ht="19.2" customHeight="1" x14ac:dyDescent="0.25">
      <c r="A4936" s="13" t="s">
        <v>3849</v>
      </c>
    </row>
    <row r="4937" spans="1:1" ht="19.2" customHeight="1" x14ac:dyDescent="0.25">
      <c r="A4937" s="13" t="s">
        <v>3850</v>
      </c>
    </row>
    <row r="4938" spans="1:1" ht="19.05" customHeight="1" x14ac:dyDescent="0.25">
      <c r="A4938" s="13" t="s">
        <v>3851</v>
      </c>
    </row>
    <row r="4939" spans="1:1" ht="17.7" customHeight="1" x14ac:dyDescent="0.25">
      <c r="A4939" s="43" t="s">
        <v>3852</v>
      </c>
    </row>
    <row r="4940" spans="1:1" ht="18.45" customHeight="1" x14ac:dyDescent="0.25">
      <c r="A4940" s="13" t="s">
        <v>3853</v>
      </c>
    </row>
    <row r="4941" spans="1:1" ht="19.8" customHeight="1" x14ac:dyDescent="0.25">
      <c r="A4941" s="13" t="s">
        <v>3854</v>
      </c>
    </row>
    <row r="4942" spans="1:1" ht="17.7" customHeight="1" x14ac:dyDescent="0.25">
      <c r="A4942" s="172" t="s">
        <v>3855</v>
      </c>
    </row>
    <row r="4943" spans="1:1" ht="16.95" customHeight="1" x14ac:dyDescent="0.25">
      <c r="A4943" t="s">
        <v>3856</v>
      </c>
    </row>
    <row r="4944" spans="1:1" ht="16.2" customHeight="1" x14ac:dyDescent="0.25">
      <c r="A4944" t="s">
        <v>3857</v>
      </c>
    </row>
    <row r="4945" spans="1:1" ht="17.7" customHeight="1" x14ac:dyDescent="0.25">
      <c r="A4945" t="s">
        <v>3858</v>
      </c>
    </row>
    <row r="4946" spans="1:1" ht="16.2" customHeight="1" x14ac:dyDescent="0.25">
      <c r="A4946" s="13" t="s">
        <v>3859</v>
      </c>
    </row>
    <row r="4947" spans="1:1" ht="16.95" customHeight="1" x14ac:dyDescent="0.25">
      <c r="A4947" s="10" t="s">
        <v>3860</v>
      </c>
    </row>
    <row r="4948" spans="1:1" ht="16.2" customHeight="1" x14ac:dyDescent="0.25">
      <c r="A4948" s="44" t="s">
        <v>343</v>
      </c>
    </row>
    <row r="4949" spans="1:1" ht="16.95" customHeight="1" x14ac:dyDescent="0.25">
      <c r="A4949" s="13" t="s">
        <v>3861</v>
      </c>
    </row>
    <row r="4950" spans="1:1" ht="16.2" customHeight="1" x14ac:dyDescent="0.25">
      <c r="A4950" s="44" t="s">
        <v>343</v>
      </c>
    </row>
    <row r="4951" spans="1:1" ht="17.55" customHeight="1" x14ac:dyDescent="0.25">
      <c r="A4951" t="s">
        <v>3862</v>
      </c>
    </row>
    <row r="4952" spans="1:1" ht="16.2" customHeight="1" x14ac:dyDescent="0.25">
      <c r="A4952" s="44" t="s">
        <v>343</v>
      </c>
    </row>
    <row r="4953" spans="1:1" ht="15.75" customHeight="1" x14ac:dyDescent="0.25">
      <c r="A4953" s="51" t="s">
        <v>444</v>
      </c>
    </row>
    <row r="4954" spans="1:1" ht="18.45" customHeight="1" x14ac:dyDescent="0.25">
      <c r="A4954" t="s">
        <v>3863</v>
      </c>
    </row>
    <row r="4955" spans="1:1" ht="16.95" customHeight="1" x14ac:dyDescent="0.25">
      <c r="A4955" s="80" t="s">
        <v>3864</v>
      </c>
    </row>
    <row r="4956" spans="1:1" ht="17.25" customHeight="1" x14ac:dyDescent="0.25">
      <c r="A4956" s="34" t="s">
        <v>3865</v>
      </c>
    </row>
    <row r="4957" spans="1:1" ht="17.7" customHeight="1" x14ac:dyDescent="0.25">
      <c r="A4957" s="34" t="s">
        <v>3866</v>
      </c>
    </row>
    <row r="4958" spans="1:1" ht="17.7" customHeight="1" x14ac:dyDescent="0.25">
      <c r="A4958" s="34" t="s">
        <v>3867</v>
      </c>
    </row>
    <row r="4959" spans="1:1" ht="17.7" customHeight="1" x14ac:dyDescent="0.25">
      <c r="A4959" s="34" t="s">
        <v>3868</v>
      </c>
    </row>
    <row r="4960" spans="1:1" ht="17.7" customHeight="1" x14ac:dyDescent="0.25">
      <c r="A4960" s="34" t="s">
        <v>3869</v>
      </c>
    </row>
    <row r="4961" spans="1:1" ht="17.25" customHeight="1" x14ac:dyDescent="0.25">
      <c r="A4961" s="34" t="s">
        <v>3870</v>
      </c>
    </row>
    <row r="4962" spans="1:1" ht="17.25" customHeight="1" x14ac:dyDescent="0.25">
      <c r="A4962" s="34" t="s">
        <v>3852</v>
      </c>
    </row>
    <row r="4963" spans="1:1" ht="15" customHeight="1" x14ac:dyDescent="0.25">
      <c r="A4963" s="16" t="s">
        <v>3871</v>
      </c>
    </row>
    <row r="4964" spans="1:1" ht="10.050000000000001" customHeight="1" x14ac:dyDescent="0.25">
      <c r="A4964" s="173" t="s">
        <v>3872</v>
      </c>
    </row>
    <row r="4965" spans="1:1" ht="17.25" customHeight="1" x14ac:dyDescent="0.25">
      <c r="A4965" t="s">
        <v>1813</v>
      </c>
    </row>
    <row r="4966" spans="1:1" ht="18.45" customHeight="1" x14ac:dyDescent="0.25">
      <c r="A4966" t="s">
        <v>3773</v>
      </c>
    </row>
    <row r="4967" spans="1:1" ht="14.7" customHeight="1" x14ac:dyDescent="0.25">
      <c r="A4967" s="28" t="s">
        <v>3873</v>
      </c>
    </row>
    <row r="4968" spans="1:1" ht="19.8" customHeight="1" x14ac:dyDescent="0.25">
      <c r="A4968" s="47" t="s">
        <v>3874</v>
      </c>
    </row>
    <row r="4969" spans="1:1" ht="18.45" customHeight="1" x14ac:dyDescent="0.25">
      <c r="A4969" s="62" t="s">
        <v>3875</v>
      </c>
    </row>
    <row r="4970" spans="1:1" ht="20.55" customHeight="1" x14ac:dyDescent="0.25">
      <c r="A4970" t="s">
        <v>3876</v>
      </c>
    </row>
    <row r="4971" spans="1:1" ht="17.25" customHeight="1" x14ac:dyDescent="0.25">
      <c r="A4971" t="s">
        <v>3877</v>
      </c>
    </row>
    <row r="4972" spans="1:1" ht="17.25" customHeight="1" x14ac:dyDescent="0.25">
      <c r="A4972" t="s">
        <v>3878</v>
      </c>
    </row>
    <row r="4973" spans="1:1" ht="14.7" customHeight="1" x14ac:dyDescent="0.25">
      <c r="A4973" s="28" t="s">
        <v>651</v>
      </c>
    </row>
    <row r="4974" spans="1:1" ht="19.95" customHeight="1" x14ac:dyDescent="0.25">
      <c r="A4974" s="17" t="s">
        <v>3879</v>
      </c>
    </row>
    <row r="4975" spans="1:1" ht="19.8" customHeight="1" x14ac:dyDescent="0.25">
      <c r="A4975" s="17" t="s">
        <v>3880</v>
      </c>
    </row>
    <row r="4976" spans="1:1" ht="19.8" customHeight="1" x14ac:dyDescent="0.25">
      <c r="A4976" t="s">
        <v>3881</v>
      </c>
    </row>
    <row r="4977" spans="1:1" ht="19.8" customHeight="1" x14ac:dyDescent="0.25">
      <c r="A4977" t="s">
        <v>3882</v>
      </c>
    </row>
    <row r="4978" spans="1:1" ht="19.8" customHeight="1" x14ac:dyDescent="0.25">
      <c r="A4978" t="s">
        <v>3883</v>
      </c>
    </row>
    <row r="4979" spans="1:1" ht="14.7" customHeight="1" x14ac:dyDescent="0.25">
      <c r="A4979" s="29" t="s">
        <v>3695</v>
      </c>
    </row>
    <row r="4980" spans="1:1" ht="14.7" customHeight="1" x14ac:dyDescent="0.25">
      <c r="A4980" s="28" t="s">
        <v>235</v>
      </c>
    </row>
    <row r="4981" spans="1:1" ht="14.7" customHeight="1" x14ac:dyDescent="0.25">
      <c r="A4981" s="29" t="s">
        <v>236</v>
      </c>
    </row>
    <row r="4982" spans="1:1" ht="14.7" customHeight="1" x14ac:dyDescent="0.25">
      <c r="A4982" s="28" t="s">
        <v>3161</v>
      </c>
    </row>
    <row r="4983" spans="1:1" ht="14.7" customHeight="1" x14ac:dyDescent="0.25">
      <c r="A4983" s="28" t="s">
        <v>3696</v>
      </c>
    </row>
    <row r="4984" spans="1:1" ht="19.8" customHeight="1" x14ac:dyDescent="0.25">
      <c r="A4984" t="s">
        <v>3884</v>
      </c>
    </row>
    <row r="4985" spans="1:1" ht="19.8" customHeight="1" x14ac:dyDescent="0.25">
      <c r="A4985" s="17" t="s">
        <v>3885</v>
      </c>
    </row>
    <row r="4986" spans="1:1" ht="19.8" customHeight="1" x14ac:dyDescent="0.25">
      <c r="A4986" s="17" t="s">
        <v>3886</v>
      </c>
    </row>
    <row r="4987" spans="1:1" ht="19.8" customHeight="1" x14ac:dyDescent="0.25">
      <c r="A4987" s="17" t="s">
        <v>3887</v>
      </c>
    </row>
    <row r="4988" spans="1:1" ht="19.8" customHeight="1" x14ac:dyDescent="0.25">
      <c r="A4988" s="43" t="s">
        <v>3888</v>
      </c>
    </row>
    <row r="4989" spans="1:1" ht="18" customHeight="1" x14ac:dyDescent="0.25">
      <c r="A4989" s="174" t="s">
        <v>3889</v>
      </c>
    </row>
    <row r="4990" spans="1:1" ht="17.25" customHeight="1" x14ac:dyDescent="0.25">
      <c r="A4990" s="175" t="s">
        <v>3890</v>
      </c>
    </row>
    <row r="4991" spans="1:1" ht="20.55" customHeight="1" x14ac:dyDescent="0.25">
      <c r="A4991" s="13" t="s">
        <v>3891</v>
      </c>
    </row>
    <row r="4992" spans="1:1" ht="19.2" customHeight="1" x14ac:dyDescent="0.25">
      <c r="A4992" s="43" t="s">
        <v>3892</v>
      </c>
    </row>
    <row r="4993" spans="1:1" ht="20.55" customHeight="1" x14ac:dyDescent="0.25">
      <c r="A4993" s="13" t="s">
        <v>3893</v>
      </c>
    </row>
    <row r="4994" spans="1:1" ht="19.2" customHeight="1" x14ac:dyDescent="0.25">
      <c r="A4994" s="13" t="s">
        <v>3894</v>
      </c>
    </row>
    <row r="4995" spans="1:1" ht="19.8" customHeight="1" x14ac:dyDescent="0.25">
      <c r="A4995" s="13" t="s">
        <v>3895</v>
      </c>
    </row>
    <row r="4996" spans="1:1" ht="20.7" customHeight="1" x14ac:dyDescent="0.25">
      <c r="A4996" s="13" t="s">
        <v>3896</v>
      </c>
    </row>
    <row r="4997" spans="1:1" ht="16.05" customHeight="1" x14ac:dyDescent="0.25">
      <c r="A4997" s="43" t="s">
        <v>3897</v>
      </c>
    </row>
    <row r="4998" spans="1:1" ht="19.8" customHeight="1" x14ac:dyDescent="0.25">
      <c r="A4998" s="13" t="s">
        <v>3898</v>
      </c>
    </row>
    <row r="4999" spans="1:1" ht="19.8" customHeight="1" x14ac:dyDescent="0.25">
      <c r="A4999" s="13" t="s">
        <v>3899</v>
      </c>
    </row>
    <row r="5000" spans="1:1" ht="19.2" customHeight="1" x14ac:dyDescent="0.25">
      <c r="A5000" s="43" t="s">
        <v>3900</v>
      </c>
    </row>
    <row r="5001" spans="1:1" ht="15.45" customHeight="1" x14ac:dyDescent="0.25">
      <c r="A5001" s="28" t="s">
        <v>3804</v>
      </c>
    </row>
    <row r="5002" spans="1:1" ht="19.2" customHeight="1" x14ac:dyDescent="0.25">
      <c r="A5002" t="s">
        <v>3901</v>
      </c>
    </row>
    <row r="5003" spans="1:1" ht="14.7" customHeight="1" x14ac:dyDescent="0.25">
      <c r="A5003" s="29" t="s">
        <v>3806</v>
      </c>
    </row>
    <row r="5004" spans="1:1" ht="16.05" customHeight="1" x14ac:dyDescent="0.25">
      <c r="A5004" t="s">
        <v>3902</v>
      </c>
    </row>
    <row r="5005" spans="1:1" ht="14.7" customHeight="1" x14ac:dyDescent="0.25">
      <c r="A5005" s="35" t="s">
        <v>270</v>
      </c>
    </row>
    <row r="5006" spans="1:1" ht="19.8" customHeight="1" x14ac:dyDescent="0.25">
      <c r="A5006" s="17" t="s">
        <v>3903</v>
      </c>
    </row>
    <row r="5007" spans="1:1" ht="14.7" customHeight="1" x14ac:dyDescent="0.25">
      <c r="A5007" s="35" t="s">
        <v>270</v>
      </c>
    </row>
    <row r="5008" spans="1:1" ht="16.05" customHeight="1" x14ac:dyDescent="0.25">
      <c r="A5008" t="s">
        <v>3904</v>
      </c>
    </row>
    <row r="5009" spans="1:1" ht="14.7" customHeight="1" x14ac:dyDescent="0.25">
      <c r="A5009" s="35" t="s">
        <v>270</v>
      </c>
    </row>
    <row r="5010" spans="1:1" ht="34.5" customHeight="1" x14ac:dyDescent="0.25">
      <c r="A5010" s="176" t="s">
        <v>3905</v>
      </c>
    </row>
    <row r="5011" spans="1:1" ht="17.25" customHeight="1" x14ac:dyDescent="0.25">
      <c r="A5011" s="114" t="s">
        <v>3906</v>
      </c>
    </row>
    <row r="5012" spans="1:1" ht="20.55" customHeight="1" x14ac:dyDescent="0.25">
      <c r="A5012" t="s">
        <v>3907</v>
      </c>
    </row>
    <row r="5013" spans="1:1" ht="19.8" customHeight="1" x14ac:dyDescent="0.25">
      <c r="A5013" s="30" t="s">
        <v>3908</v>
      </c>
    </row>
    <row r="5014" spans="1:1" ht="19.8" customHeight="1" x14ac:dyDescent="0.25">
      <c r="A5014" s="34" t="s">
        <v>3909</v>
      </c>
    </row>
    <row r="5015" spans="1:1" ht="18.45" customHeight="1" x14ac:dyDescent="0.25">
      <c r="A5015" s="30" t="s">
        <v>3910</v>
      </c>
    </row>
    <row r="5016" spans="1:1" ht="19.2" customHeight="1" x14ac:dyDescent="0.25">
      <c r="A5016" s="34" t="s">
        <v>3911</v>
      </c>
    </row>
    <row r="5017" spans="1:1" ht="19.2" customHeight="1" x14ac:dyDescent="0.25">
      <c r="A5017" s="30" t="s">
        <v>3912</v>
      </c>
    </row>
    <row r="5018" spans="1:1" ht="18.45" customHeight="1" x14ac:dyDescent="0.25">
      <c r="A5018" s="30" t="s">
        <v>3913</v>
      </c>
    </row>
    <row r="5019" spans="1:1" ht="18.45" customHeight="1" x14ac:dyDescent="0.25">
      <c r="A5019" s="30" t="s">
        <v>3914</v>
      </c>
    </row>
    <row r="5020" spans="1:1" ht="14.25" customHeight="1" x14ac:dyDescent="0.25">
      <c r="A5020" s="15" t="s">
        <v>3915</v>
      </c>
    </row>
    <row r="5021" spans="1:1" ht="18.45" customHeight="1" x14ac:dyDescent="0.25">
      <c r="A5021" t="s">
        <v>3916</v>
      </c>
    </row>
    <row r="5022" spans="1:1" ht="18.3" customHeight="1" x14ac:dyDescent="0.25">
      <c r="A5022" s="65" t="s">
        <v>3917</v>
      </c>
    </row>
    <row r="5023" spans="1:1" ht="18" customHeight="1" x14ac:dyDescent="0.25">
      <c r="A5023" s="65" t="s">
        <v>3918</v>
      </c>
    </row>
    <row r="5024" spans="1:1" ht="14.7" customHeight="1" x14ac:dyDescent="0.25">
      <c r="A5024" s="28" t="s">
        <v>1330</v>
      </c>
    </row>
    <row r="5025" spans="1:1" ht="18.75" customHeight="1" x14ac:dyDescent="0.25">
      <c r="A5025" t="s">
        <v>3919</v>
      </c>
    </row>
    <row r="5026" spans="1:1" ht="14.7" customHeight="1" x14ac:dyDescent="0.25">
      <c r="A5026" s="29" t="s">
        <v>769</v>
      </c>
    </row>
    <row r="5027" spans="1:1" ht="14.7" customHeight="1" x14ac:dyDescent="0.25">
      <c r="A5027" s="29" t="s">
        <v>3920</v>
      </c>
    </row>
    <row r="5028" spans="1:1" ht="14.7" customHeight="1" x14ac:dyDescent="0.25">
      <c r="A5028" s="28" t="s">
        <v>1905</v>
      </c>
    </row>
    <row r="5029" spans="1:1" ht="16.8" customHeight="1" x14ac:dyDescent="0.25">
      <c r="A5029" t="s">
        <v>3921</v>
      </c>
    </row>
    <row r="5030" spans="1:1" ht="18.45" customHeight="1" x14ac:dyDescent="0.25">
      <c r="A5030" s="13" t="s">
        <v>3922</v>
      </c>
    </row>
    <row r="5031" spans="1:1" ht="18.45" customHeight="1" x14ac:dyDescent="0.25">
      <c r="A5031" s="13" t="s">
        <v>3923</v>
      </c>
    </row>
    <row r="5032" spans="1:1" ht="25.5" customHeight="1" x14ac:dyDescent="0.25">
      <c r="A5032" t="s">
        <v>3924</v>
      </c>
    </row>
    <row r="5033" spans="1:1" ht="14.7" customHeight="1" x14ac:dyDescent="0.25">
      <c r="A5033" s="29" t="s">
        <v>270</v>
      </c>
    </row>
    <row r="5034" spans="1:1" ht="15.45" customHeight="1" x14ac:dyDescent="0.25">
      <c r="A5034" t="s">
        <v>3925</v>
      </c>
    </row>
    <row r="5035" spans="1:1" ht="18" customHeight="1" x14ac:dyDescent="0.25">
      <c r="A5035" t="s">
        <v>3926</v>
      </c>
    </row>
    <row r="5036" spans="1:1" ht="16.05" customHeight="1" x14ac:dyDescent="0.25">
      <c r="A5036" s="114" t="s">
        <v>3927</v>
      </c>
    </row>
    <row r="5037" spans="1:1" ht="16.8" customHeight="1" x14ac:dyDescent="0.25">
      <c r="A5037" s="13" t="s">
        <v>3928</v>
      </c>
    </row>
    <row r="5038" spans="1:1" ht="24.75" customHeight="1" x14ac:dyDescent="0.25">
      <c r="A5038" t="s">
        <v>3929</v>
      </c>
    </row>
    <row r="5039" spans="1:1" ht="14.7" customHeight="1" x14ac:dyDescent="0.25">
      <c r="A5039" s="29" t="s">
        <v>270</v>
      </c>
    </row>
    <row r="5040" spans="1:1" ht="15.45" customHeight="1" x14ac:dyDescent="0.25">
      <c r="A5040" t="s">
        <v>3930</v>
      </c>
    </row>
    <row r="5041" spans="1:1" ht="18.45" customHeight="1" x14ac:dyDescent="0.25">
      <c r="A5041" t="s">
        <v>3931</v>
      </c>
    </row>
    <row r="5042" spans="1:1" ht="24.3" customHeight="1" x14ac:dyDescent="0.25">
      <c r="A5042" t="s">
        <v>3932</v>
      </c>
    </row>
    <row r="5043" spans="1:1" ht="16.8" customHeight="1" x14ac:dyDescent="0.25">
      <c r="A5043" t="s">
        <v>3933</v>
      </c>
    </row>
    <row r="5044" spans="1:1" ht="14.7" customHeight="1" x14ac:dyDescent="0.25">
      <c r="A5044" s="28" t="s">
        <v>774</v>
      </c>
    </row>
    <row r="5045" spans="1:1" ht="18" customHeight="1" x14ac:dyDescent="0.25">
      <c r="A5045" t="s">
        <v>3934</v>
      </c>
    </row>
    <row r="5046" spans="1:1" ht="16.2" customHeight="1" x14ac:dyDescent="0.25">
      <c r="A5046" s="110" t="s">
        <v>3935</v>
      </c>
    </row>
    <row r="5047" spans="1:1" ht="16.05" customHeight="1" x14ac:dyDescent="0.25">
      <c r="A5047" s="13" t="s">
        <v>3936</v>
      </c>
    </row>
    <row r="5048" spans="1:1" ht="24.75" customHeight="1" x14ac:dyDescent="0.25">
      <c r="A5048" t="s">
        <v>3937</v>
      </c>
    </row>
    <row r="5049" spans="1:1" ht="14.7" customHeight="1" x14ac:dyDescent="0.25">
      <c r="A5049" s="29" t="s">
        <v>1822</v>
      </c>
    </row>
    <row r="5050" spans="1:1" ht="24.75" customHeight="1" x14ac:dyDescent="0.25">
      <c r="A5050" t="s">
        <v>3938</v>
      </c>
    </row>
    <row r="5051" spans="1:1" ht="14.7" customHeight="1" x14ac:dyDescent="0.25">
      <c r="A5051" s="29" t="s">
        <v>270</v>
      </c>
    </row>
    <row r="5052" spans="1:1" ht="14.7" customHeight="1" x14ac:dyDescent="0.25">
      <c r="A5052" s="28" t="s">
        <v>3939</v>
      </c>
    </row>
    <row r="5053" spans="1:1" ht="18" customHeight="1" x14ac:dyDescent="0.25">
      <c r="A5053" t="s">
        <v>3940</v>
      </c>
    </row>
    <row r="5054" spans="1:1" ht="18.45" customHeight="1" x14ac:dyDescent="0.25">
      <c r="A5054" t="s">
        <v>3941</v>
      </c>
    </row>
    <row r="5055" spans="1:1" ht="15.45" customHeight="1" x14ac:dyDescent="0.25">
      <c r="A5055" s="28" t="s">
        <v>3942</v>
      </c>
    </row>
    <row r="5056" spans="1:1" ht="14.7" customHeight="1" x14ac:dyDescent="0.25">
      <c r="A5056" s="35" t="s">
        <v>1822</v>
      </c>
    </row>
    <row r="5057" spans="1:1" ht="17.25" customHeight="1" x14ac:dyDescent="0.25">
      <c r="A5057" t="s">
        <v>3943</v>
      </c>
    </row>
    <row r="5058" spans="1:1" ht="18" customHeight="1" x14ac:dyDescent="0.25">
      <c r="A5058" t="s">
        <v>3944</v>
      </c>
    </row>
    <row r="5059" spans="1:1" ht="40.950000000000003" customHeight="1" x14ac:dyDescent="0.25">
      <c r="A5059" t="s">
        <v>1354</v>
      </c>
    </row>
    <row r="5060" spans="1:1" ht="14.25" customHeight="1" x14ac:dyDescent="0.25">
      <c r="A5060" s="26" t="s">
        <v>3945</v>
      </c>
    </row>
    <row r="5061" spans="1:1" ht="15" customHeight="1" x14ac:dyDescent="0.25">
      <c r="A5061" s="16" t="s">
        <v>576</v>
      </c>
    </row>
    <row r="5062" spans="1:1" ht="7.95" customHeight="1" x14ac:dyDescent="0.25">
      <c r="A5062" s="108" t="s">
        <v>1263</v>
      </c>
    </row>
    <row r="5063" spans="1:1" ht="21.3" customHeight="1" x14ac:dyDescent="0.25">
      <c r="A5063" s="17" t="s">
        <v>3946</v>
      </c>
    </row>
    <row r="5064" spans="1:1" ht="18" customHeight="1" x14ac:dyDescent="0.25">
      <c r="A5064" t="s">
        <v>3947</v>
      </c>
    </row>
    <row r="5065" spans="1:1" ht="15.45" customHeight="1" x14ac:dyDescent="0.25">
      <c r="A5065" s="39" t="s">
        <v>3948</v>
      </c>
    </row>
    <row r="5066" spans="1:1" ht="15.45" customHeight="1" x14ac:dyDescent="0.25">
      <c r="A5066" t="s">
        <v>3949</v>
      </c>
    </row>
    <row r="5067" spans="1:1" ht="15.45" customHeight="1" x14ac:dyDescent="0.25">
      <c r="A5067" s="39" t="s">
        <v>632</v>
      </c>
    </row>
    <row r="5068" spans="1:1" ht="18.75" customHeight="1" x14ac:dyDescent="0.25">
      <c r="A5068" t="s">
        <v>3950</v>
      </c>
    </row>
    <row r="5069" spans="1:1" ht="17.55" customHeight="1" x14ac:dyDescent="0.25">
      <c r="A5069" t="s">
        <v>3951</v>
      </c>
    </row>
    <row r="5070" spans="1:1" ht="18" customHeight="1" x14ac:dyDescent="0.25">
      <c r="A5070" t="s">
        <v>3952</v>
      </c>
    </row>
    <row r="5071" spans="1:1" ht="15.45" customHeight="1" x14ac:dyDescent="0.25">
      <c r="A5071" s="39" t="s">
        <v>1588</v>
      </c>
    </row>
    <row r="5072" spans="1:1" ht="16.8" customHeight="1" x14ac:dyDescent="0.25">
      <c r="A5072" s="17" t="s">
        <v>3953</v>
      </c>
    </row>
    <row r="5073" spans="1:1" ht="16.8" customHeight="1" x14ac:dyDescent="0.25">
      <c r="A5073" s="17" t="s">
        <v>3954</v>
      </c>
    </row>
    <row r="5074" spans="1:1" ht="16.8" customHeight="1" x14ac:dyDescent="0.25">
      <c r="A5074" t="s">
        <v>3955</v>
      </c>
    </row>
    <row r="5075" spans="1:1" ht="17.55" customHeight="1" x14ac:dyDescent="0.25">
      <c r="A5075" t="s">
        <v>3956</v>
      </c>
    </row>
    <row r="5076" spans="1:1" ht="16.8" customHeight="1" x14ac:dyDescent="0.25">
      <c r="A5076" t="s">
        <v>3957</v>
      </c>
    </row>
    <row r="5077" spans="1:1" ht="15.45" customHeight="1" x14ac:dyDescent="0.25">
      <c r="A5077" s="39" t="s">
        <v>3958</v>
      </c>
    </row>
    <row r="5078" spans="1:1" ht="16.8" customHeight="1" x14ac:dyDescent="0.25">
      <c r="A5078" t="s">
        <v>3959</v>
      </c>
    </row>
    <row r="5079" spans="1:1" ht="17.55" customHeight="1" x14ac:dyDescent="0.25">
      <c r="A5079" s="17" t="s">
        <v>3960</v>
      </c>
    </row>
    <row r="5080" spans="1:1" ht="16.8" customHeight="1" x14ac:dyDescent="0.25">
      <c r="A5080" s="17" t="s">
        <v>3961</v>
      </c>
    </row>
    <row r="5081" spans="1:1" ht="16.8" customHeight="1" x14ac:dyDescent="0.25">
      <c r="A5081" t="s">
        <v>3962</v>
      </c>
    </row>
    <row r="5082" spans="1:1" ht="17.55" customHeight="1" x14ac:dyDescent="0.25">
      <c r="A5082" t="s">
        <v>3963</v>
      </c>
    </row>
    <row r="5083" spans="1:1" ht="15.45" customHeight="1" x14ac:dyDescent="0.25">
      <c r="A5083" t="s">
        <v>3964</v>
      </c>
    </row>
    <row r="5084" spans="1:1" ht="15.45" customHeight="1" x14ac:dyDescent="0.25">
      <c r="A5084" t="s">
        <v>3965</v>
      </c>
    </row>
    <row r="5085" spans="1:1" ht="16.8" customHeight="1" x14ac:dyDescent="0.25">
      <c r="A5085" t="s">
        <v>3966</v>
      </c>
    </row>
    <row r="5086" spans="1:1" ht="16.8" customHeight="1" x14ac:dyDescent="0.25">
      <c r="A5086" t="s">
        <v>3967</v>
      </c>
    </row>
    <row r="5087" spans="1:1" ht="17.55" customHeight="1" x14ac:dyDescent="0.25">
      <c r="A5087" t="s">
        <v>3968</v>
      </c>
    </row>
    <row r="5088" spans="1:1" ht="15.45" customHeight="1" x14ac:dyDescent="0.25">
      <c r="A5088" s="39" t="s">
        <v>3969</v>
      </c>
    </row>
    <row r="5089" spans="1:1" ht="16.2" customHeight="1" x14ac:dyDescent="0.25">
      <c r="A5089" t="s">
        <v>3970</v>
      </c>
    </row>
    <row r="5090" spans="1:1" ht="16.8" customHeight="1" x14ac:dyDescent="0.25">
      <c r="A5090" t="s">
        <v>3971</v>
      </c>
    </row>
    <row r="5091" spans="1:1" ht="16.8" customHeight="1" x14ac:dyDescent="0.25">
      <c r="A5091" t="s">
        <v>3972</v>
      </c>
    </row>
    <row r="5092" spans="1:1" ht="17.55" customHeight="1" x14ac:dyDescent="0.25">
      <c r="A5092" t="s">
        <v>3973</v>
      </c>
    </row>
    <row r="5093" spans="1:1" ht="18" customHeight="1" x14ac:dyDescent="0.25">
      <c r="A5093" t="s">
        <v>3974</v>
      </c>
    </row>
    <row r="5094" spans="1:1" ht="15.45" customHeight="1" x14ac:dyDescent="0.25">
      <c r="A5094" s="39" t="s">
        <v>3975</v>
      </c>
    </row>
    <row r="5095" spans="1:1" ht="16.8" customHeight="1" x14ac:dyDescent="0.25">
      <c r="A5095" t="s">
        <v>3976</v>
      </c>
    </row>
    <row r="5096" spans="1:1" ht="16.8" customHeight="1" x14ac:dyDescent="0.25">
      <c r="A5096" t="s">
        <v>3977</v>
      </c>
    </row>
    <row r="5097" spans="1:1" ht="16.8" customHeight="1" x14ac:dyDescent="0.25">
      <c r="A5097" t="s">
        <v>3978</v>
      </c>
    </row>
    <row r="5098" spans="1:1" ht="17.55" customHeight="1" x14ac:dyDescent="0.25">
      <c r="A5098" t="s">
        <v>3979</v>
      </c>
    </row>
    <row r="5099" spans="1:1" ht="15.45" customHeight="1" x14ac:dyDescent="0.25">
      <c r="A5099" s="39" t="s">
        <v>3980</v>
      </c>
    </row>
    <row r="5100" spans="1:1" ht="16.8" customHeight="1" x14ac:dyDescent="0.25">
      <c r="A5100" t="s">
        <v>3981</v>
      </c>
    </row>
    <row r="5101" spans="1:1" ht="16.8" customHeight="1" x14ac:dyDescent="0.25">
      <c r="A5101" t="s">
        <v>3982</v>
      </c>
    </row>
    <row r="5102" spans="1:1" ht="17.55" customHeight="1" x14ac:dyDescent="0.25">
      <c r="A5102" t="s">
        <v>3983</v>
      </c>
    </row>
    <row r="5103" spans="1:1" ht="16.2" customHeight="1" x14ac:dyDescent="0.25">
      <c r="A5103" s="39" t="s">
        <v>3984</v>
      </c>
    </row>
    <row r="5104" spans="1:1" ht="15.45" customHeight="1" x14ac:dyDescent="0.25">
      <c r="A5104" s="72" t="s">
        <v>556</v>
      </c>
    </row>
    <row r="5105" spans="1:1" ht="16.2" customHeight="1" x14ac:dyDescent="0.25">
      <c r="A5105" s="13" t="s">
        <v>930</v>
      </c>
    </row>
    <row r="5106" spans="1:1" ht="15.45" customHeight="1" x14ac:dyDescent="0.25">
      <c r="A5106" s="72" t="s">
        <v>556</v>
      </c>
    </row>
    <row r="5107" spans="1:1" ht="16.8" customHeight="1" x14ac:dyDescent="0.25">
      <c r="A5107" t="s">
        <v>3985</v>
      </c>
    </row>
    <row r="5108" spans="1:1" ht="15.45" customHeight="1" x14ac:dyDescent="0.25">
      <c r="A5108" s="72" t="s">
        <v>556</v>
      </c>
    </row>
    <row r="5109" spans="1:1" ht="16.8" customHeight="1" x14ac:dyDescent="0.25">
      <c r="A5109" t="s">
        <v>3986</v>
      </c>
    </row>
    <row r="5110" spans="1:1" ht="16.2" customHeight="1" x14ac:dyDescent="0.25">
      <c r="A5110" t="s">
        <v>3987</v>
      </c>
    </row>
    <row r="5111" spans="1:1" ht="16.2" customHeight="1" x14ac:dyDescent="0.25">
      <c r="A5111" t="s">
        <v>3988</v>
      </c>
    </row>
    <row r="5112" spans="1:1" ht="16.8" customHeight="1" x14ac:dyDescent="0.25">
      <c r="A5112" s="39" t="s">
        <v>3989</v>
      </c>
    </row>
    <row r="5113" spans="1:1" ht="16.8" customHeight="1" x14ac:dyDescent="0.25">
      <c r="A5113" t="s">
        <v>3990</v>
      </c>
    </row>
    <row r="5114" spans="1:1" ht="16.8" customHeight="1" x14ac:dyDescent="0.25">
      <c r="A5114" t="s">
        <v>3991</v>
      </c>
    </row>
    <row r="5115" spans="1:1" ht="15" customHeight="1" x14ac:dyDescent="0.25">
      <c r="A5115" s="16" t="s">
        <v>3992</v>
      </c>
    </row>
    <row r="5116" spans="1:1" ht="15" customHeight="1" x14ac:dyDescent="0.25">
      <c r="A5116" s="16" t="s">
        <v>576</v>
      </c>
    </row>
    <row r="5117" spans="1:1" ht="11.55" customHeight="1" x14ac:dyDescent="0.25">
      <c r="A5117" s="37" t="s">
        <v>3993</v>
      </c>
    </row>
    <row r="5118" spans="1:1" ht="16.2" customHeight="1" x14ac:dyDescent="0.25">
      <c r="A5118" s="39" t="s">
        <v>3994</v>
      </c>
    </row>
    <row r="5119" spans="1:1" ht="16.8" customHeight="1" x14ac:dyDescent="0.25">
      <c r="A5119" t="s">
        <v>3995</v>
      </c>
    </row>
    <row r="5120" spans="1:1" ht="15.45" customHeight="1" x14ac:dyDescent="0.25">
      <c r="A5120" s="39" t="s">
        <v>3996</v>
      </c>
    </row>
    <row r="5121" spans="1:1" ht="16.2" customHeight="1" x14ac:dyDescent="0.25">
      <c r="A5121" s="39" t="s">
        <v>3997</v>
      </c>
    </row>
    <row r="5122" spans="1:1" ht="15.45" customHeight="1" x14ac:dyDescent="0.25">
      <c r="A5122" s="39" t="s">
        <v>632</v>
      </c>
    </row>
    <row r="5123" spans="1:1" ht="15.45" customHeight="1" x14ac:dyDescent="0.25">
      <c r="A5123" s="39" t="s">
        <v>3998</v>
      </c>
    </row>
    <row r="5124" spans="1:1" ht="15.45" customHeight="1" x14ac:dyDescent="0.25">
      <c r="A5124" t="s">
        <v>3999</v>
      </c>
    </row>
    <row r="5125" spans="1:1" ht="16.2" customHeight="1" x14ac:dyDescent="0.25">
      <c r="A5125" s="39" t="s">
        <v>4000</v>
      </c>
    </row>
    <row r="5126" spans="1:1" ht="15.45" customHeight="1" x14ac:dyDescent="0.25">
      <c r="A5126" s="63" t="s">
        <v>556</v>
      </c>
    </row>
    <row r="5127" spans="1:1" ht="15.45" customHeight="1" x14ac:dyDescent="0.25">
      <c r="A5127" s="39" t="s">
        <v>948</v>
      </c>
    </row>
    <row r="5128" spans="1:1" ht="15.45" customHeight="1" x14ac:dyDescent="0.25">
      <c r="A5128" s="63" t="s">
        <v>556</v>
      </c>
    </row>
    <row r="5129" spans="1:1" ht="15.45" customHeight="1" x14ac:dyDescent="0.25">
      <c r="A5129" s="39" t="s">
        <v>4001</v>
      </c>
    </row>
    <row r="5130" spans="1:1" ht="15.45" customHeight="1" x14ac:dyDescent="0.25">
      <c r="A5130" s="39" t="s">
        <v>4002</v>
      </c>
    </row>
    <row r="5131" spans="1:1" ht="15.45" customHeight="1" x14ac:dyDescent="0.25">
      <c r="A5131" s="39" t="s">
        <v>4003</v>
      </c>
    </row>
    <row r="5132" spans="1:1" ht="16.2" customHeight="1" x14ac:dyDescent="0.25">
      <c r="A5132" s="39" t="s">
        <v>4004</v>
      </c>
    </row>
    <row r="5133" spans="1:1" ht="15.45" customHeight="1" x14ac:dyDescent="0.25">
      <c r="A5133" s="39" t="s">
        <v>4005</v>
      </c>
    </row>
    <row r="5134" spans="1:1" ht="16.2" customHeight="1" x14ac:dyDescent="0.25">
      <c r="A5134" t="s">
        <v>4006</v>
      </c>
    </row>
    <row r="5135" spans="1:1" ht="16.2" customHeight="1" x14ac:dyDescent="0.25">
      <c r="A5135" t="s">
        <v>4007</v>
      </c>
    </row>
    <row r="5136" spans="1:1" ht="15.45" customHeight="1" x14ac:dyDescent="0.25">
      <c r="A5136" s="13" t="s">
        <v>950</v>
      </c>
    </row>
    <row r="5137" spans="1:1" ht="15.45" customHeight="1" x14ac:dyDescent="0.25">
      <c r="A5137" s="72" t="s">
        <v>556</v>
      </c>
    </row>
    <row r="5138" spans="1:1" ht="16.2" customHeight="1" x14ac:dyDescent="0.25">
      <c r="A5138" s="67" t="s">
        <v>1105</v>
      </c>
    </row>
    <row r="5139" spans="1:1" ht="15.45" customHeight="1" x14ac:dyDescent="0.25">
      <c r="A5139" s="72" t="s">
        <v>556</v>
      </c>
    </row>
    <row r="5140" spans="1:1" ht="16.2" customHeight="1" x14ac:dyDescent="0.25">
      <c r="A5140" s="17" t="s">
        <v>4008</v>
      </c>
    </row>
    <row r="5141" spans="1:1" ht="15.45" customHeight="1" x14ac:dyDescent="0.25">
      <c r="A5141" s="72" t="s">
        <v>556</v>
      </c>
    </row>
    <row r="5142" spans="1:1" ht="15.45" customHeight="1" x14ac:dyDescent="0.25">
      <c r="A5142" s="67" t="s">
        <v>953</v>
      </c>
    </row>
    <row r="5143" spans="1:1" ht="15.45" customHeight="1" x14ac:dyDescent="0.25">
      <c r="A5143" s="72" t="s">
        <v>556</v>
      </c>
    </row>
    <row r="5144" spans="1:1" ht="15.45" customHeight="1" x14ac:dyDescent="0.25">
      <c r="A5144" s="67" t="s">
        <v>3740</v>
      </c>
    </row>
    <row r="5145" spans="1:1" ht="15.45" customHeight="1" x14ac:dyDescent="0.25">
      <c r="A5145" s="72" t="s">
        <v>556</v>
      </c>
    </row>
    <row r="5146" spans="1:1" ht="15.45" customHeight="1" x14ac:dyDescent="0.25">
      <c r="A5146" s="63" t="s">
        <v>4009</v>
      </c>
    </row>
    <row r="5147" spans="1:1" ht="15.45" customHeight="1" x14ac:dyDescent="0.25">
      <c r="A5147" s="72" t="s">
        <v>556</v>
      </c>
    </row>
    <row r="5148" spans="1:1" ht="15.45" customHeight="1" x14ac:dyDescent="0.25">
      <c r="A5148" s="67" t="s">
        <v>4010</v>
      </c>
    </row>
    <row r="5149" spans="1:1" ht="15.45" customHeight="1" x14ac:dyDescent="0.25">
      <c r="A5149" s="72" t="s">
        <v>556</v>
      </c>
    </row>
    <row r="5150" spans="1:1" ht="15.45" customHeight="1" x14ac:dyDescent="0.25">
      <c r="A5150" s="39" t="s">
        <v>4011</v>
      </c>
    </row>
    <row r="5151" spans="1:1" ht="15.45" customHeight="1" x14ac:dyDescent="0.25">
      <c r="A5151" s="72" t="s">
        <v>556</v>
      </c>
    </row>
    <row r="5152" spans="1:1" ht="16.2" customHeight="1" x14ac:dyDescent="0.25">
      <c r="A5152" t="s">
        <v>4012</v>
      </c>
    </row>
    <row r="5153" spans="1:1" ht="16.2" customHeight="1" x14ac:dyDescent="0.25">
      <c r="A5153" s="39" t="s">
        <v>4013</v>
      </c>
    </row>
    <row r="5154" spans="1:1" ht="15.45" customHeight="1" x14ac:dyDescent="0.25">
      <c r="A5154" t="s">
        <v>4014</v>
      </c>
    </row>
    <row r="5155" spans="1:1" ht="16.2" customHeight="1" x14ac:dyDescent="0.25">
      <c r="A5155" t="s">
        <v>4015</v>
      </c>
    </row>
    <row r="5156" spans="1:1" ht="16.2" customHeight="1" x14ac:dyDescent="0.25">
      <c r="A5156" s="39" t="s">
        <v>4016</v>
      </c>
    </row>
    <row r="5157" spans="1:1" ht="15.45" customHeight="1" x14ac:dyDescent="0.25">
      <c r="A5157" t="s">
        <v>4017</v>
      </c>
    </row>
    <row r="5158" spans="1:1" ht="15.45" customHeight="1" x14ac:dyDescent="0.25">
      <c r="A5158" s="39" t="s">
        <v>4018</v>
      </c>
    </row>
    <row r="5159" spans="1:1" ht="15.45" customHeight="1" x14ac:dyDescent="0.25">
      <c r="A5159" t="s">
        <v>4019</v>
      </c>
    </row>
    <row r="5160" spans="1:1" ht="16.2" customHeight="1" x14ac:dyDescent="0.25">
      <c r="A5160" s="39" t="s">
        <v>4020</v>
      </c>
    </row>
    <row r="5161" spans="1:1" ht="16.2" customHeight="1" x14ac:dyDescent="0.25">
      <c r="A5161" s="39" t="s">
        <v>4021</v>
      </c>
    </row>
    <row r="5162" spans="1:1" ht="16.2" customHeight="1" x14ac:dyDescent="0.25">
      <c r="A5162" s="39" t="s">
        <v>4022</v>
      </c>
    </row>
    <row r="5163" spans="1:1" ht="16.2" customHeight="1" x14ac:dyDescent="0.25">
      <c r="A5163" s="17" t="s">
        <v>4023</v>
      </c>
    </row>
    <row r="5164" spans="1:1" ht="16.2" customHeight="1" x14ac:dyDescent="0.25">
      <c r="A5164" s="39" t="s">
        <v>4024</v>
      </c>
    </row>
    <row r="5165" spans="1:1" ht="16.2" customHeight="1" x14ac:dyDescent="0.25">
      <c r="A5165" t="s">
        <v>4025</v>
      </c>
    </row>
    <row r="5166" spans="1:1" ht="16.2" customHeight="1" x14ac:dyDescent="0.25">
      <c r="A5166" s="39" t="s">
        <v>4026</v>
      </c>
    </row>
    <row r="5167" spans="1:1" ht="16.2" customHeight="1" x14ac:dyDescent="0.25">
      <c r="A5167" t="s">
        <v>4027</v>
      </c>
    </row>
    <row r="5168" spans="1:1" ht="44.55" customHeight="1" x14ac:dyDescent="0.25">
      <c r="A5168" s="157" t="s">
        <v>3369</v>
      </c>
    </row>
    <row r="5169" spans="1:1" ht="15" customHeight="1" x14ac:dyDescent="0.25">
      <c r="A5169" s="16" t="s">
        <v>4028</v>
      </c>
    </row>
    <row r="5170" spans="1:1" ht="15" customHeight="1" x14ac:dyDescent="0.25">
      <c r="A5170" s="16" t="s">
        <v>576</v>
      </c>
    </row>
    <row r="5171" spans="1:1" ht="36.75" customHeight="1" x14ac:dyDescent="0.25">
      <c r="A5171" s="177" t="s">
        <v>4029</v>
      </c>
    </row>
    <row r="5172" spans="1:1" ht="18" customHeight="1" x14ac:dyDescent="0.25">
      <c r="A5172" t="s">
        <v>641</v>
      </c>
    </row>
    <row r="5173" spans="1:1" ht="19.2" customHeight="1" x14ac:dyDescent="0.25">
      <c r="A5173" t="s">
        <v>4030</v>
      </c>
    </row>
    <row r="5174" spans="1:1" ht="15.45" customHeight="1" x14ac:dyDescent="0.25">
      <c r="A5174" s="28" t="s">
        <v>4031</v>
      </c>
    </row>
    <row r="5175" spans="1:1" ht="19.8" customHeight="1" x14ac:dyDescent="0.25">
      <c r="A5175" t="s">
        <v>4032</v>
      </c>
    </row>
    <row r="5176" spans="1:1" ht="19.2" customHeight="1" x14ac:dyDescent="0.25">
      <c r="A5176" t="s">
        <v>4033</v>
      </c>
    </row>
    <row r="5177" spans="1:1" ht="14.7" customHeight="1" x14ac:dyDescent="0.25">
      <c r="A5177" s="28" t="s">
        <v>4034</v>
      </c>
    </row>
    <row r="5178" spans="1:1" ht="20.55" customHeight="1" x14ac:dyDescent="0.25">
      <c r="A5178" t="s">
        <v>4035</v>
      </c>
    </row>
    <row r="5179" spans="1:1" ht="19.95" customHeight="1" x14ac:dyDescent="0.25">
      <c r="A5179" t="s">
        <v>4036</v>
      </c>
    </row>
    <row r="5180" spans="1:1" ht="18" customHeight="1" x14ac:dyDescent="0.25">
      <c r="A5180" t="s">
        <v>4037</v>
      </c>
    </row>
    <row r="5181" spans="1:1" ht="14.7" customHeight="1" x14ac:dyDescent="0.25">
      <c r="A5181" s="28" t="s">
        <v>2181</v>
      </c>
    </row>
    <row r="5182" spans="1:1" ht="19.8" customHeight="1" x14ac:dyDescent="0.25">
      <c r="A5182" t="s">
        <v>4038</v>
      </c>
    </row>
    <row r="5183" spans="1:1" ht="14.7" customHeight="1" x14ac:dyDescent="0.25">
      <c r="A5183" s="28" t="s">
        <v>4039</v>
      </c>
    </row>
    <row r="5184" spans="1:1" ht="14.7" customHeight="1" x14ac:dyDescent="0.25">
      <c r="A5184" s="13" t="s">
        <v>4040</v>
      </c>
    </row>
    <row r="5185" spans="1:1" ht="14.7" customHeight="1" x14ac:dyDescent="0.25">
      <c r="A5185" s="105" t="s">
        <v>4041</v>
      </c>
    </row>
    <row r="5186" spans="1:1" ht="14.7" customHeight="1" x14ac:dyDescent="0.25">
      <c r="A5186" s="105" t="s">
        <v>4042</v>
      </c>
    </row>
    <row r="5187" spans="1:1" ht="14.7" customHeight="1" x14ac:dyDescent="0.25">
      <c r="A5187" s="105" t="s">
        <v>4043</v>
      </c>
    </row>
    <row r="5188" spans="1:1" ht="14.7" customHeight="1" x14ac:dyDescent="0.25">
      <c r="A5188" s="28" t="s">
        <v>4044</v>
      </c>
    </row>
    <row r="5189" spans="1:1" ht="19.2" customHeight="1" x14ac:dyDescent="0.25">
      <c r="A5189" t="s">
        <v>4045</v>
      </c>
    </row>
    <row r="5190" spans="1:1" ht="19.2" customHeight="1" x14ac:dyDescent="0.25">
      <c r="A5190" t="s">
        <v>4046</v>
      </c>
    </row>
    <row r="5191" spans="1:1" ht="19.2" customHeight="1" x14ac:dyDescent="0.25">
      <c r="A5191" t="s">
        <v>4047</v>
      </c>
    </row>
    <row r="5192" spans="1:1" ht="19.8" customHeight="1" x14ac:dyDescent="0.25">
      <c r="A5192" t="s">
        <v>4048</v>
      </c>
    </row>
    <row r="5193" spans="1:1" ht="14.7" customHeight="1" x14ac:dyDescent="0.25">
      <c r="A5193" s="48" t="s">
        <v>4049</v>
      </c>
    </row>
    <row r="5194" spans="1:1" ht="14.7" customHeight="1" x14ac:dyDescent="0.25">
      <c r="A5194" s="105" t="s">
        <v>235</v>
      </c>
    </row>
    <row r="5195" spans="1:1" ht="14.7" customHeight="1" x14ac:dyDescent="0.25">
      <c r="A5195" s="35" t="s">
        <v>236</v>
      </c>
    </row>
    <row r="5196" spans="1:1" ht="14.7" customHeight="1" x14ac:dyDescent="0.25">
      <c r="A5196" s="105" t="s">
        <v>1692</v>
      </c>
    </row>
    <row r="5197" spans="1:1" ht="15.45" customHeight="1" x14ac:dyDescent="0.25">
      <c r="A5197" s="105" t="s">
        <v>4050</v>
      </c>
    </row>
    <row r="5198" spans="1:1" ht="14.7" customHeight="1" x14ac:dyDescent="0.25">
      <c r="A5198" s="35" t="s">
        <v>236</v>
      </c>
    </row>
    <row r="5199" spans="1:1" ht="14.7" customHeight="1" x14ac:dyDescent="0.25">
      <c r="A5199" s="105" t="s">
        <v>4051</v>
      </c>
    </row>
    <row r="5200" spans="1:1" ht="15.45" customHeight="1" x14ac:dyDescent="0.25">
      <c r="A5200" s="105" t="s">
        <v>269</v>
      </c>
    </row>
    <row r="5201" spans="1:1" ht="14.7" customHeight="1" x14ac:dyDescent="0.25">
      <c r="A5201" s="35" t="s">
        <v>270</v>
      </c>
    </row>
    <row r="5202" spans="1:1" ht="15.45" customHeight="1" x14ac:dyDescent="0.25">
      <c r="A5202" s="105" t="s">
        <v>1163</v>
      </c>
    </row>
    <row r="5203" spans="1:1" ht="14.7" customHeight="1" x14ac:dyDescent="0.25">
      <c r="A5203" s="48" t="s">
        <v>270</v>
      </c>
    </row>
    <row r="5204" spans="1:1" ht="15.45" customHeight="1" x14ac:dyDescent="0.25">
      <c r="A5204" s="105" t="s">
        <v>4052</v>
      </c>
    </row>
    <row r="5205" spans="1:1" ht="14.7" customHeight="1" x14ac:dyDescent="0.25">
      <c r="A5205" s="48" t="s">
        <v>270</v>
      </c>
    </row>
    <row r="5206" spans="1:1" ht="15.75" customHeight="1" x14ac:dyDescent="0.25">
      <c r="A5206" s="51" t="s">
        <v>444</v>
      </c>
    </row>
    <row r="5207" spans="1:1" ht="24.75" customHeight="1" x14ac:dyDescent="0.25">
      <c r="A5207" s="178" t="s">
        <v>4053</v>
      </c>
    </row>
    <row r="5208" spans="1:1" ht="24.75" customHeight="1" x14ac:dyDescent="0.25">
      <c r="A5208" t="s">
        <v>4054</v>
      </c>
    </row>
    <row r="5209" spans="1:1" ht="19.2" customHeight="1" x14ac:dyDescent="0.25">
      <c r="A5209" s="36" t="s">
        <v>4055</v>
      </c>
    </row>
    <row r="5210" spans="1:1" ht="17.25" customHeight="1" x14ac:dyDescent="0.25">
      <c r="A5210" s="162" t="s">
        <v>4056</v>
      </c>
    </row>
    <row r="5211" spans="1:1" ht="19.8" customHeight="1" x14ac:dyDescent="0.25">
      <c r="A5211" s="17" t="s">
        <v>4057</v>
      </c>
    </row>
    <row r="5212" spans="1:1" ht="19.8" customHeight="1" x14ac:dyDescent="0.25">
      <c r="A5212" s="17" t="s">
        <v>4058</v>
      </c>
    </row>
    <row r="5213" spans="1:1" ht="19.8" customHeight="1" x14ac:dyDescent="0.25">
      <c r="A5213" s="36" t="s">
        <v>4059</v>
      </c>
    </row>
    <row r="5214" spans="1:1" ht="20.55" customHeight="1" x14ac:dyDescent="0.25">
      <c r="A5214" s="17" t="s">
        <v>4060</v>
      </c>
    </row>
    <row r="5215" spans="1:1" ht="18" customHeight="1" x14ac:dyDescent="0.25">
      <c r="A5215" s="162" t="s">
        <v>4061</v>
      </c>
    </row>
    <row r="5216" spans="1:1" ht="19.8" customHeight="1" x14ac:dyDescent="0.25">
      <c r="A5216" s="17" t="s">
        <v>4062</v>
      </c>
    </row>
    <row r="5217" spans="1:1" ht="20.55" customHeight="1" x14ac:dyDescent="0.25">
      <c r="A5217" s="36" t="s">
        <v>4063</v>
      </c>
    </row>
    <row r="5218" spans="1:1" ht="21" customHeight="1" x14ac:dyDescent="0.25">
      <c r="A5218" s="17" t="s">
        <v>4064</v>
      </c>
    </row>
    <row r="5219" spans="1:1" ht="16.05" customHeight="1" x14ac:dyDescent="0.25">
      <c r="A5219" s="36" t="s">
        <v>4065</v>
      </c>
    </row>
    <row r="5220" spans="1:1" ht="20.55" customHeight="1" x14ac:dyDescent="0.25">
      <c r="A5220" s="17" t="s">
        <v>4066</v>
      </c>
    </row>
    <row r="5221" spans="1:1" ht="17.25" customHeight="1" x14ac:dyDescent="0.25">
      <c r="A5221" s="36" t="s">
        <v>4067</v>
      </c>
    </row>
    <row r="5222" spans="1:1" ht="19.95" customHeight="1" x14ac:dyDescent="0.25">
      <c r="A5222" s="30" t="s">
        <v>4068</v>
      </c>
    </row>
    <row r="5223" spans="1:1" ht="17.25" customHeight="1" x14ac:dyDescent="0.25">
      <c r="A5223" s="30" t="s">
        <v>4069</v>
      </c>
    </row>
    <row r="5224" spans="1:1" ht="19.8" customHeight="1" x14ac:dyDescent="0.25">
      <c r="A5224" s="30" t="s">
        <v>4070</v>
      </c>
    </row>
    <row r="5225" spans="1:1" ht="19.8" customHeight="1" x14ac:dyDescent="0.25">
      <c r="A5225" s="30" t="s">
        <v>4071</v>
      </c>
    </row>
    <row r="5226" spans="1:1" ht="25.2" customHeight="1" x14ac:dyDescent="0.25">
      <c r="A5226" s="30" t="s">
        <v>4072</v>
      </c>
    </row>
    <row r="5227" spans="1:1" ht="19.8" customHeight="1" x14ac:dyDescent="0.25">
      <c r="A5227" s="30" t="s">
        <v>4073</v>
      </c>
    </row>
    <row r="5228" spans="1:1" ht="14.25" customHeight="1" x14ac:dyDescent="0.25">
      <c r="A5228" s="15" t="s">
        <v>4074</v>
      </c>
    </row>
    <row r="5229" spans="1:1" ht="11.55" customHeight="1" x14ac:dyDescent="0.25">
      <c r="A5229" s="37" t="s">
        <v>281</v>
      </c>
    </row>
    <row r="5230" spans="1:1" ht="16.2" customHeight="1" x14ac:dyDescent="0.25">
      <c r="A5230" t="s">
        <v>4075</v>
      </c>
    </row>
    <row r="5231" spans="1:1" ht="16.2" customHeight="1" x14ac:dyDescent="0.25">
      <c r="A5231" s="39" t="s">
        <v>4076</v>
      </c>
    </row>
    <row r="5232" spans="1:1" ht="16.2" customHeight="1" x14ac:dyDescent="0.25">
      <c r="A5232" s="140" t="s">
        <v>4077</v>
      </c>
    </row>
    <row r="5233" spans="1:1" ht="15.45" customHeight="1" x14ac:dyDescent="0.25">
      <c r="A5233" s="39" t="s">
        <v>4078</v>
      </c>
    </row>
    <row r="5234" spans="1:1" ht="16.2" customHeight="1" x14ac:dyDescent="0.25">
      <c r="A5234" s="39" t="s">
        <v>4079</v>
      </c>
    </row>
    <row r="5235" spans="1:1" ht="16.2" customHeight="1" x14ac:dyDescent="0.25">
      <c r="A5235" s="135" t="s">
        <v>4080</v>
      </c>
    </row>
    <row r="5236" spans="1:1" ht="15.45" customHeight="1" x14ac:dyDescent="0.25">
      <c r="A5236" s="39" t="s">
        <v>571</v>
      </c>
    </row>
    <row r="5237" spans="1:1" ht="16.2" customHeight="1" x14ac:dyDescent="0.25">
      <c r="A5237" t="s">
        <v>4081</v>
      </c>
    </row>
    <row r="5238" spans="1:1" ht="16.2" customHeight="1" x14ac:dyDescent="0.25">
      <c r="A5238" t="s">
        <v>4082</v>
      </c>
    </row>
    <row r="5239" spans="1:1" ht="52.05" customHeight="1" x14ac:dyDescent="0.25">
      <c r="A5239" t="s">
        <v>3220</v>
      </c>
    </row>
    <row r="5240" spans="1:1" ht="14.25" customHeight="1" x14ac:dyDescent="0.25">
      <c r="A5240" t="s">
        <v>4083</v>
      </c>
    </row>
    <row r="5241" spans="1:1" ht="16.5" customHeight="1" x14ac:dyDescent="0.25">
      <c r="A5241" s="61" t="s">
        <v>786</v>
      </c>
    </row>
    <row r="5242" spans="1:1" ht="10.8" customHeight="1" x14ac:dyDescent="0.25">
      <c r="A5242" s="1" t="s">
        <v>296</v>
      </c>
    </row>
    <row r="5243" spans="1:1" ht="17.55" customHeight="1" x14ac:dyDescent="0.25">
      <c r="A5243" t="s">
        <v>4084</v>
      </c>
    </row>
    <row r="5244" spans="1:1" ht="17.55" customHeight="1" x14ac:dyDescent="0.25">
      <c r="A5244" t="s">
        <v>4085</v>
      </c>
    </row>
    <row r="5245" spans="1:1" ht="16.2" customHeight="1" x14ac:dyDescent="0.25">
      <c r="A5245" s="10" t="s">
        <v>4086</v>
      </c>
    </row>
    <row r="5246" spans="1:1" ht="16.2" customHeight="1" x14ac:dyDescent="0.25">
      <c r="A5246" s="10" t="s">
        <v>4087</v>
      </c>
    </row>
    <row r="5247" spans="1:1" ht="16.95" customHeight="1" x14ac:dyDescent="0.25">
      <c r="A5247" s="10" t="s">
        <v>4088</v>
      </c>
    </row>
    <row r="5248" spans="1:1" ht="15.45" customHeight="1" x14ac:dyDescent="0.25">
      <c r="A5248" s="179" t="s">
        <v>4089</v>
      </c>
    </row>
    <row r="5249" spans="1:1" ht="16.2" customHeight="1" x14ac:dyDescent="0.25">
      <c r="A5249" s="10" t="s">
        <v>1413</v>
      </c>
    </row>
    <row r="5250" spans="1:1" ht="17.25" customHeight="1" x14ac:dyDescent="0.25">
      <c r="A5250" t="s">
        <v>4090</v>
      </c>
    </row>
    <row r="5251" spans="1:1" ht="17.7" customHeight="1" x14ac:dyDescent="0.25">
      <c r="A5251" t="s">
        <v>4091</v>
      </c>
    </row>
    <row r="5252" spans="1:1" ht="41.7" customHeight="1" x14ac:dyDescent="0.25">
      <c r="A5252" s="50" t="s">
        <v>441</v>
      </c>
    </row>
    <row r="5253" spans="1:1" ht="49.05" customHeight="1" x14ac:dyDescent="0.25">
      <c r="A5253" t="s">
        <v>2937</v>
      </c>
    </row>
    <row r="5254" spans="1:1" ht="14.25" customHeight="1" x14ac:dyDescent="0.25">
      <c r="A5254" s="15" t="s">
        <v>4092</v>
      </c>
    </row>
    <row r="5255" spans="1:1" ht="15.75" customHeight="1" x14ac:dyDescent="0.25">
      <c r="A5255" s="51" t="s">
        <v>444</v>
      </c>
    </row>
    <row r="5256" spans="1:1" ht="23.7" customHeight="1" x14ac:dyDescent="0.25">
      <c r="A5256" s="17" t="s">
        <v>4093</v>
      </c>
    </row>
    <row r="5257" spans="1:1" ht="19.95" customHeight="1" x14ac:dyDescent="0.25">
      <c r="A5257" t="s">
        <v>4094</v>
      </c>
    </row>
    <row r="5258" spans="1:1" ht="26.25" customHeight="1" x14ac:dyDescent="0.25">
      <c r="A5258" s="180" t="s">
        <v>4095</v>
      </c>
    </row>
    <row r="5259" spans="1:1" ht="14.7" customHeight="1" x14ac:dyDescent="0.25">
      <c r="A5259" s="181" t="s">
        <v>4096</v>
      </c>
    </row>
    <row r="5260" spans="1:1" ht="17.55" customHeight="1" x14ac:dyDescent="0.25">
      <c r="A5260" s="45" t="s">
        <v>4097</v>
      </c>
    </row>
    <row r="5261" spans="1:1" ht="16.95" customHeight="1" x14ac:dyDescent="0.25">
      <c r="A5261" s="11" t="s">
        <v>4098</v>
      </c>
    </row>
    <row r="5262" spans="1:1" ht="17.55" customHeight="1" x14ac:dyDescent="0.25">
      <c r="A5262" s="11" t="s">
        <v>4099</v>
      </c>
    </row>
    <row r="5263" spans="1:1" ht="16.2" customHeight="1" x14ac:dyDescent="0.25">
      <c r="A5263" s="10" t="s">
        <v>4100</v>
      </c>
    </row>
    <row r="5264" spans="1:1" ht="16.5" customHeight="1" x14ac:dyDescent="0.25">
      <c r="A5264" s="17" t="s">
        <v>4101</v>
      </c>
    </row>
    <row r="5265" spans="1:1" ht="16.2" customHeight="1" x14ac:dyDescent="0.25">
      <c r="A5265" s="17" t="s">
        <v>4102</v>
      </c>
    </row>
    <row r="5266" spans="1:1" ht="16.95" customHeight="1" x14ac:dyDescent="0.25">
      <c r="A5266" s="10" t="s">
        <v>4103</v>
      </c>
    </row>
    <row r="5267" spans="1:1" ht="16.5" customHeight="1" x14ac:dyDescent="0.25">
      <c r="A5267" t="s">
        <v>4104</v>
      </c>
    </row>
    <row r="5268" spans="1:1" ht="16.95" customHeight="1" x14ac:dyDescent="0.25">
      <c r="A5268" s="10" t="s">
        <v>4105</v>
      </c>
    </row>
    <row r="5269" spans="1:1" ht="16.2" customHeight="1" x14ac:dyDescent="0.25">
      <c r="A5269" s="12" t="s">
        <v>4106</v>
      </c>
    </row>
    <row r="5270" spans="1:1" ht="16.2" customHeight="1" x14ac:dyDescent="0.25">
      <c r="A5270" s="10" t="s">
        <v>4107</v>
      </c>
    </row>
    <row r="5271" spans="1:1" ht="16.2" customHeight="1" x14ac:dyDescent="0.25">
      <c r="A5271" s="12" t="s">
        <v>319</v>
      </c>
    </row>
    <row r="5272" spans="1:1" ht="16.2" customHeight="1" x14ac:dyDescent="0.25">
      <c r="A5272" t="s">
        <v>4108</v>
      </c>
    </row>
    <row r="5273" spans="1:1" ht="16.2" customHeight="1" x14ac:dyDescent="0.25">
      <c r="A5273" s="10" t="s">
        <v>4109</v>
      </c>
    </row>
    <row r="5274" spans="1:1" ht="16.2" customHeight="1" x14ac:dyDescent="0.25">
      <c r="A5274" s="12" t="s">
        <v>319</v>
      </c>
    </row>
    <row r="5275" spans="1:1" ht="17.55" customHeight="1" x14ac:dyDescent="0.25">
      <c r="A5275" t="s">
        <v>4110</v>
      </c>
    </row>
    <row r="5276" spans="1:1" ht="17.55" customHeight="1" x14ac:dyDescent="0.25">
      <c r="A5276" s="14" t="s">
        <v>4111</v>
      </c>
    </row>
    <row r="5277" spans="1:1" ht="16.95" customHeight="1" x14ac:dyDescent="0.25">
      <c r="A5277" s="17" t="s">
        <v>4112</v>
      </c>
    </row>
    <row r="5278" spans="1:1" ht="17.55" customHeight="1" x14ac:dyDescent="0.25">
      <c r="A5278" s="10" t="s">
        <v>4113</v>
      </c>
    </row>
    <row r="5279" spans="1:1" ht="16.95" customHeight="1" x14ac:dyDescent="0.25">
      <c r="A5279" s="182" t="s">
        <v>4114</v>
      </c>
    </row>
    <row r="5280" spans="1:1" ht="16.95" customHeight="1" x14ac:dyDescent="0.25">
      <c r="A5280" s="13" t="s">
        <v>4115</v>
      </c>
    </row>
    <row r="5281" spans="1:1" ht="16.5" customHeight="1" x14ac:dyDescent="0.25">
      <c r="A5281" s="13" t="s">
        <v>4116</v>
      </c>
    </row>
    <row r="5282" spans="1:1" ht="16.95" customHeight="1" x14ac:dyDescent="0.25">
      <c r="A5282" s="13" t="s">
        <v>4117</v>
      </c>
    </row>
    <row r="5283" spans="1:1" ht="16.95" customHeight="1" x14ac:dyDescent="0.25">
      <c r="A5283" s="182" t="s">
        <v>4118</v>
      </c>
    </row>
    <row r="5284" spans="1:1" ht="16.95" customHeight="1" x14ac:dyDescent="0.25">
      <c r="A5284" s="13" t="s">
        <v>4119</v>
      </c>
    </row>
    <row r="5285" spans="1:1" ht="16.95" customHeight="1" x14ac:dyDescent="0.25">
      <c r="A5285" s="13" t="s">
        <v>4120</v>
      </c>
    </row>
    <row r="5286" spans="1:1" ht="16.5" customHeight="1" x14ac:dyDescent="0.25">
      <c r="A5286" s="13" t="s">
        <v>4121</v>
      </c>
    </row>
    <row r="5287" spans="1:1" ht="16.95" customHeight="1" x14ac:dyDescent="0.25">
      <c r="A5287" s="13" t="s">
        <v>4122</v>
      </c>
    </row>
    <row r="5288" spans="1:1" ht="16.2" customHeight="1" x14ac:dyDescent="0.25">
      <c r="A5288" s="43" t="s">
        <v>4123</v>
      </c>
    </row>
    <row r="5289" spans="1:1" ht="16.95" customHeight="1" x14ac:dyDescent="0.25">
      <c r="A5289" s="13" t="s">
        <v>4124</v>
      </c>
    </row>
    <row r="5290" spans="1:1" ht="16.95" customHeight="1" x14ac:dyDescent="0.25">
      <c r="A5290" s="182" t="s">
        <v>4125</v>
      </c>
    </row>
    <row r="5291" spans="1:1" ht="18.3" customHeight="1" x14ac:dyDescent="0.25">
      <c r="A5291" t="s">
        <v>4126</v>
      </c>
    </row>
    <row r="5292" spans="1:1" ht="17.55" customHeight="1" x14ac:dyDescent="0.25">
      <c r="A5292" s="13" t="s">
        <v>4127</v>
      </c>
    </row>
    <row r="5293" spans="1:1" ht="18.3" customHeight="1" x14ac:dyDescent="0.25">
      <c r="A5293" s="12" t="s">
        <v>4128</v>
      </c>
    </row>
    <row r="5294" spans="1:1" ht="16.95" customHeight="1" x14ac:dyDescent="0.25">
      <c r="A5294" s="14" t="s">
        <v>4129</v>
      </c>
    </row>
    <row r="5295" spans="1:1" ht="16.2" customHeight="1" x14ac:dyDescent="0.25">
      <c r="A5295" s="45" t="s">
        <v>343</v>
      </c>
    </row>
    <row r="5296" spans="1:1" ht="16.95" customHeight="1" x14ac:dyDescent="0.25">
      <c r="A5296" s="14" t="s">
        <v>4130</v>
      </c>
    </row>
    <row r="5297" spans="1:1" ht="16.2" customHeight="1" x14ac:dyDescent="0.25">
      <c r="A5297" s="45" t="s">
        <v>343</v>
      </c>
    </row>
    <row r="5298" spans="1:1" ht="16.95" customHeight="1" x14ac:dyDescent="0.25">
      <c r="A5298" s="14" t="s">
        <v>4131</v>
      </c>
    </row>
    <row r="5299" spans="1:1" ht="40.049999999999997" customHeight="1" x14ac:dyDescent="0.25">
      <c r="A5299" t="s">
        <v>4132</v>
      </c>
    </row>
    <row r="5300" spans="1:1" ht="16.95" customHeight="1" x14ac:dyDescent="0.25">
      <c r="A5300" s="10" t="s">
        <v>4133</v>
      </c>
    </row>
    <row r="5301" spans="1:1" ht="16.2" customHeight="1" x14ac:dyDescent="0.25">
      <c r="A5301" t="s">
        <v>4134</v>
      </c>
    </row>
    <row r="5302" spans="1:1" ht="16.2" customHeight="1" x14ac:dyDescent="0.25">
      <c r="A5302" s="10" t="s">
        <v>4135</v>
      </c>
    </row>
    <row r="5303" spans="1:1" ht="16.95" customHeight="1" x14ac:dyDescent="0.25">
      <c r="A5303" s="10" t="s">
        <v>4136</v>
      </c>
    </row>
    <row r="5304" spans="1:1" ht="16.2" customHeight="1" x14ac:dyDescent="0.25">
      <c r="A5304" t="s">
        <v>4137</v>
      </c>
    </row>
    <row r="5305" spans="1:1" ht="16.95" customHeight="1" x14ac:dyDescent="0.25">
      <c r="A5305" s="10" t="s">
        <v>4138</v>
      </c>
    </row>
    <row r="5306" spans="1:1" ht="14.25" customHeight="1" x14ac:dyDescent="0.25">
      <c r="A5306" s="15" t="s">
        <v>4139</v>
      </c>
    </row>
    <row r="5307" spans="1:1" ht="16.5" customHeight="1" x14ac:dyDescent="0.25">
      <c r="A5307" s="61" t="s">
        <v>786</v>
      </c>
    </row>
    <row r="5308" spans="1:1" ht="14.7" customHeight="1" x14ac:dyDescent="0.25">
      <c r="A5308" s="28" t="s">
        <v>4140</v>
      </c>
    </row>
    <row r="5309" spans="1:1" ht="13.8" customHeight="1" x14ac:dyDescent="0.25">
      <c r="A5309" s="75" t="s">
        <v>4141</v>
      </c>
    </row>
    <row r="5310" spans="1:1" ht="16.2" customHeight="1" x14ac:dyDescent="0.25">
      <c r="A5310" s="10" t="s">
        <v>4142</v>
      </c>
    </row>
    <row r="5311" spans="1:1" ht="16.2" customHeight="1" x14ac:dyDescent="0.25">
      <c r="A5311" s="12" t="s">
        <v>343</v>
      </c>
    </row>
    <row r="5312" spans="1:1" ht="16.2" customHeight="1" x14ac:dyDescent="0.25">
      <c r="A5312" s="10" t="s">
        <v>4143</v>
      </c>
    </row>
    <row r="5313" spans="1:1" ht="14.7" customHeight="1" x14ac:dyDescent="0.25">
      <c r="A5313" s="28" t="s">
        <v>4144</v>
      </c>
    </row>
    <row r="5314" spans="1:1" ht="14.25" customHeight="1" x14ac:dyDescent="0.25">
      <c r="A5314" s="183">
        <v>167</v>
      </c>
    </row>
    <row r="5315" spans="1:1" ht="14.25" customHeight="1" x14ac:dyDescent="0.25">
      <c r="A5315" s="183">
        <v>112</v>
      </c>
    </row>
    <row r="5316" spans="1:1" ht="16.2" customHeight="1" x14ac:dyDescent="0.25">
      <c r="A5316" s="10" t="s">
        <v>301</v>
      </c>
    </row>
    <row r="5317" spans="1:1" ht="13.8" customHeight="1" x14ac:dyDescent="0.25">
      <c r="A5317" s="82">
        <v>2448</v>
      </c>
    </row>
    <row r="5318" spans="1:1" ht="13.8" customHeight="1" x14ac:dyDescent="0.25">
      <c r="A5318" s="82">
        <v>1742</v>
      </c>
    </row>
    <row r="5319" spans="1:1" ht="16.2" customHeight="1" x14ac:dyDescent="0.25">
      <c r="A5319" t="s">
        <v>4145</v>
      </c>
    </row>
    <row r="5320" spans="1:1" ht="16.2" customHeight="1" x14ac:dyDescent="0.25">
      <c r="A5320" s="10" t="s">
        <v>4146</v>
      </c>
    </row>
    <row r="5321" spans="1:1" ht="44.55" customHeight="1" x14ac:dyDescent="0.25">
      <c r="A5321" s="157" t="s">
        <v>3369</v>
      </c>
    </row>
    <row r="5322" spans="1:1" ht="23.7" customHeight="1" x14ac:dyDescent="0.25">
      <c r="A5322" t="s">
        <v>4147</v>
      </c>
    </row>
    <row r="5323" spans="1:1" ht="20.55" customHeight="1" x14ac:dyDescent="0.25">
      <c r="A5323" t="s">
        <v>4148</v>
      </c>
    </row>
    <row r="5324" spans="1:1" ht="17.25" customHeight="1" x14ac:dyDescent="0.25">
      <c r="A5324" t="s">
        <v>4149</v>
      </c>
    </row>
    <row r="5325" spans="1:1" ht="19.8" customHeight="1" x14ac:dyDescent="0.25">
      <c r="A5325" s="86" t="s">
        <v>4150</v>
      </c>
    </row>
    <row r="5326" spans="1:1" ht="20.55" customHeight="1" x14ac:dyDescent="0.25">
      <c r="A5326" t="s">
        <v>4151</v>
      </c>
    </row>
    <row r="5327" spans="1:1" ht="19.8" customHeight="1" x14ac:dyDescent="0.25">
      <c r="A5327" s="13" t="s">
        <v>4152</v>
      </c>
    </row>
    <row r="5328" spans="1:1" ht="17.25" customHeight="1" x14ac:dyDescent="0.25">
      <c r="A5328" s="13" t="s">
        <v>4153</v>
      </c>
    </row>
    <row r="5329" spans="1:1" ht="14.7" customHeight="1" x14ac:dyDescent="0.25">
      <c r="A5329" s="28" t="s">
        <v>2569</v>
      </c>
    </row>
    <row r="5330" spans="1:1" ht="19.8" customHeight="1" x14ac:dyDescent="0.25">
      <c r="A5330" s="17" t="s">
        <v>4154</v>
      </c>
    </row>
    <row r="5331" spans="1:1" ht="19.2" customHeight="1" x14ac:dyDescent="0.25">
      <c r="A5331" s="17" t="s">
        <v>4155</v>
      </c>
    </row>
    <row r="5332" spans="1:1" ht="19.95" customHeight="1" x14ac:dyDescent="0.25">
      <c r="A5332" t="s">
        <v>4156</v>
      </c>
    </row>
    <row r="5333" spans="1:1" ht="19.8" customHeight="1" x14ac:dyDescent="0.25">
      <c r="A5333" t="s">
        <v>4157</v>
      </c>
    </row>
    <row r="5334" spans="1:1" ht="19.8" customHeight="1" x14ac:dyDescent="0.25">
      <c r="A5334" t="s">
        <v>4158</v>
      </c>
    </row>
    <row r="5335" spans="1:1" ht="14.7" customHeight="1" x14ac:dyDescent="0.25">
      <c r="A5335" s="28" t="s">
        <v>4159</v>
      </c>
    </row>
    <row r="5336" spans="1:1" ht="19.8" customHeight="1" x14ac:dyDescent="0.25">
      <c r="A5336" t="s">
        <v>4160</v>
      </c>
    </row>
    <row r="5337" spans="1:1" ht="14.7" customHeight="1" x14ac:dyDescent="0.25">
      <c r="A5337" s="28" t="s">
        <v>4161</v>
      </c>
    </row>
    <row r="5338" spans="1:1" ht="14.7" customHeight="1" x14ac:dyDescent="0.25">
      <c r="A5338" s="28" t="s">
        <v>4162</v>
      </c>
    </row>
    <row r="5339" spans="1:1" ht="14.7" customHeight="1" x14ac:dyDescent="0.25">
      <c r="A5339" s="28" t="s">
        <v>4163</v>
      </c>
    </row>
    <row r="5340" spans="1:1" ht="14.7" customHeight="1" x14ac:dyDescent="0.25">
      <c r="A5340" s="28" t="s">
        <v>4164</v>
      </c>
    </row>
    <row r="5341" spans="1:1" ht="14.7" customHeight="1" x14ac:dyDescent="0.25">
      <c r="A5341" s="28" t="s">
        <v>4165</v>
      </c>
    </row>
    <row r="5342" spans="1:1" ht="15.45" customHeight="1" x14ac:dyDescent="0.25">
      <c r="A5342" s="28" t="s">
        <v>4166</v>
      </c>
    </row>
    <row r="5343" spans="1:1" ht="18" customHeight="1" x14ac:dyDescent="0.25">
      <c r="A5343" t="s">
        <v>4167</v>
      </c>
    </row>
    <row r="5344" spans="1:1" ht="18.75" customHeight="1" x14ac:dyDescent="0.25">
      <c r="A5344" t="s">
        <v>4168</v>
      </c>
    </row>
    <row r="5345" spans="1:1" ht="17.25" customHeight="1" x14ac:dyDescent="0.25">
      <c r="A5345" s="88" t="s">
        <v>4169</v>
      </c>
    </row>
    <row r="5346" spans="1:1" ht="14.7" customHeight="1" x14ac:dyDescent="0.25">
      <c r="A5346" s="28" t="s">
        <v>4170</v>
      </c>
    </row>
    <row r="5347" spans="1:1" ht="14.25" customHeight="1" x14ac:dyDescent="0.25">
      <c r="A5347" s="184" t="s">
        <v>475</v>
      </c>
    </row>
    <row r="5348" spans="1:1" ht="26.7" customHeight="1" x14ac:dyDescent="0.25">
      <c r="A5348" t="s">
        <v>4171</v>
      </c>
    </row>
    <row r="5349" spans="1:1" ht="15.45" customHeight="1" x14ac:dyDescent="0.25">
      <c r="A5349" t="s">
        <v>4172</v>
      </c>
    </row>
    <row r="5350" spans="1:1" ht="14.7" customHeight="1" x14ac:dyDescent="0.25">
      <c r="A5350" s="29" t="s">
        <v>236</v>
      </c>
    </row>
    <row r="5351" spans="1:1" ht="14.7" customHeight="1" x14ac:dyDescent="0.25">
      <c r="A5351" s="28" t="s">
        <v>2296</v>
      </c>
    </row>
    <row r="5352" spans="1:1" ht="17.25" customHeight="1" x14ac:dyDescent="0.25">
      <c r="A5352" s="114" t="s">
        <v>4173</v>
      </c>
    </row>
    <row r="5353" spans="1:1" ht="18.75" customHeight="1" x14ac:dyDescent="0.25">
      <c r="A5353" t="s">
        <v>4174</v>
      </c>
    </row>
    <row r="5354" spans="1:1" ht="18.75" customHeight="1" x14ac:dyDescent="0.25">
      <c r="A5354" t="s">
        <v>4175</v>
      </c>
    </row>
    <row r="5355" spans="1:1" ht="19.2" customHeight="1" x14ac:dyDescent="0.25">
      <c r="A5355" s="30" t="s">
        <v>3800</v>
      </c>
    </row>
    <row r="5356" spans="1:1" ht="19.8" customHeight="1" x14ac:dyDescent="0.25">
      <c r="A5356" t="s">
        <v>4176</v>
      </c>
    </row>
    <row r="5357" spans="1:1" ht="15.45" customHeight="1" x14ac:dyDescent="0.25">
      <c r="A5357" s="185" t="s">
        <v>4177</v>
      </c>
    </row>
    <row r="5358" spans="1:1" ht="17.25" customHeight="1" x14ac:dyDescent="0.25">
      <c r="A5358" s="114" t="s">
        <v>4178</v>
      </c>
    </row>
    <row r="5359" spans="1:1" ht="19.2" customHeight="1" x14ac:dyDescent="0.25">
      <c r="A5359" t="s">
        <v>4179</v>
      </c>
    </row>
    <row r="5360" spans="1:1" ht="14.7" customHeight="1" x14ac:dyDescent="0.25">
      <c r="A5360" s="105" t="s">
        <v>4180</v>
      </c>
    </row>
    <row r="5361" spans="1:1" ht="14.7" customHeight="1" x14ac:dyDescent="0.25">
      <c r="A5361" s="48" t="s">
        <v>236</v>
      </c>
    </row>
    <row r="5362" spans="1:1" ht="14.7" customHeight="1" x14ac:dyDescent="0.25">
      <c r="A5362" s="105" t="s">
        <v>4181</v>
      </c>
    </row>
    <row r="5363" spans="1:1" ht="15.45" customHeight="1" x14ac:dyDescent="0.25">
      <c r="A5363" s="105" t="s">
        <v>269</v>
      </c>
    </row>
    <row r="5364" spans="1:1" ht="14.7" customHeight="1" x14ac:dyDescent="0.25">
      <c r="A5364" s="48" t="s">
        <v>270</v>
      </c>
    </row>
    <row r="5365" spans="1:1" ht="15.45" customHeight="1" x14ac:dyDescent="0.25">
      <c r="A5365" s="105" t="s">
        <v>1163</v>
      </c>
    </row>
    <row r="5366" spans="1:1" ht="14.7" customHeight="1" x14ac:dyDescent="0.25">
      <c r="A5366" s="48" t="s">
        <v>270</v>
      </c>
    </row>
    <row r="5367" spans="1:1" ht="15.45" customHeight="1" x14ac:dyDescent="0.25">
      <c r="A5367" s="105" t="s">
        <v>4182</v>
      </c>
    </row>
    <row r="5368" spans="1:1" ht="40.950000000000003" customHeight="1" x14ac:dyDescent="0.25">
      <c r="A5368" t="s">
        <v>2225</v>
      </c>
    </row>
    <row r="5369" spans="1:1" ht="18.45" customHeight="1" x14ac:dyDescent="0.25">
      <c r="A5369" t="s">
        <v>4183</v>
      </c>
    </row>
    <row r="5370" spans="1:1" ht="19.2" customHeight="1" x14ac:dyDescent="0.25">
      <c r="A5370" s="30" t="s">
        <v>4184</v>
      </c>
    </row>
    <row r="5371" spans="1:1" ht="19.2" customHeight="1" x14ac:dyDescent="0.25">
      <c r="A5371" t="s">
        <v>4185</v>
      </c>
    </row>
    <row r="5372" spans="1:1" ht="18.45" customHeight="1" x14ac:dyDescent="0.25">
      <c r="A5372" s="30" t="s">
        <v>4186</v>
      </c>
    </row>
    <row r="5373" spans="1:1" ht="18.45" customHeight="1" x14ac:dyDescent="0.25">
      <c r="A5373" s="34" t="s">
        <v>4187</v>
      </c>
    </row>
    <row r="5374" spans="1:1" ht="18.45" customHeight="1" x14ac:dyDescent="0.25">
      <c r="A5374" s="34" t="s">
        <v>4188</v>
      </c>
    </row>
    <row r="5375" spans="1:1" ht="18" customHeight="1" x14ac:dyDescent="0.25">
      <c r="A5375" s="34" t="s">
        <v>4189</v>
      </c>
    </row>
    <row r="5376" spans="1:1" ht="18.45" customHeight="1" x14ac:dyDescent="0.25">
      <c r="A5376" s="34" t="s">
        <v>4190</v>
      </c>
    </row>
    <row r="5377" spans="1:1" ht="18" customHeight="1" x14ac:dyDescent="0.25">
      <c r="A5377" s="34" t="s">
        <v>4191</v>
      </c>
    </row>
    <row r="5378" spans="1:1" ht="18" customHeight="1" x14ac:dyDescent="0.25">
      <c r="A5378" s="34" t="s">
        <v>4192</v>
      </c>
    </row>
    <row r="5379" spans="1:1" ht="14.25" customHeight="1" x14ac:dyDescent="0.25">
      <c r="A5379" s="26" t="s">
        <v>4193</v>
      </c>
    </row>
    <row r="5380" spans="1:1" ht="15.75" customHeight="1" x14ac:dyDescent="0.25">
      <c r="A5380" s="51" t="s">
        <v>444</v>
      </c>
    </row>
    <row r="5381" spans="1:1" ht="11.55" customHeight="1" x14ac:dyDescent="0.25">
      <c r="A5381" s="37" t="s">
        <v>281</v>
      </c>
    </row>
    <row r="5382" spans="1:1" ht="16.05" customHeight="1" x14ac:dyDescent="0.25">
      <c r="A5382" t="s">
        <v>4194</v>
      </c>
    </row>
    <row r="5383" spans="1:1" ht="16.2" customHeight="1" x14ac:dyDescent="0.25">
      <c r="A5383" s="65" t="s">
        <v>4195</v>
      </c>
    </row>
    <row r="5384" spans="1:1" ht="14.7" customHeight="1" x14ac:dyDescent="0.25">
      <c r="A5384" s="28" t="s">
        <v>4196</v>
      </c>
    </row>
    <row r="5385" spans="1:1" ht="16.05" customHeight="1" x14ac:dyDescent="0.25">
      <c r="A5385" s="13" t="s">
        <v>4197</v>
      </c>
    </row>
    <row r="5386" spans="1:1" ht="16.05" customHeight="1" x14ac:dyDescent="0.25">
      <c r="A5386" s="13" t="s">
        <v>4198</v>
      </c>
    </row>
    <row r="5387" spans="1:1" ht="14.7" customHeight="1" x14ac:dyDescent="0.25">
      <c r="A5387" s="28" t="s">
        <v>4199</v>
      </c>
    </row>
    <row r="5388" spans="1:1" ht="16.05" customHeight="1" x14ac:dyDescent="0.25">
      <c r="A5388" s="13" t="s">
        <v>4200</v>
      </c>
    </row>
    <row r="5389" spans="1:1" ht="16.05" customHeight="1" x14ac:dyDescent="0.25">
      <c r="A5389" s="13" t="s">
        <v>4201</v>
      </c>
    </row>
    <row r="5390" spans="1:1" ht="14.7" customHeight="1" x14ac:dyDescent="0.25">
      <c r="A5390" s="28" t="s">
        <v>4202</v>
      </c>
    </row>
    <row r="5391" spans="1:1" ht="16.05" customHeight="1" x14ac:dyDescent="0.25">
      <c r="A5391" s="13" t="s">
        <v>4203</v>
      </c>
    </row>
    <row r="5392" spans="1:1" ht="16.05" customHeight="1" x14ac:dyDescent="0.25">
      <c r="A5392" s="13" t="s">
        <v>4204</v>
      </c>
    </row>
    <row r="5393" spans="1:1" ht="14.7" customHeight="1" x14ac:dyDescent="0.25">
      <c r="A5393" s="28" t="s">
        <v>1921</v>
      </c>
    </row>
    <row r="5394" spans="1:1" ht="15.45" customHeight="1" x14ac:dyDescent="0.25">
      <c r="A5394" t="s">
        <v>4205</v>
      </c>
    </row>
    <row r="5395" spans="1:1" ht="14.7" customHeight="1" x14ac:dyDescent="0.25">
      <c r="A5395" s="28" t="s">
        <v>4206</v>
      </c>
    </row>
    <row r="5396" spans="1:1" ht="15.45" customHeight="1" x14ac:dyDescent="0.25">
      <c r="A5396" t="s">
        <v>4207</v>
      </c>
    </row>
    <row r="5397" spans="1:1" ht="16.2" customHeight="1" x14ac:dyDescent="0.25">
      <c r="A5397" t="s">
        <v>4208</v>
      </c>
    </row>
    <row r="5398" spans="1:1" ht="52.95" customHeight="1" x14ac:dyDescent="0.25">
      <c r="A5398" t="s">
        <v>1520</v>
      </c>
    </row>
    <row r="5399" spans="1:1" ht="14.25" customHeight="1" x14ac:dyDescent="0.25">
      <c r="A5399" s="26" t="s">
        <v>4209</v>
      </c>
    </row>
    <row r="5400" spans="1:1" ht="15" customHeight="1" x14ac:dyDescent="0.25">
      <c r="A5400" s="16" t="s">
        <v>576</v>
      </c>
    </row>
    <row r="5401" spans="1:1" ht="18" customHeight="1" x14ac:dyDescent="0.25">
      <c r="A5401" t="s">
        <v>641</v>
      </c>
    </row>
    <row r="5402" spans="1:1" ht="18.45" customHeight="1" x14ac:dyDescent="0.25">
      <c r="A5402" t="s">
        <v>4210</v>
      </c>
    </row>
    <row r="5403" spans="1:1" ht="15.45" customHeight="1" x14ac:dyDescent="0.25">
      <c r="A5403" s="28" t="s">
        <v>4211</v>
      </c>
    </row>
    <row r="5404" spans="1:1" ht="16.8" customHeight="1" x14ac:dyDescent="0.25">
      <c r="A5404" t="s">
        <v>4212</v>
      </c>
    </row>
    <row r="5405" spans="1:1" ht="16.05" customHeight="1" x14ac:dyDescent="0.25">
      <c r="A5405" t="s">
        <v>4213</v>
      </c>
    </row>
    <row r="5406" spans="1:1" ht="14.7" customHeight="1" x14ac:dyDescent="0.25">
      <c r="A5406" s="28" t="s">
        <v>645</v>
      </c>
    </row>
    <row r="5407" spans="1:1" ht="18" customHeight="1" x14ac:dyDescent="0.25">
      <c r="A5407" t="s">
        <v>4214</v>
      </c>
    </row>
    <row r="5408" spans="1:1" ht="18" customHeight="1" x14ac:dyDescent="0.25">
      <c r="A5408" t="s">
        <v>4215</v>
      </c>
    </row>
    <row r="5409" spans="1:1" ht="18" customHeight="1" x14ac:dyDescent="0.25">
      <c r="A5409" t="s">
        <v>4216</v>
      </c>
    </row>
    <row r="5410" spans="1:1" ht="14.7" customHeight="1" x14ac:dyDescent="0.25">
      <c r="A5410" s="28" t="s">
        <v>2569</v>
      </c>
    </row>
    <row r="5411" spans="1:1" ht="16.8" customHeight="1" x14ac:dyDescent="0.25">
      <c r="A5411" s="17" t="s">
        <v>4217</v>
      </c>
    </row>
    <row r="5412" spans="1:1" ht="17.25" customHeight="1" x14ac:dyDescent="0.25">
      <c r="A5412" s="17" t="s">
        <v>4218</v>
      </c>
    </row>
    <row r="5413" spans="1:1" ht="18" customHeight="1" x14ac:dyDescent="0.25">
      <c r="A5413" t="s">
        <v>4219</v>
      </c>
    </row>
    <row r="5414" spans="1:1" ht="17.25" customHeight="1" x14ac:dyDescent="0.25">
      <c r="A5414" t="s">
        <v>4220</v>
      </c>
    </row>
    <row r="5415" spans="1:1" ht="17.25" customHeight="1" x14ac:dyDescent="0.25">
      <c r="A5415" t="s">
        <v>4221</v>
      </c>
    </row>
    <row r="5416" spans="1:1" ht="14.7" customHeight="1" x14ac:dyDescent="0.25">
      <c r="A5416" s="29" t="s">
        <v>4222</v>
      </c>
    </row>
    <row r="5417" spans="1:1" ht="14.7" customHeight="1" x14ac:dyDescent="0.25">
      <c r="A5417" s="28" t="s">
        <v>1778</v>
      </c>
    </row>
    <row r="5418" spans="1:1" ht="14.7" customHeight="1" x14ac:dyDescent="0.25">
      <c r="A5418" s="29" t="s">
        <v>236</v>
      </c>
    </row>
    <row r="5419" spans="1:1" ht="14.7" customHeight="1" x14ac:dyDescent="0.25">
      <c r="A5419" s="28" t="s">
        <v>3161</v>
      </c>
    </row>
    <row r="5420" spans="1:1" ht="14.7" customHeight="1" x14ac:dyDescent="0.25">
      <c r="A5420" s="28" t="s">
        <v>4180</v>
      </c>
    </row>
    <row r="5421" spans="1:1" ht="14.7" customHeight="1" x14ac:dyDescent="0.25">
      <c r="A5421" s="29" t="s">
        <v>236</v>
      </c>
    </row>
    <row r="5422" spans="1:1" ht="14.7" customHeight="1" x14ac:dyDescent="0.25">
      <c r="A5422" s="28" t="s">
        <v>4223</v>
      </c>
    </row>
    <row r="5423" spans="1:1" ht="17.25" customHeight="1" x14ac:dyDescent="0.25">
      <c r="A5423" t="s">
        <v>4224</v>
      </c>
    </row>
    <row r="5424" spans="1:1" ht="17.25" customHeight="1" x14ac:dyDescent="0.25">
      <c r="A5424" s="17" t="s">
        <v>4225</v>
      </c>
    </row>
    <row r="5425" spans="1:1" ht="16.8" customHeight="1" x14ac:dyDescent="0.25">
      <c r="A5425" s="17" t="s">
        <v>4226</v>
      </c>
    </row>
    <row r="5426" spans="1:1" ht="17.25" customHeight="1" x14ac:dyDescent="0.25">
      <c r="A5426" s="17" t="s">
        <v>4227</v>
      </c>
    </row>
    <row r="5427" spans="1:1" ht="17.25" customHeight="1" x14ac:dyDescent="0.25">
      <c r="A5427" s="43" t="s">
        <v>4228</v>
      </c>
    </row>
    <row r="5428" spans="1:1" ht="17.25" customHeight="1" x14ac:dyDescent="0.25">
      <c r="A5428" s="13" t="s">
        <v>4229</v>
      </c>
    </row>
    <row r="5429" spans="1:1" ht="17.25" customHeight="1" x14ac:dyDescent="0.25">
      <c r="A5429" s="13" t="s">
        <v>4230</v>
      </c>
    </row>
    <row r="5430" spans="1:1" ht="17.25" customHeight="1" x14ac:dyDescent="0.25">
      <c r="A5430" s="13" t="s">
        <v>4231</v>
      </c>
    </row>
    <row r="5431" spans="1:1" ht="17.25" customHeight="1" x14ac:dyDescent="0.25">
      <c r="A5431" s="43" t="s">
        <v>4232</v>
      </c>
    </row>
    <row r="5432" spans="1:1" ht="17.25" customHeight="1" x14ac:dyDescent="0.25">
      <c r="A5432" s="13" t="s">
        <v>4233</v>
      </c>
    </row>
    <row r="5433" spans="1:1" ht="17.25" customHeight="1" x14ac:dyDescent="0.25">
      <c r="A5433" s="13" t="s">
        <v>4234</v>
      </c>
    </row>
    <row r="5434" spans="1:1" ht="17.25" customHeight="1" x14ac:dyDescent="0.25">
      <c r="A5434" s="13" t="s">
        <v>4235</v>
      </c>
    </row>
    <row r="5435" spans="1:1" ht="17.25" customHeight="1" x14ac:dyDescent="0.25">
      <c r="A5435" s="13" t="s">
        <v>4236</v>
      </c>
    </row>
    <row r="5436" spans="1:1" ht="17.25" customHeight="1" x14ac:dyDescent="0.25">
      <c r="A5436" s="43" t="s">
        <v>4237</v>
      </c>
    </row>
    <row r="5437" spans="1:1" ht="16.8" customHeight="1" x14ac:dyDescent="0.25">
      <c r="A5437" s="13" t="s">
        <v>4238</v>
      </c>
    </row>
    <row r="5438" spans="1:1" ht="16.05" customHeight="1" x14ac:dyDescent="0.25">
      <c r="A5438" s="43" t="s">
        <v>4239</v>
      </c>
    </row>
    <row r="5439" spans="1:1" ht="17.25" customHeight="1" x14ac:dyDescent="0.25">
      <c r="A5439" s="30" t="s">
        <v>4240</v>
      </c>
    </row>
    <row r="5440" spans="1:1" ht="14.7" customHeight="1" x14ac:dyDescent="0.25">
      <c r="A5440" s="11" t="s">
        <v>4241</v>
      </c>
    </row>
    <row r="5441" spans="1:1" ht="14.7" customHeight="1" x14ac:dyDescent="0.25">
      <c r="A5441" s="48" t="s">
        <v>236</v>
      </c>
    </row>
    <row r="5442" spans="1:1" ht="15.45" customHeight="1" x14ac:dyDescent="0.25">
      <c r="A5442" s="105" t="s">
        <v>4242</v>
      </c>
    </row>
    <row r="5443" spans="1:1" ht="14.7" customHeight="1" x14ac:dyDescent="0.25">
      <c r="A5443" s="35" t="s">
        <v>270</v>
      </c>
    </row>
    <row r="5444" spans="1:1" ht="14.7" customHeight="1" x14ac:dyDescent="0.25">
      <c r="A5444" s="105" t="s">
        <v>417</v>
      </c>
    </row>
    <row r="5445" spans="1:1" ht="14.7" customHeight="1" x14ac:dyDescent="0.25">
      <c r="A5445" s="35" t="s">
        <v>270</v>
      </c>
    </row>
    <row r="5446" spans="1:1" ht="16.2" customHeight="1" x14ac:dyDescent="0.25">
      <c r="A5446" s="17" t="s">
        <v>4243</v>
      </c>
    </row>
    <row r="5447" spans="1:1" ht="14.7" customHeight="1" x14ac:dyDescent="0.25">
      <c r="A5447" s="48" t="s">
        <v>270</v>
      </c>
    </row>
    <row r="5448" spans="1:1" ht="15" customHeight="1" x14ac:dyDescent="0.25">
      <c r="A5448" s="16" t="s">
        <v>576</v>
      </c>
    </row>
    <row r="5449" spans="1:1" ht="16.8" customHeight="1" x14ac:dyDescent="0.25">
      <c r="A5449" s="17" t="s">
        <v>4244</v>
      </c>
    </row>
    <row r="5450" spans="1:1" ht="16.8" customHeight="1" x14ac:dyDescent="0.25">
      <c r="A5450" t="s">
        <v>4245</v>
      </c>
    </row>
    <row r="5451" spans="1:1" ht="16.8" customHeight="1" x14ac:dyDescent="0.25">
      <c r="A5451" t="s">
        <v>4246</v>
      </c>
    </row>
    <row r="5452" spans="1:1" ht="16.8" customHeight="1" x14ac:dyDescent="0.25">
      <c r="A5452" t="s">
        <v>4247</v>
      </c>
    </row>
    <row r="5453" spans="1:1" ht="16.8" customHeight="1" x14ac:dyDescent="0.25">
      <c r="A5453" t="s">
        <v>4248</v>
      </c>
    </row>
    <row r="5454" spans="1:1" ht="16.8" customHeight="1" x14ac:dyDescent="0.25">
      <c r="A5454" t="s">
        <v>4249</v>
      </c>
    </row>
    <row r="5455" spans="1:1" ht="16.8" customHeight="1" x14ac:dyDescent="0.25">
      <c r="A5455" t="s">
        <v>4250</v>
      </c>
    </row>
    <row r="5456" spans="1:1" ht="14.25" customHeight="1" x14ac:dyDescent="0.25">
      <c r="A5456" s="26" t="s">
        <v>4251</v>
      </c>
    </row>
    <row r="5457" spans="1:1" ht="18" customHeight="1" x14ac:dyDescent="0.25">
      <c r="A5457" t="s">
        <v>4252</v>
      </c>
    </row>
    <row r="5458" spans="1:1" ht="18.3" customHeight="1" x14ac:dyDescent="0.25">
      <c r="A5458" s="65" t="s">
        <v>4253</v>
      </c>
    </row>
    <row r="5459" spans="1:1" ht="17.25" customHeight="1" x14ac:dyDescent="0.25">
      <c r="A5459" t="s">
        <v>4254</v>
      </c>
    </row>
    <row r="5460" spans="1:1" ht="16.05" customHeight="1" x14ac:dyDescent="0.25">
      <c r="A5460" t="s">
        <v>4255</v>
      </c>
    </row>
    <row r="5461" spans="1:1" ht="14.25" customHeight="1" x14ac:dyDescent="0.25">
      <c r="A5461" s="112" t="s">
        <v>4256</v>
      </c>
    </row>
    <row r="5462" spans="1:1" ht="15.45" customHeight="1" x14ac:dyDescent="0.25">
      <c r="A5462" t="s">
        <v>4257</v>
      </c>
    </row>
    <row r="5463" spans="1:1" ht="14.7" customHeight="1" x14ac:dyDescent="0.25">
      <c r="A5463" s="29" t="s">
        <v>430</v>
      </c>
    </row>
    <row r="5464" spans="1:1" ht="14.7" customHeight="1" x14ac:dyDescent="0.25">
      <c r="A5464" s="28" t="s">
        <v>1646</v>
      </c>
    </row>
    <row r="5465" spans="1:1" ht="14.7" customHeight="1" x14ac:dyDescent="0.25">
      <c r="A5465" s="29" t="s">
        <v>270</v>
      </c>
    </row>
    <row r="5466" spans="1:1" ht="15.45" customHeight="1" x14ac:dyDescent="0.25">
      <c r="A5466" t="s">
        <v>4258</v>
      </c>
    </row>
    <row r="5467" spans="1:1" ht="17.25" customHeight="1" x14ac:dyDescent="0.25">
      <c r="A5467" t="s">
        <v>4259</v>
      </c>
    </row>
    <row r="5468" spans="1:1" ht="16.8" customHeight="1" x14ac:dyDescent="0.25">
      <c r="A5468" t="s">
        <v>4260</v>
      </c>
    </row>
    <row r="5469" spans="1:1" ht="17.25" customHeight="1" x14ac:dyDescent="0.25">
      <c r="A5469" t="s">
        <v>4261</v>
      </c>
    </row>
    <row r="5470" spans="1:1" ht="17.25" customHeight="1" x14ac:dyDescent="0.25">
      <c r="A5470" t="s">
        <v>4262</v>
      </c>
    </row>
    <row r="5471" spans="1:1" ht="16.8" customHeight="1" x14ac:dyDescent="0.25">
      <c r="A5471" s="30" t="s">
        <v>4263</v>
      </c>
    </row>
    <row r="5472" spans="1:1" ht="14.7" customHeight="1" x14ac:dyDescent="0.25">
      <c r="A5472" s="28" t="s">
        <v>763</v>
      </c>
    </row>
    <row r="5473" spans="1:1" ht="14.7" customHeight="1" x14ac:dyDescent="0.25">
      <c r="A5473" s="28" t="s">
        <v>764</v>
      </c>
    </row>
    <row r="5474" spans="1:1" ht="16.8" customHeight="1" x14ac:dyDescent="0.25">
      <c r="A5474" t="s">
        <v>4264</v>
      </c>
    </row>
    <row r="5475" spans="1:1" ht="15.45" customHeight="1" x14ac:dyDescent="0.25">
      <c r="A5475" s="29" t="s">
        <v>4265</v>
      </c>
    </row>
    <row r="5476" spans="1:1" ht="15.45" customHeight="1" x14ac:dyDescent="0.25">
      <c r="A5476" s="186" t="s">
        <v>770</v>
      </c>
    </row>
    <row r="5477" spans="1:1" ht="14.7" customHeight="1" x14ac:dyDescent="0.25">
      <c r="A5477" s="105" t="s">
        <v>772</v>
      </c>
    </row>
    <row r="5478" spans="1:1" ht="14.7" customHeight="1" x14ac:dyDescent="0.25">
      <c r="A5478" s="35" t="s">
        <v>270</v>
      </c>
    </row>
    <row r="5479" spans="1:1" ht="15.45" customHeight="1" x14ac:dyDescent="0.25">
      <c r="A5479" s="17" t="s">
        <v>773</v>
      </c>
    </row>
    <row r="5480" spans="1:1" ht="14.7" customHeight="1" x14ac:dyDescent="0.25">
      <c r="A5480" s="35" t="s">
        <v>270</v>
      </c>
    </row>
    <row r="5481" spans="1:1" ht="14.7" customHeight="1" x14ac:dyDescent="0.25">
      <c r="A5481" s="105" t="s">
        <v>774</v>
      </c>
    </row>
    <row r="5482" spans="1:1" ht="14.7" customHeight="1" x14ac:dyDescent="0.25">
      <c r="A5482" s="35" t="s">
        <v>270</v>
      </c>
    </row>
    <row r="5483" spans="1:1" ht="14.7" customHeight="1" x14ac:dyDescent="0.25">
      <c r="A5483" s="105" t="s">
        <v>4266</v>
      </c>
    </row>
    <row r="5484" spans="1:1" ht="14.7" customHeight="1" x14ac:dyDescent="0.25">
      <c r="A5484" s="35" t="s">
        <v>270</v>
      </c>
    </row>
    <row r="5485" spans="1:1" ht="14.7" customHeight="1" x14ac:dyDescent="0.25">
      <c r="A5485" s="105" t="s">
        <v>4267</v>
      </c>
    </row>
    <row r="5486" spans="1:1" ht="14.7" customHeight="1" x14ac:dyDescent="0.25">
      <c r="A5486" s="35" t="s">
        <v>270</v>
      </c>
    </row>
    <row r="5487" spans="1:1" ht="14.7" customHeight="1" x14ac:dyDescent="0.25">
      <c r="A5487" s="105" t="s">
        <v>3939</v>
      </c>
    </row>
    <row r="5488" spans="1:1" ht="14.7" customHeight="1" x14ac:dyDescent="0.25">
      <c r="A5488" s="35" t="s">
        <v>270</v>
      </c>
    </row>
    <row r="5489" spans="1:1" ht="14.7" customHeight="1" x14ac:dyDescent="0.25">
      <c r="A5489" s="28" t="s">
        <v>4268</v>
      </c>
    </row>
    <row r="5490" spans="1:1" ht="14.7" customHeight="1" x14ac:dyDescent="0.25">
      <c r="A5490" s="35" t="s">
        <v>270</v>
      </c>
    </row>
    <row r="5491" spans="1:1" ht="16.8" customHeight="1" x14ac:dyDescent="0.25">
      <c r="A5491" t="s">
        <v>4269</v>
      </c>
    </row>
    <row r="5492" spans="1:1" ht="16.8" customHeight="1" x14ac:dyDescent="0.25">
      <c r="A5492" t="s">
        <v>4270</v>
      </c>
    </row>
    <row r="5493" spans="1:1" ht="17.25" customHeight="1" x14ac:dyDescent="0.25">
      <c r="A5493" t="s">
        <v>4271</v>
      </c>
    </row>
    <row r="5494" spans="1:1" ht="17.25" customHeight="1" x14ac:dyDescent="0.25">
      <c r="A5494" t="s">
        <v>4272</v>
      </c>
    </row>
    <row r="5495" spans="1:1" ht="17.25" customHeight="1" x14ac:dyDescent="0.25">
      <c r="A5495" t="s">
        <v>4273</v>
      </c>
    </row>
    <row r="5496" spans="1:1" ht="17.25" customHeight="1" x14ac:dyDescent="0.25">
      <c r="A5496" t="s">
        <v>4274</v>
      </c>
    </row>
    <row r="5497" spans="1:1" ht="17.25" customHeight="1" x14ac:dyDescent="0.25">
      <c r="A5497" t="s">
        <v>4275</v>
      </c>
    </row>
    <row r="5498" spans="1:1" ht="17.25" customHeight="1" x14ac:dyDescent="0.25">
      <c r="A5498" t="s">
        <v>4276</v>
      </c>
    </row>
    <row r="5499" spans="1:1" ht="17.25" customHeight="1" x14ac:dyDescent="0.25">
      <c r="A5499" t="s">
        <v>4277</v>
      </c>
    </row>
    <row r="5500" spans="1:1" ht="17.25" customHeight="1" x14ac:dyDescent="0.25">
      <c r="A5500" t="s">
        <v>4278</v>
      </c>
    </row>
    <row r="5501" spans="1:1" ht="16.8" customHeight="1" x14ac:dyDescent="0.25">
      <c r="A5501" t="s">
        <v>4279</v>
      </c>
    </row>
    <row r="5502" spans="1:1" ht="16.8" customHeight="1" x14ac:dyDescent="0.25">
      <c r="A5502" t="s">
        <v>4280</v>
      </c>
    </row>
    <row r="5503" spans="1:1" ht="17.25" customHeight="1" x14ac:dyDescent="0.25">
      <c r="A5503" t="s">
        <v>4281</v>
      </c>
    </row>
    <row r="5504" spans="1:1" ht="16.8" customHeight="1" x14ac:dyDescent="0.25">
      <c r="A5504" t="s">
        <v>4282</v>
      </c>
    </row>
    <row r="5505" spans="1:1" ht="16.8" customHeight="1" x14ac:dyDescent="0.25">
      <c r="A5505" t="s">
        <v>4283</v>
      </c>
    </row>
    <row r="5506" spans="1:1" ht="16.8" customHeight="1" x14ac:dyDescent="0.25">
      <c r="A5506" t="s">
        <v>4284</v>
      </c>
    </row>
    <row r="5507" spans="1:1" ht="52.5" customHeight="1" x14ac:dyDescent="0.25">
      <c r="A5507" t="s">
        <v>784</v>
      </c>
    </row>
    <row r="5508" spans="1:1" ht="19.5" customHeight="1" x14ac:dyDescent="0.25">
      <c r="A5508" s="187" t="s">
        <v>4285</v>
      </c>
    </row>
    <row r="5509" spans="1:1" ht="15.75" customHeight="1" x14ac:dyDescent="0.25">
      <c r="A5509" s="51" t="s">
        <v>444</v>
      </c>
    </row>
    <row r="5510" spans="1:1" ht="19.8" customHeight="1" x14ac:dyDescent="0.25">
      <c r="A5510" t="s">
        <v>4286</v>
      </c>
    </row>
    <row r="5511" spans="1:1" ht="19.2" customHeight="1" x14ac:dyDescent="0.25">
      <c r="A5511" s="86" t="s">
        <v>4287</v>
      </c>
    </row>
    <row r="5512" spans="1:1" ht="20.55" customHeight="1" x14ac:dyDescent="0.25">
      <c r="A5512" t="s">
        <v>4288</v>
      </c>
    </row>
    <row r="5513" spans="1:1" ht="20.55" customHeight="1" x14ac:dyDescent="0.25">
      <c r="A5513" s="13" t="s">
        <v>4289</v>
      </c>
    </row>
    <row r="5514" spans="1:1" ht="20.55" customHeight="1" x14ac:dyDescent="0.25">
      <c r="A5514" s="13" t="s">
        <v>4290</v>
      </c>
    </row>
    <row r="5515" spans="1:1" ht="14.7" customHeight="1" x14ac:dyDescent="0.25">
      <c r="A5515" s="28" t="s">
        <v>2181</v>
      </c>
    </row>
    <row r="5516" spans="1:1" ht="19.2" customHeight="1" x14ac:dyDescent="0.25">
      <c r="A5516" t="s">
        <v>4291</v>
      </c>
    </row>
    <row r="5517" spans="1:1" ht="14.7" customHeight="1" x14ac:dyDescent="0.25">
      <c r="A5517" s="28" t="s">
        <v>4292</v>
      </c>
    </row>
    <row r="5518" spans="1:1" ht="14.7" customHeight="1" x14ac:dyDescent="0.25">
      <c r="A5518" s="28" t="s">
        <v>4293</v>
      </c>
    </row>
    <row r="5519" spans="1:1" ht="16.05" customHeight="1" x14ac:dyDescent="0.25">
      <c r="A5519" t="s">
        <v>4294</v>
      </c>
    </row>
    <row r="5520" spans="1:1" ht="16.05" customHeight="1" x14ac:dyDescent="0.25">
      <c r="A5520" t="s">
        <v>4295</v>
      </c>
    </row>
    <row r="5521" spans="1:1" ht="18" customHeight="1" x14ac:dyDescent="0.25">
      <c r="A5521" t="s">
        <v>4296</v>
      </c>
    </row>
    <row r="5522" spans="1:1" ht="18" customHeight="1" x14ac:dyDescent="0.25">
      <c r="A5522" t="s">
        <v>4297</v>
      </c>
    </row>
    <row r="5523" spans="1:1" ht="17.25" customHeight="1" x14ac:dyDescent="0.25">
      <c r="A5523" s="88" t="s">
        <v>4298</v>
      </c>
    </row>
    <row r="5524" spans="1:1" ht="14.7" customHeight="1" x14ac:dyDescent="0.25">
      <c r="A5524" s="28" t="s">
        <v>4299</v>
      </c>
    </row>
    <row r="5525" spans="1:1" ht="14.7" customHeight="1" x14ac:dyDescent="0.25">
      <c r="A5525" s="28" t="s">
        <v>4300</v>
      </c>
    </row>
    <row r="5526" spans="1:1" ht="16.8" customHeight="1" x14ac:dyDescent="0.25">
      <c r="A5526" t="s">
        <v>4301</v>
      </c>
    </row>
    <row r="5527" spans="1:1" ht="16.8" customHeight="1" x14ac:dyDescent="0.25">
      <c r="A5527" t="s">
        <v>4302</v>
      </c>
    </row>
    <row r="5528" spans="1:1" ht="14.7" customHeight="1" x14ac:dyDescent="0.25">
      <c r="A5528" s="28" t="s">
        <v>2019</v>
      </c>
    </row>
    <row r="5529" spans="1:1" ht="19.2" customHeight="1" x14ac:dyDescent="0.25">
      <c r="A5529" s="36" t="s">
        <v>4303</v>
      </c>
    </row>
    <row r="5530" spans="1:1" ht="19.8" customHeight="1" x14ac:dyDescent="0.25">
      <c r="A5530" t="s">
        <v>4304</v>
      </c>
    </row>
    <row r="5531" spans="1:1" ht="19.2" customHeight="1" x14ac:dyDescent="0.25">
      <c r="A5531" t="s">
        <v>4305</v>
      </c>
    </row>
    <row r="5532" spans="1:1" ht="14.7" customHeight="1" x14ac:dyDescent="0.25">
      <c r="A5532" s="28" t="s">
        <v>2024</v>
      </c>
    </row>
    <row r="5533" spans="1:1" ht="14.7" customHeight="1" x14ac:dyDescent="0.25">
      <c r="A5533" s="28" t="s">
        <v>2025</v>
      </c>
    </row>
    <row r="5534" spans="1:1" ht="15.45" customHeight="1" x14ac:dyDescent="0.25">
      <c r="A5534" s="28" t="s">
        <v>4306</v>
      </c>
    </row>
    <row r="5535" spans="1:1" ht="18" customHeight="1" x14ac:dyDescent="0.25">
      <c r="A5535" t="s">
        <v>4307</v>
      </c>
    </row>
    <row r="5536" spans="1:1" ht="20.55" customHeight="1" x14ac:dyDescent="0.25">
      <c r="A5536" t="s">
        <v>4308</v>
      </c>
    </row>
    <row r="5537" spans="1:1" ht="14.7" customHeight="1" x14ac:dyDescent="0.25">
      <c r="A5537" s="28" t="s">
        <v>1778</v>
      </c>
    </row>
    <row r="5538" spans="1:1" ht="19.8" customHeight="1" x14ac:dyDescent="0.25">
      <c r="A5538" t="s">
        <v>4309</v>
      </c>
    </row>
    <row r="5539" spans="1:1" ht="19.2" customHeight="1" x14ac:dyDescent="0.25">
      <c r="A5539" t="s">
        <v>4310</v>
      </c>
    </row>
    <row r="5540" spans="1:1" ht="19.2" customHeight="1" x14ac:dyDescent="0.25">
      <c r="A5540" t="s">
        <v>4311</v>
      </c>
    </row>
    <row r="5541" spans="1:1" ht="19.2" customHeight="1" x14ac:dyDescent="0.25">
      <c r="A5541" t="s">
        <v>4312</v>
      </c>
    </row>
    <row r="5542" spans="1:1" ht="15.45" customHeight="1" x14ac:dyDescent="0.25">
      <c r="A5542" t="s">
        <v>4313</v>
      </c>
    </row>
    <row r="5543" spans="1:1" ht="14.7" customHeight="1" x14ac:dyDescent="0.25">
      <c r="A5543" s="28" t="s">
        <v>4314</v>
      </c>
    </row>
    <row r="5544" spans="1:1" ht="20.55" customHeight="1" x14ac:dyDescent="0.25">
      <c r="A5544" t="s">
        <v>4315</v>
      </c>
    </row>
    <row r="5545" spans="1:1" ht="20.55" customHeight="1" x14ac:dyDescent="0.25">
      <c r="A5545" t="s">
        <v>4316</v>
      </c>
    </row>
    <row r="5546" spans="1:1" ht="19.8" customHeight="1" x14ac:dyDescent="0.25">
      <c r="A5546" t="s">
        <v>4317</v>
      </c>
    </row>
    <row r="5547" spans="1:1" ht="19.8" customHeight="1" x14ac:dyDescent="0.25">
      <c r="A5547" t="s">
        <v>4318</v>
      </c>
    </row>
    <row r="5548" spans="1:1" ht="19.5" customHeight="1" x14ac:dyDescent="0.25">
      <c r="A5548" s="30" t="s">
        <v>4319</v>
      </c>
    </row>
    <row r="5549" spans="1:1" ht="19.8" customHeight="1" x14ac:dyDescent="0.25">
      <c r="A5549" t="s">
        <v>4320</v>
      </c>
    </row>
    <row r="5550" spans="1:1" ht="14.7" customHeight="1" x14ac:dyDescent="0.25">
      <c r="A5550" s="28" t="s">
        <v>4321</v>
      </c>
    </row>
    <row r="5551" spans="1:1" ht="15.45" customHeight="1" x14ac:dyDescent="0.25">
      <c r="A5551" s="28" t="s">
        <v>4322</v>
      </c>
    </row>
    <row r="5552" spans="1:1" ht="14.7" customHeight="1" x14ac:dyDescent="0.25">
      <c r="A5552" s="32">
        <v>0</v>
      </c>
    </row>
    <row r="5553" spans="1:1" ht="15.45" customHeight="1" x14ac:dyDescent="0.25">
      <c r="A5553" s="28" t="s">
        <v>4323</v>
      </c>
    </row>
    <row r="5554" spans="1:1" ht="17.25" customHeight="1" x14ac:dyDescent="0.25">
      <c r="A5554" t="s">
        <v>4324</v>
      </c>
    </row>
    <row r="5555" spans="1:1" ht="14.7" customHeight="1" x14ac:dyDescent="0.25">
      <c r="A5555" s="29" t="s">
        <v>236</v>
      </c>
    </row>
    <row r="5556" spans="1:1" ht="14.7" customHeight="1" x14ac:dyDescent="0.25">
      <c r="A5556" s="28" t="s">
        <v>4325</v>
      </c>
    </row>
    <row r="5557" spans="1:1" ht="18.75" customHeight="1" x14ac:dyDescent="0.25">
      <c r="A5557" s="88" t="s">
        <v>4326</v>
      </c>
    </row>
    <row r="5558" spans="1:1" ht="19.2" customHeight="1" x14ac:dyDescent="0.25">
      <c r="A5558" t="s">
        <v>4327</v>
      </c>
    </row>
    <row r="5559" spans="1:1" ht="14.7" customHeight="1" x14ac:dyDescent="0.25">
      <c r="A5559" s="28" t="s">
        <v>4328</v>
      </c>
    </row>
    <row r="5560" spans="1:1" ht="15" customHeight="1" x14ac:dyDescent="0.25">
      <c r="A5560" t="s">
        <v>4329</v>
      </c>
    </row>
    <row r="5561" spans="1:1" ht="14.7" customHeight="1" x14ac:dyDescent="0.25">
      <c r="A5561" s="32">
        <v>0</v>
      </c>
    </row>
    <row r="5562" spans="1:1" ht="16.05" customHeight="1" x14ac:dyDescent="0.25">
      <c r="A5562" t="s">
        <v>4330</v>
      </c>
    </row>
    <row r="5563" spans="1:1" ht="17.25" customHeight="1" x14ac:dyDescent="0.25">
      <c r="A5563" t="s">
        <v>4331</v>
      </c>
    </row>
    <row r="5564" spans="1:1" ht="14.7" customHeight="1" x14ac:dyDescent="0.25">
      <c r="A5564" s="35" t="s">
        <v>236</v>
      </c>
    </row>
    <row r="5565" spans="1:1" ht="14.7" customHeight="1" x14ac:dyDescent="0.25">
      <c r="A5565" s="29" t="s">
        <v>4332</v>
      </c>
    </row>
    <row r="5566" spans="1:1" ht="14.7" customHeight="1" x14ac:dyDescent="0.25">
      <c r="A5566" s="35" t="s">
        <v>270</v>
      </c>
    </row>
    <row r="5567" spans="1:1" ht="14.7" customHeight="1" x14ac:dyDescent="0.25">
      <c r="A5567" s="29" t="s">
        <v>689</v>
      </c>
    </row>
    <row r="5568" spans="1:1" ht="14.7" customHeight="1" x14ac:dyDescent="0.25">
      <c r="A5568" s="35" t="s">
        <v>270</v>
      </c>
    </row>
    <row r="5569" spans="1:1" ht="44.55" customHeight="1" x14ac:dyDescent="0.25">
      <c r="A5569" t="s">
        <v>1947</v>
      </c>
    </row>
    <row r="5570" spans="1:1" ht="18.45" customHeight="1" x14ac:dyDescent="0.25">
      <c r="A5570" s="30" t="s">
        <v>4333</v>
      </c>
    </row>
    <row r="5571" spans="1:1" ht="19.2" customHeight="1" x14ac:dyDescent="0.25">
      <c r="A5571" t="s">
        <v>4334</v>
      </c>
    </row>
    <row r="5572" spans="1:1" ht="19.2" customHeight="1" x14ac:dyDescent="0.25">
      <c r="A5572" t="s">
        <v>4335</v>
      </c>
    </row>
    <row r="5573" spans="1:1" ht="19.5" customHeight="1" x14ac:dyDescent="0.25">
      <c r="A5573" t="s">
        <v>4336</v>
      </c>
    </row>
    <row r="5574" spans="1:1" ht="18.45" customHeight="1" x14ac:dyDescent="0.25">
      <c r="A5574" t="s">
        <v>4337</v>
      </c>
    </row>
    <row r="5575" spans="1:1" ht="19.2" customHeight="1" x14ac:dyDescent="0.25">
      <c r="A5575" t="s">
        <v>4338</v>
      </c>
    </row>
    <row r="5576" spans="1:1" ht="14.7" customHeight="1" x14ac:dyDescent="0.25">
      <c r="A5576" s="48" t="s">
        <v>1329</v>
      </c>
    </row>
    <row r="5577" spans="1:1" ht="15.75" customHeight="1" x14ac:dyDescent="0.25">
      <c r="A5577" s="51" t="s">
        <v>444</v>
      </c>
    </row>
    <row r="5578" spans="1:1" ht="19.2" customHeight="1" x14ac:dyDescent="0.25">
      <c r="A5578" t="s">
        <v>4339</v>
      </c>
    </row>
    <row r="5579" spans="1:1" ht="13.05" customHeight="1" x14ac:dyDescent="0.25">
      <c r="A5579" s="115" t="s">
        <v>4340</v>
      </c>
    </row>
    <row r="5580" spans="1:1" ht="15" customHeight="1" x14ac:dyDescent="0.25">
      <c r="A5580" s="16" t="s">
        <v>4341</v>
      </c>
    </row>
    <row r="5581" spans="1:1" ht="19.2" customHeight="1" x14ac:dyDescent="0.25">
      <c r="A5581" t="s">
        <v>4342</v>
      </c>
    </row>
    <row r="5582" spans="1:1" ht="19.2" customHeight="1" x14ac:dyDescent="0.25">
      <c r="A5582" s="86" t="s">
        <v>4343</v>
      </c>
    </row>
    <row r="5583" spans="1:1" ht="18.75" customHeight="1" x14ac:dyDescent="0.25">
      <c r="A5583" t="s">
        <v>4344</v>
      </c>
    </row>
    <row r="5584" spans="1:1" ht="14.25" customHeight="1" x14ac:dyDescent="0.25">
      <c r="A5584" s="112" t="s">
        <v>4345</v>
      </c>
    </row>
    <row r="5585" spans="1:1" ht="15.45" customHeight="1" x14ac:dyDescent="0.25">
      <c r="A5585" s="39" t="s">
        <v>4346</v>
      </c>
    </row>
    <row r="5586" spans="1:1" ht="15.45" customHeight="1" x14ac:dyDescent="0.25">
      <c r="A5586" s="39" t="s">
        <v>2622</v>
      </c>
    </row>
    <row r="5587" spans="1:1" ht="15.45" customHeight="1" x14ac:dyDescent="0.25">
      <c r="A5587" s="63" t="s">
        <v>556</v>
      </c>
    </row>
    <row r="5588" spans="1:1" ht="16.2" customHeight="1" x14ac:dyDescent="0.25">
      <c r="A5588" s="39" t="s">
        <v>4347</v>
      </c>
    </row>
    <row r="5589" spans="1:1" ht="15.45" customHeight="1" x14ac:dyDescent="0.25">
      <c r="A5589" s="63" t="s">
        <v>556</v>
      </c>
    </row>
    <row r="5590" spans="1:1" ht="15.45" customHeight="1" x14ac:dyDescent="0.25">
      <c r="A5590" s="39" t="s">
        <v>2843</v>
      </c>
    </row>
    <row r="5591" spans="1:1" ht="15.45" customHeight="1" x14ac:dyDescent="0.25">
      <c r="A5591" s="63" t="s">
        <v>556</v>
      </c>
    </row>
    <row r="5592" spans="1:1" ht="15.45" customHeight="1" x14ac:dyDescent="0.25">
      <c r="A5592" t="s">
        <v>4348</v>
      </c>
    </row>
    <row r="5593" spans="1:1" ht="19.2" customHeight="1" x14ac:dyDescent="0.25">
      <c r="A5593" t="s">
        <v>4349</v>
      </c>
    </row>
    <row r="5594" spans="1:1" ht="19.2" customHeight="1" x14ac:dyDescent="0.25">
      <c r="A5594" t="s">
        <v>4350</v>
      </c>
    </row>
    <row r="5595" spans="1:1" ht="19.2" customHeight="1" x14ac:dyDescent="0.25">
      <c r="A5595" t="s">
        <v>4351</v>
      </c>
    </row>
    <row r="5596" spans="1:1" ht="19.2" customHeight="1" x14ac:dyDescent="0.25">
      <c r="A5596" t="s">
        <v>4352</v>
      </c>
    </row>
    <row r="5597" spans="1:1" ht="19.2" customHeight="1" x14ac:dyDescent="0.25">
      <c r="A5597" t="s">
        <v>4353</v>
      </c>
    </row>
    <row r="5598" spans="1:1" ht="19.2" customHeight="1" x14ac:dyDescent="0.25">
      <c r="A5598" t="s">
        <v>4354</v>
      </c>
    </row>
    <row r="5599" spans="1:1" ht="18.75" customHeight="1" x14ac:dyDescent="0.25">
      <c r="A5599" t="s">
        <v>4355</v>
      </c>
    </row>
    <row r="5600" spans="1:1" ht="15.45" customHeight="1" x14ac:dyDescent="0.25">
      <c r="A5600" s="39" t="s">
        <v>2626</v>
      </c>
    </row>
    <row r="5601" spans="1:1" ht="15.45" customHeight="1" x14ac:dyDescent="0.25">
      <c r="A5601" s="63" t="s">
        <v>556</v>
      </c>
    </row>
    <row r="5602" spans="1:1" ht="15.45" customHeight="1" x14ac:dyDescent="0.25">
      <c r="A5602" t="s">
        <v>4356</v>
      </c>
    </row>
    <row r="5603" spans="1:1" ht="15.45" customHeight="1" x14ac:dyDescent="0.25">
      <c r="A5603" s="63" t="s">
        <v>556</v>
      </c>
    </row>
    <row r="5604" spans="1:1" ht="15.45" customHeight="1" x14ac:dyDescent="0.25">
      <c r="A5604" s="39" t="s">
        <v>4357</v>
      </c>
    </row>
    <row r="5605" spans="1:1" ht="15.45" customHeight="1" x14ac:dyDescent="0.25">
      <c r="A5605" s="63" t="s">
        <v>556</v>
      </c>
    </row>
    <row r="5606" spans="1:1" ht="15.45" customHeight="1" x14ac:dyDescent="0.25">
      <c r="A5606" s="39" t="s">
        <v>2846</v>
      </c>
    </row>
    <row r="5607" spans="1:1" ht="15.45" customHeight="1" x14ac:dyDescent="0.25">
      <c r="A5607" s="63" t="s">
        <v>556</v>
      </c>
    </row>
    <row r="5608" spans="1:1" ht="18.75" customHeight="1" x14ac:dyDescent="0.25">
      <c r="A5608" t="s">
        <v>4358</v>
      </c>
    </row>
    <row r="5609" spans="1:1" ht="19.2" customHeight="1" x14ac:dyDescent="0.25">
      <c r="A5609" t="s">
        <v>4359</v>
      </c>
    </row>
    <row r="5610" spans="1:1" ht="19.2" customHeight="1" x14ac:dyDescent="0.25">
      <c r="A5610" t="s">
        <v>4360</v>
      </c>
    </row>
    <row r="5611" spans="1:1" ht="18.75" customHeight="1" x14ac:dyDescent="0.25">
      <c r="A5611" t="s">
        <v>4361</v>
      </c>
    </row>
    <row r="5612" spans="1:1" ht="18.75" customHeight="1" x14ac:dyDescent="0.25">
      <c r="A5612" t="s">
        <v>4362</v>
      </c>
    </row>
    <row r="5613" spans="1:1" ht="19.2" customHeight="1" x14ac:dyDescent="0.25">
      <c r="A5613" t="s">
        <v>4363</v>
      </c>
    </row>
    <row r="5614" spans="1:1" ht="18.75" customHeight="1" x14ac:dyDescent="0.25">
      <c r="A5614" t="s">
        <v>4364</v>
      </c>
    </row>
    <row r="5615" spans="1:1" ht="18.75" customHeight="1" x14ac:dyDescent="0.25">
      <c r="A5615" t="s">
        <v>4365</v>
      </c>
    </row>
    <row r="5616" spans="1:1" ht="49.8" customHeight="1" x14ac:dyDescent="0.25">
      <c r="A5616" t="s">
        <v>370</v>
      </c>
    </row>
    <row r="5617" spans="1:1" ht="15" customHeight="1" x14ac:dyDescent="0.25">
      <c r="A5617" s="16" t="s">
        <v>4366</v>
      </c>
    </row>
    <row r="5618" spans="1:1" ht="15.75" customHeight="1" x14ac:dyDescent="0.25">
      <c r="A5618" s="51" t="s">
        <v>444</v>
      </c>
    </row>
    <row r="5619" spans="1:1" ht="10.8" customHeight="1" x14ac:dyDescent="0.25">
      <c r="A5619" s="1" t="s">
        <v>296</v>
      </c>
    </row>
    <row r="5620" spans="1:1" ht="14.25" customHeight="1" x14ac:dyDescent="0.25">
      <c r="A5620" s="15" t="s">
        <v>4367</v>
      </c>
    </row>
    <row r="5621" spans="1:1" ht="17.25" customHeight="1" x14ac:dyDescent="0.25">
      <c r="A5621" t="s">
        <v>4368</v>
      </c>
    </row>
    <row r="5622" spans="1:1" ht="19.2" customHeight="1" x14ac:dyDescent="0.25">
      <c r="A5622" s="17" t="s">
        <v>4369</v>
      </c>
    </row>
    <row r="5623" spans="1:1" ht="14.7" customHeight="1" x14ac:dyDescent="0.25">
      <c r="A5623" s="28" t="s">
        <v>4370</v>
      </c>
    </row>
    <row r="5624" spans="1:1" ht="18.45" customHeight="1" x14ac:dyDescent="0.25">
      <c r="A5624" t="s">
        <v>4371</v>
      </c>
    </row>
    <row r="5625" spans="1:1" ht="14.7" customHeight="1" x14ac:dyDescent="0.25">
      <c r="A5625" s="28" t="s">
        <v>645</v>
      </c>
    </row>
    <row r="5626" spans="1:1" ht="13.5" customHeight="1" x14ac:dyDescent="0.25">
      <c r="A5626" s="188" t="s">
        <v>4372</v>
      </c>
    </row>
    <row r="5627" spans="1:1" ht="16.8" customHeight="1" x14ac:dyDescent="0.25">
      <c r="A5627" t="s">
        <v>4373</v>
      </c>
    </row>
    <row r="5628" spans="1:1" ht="15.45" customHeight="1" x14ac:dyDescent="0.25">
      <c r="A5628" s="28" t="s">
        <v>4374</v>
      </c>
    </row>
    <row r="5629" spans="1:1" ht="19.8" customHeight="1" x14ac:dyDescent="0.25">
      <c r="A5629" t="s">
        <v>4375</v>
      </c>
    </row>
    <row r="5630" spans="1:1" ht="19.8" customHeight="1" x14ac:dyDescent="0.25">
      <c r="A5630" t="s">
        <v>4376</v>
      </c>
    </row>
    <row r="5631" spans="1:1" ht="20.55" customHeight="1" x14ac:dyDescent="0.25">
      <c r="A5631" t="s">
        <v>4377</v>
      </c>
    </row>
    <row r="5632" spans="1:1" ht="14.7" customHeight="1" x14ac:dyDescent="0.25">
      <c r="A5632" s="28" t="s">
        <v>2181</v>
      </c>
    </row>
    <row r="5633" spans="1:1" ht="19.5" customHeight="1" x14ac:dyDescent="0.25">
      <c r="A5633" t="s">
        <v>4378</v>
      </c>
    </row>
    <row r="5634" spans="1:1" ht="14.7" customHeight="1" x14ac:dyDescent="0.25">
      <c r="A5634" s="28" t="s">
        <v>4379</v>
      </c>
    </row>
    <row r="5635" spans="1:1" ht="16.2" customHeight="1" x14ac:dyDescent="0.25">
      <c r="A5635" s="189" t="s">
        <v>4380</v>
      </c>
    </row>
    <row r="5636" spans="1:1" ht="14.7" customHeight="1" x14ac:dyDescent="0.25">
      <c r="A5636" s="28" t="s">
        <v>4381</v>
      </c>
    </row>
    <row r="5637" spans="1:1" ht="16.05" customHeight="1" x14ac:dyDescent="0.25">
      <c r="A5637" t="s">
        <v>4382</v>
      </c>
    </row>
    <row r="5638" spans="1:1" ht="16.8" customHeight="1" x14ac:dyDescent="0.25">
      <c r="A5638" t="s">
        <v>4383</v>
      </c>
    </row>
    <row r="5639" spans="1:1" ht="14.7" customHeight="1" x14ac:dyDescent="0.25">
      <c r="A5639" s="29" t="s">
        <v>4384</v>
      </c>
    </row>
    <row r="5640" spans="1:1" ht="14.7" customHeight="1" x14ac:dyDescent="0.25">
      <c r="A5640" s="28" t="s">
        <v>2967</v>
      </c>
    </row>
    <row r="5641" spans="1:1" ht="19.2" customHeight="1" x14ac:dyDescent="0.25">
      <c r="A5641" s="43" t="s">
        <v>4385</v>
      </c>
    </row>
    <row r="5642" spans="1:1" ht="19.2" customHeight="1" x14ac:dyDescent="0.25">
      <c r="A5642" s="17" t="s">
        <v>4386</v>
      </c>
    </row>
    <row r="5643" spans="1:1" ht="19.8" customHeight="1" x14ac:dyDescent="0.25">
      <c r="A5643" s="17" t="s">
        <v>4387</v>
      </c>
    </row>
    <row r="5644" spans="1:1" ht="19.8" customHeight="1" x14ac:dyDescent="0.25">
      <c r="A5644" t="s">
        <v>4388</v>
      </c>
    </row>
    <row r="5645" spans="1:1" ht="19.8" customHeight="1" x14ac:dyDescent="0.25">
      <c r="A5645" s="17" t="s">
        <v>4389</v>
      </c>
    </row>
    <row r="5646" spans="1:1" ht="19.8" customHeight="1" x14ac:dyDescent="0.25">
      <c r="A5646" s="17" t="s">
        <v>4390</v>
      </c>
    </row>
    <row r="5647" spans="1:1" ht="19.2" customHeight="1" x14ac:dyDescent="0.25">
      <c r="A5647" s="17" t="s">
        <v>4391</v>
      </c>
    </row>
    <row r="5648" spans="1:1" ht="19.2" customHeight="1" x14ac:dyDescent="0.25">
      <c r="A5648" s="43" t="s">
        <v>4392</v>
      </c>
    </row>
    <row r="5649" spans="1:1" ht="18.45" customHeight="1" x14ac:dyDescent="0.25">
      <c r="A5649" s="13" t="s">
        <v>4393</v>
      </c>
    </row>
    <row r="5650" spans="1:1" ht="20.25" customHeight="1" x14ac:dyDescent="0.25">
      <c r="A5650" t="s">
        <v>4394</v>
      </c>
    </row>
    <row r="5651" spans="1:1" ht="20.55" customHeight="1" x14ac:dyDescent="0.25">
      <c r="A5651" t="s">
        <v>4395</v>
      </c>
    </row>
    <row r="5652" spans="1:1" ht="20.55" customHeight="1" x14ac:dyDescent="0.25">
      <c r="A5652" t="s">
        <v>4396</v>
      </c>
    </row>
    <row r="5653" spans="1:1" ht="24.75" customHeight="1" x14ac:dyDescent="0.25">
      <c r="A5653" t="s">
        <v>4397</v>
      </c>
    </row>
    <row r="5654" spans="1:1" ht="14.7" customHeight="1" x14ac:dyDescent="0.25">
      <c r="A5654" s="29" t="s">
        <v>2976</v>
      </c>
    </row>
    <row r="5655" spans="1:1" ht="18" customHeight="1" x14ac:dyDescent="0.25">
      <c r="A5655" t="s">
        <v>4398</v>
      </c>
    </row>
    <row r="5656" spans="1:1" ht="18" customHeight="1" x14ac:dyDescent="0.25">
      <c r="A5656" t="s">
        <v>4399</v>
      </c>
    </row>
    <row r="5657" spans="1:1" ht="18.45" customHeight="1" x14ac:dyDescent="0.25">
      <c r="A5657" t="s">
        <v>4400</v>
      </c>
    </row>
    <row r="5658" spans="1:1" ht="17.25" customHeight="1" x14ac:dyDescent="0.25">
      <c r="A5658" s="31" t="s">
        <v>4401</v>
      </c>
    </row>
    <row r="5659" spans="1:1" ht="16.8" customHeight="1" x14ac:dyDescent="0.25">
      <c r="A5659" s="13" t="s">
        <v>4402</v>
      </c>
    </row>
    <row r="5660" spans="1:1" ht="16.8" customHeight="1" x14ac:dyDescent="0.25">
      <c r="A5660" s="29" t="s">
        <v>4403</v>
      </c>
    </row>
    <row r="5661" spans="1:1" ht="24.3" customHeight="1" x14ac:dyDescent="0.25">
      <c r="A5661" t="s">
        <v>4404</v>
      </c>
    </row>
    <row r="5662" spans="1:1" ht="17.25" customHeight="1" x14ac:dyDescent="0.25">
      <c r="A5662" s="96" t="s">
        <v>4405</v>
      </c>
    </row>
    <row r="5663" spans="1:1" ht="14.7" customHeight="1" x14ac:dyDescent="0.25">
      <c r="A5663" s="29" t="s">
        <v>236</v>
      </c>
    </row>
    <row r="5664" spans="1:1" ht="24.3" customHeight="1" x14ac:dyDescent="0.25">
      <c r="A5664" t="s">
        <v>4406</v>
      </c>
    </row>
    <row r="5665" spans="1:1" ht="18.45" customHeight="1" x14ac:dyDescent="0.25">
      <c r="A5665" s="62" t="s">
        <v>4407</v>
      </c>
    </row>
    <row r="5666" spans="1:1" ht="14.7" customHeight="1" x14ac:dyDescent="0.25">
      <c r="A5666" s="29" t="s">
        <v>236</v>
      </c>
    </row>
    <row r="5667" spans="1:1" ht="15.45" customHeight="1" x14ac:dyDescent="0.25">
      <c r="A5667" t="s">
        <v>4408</v>
      </c>
    </row>
    <row r="5668" spans="1:1" ht="18.45" customHeight="1" x14ac:dyDescent="0.25">
      <c r="A5668" t="s">
        <v>4409</v>
      </c>
    </row>
    <row r="5669" spans="1:1" ht="16.8" customHeight="1" x14ac:dyDescent="0.25">
      <c r="A5669" s="110" t="s">
        <v>4410</v>
      </c>
    </row>
    <row r="5670" spans="1:1" ht="18" customHeight="1" x14ac:dyDescent="0.25">
      <c r="A5670" s="13" t="s">
        <v>4411</v>
      </c>
    </row>
    <row r="5671" spans="1:1" ht="23.7" customHeight="1" x14ac:dyDescent="0.25">
      <c r="A5671" t="s">
        <v>4412</v>
      </c>
    </row>
    <row r="5672" spans="1:1" ht="15.45" customHeight="1" x14ac:dyDescent="0.25">
      <c r="A5672" s="105" t="s">
        <v>4413</v>
      </c>
    </row>
    <row r="5673" spans="1:1" ht="14.7" customHeight="1" x14ac:dyDescent="0.25">
      <c r="A5673" s="35" t="s">
        <v>270</v>
      </c>
    </row>
    <row r="5674" spans="1:1" ht="15.75" customHeight="1" x14ac:dyDescent="0.25">
      <c r="A5674" s="51" t="s">
        <v>444</v>
      </c>
    </row>
    <row r="5675" spans="1:1" ht="18.45" customHeight="1" x14ac:dyDescent="0.25">
      <c r="A5675" t="s">
        <v>4414</v>
      </c>
    </row>
    <row r="5676" spans="1:1" ht="18" customHeight="1" x14ac:dyDescent="0.25">
      <c r="A5676" t="s">
        <v>4415</v>
      </c>
    </row>
    <row r="5677" spans="1:1" ht="14.25" customHeight="1" x14ac:dyDescent="0.25">
      <c r="A5677" s="26" t="s">
        <v>4416</v>
      </c>
    </row>
    <row r="5678" spans="1:1" ht="11.55" customHeight="1" x14ac:dyDescent="0.25">
      <c r="A5678" s="37" t="s">
        <v>281</v>
      </c>
    </row>
    <row r="5679" spans="1:1" ht="16.8" customHeight="1" x14ac:dyDescent="0.25">
      <c r="A5679" t="s">
        <v>4417</v>
      </c>
    </row>
    <row r="5680" spans="1:1" ht="17.55" customHeight="1" x14ac:dyDescent="0.25">
      <c r="A5680" s="39" t="s">
        <v>4418</v>
      </c>
    </row>
    <row r="5681" spans="1:1" ht="15.45" customHeight="1" x14ac:dyDescent="0.25">
      <c r="A5681" s="39" t="s">
        <v>635</v>
      </c>
    </row>
    <row r="5682" spans="1:1" ht="18" customHeight="1" x14ac:dyDescent="0.25">
      <c r="A5682" t="s">
        <v>4419</v>
      </c>
    </row>
    <row r="5683" spans="1:1" ht="15.45" customHeight="1" x14ac:dyDescent="0.25">
      <c r="A5683" s="39" t="s">
        <v>632</v>
      </c>
    </row>
    <row r="5684" spans="1:1" ht="16.8" customHeight="1" x14ac:dyDescent="0.25">
      <c r="A5684" s="43" t="s">
        <v>4420</v>
      </c>
    </row>
    <row r="5685" spans="1:1" ht="17.55" customHeight="1" x14ac:dyDescent="0.25">
      <c r="A5685" t="s">
        <v>4421</v>
      </c>
    </row>
    <row r="5686" spans="1:1" ht="14.7" customHeight="1" x14ac:dyDescent="0.25">
      <c r="A5686" s="112" t="s">
        <v>4422</v>
      </c>
    </row>
    <row r="5687" spans="1:1" ht="15.45" customHeight="1" x14ac:dyDescent="0.25">
      <c r="A5687" s="39" t="s">
        <v>864</v>
      </c>
    </row>
    <row r="5688" spans="1:1" ht="15.45" customHeight="1" x14ac:dyDescent="0.25">
      <c r="A5688" s="63" t="s">
        <v>556</v>
      </c>
    </row>
    <row r="5689" spans="1:1" ht="15.45" customHeight="1" x14ac:dyDescent="0.25">
      <c r="A5689" s="39" t="s">
        <v>1026</v>
      </c>
    </row>
    <row r="5690" spans="1:1" ht="18.75" customHeight="1" x14ac:dyDescent="0.25">
      <c r="A5690" t="s">
        <v>4423</v>
      </c>
    </row>
    <row r="5691" spans="1:1" ht="18" customHeight="1" x14ac:dyDescent="0.25">
      <c r="A5691" t="s">
        <v>4424</v>
      </c>
    </row>
    <row r="5692" spans="1:1" ht="18" customHeight="1" x14ac:dyDescent="0.25">
      <c r="A5692" s="34" t="s">
        <v>4425</v>
      </c>
    </row>
    <row r="5693" spans="1:1" ht="15.45" customHeight="1" x14ac:dyDescent="0.25">
      <c r="A5693" s="39" t="s">
        <v>4426</v>
      </c>
    </row>
    <row r="5694" spans="1:1" ht="15.45" customHeight="1" x14ac:dyDescent="0.25">
      <c r="A5694" s="39" t="s">
        <v>4427</v>
      </c>
    </row>
    <row r="5695" spans="1:1" ht="18" customHeight="1" x14ac:dyDescent="0.25">
      <c r="A5695" t="s">
        <v>4428</v>
      </c>
    </row>
    <row r="5696" spans="1:1" ht="15.45" customHeight="1" x14ac:dyDescent="0.25">
      <c r="A5696" s="39" t="s">
        <v>4429</v>
      </c>
    </row>
    <row r="5697" spans="1:1" ht="15.45" customHeight="1" x14ac:dyDescent="0.25">
      <c r="A5697" s="63" t="s">
        <v>556</v>
      </c>
    </row>
    <row r="5698" spans="1:1" ht="15.45" customHeight="1" x14ac:dyDescent="0.25">
      <c r="A5698" s="39" t="s">
        <v>2625</v>
      </c>
    </row>
    <row r="5699" spans="1:1" ht="15.45" customHeight="1" x14ac:dyDescent="0.25">
      <c r="A5699" s="63" t="s">
        <v>556</v>
      </c>
    </row>
    <row r="5700" spans="1:1" ht="15.45" customHeight="1" x14ac:dyDescent="0.25">
      <c r="A5700" s="39" t="s">
        <v>2439</v>
      </c>
    </row>
    <row r="5701" spans="1:1" ht="15.45" customHeight="1" x14ac:dyDescent="0.25">
      <c r="A5701" s="63" t="s">
        <v>556</v>
      </c>
    </row>
    <row r="5702" spans="1:1" ht="15.45" customHeight="1" x14ac:dyDescent="0.25">
      <c r="A5702" s="39" t="s">
        <v>2627</v>
      </c>
    </row>
    <row r="5703" spans="1:1" ht="15.45" customHeight="1" x14ac:dyDescent="0.25">
      <c r="A5703" s="63" t="s">
        <v>556</v>
      </c>
    </row>
    <row r="5704" spans="1:1" ht="15.45" customHeight="1" x14ac:dyDescent="0.25">
      <c r="A5704" s="39" t="s">
        <v>4357</v>
      </c>
    </row>
    <row r="5705" spans="1:1" ht="15.45" customHeight="1" x14ac:dyDescent="0.25">
      <c r="A5705" s="63" t="s">
        <v>556</v>
      </c>
    </row>
    <row r="5706" spans="1:1" ht="15.45" customHeight="1" x14ac:dyDescent="0.25">
      <c r="A5706" s="39" t="s">
        <v>4430</v>
      </c>
    </row>
    <row r="5707" spans="1:1" ht="15.45" customHeight="1" x14ac:dyDescent="0.25">
      <c r="A5707" s="63" t="s">
        <v>556</v>
      </c>
    </row>
    <row r="5708" spans="1:1" ht="18" customHeight="1" x14ac:dyDescent="0.25">
      <c r="A5708" t="s">
        <v>4431</v>
      </c>
    </row>
    <row r="5709" spans="1:1" ht="18.75" customHeight="1" x14ac:dyDescent="0.25">
      <c r="A5709" t="s">
        <v>4432</v>
      </c>
    </row>
    <row r="5710" spans="1:1" ht="18" customHeight="1" x14ac:dyDescent="0.25">
      <c r="A5710" t="s">
        <v>4433</v>
      </c>
    </row>
    <row r="5711" spans="1:1" ht="18" customHeight="1" x14ac:dyDescent="0.25">
      <c r="A5711" t="s">
        <v>4434</v>
      </c>
    </row>
    <row r="5712" spans="1:1" ht="18" customHeight="1" x14ac:dyDescent="0.25">
      <c r="A5712" t="s">
        <v>4435</v>
      </c>
    </row>
    <row r="5713" spans="1:58" ht="18" customHeight="1" x14ac:dyDescent="0.25">
      <c r="A5713" t="s">
        <v>4436</v>
      </c>
    </row>
    <row r="5714" spans="1:58" ht="18" customHeight="1" x14ac:dyDescent="0.25">
      <c r="A5714" t="s">
        <v>4437</v>
      </c>
    </row>
    <row r="5715" spans="1:58" ht="18.75" customHeight="1" x14ac:dyDescent="0.25">
      <c r="A5715" t="s">
        <v>4438</v>
      </c>
    </row>
    <row r="5716" spans="1:58" ht="18" customHeight="1" x14ac:dyDescent="0.25">
      <c r="A5716" t="s">
        <v>4439</v>
      </c>
    </row>
    <row r="5717" spans="1:58" ht="18" customHeight="1" x14ac:dyDescent="0.25">
      <c r="A5717" t="s">
        <v>4440</v>
      </c>
    </row>
    <row r="5718" spans="1:58" ht="18.75" customHeight="1" x14ac:dyDescent="0.25">
      <c r="A5718" t="s">
        <v>4441</v>
      </c>
    </row>
    <row r="5719" spans="1:58" ht="18" customHeight="1" x14ac:dyDescent="0.25">
      <c r="A5719" s="17" t="s">
        <v>4442</v>
      </c>
    </row>
    <row r="5720" spans="1:58" ht="55.5" customHeight="1" x14ac:dyDescent="0.25">
      <c r="A5720" t="s">
        <v>4443</v>
      </c>
    </row>
    <row r="5721" spans="1:58" ht="15" customHeight="1" x14ac:dyDescent="0.25">
      <c r="A5721" s="16" t="s">
        <v>4444</v>
      </c>
    </row>
    <row r="5722" spans="1:58" ht="17.25" customHeight="1" x14ac:dyDescent="0.25">
      <c r="A5722" s="92" t="s">
        <v>4445</v>
      </c>
    </row>
    <row r="5723" spans="1:58" ht="20.25" customHeight="1" x14ac:dyDescent="0.25">
      <c r="A5723" s="246" t="s">
        <v>4446</v>
      </c>
      <c r="B5723" s="247"/>
      <c r="C5723" s="247"/>
      <c r="D5723" s="247"/>
      <c r="E5723" s="247"/>
      <c r="F5723" s="247"/>
      <c r="G5723" s="247"/>
      <c r="H5723" s="247"/>
      <c r="I5723" s="247"/>
      <c r="J5723" s="247"/>
      <c r="K5723" s="248"/>
      <c r="L5723" s="276" t="s">
        <v>4447</v>
      </c>
      <c r="M5723" s="277"/>
      <c r="N5723" s="277"/>
      <c r="O5723" s="277"/>
      <c r="P5723" s="278"/>
      <c r="Q5723" s="237" t="s">
        <v>4448</v>
      </c>
      <c r="R5723" s="249"/>
      <c r="S5723" s="249"/>
      <c r="T5723" s="249"/>
      <c r="U5723" s="249"/>
      <c r="V5723" s="238"/>
      <c r="W5723" s="276" t="s">
        <v>4449</v>
      </c>
      <c r="X5723" s="277"/>
      <c r="Y5723" s="277"/>
      <c r="Z5723" s="277"/>
      <c r="AA5723" s="277"/>
      <c r="AB5723" s="277"/>
      <c r="AC5723" s="278"/>
      <c r="AD5723" s="276" t="s">
        <v>4450</v>
      </c>
      <c r="AE5723" s="277"/>
      <c r="AF5723" s="277"/>
      <c r="AG5723" s="277"/>
      <c r="AH5723" s="277"/>
      <c r="AI5723" s="278"/>
      <c r="AJ5723" s="237" t="s">
        <v>4451</v>
      </c>
      <c r="AK5723" s="249"/>
      <c r="AL5723" s="249"/>
      <c r="AM5723" s="249"/>
      <c r="AN5723" s="249"/>
      <c r="AO5723" s="238"/>
      <c r="AP5723" s="276" t="s">
        <v>4452</v>
      </c>
      <c r="AQ5723" s="277"/>
      <c r="AR5723" s="277"/>
      <c r="AS5723" s="277"/>
      <c r="AT5723" s="277"/>
      <c r="AU5723" s="277"/>
      <c r="AV5723" s="278"/>
      <c r="AW5723" s="276" t="s">
        <v>4453</v>
      </c>
      <c r="AX5723" s="277"/>
      <c r="AY5723" s="278"/>
      <c r="AZ5723" s="237" t="s">
        <v>4454</v>
      </c>
      <c r="BA5723" s="249"/>
      <c r="BB5723" s="238"/>
      <c r="BC5723" s="276" t="s">
        <v>4455</v>
      </c>
      <c r="BD5723" s="278"/>
      <c r="BE5723" s="237" t="s">
        <v>4456</v>
      </c>
      <c r="BF5723" s="238"/>
    </row>
    <row r="5724" spans="1:58" ht="13.05" customHeight="1" x14ac:dyDescent="0.25">
      <c r="A5724" s="234" t="s">
        <v>4457</v>
      </c>
      <c r="B5724" s="235"/>
      <c r="C5724" s="235"/>
      <c r="D5724" s="235"/>
      <c r="E5724" s="235"/>
      <c r="F5724" s="235"/>
      <c r="G5724" s="235"/>
      <c r="H5724" s="235"/>
      <c r="I5724" s="235"/>
      <c r="J5724" s="235"/>
      <c r="K5724" s="236"/>
      <c r="L5724" s="279"/>
      <c r="M5724" s="280"/>
      <c r="N5724" s="280"/>
      <c r="O5724" s="280"/>
      <c r="P5724" s="281"/>
      <c r="Q5724" s="239"/>
      <c r="R5724" s="250"/>
      <c r="S5724" s="250"/>
      <c r="T5724" s="250"/>
      <c r="U5724" s="250"/>
      <c r="V5724" s="240"/>
      <c r="W5724" s="279"/>
      <c r="X5724" s="280"/>
      <c r="Y5724" s="280"/>
      <c r="Z5724" s="280"/>
      <c r="AA5724" s="280"/>
      <c r="AB5724" s="280"/>
      <c r="AC5724" s="281"/>
      <c r="AD5724" s="279"/>
      <c r="AE5724" s="280"/>
      <c r="AF5724" s="280"/>
      <c r="AG5724" s="280"/>
      <c r="AH5724" s="280"/>
      <c r="AI5724" s="281"/>
      <c r="AJ5724" s="239"/>
      <c r="AK5724" s="250"/>
      <c r="AL5724" s="250"/>
      <c r="AM5724" s="250"/>
      <c r="AN5724" s="250"/>
      <c r="AO5724" s="240"/>
      <c r="AP5724" s="279"/>
      <c r="AQ5724" s="280"/>
      <c r="AR5724" s="280"/>
      <c r="AS5724" s="280"/>
      <c r="AT5724" s="280"/>
      <c r="AU5724" s="280"/>
      <c r="AV5724" s="281"/>
      <c r="AW5724" s="279"/>
      <c r="AX5724" s="280"/>
      <c r="AY5724" s="281"/>
      <c r="AZ5724" s="239"/>
      <c r="BA5724" s="250"/>
      <c r="BB5724" s="240"/>
      <c r="BC5724" s="279"/>
      <c r="BD5724" s="281"/>
      <c r="BE5724" s="239"/>
      <c r="BF5724" s="240"/>
    </row>
    <row r="5725" spans="1:58" ht="16.95" customHeight="1" x14ac:dyDescent="0.25">
      <c r="A5725" s="225"/>
      <c r="B5725" s="233"/>
      <c r="C5725" s="233"/>
      <c r="D5725" s="233"/>
      <c r="E5725" s="233"/>
      <c r="F5725" s="233"/>
      <c r="G5725" s="233"/>
      <c r="H5725" s="233"/>
      <c r="I5725" s="233"/>
      <c r="J5725" s="233"/>
      <c r="K5725" s="226"/>
      <c r="L5725" s="282"/>
      <c r="M5725" s="283"/>
      <c r="N5725" s="283"/>
      <c r="O5725" s="283"/>
      <c r="P5725" s="284"/>
      <c r="Q5725" s="241"/>
      <c r="R5725" s="251"/>
      <c r="S5725" s="251"/>
      <c r="T5725" s="251"/>
      <c r="U5725" s="251"/>
      <c r="V5725" s="242"/>
      <c r="W5725" s="282"/>
      <c r="X5725" s="283"/>
      <c r="Y5725" s="283"/>
      <c r="Z5725" s="283"/>
      <c r="AA5725" s="283"/>
      <c r="AB5725" s="283"/>
      <c r="AC5725" s="284"/>
      <c r="AD5725" s="282"/>
      <c r="AE5725" s="283"/>
      <c r="AF5725" s="283"/>
      <c r="AG5725" s="283"/>
      <c r="AH5725" s="283"/>
      <c r="AI5725" s="284"/>
      <c r="AJ5725" s="241"/>
      <c r="AK5725" s="251"/>
      <c r="AL5725" s="251"/>
      <c r="AM5725" s="251"/>
      <c r="AN5725" s="251"/>
      <c r="AO5725" s="242"/>
      <c r="AP5725" s="282"/>
      <c r="AQ5725" s="283"/>
      <c r="AR5725" s="283"/>
      <c r="AS5725" s="283"/>
      <c r="AT5725" s="283"/>
      <c r="AU5725" s="283"/>
      <c r="AV5725" s="284"/>
      <c r="AW5725" s="282"/>
      <c r="AX5725" s="283"/>
      <c r="AY5725" s="284"/>
      <c r="AZ5725" s="241"/>
      <c r="BA5725" s="251"/>
      <c r="BB5725" s="242"/>
      <c r="BC5725" s="282"/>
      <c r="BD5725" s="284"/>
      <c r="BE5725" s="241"/>
      <c r="BF5725" s="242"/>
    </row>
    <row r="5726" spans="1:58" ht="17.25" customHeight="1" x14ac:dyDescent="0.25">
      <c r="A5726" s="225"/>
      <c r="B5726" s="233"/>
      <c r="C5726" s="233"/>
      <c r="D5726" s="233"/>
      <c r="E5726" s="233"/>
      <c r="F5726" s="233"/>
      <c r="G5726" s="233"/>
      <c r="H5726" s="233"/>
      <c r="I5726" s="233"/>
      <c r="J5726" s="233"/>
      <c r="K5726" s="226"/>
      <c r="L5726" s="225"/>
      <c r="M5726" s="233"/>
      <c r="N5726" s="233"/>
      <c r="O5726" s="233"/>
      <c r="P5726" s="226"/>
      <c r="Q5726" s="225"/>
      <c r="R5726" s="233"/>
      <c r="S5726" s="233"/>
      <c r="T5726" s="233"/>
      <c r="U5726" s="233"/>
      <c r="V5726" s="226"/>
      <c r="W5726" s="225"/>
      <c r="X5726" s="233"/>
      <c r="Y5726" s="233"/>
      <c r="Z5726" s="233"/>
      <c r="AA5726" s="233"/>
      <c r="AB5726" s="233"/>
      <c r="AC5726" s="226"/>
      <c r="AD5726" s="225"/>
      <c r="AE5726" s="233"/>
      <c r="AF5726" s="233"/>
      <c r="AG5726" s="233"/>
      <c r="AH5726" s="233"/>
      <c r="AI5726" s="226"/>
      <c r="AJ5726" s="225"/>
      <c r="AK5726" s="233"/>
      <c r="AL5726" s="233"/>
      <c r="AM5726" s="233"/>
      <c r="AN5726" s="233"/>
      <c r="AO5726" s="226"/>
      <c r="AP5726" s="225"/>
      <c r="AQ5726" s="233"/>
      <c r="AR5726" s="233"/>
      <c r="AS5726" s="233"/>
      <c r="AT5726" s="233"/>
      <c r="AU5726" s="233"/>
      <c r="AV5726" s="226"/>
      <c r="AW5726" s="225"/>
      <c r="AX5726" s="233"/>
      <c r="AY5726" s="226"/>
      <c r="AZ5726" s="225"/>
      <c r="BA5726" s="233"/>
      <c r="BB5726" s="226"/>
      <c r="BC5726" s="225"/>
      <c r="BD5726" s="226"/>
      <c r="BE5726" s="225"/>
      <c r="BF5726" s="226"/>
    </row>
    <row r="5727" spans="1:58" ht="17.7" customHeight="1" x14ac:dyDescent="0.25">
      <c r="A5727" s="273" t="s">
        <v>4458</v>
      </c>
      <c r="B5727" s="274"/>
      <c r="C5727" s="274"/>
      <c r="D5727" s="274"/>
      <c r="E5727" s="274"/>
      <c r="F5727" s="274"/>
      <c r="G5727" s="274"/>
      <c r="H5727" s="274"/>
      <c r="I5727" s="274"/>
      <c r="J5727" s="274"/>
      <c r="K5727" s="275"/>
      <c r="L5727" s="225"/>
      <c r="M5727" s="233"/>
      <c r="N5727" s="233"/>
      <c r="O5727" s="233"/>
      <c r="P5727" s="226"/>
      <c r="Q5727" s="225"/>
      <c r="R5727" s="233"/>
      <c r="S5727" s="233"/>
      <c r="T5727" s="233"/>
      <c r="U5727" s="233"/>
      <c r="V5727" s="226"/>
      <c r="W5727" s="225"/>
      <c r="X5727" s="233"/>
      <c r="Y5727" s="233"/>
      <c r="Z5727" s="233"/>
      <c r="AA5727" s="233"/>
      <c r="AB5727" s="233"/>
      <c r="AC5727" s="226"/>
      <c r="AD5727" s="225"/>
      <c r="AE5727" s="233"/>
      <c r="AF5727" s="233"/>
      <c r="AG5727" s="233"/>
      <c r="AH5727" s="233"/>
      <c r="AI5727" s="226"/>
      <c r="AJ5727" s="225"/>
      <c r="AK5727" s="233"/>
      <c r="AL5727" s="233"/>
      <c r="AM5727" s="233"/>
      <c r="AN5727" s="233"/>
      <c r="AO5727" s="226"/>
      <c r="AP5727" s="225"/>
      <c r="AQ5727" s="233"/>
      <c r="AR5727" s="233"/>
      <c r="AS5727" s="233"/>
      <c r="AT5727" s="233"/>
      <c r="AU5727" s="233"/>
      <c r="AV5727" s="226"/>
      <c r="AW5727" s="225"/>
      <c r="AX5727" s="233"/>
      <c r="AY5727" s="226"/>
      <c r="AZ5727" s="225"/>
      <c r="BA5727" s="233"/>
      <c r="BB5727" s="226"/>
      <c r="BC5727" s="225"/>
      <c r="BD5727" s="226"/>
      <c r="BE5727" s="225"/>
      <c r="BF5727" s="226"/>
    </row>
    <row r="5728" spans="1:58" ht="16.95" customHeight="1" x14ac:dyDescent="0.25">
      <c r="A5728" s="227" t="s">
        <v>4459</v>
      </c>
      <c r="B5728" s="228"/>
      <c r="C5728" s="228"/>
      <c r="D5728" s="228"/>
      <c r="E5728" s="228"/>
      <c r="F5728" s="228"/>
      <c r="G5728" s="228"/>
      <c r="H5728" s="228"/>
      <c r="I5728" s="228"/>
      <c r="J5728" s="228"/>
      <c r="K5728" s="229"/>
      <c r="L5728" s="230">
        <v>167</v>
      </c>
      <c r="M5728" s="231"/>
      <c r="N5728" s="231"/>
      <c r="O5728" s="231"/>
      <c r="P5728" s="232"/>
      <c r="Q5728" s="230">
        <v>25</v>
      </c>
      <c r="R5728" s="231"/>
      <c r="S5728" s="231"/>
      <c r="T5728" s="231"/>
      <c r="U5728" s="231"/>
      <c r="V5728" s="232"/>
      <c r="W5728" s="230">
        <v>84</v>
      </c>
      <c r="X5728" s="231"/>
      <c r="Y5728" s="231"/>
      <c r="Z5728" s="231"/>
      <c r="AA5728" s="231"/>
      <c r="AB5728" s="231"/>
      <c r="AC5728" s="232"/>
      <c r="AD5728" s="230">
        <v>179</v>
      </c>
      <c r="AE5728" s="231"/>
      <c r="AF5728" s="231"/>
      <c r="AG5728" s="231"/>
      <c r="AH5728" s="231"/>
      <c r="AI5728" s="232"/>
      <c r="AJ5728" s="230">
        <v>106</v>
      </c>
      <c r="AK5728" s="231"/>
      <c r="AL5728" s="231"/>
      <c r="AM5728" s="231"/>
      <c r="AN5728" s="231"/>
      <c r="AO5728" s="232"/>
      <c r="AP5728" s="230">
        <v>67</v>
      </c>
      <c r="AQ5728" s="231"/>
      <c r="AR5728" s="231"/>
      <c r="AS5728" s="231"/>
      <c r="AT5728" s="231"/>
      <c r="AU5728" s="231"/>
      <c r="AV5728" s="232"/>
      <c r="AW5728" s="230">
        <v>146</v>
      </c>
      <c r="AX5728" s="231"/>
      <c r="AY5728" s="232"/>
      <c r="AZ5728" s="230">
        <v>178</v>
      </c>
      <c r="BA5728" s="231"/>
      <c r="BB5728" s="232"/>
      <c r="BC5728" s="230">
        <v>244</v>
      </c>
      <c r="BD5728" s="232"/>
      <c r="BE5728" s="230">
        <v>380</v>
      </c>
      <c r="BF5728" s="232"/>
    </row>
    <row r="5729" spans="1:60" ht="16.95" customHeight="1" x14ac:dyDescent="0.25">
      <c r="A5729" s="225"/>
      <c r="B5729" s="233"/>
      <c r="C5729" s="233"/>
      <c r="D5729" s="233"/>
      <c r="E5729" s="233"/>
      <c r="F5729" s="233"/>
      <c r="G5729" s="233"/>
      <c r="H5729" s="233"/>
      <c r="I5729" s="233"/>
      <c r="J5729" s="233"/>
      <c r="K5729" s="226"/>
      <c r="L5729" s="225"/>
      <c r="M5729" s="233"/>
      <c r="N5729" s="233"/>
      <c r="O5729" s="233"/>
      <c r="P5729" s="226"/>
      <c r="Q5729" s="225"/>
      <c r="R5729" s="233"/>
      <c r="S5729" s="233"/>
      <c r="T5729" s="233"/>
      <c r="U5729" s="233"/>
      <c r="V5729" s="226"/>
      <c r="W5729" s="225"/>
      <c r="X5729" s="233"/>
      <c r="Y5729" s="233"/>
      <c r="Z5729" s="233"/>
      <c r="AA5729" s="233"/>
      <c r="AB5729" s="233"/>
      <c r="AC5729" s="226"/>
      <c r="AD5729" s="225"/>
      <c r="AE5729" s="233"/>
      <c r="AF5729" s="233"/>
      <c r="AG5729" s="233"/>
      <c r="AH5729" s="233"/>
      <c r="AI5729" s="226"/>
      <c r="AJ5729" s="225"/>
      <c r="AK5729" s="233"/>
      <c r="AL5729" s="233"/>
      <c r="AM5729" s="233"/>
      <c r="AN5729" s="233"/>
      <c r="AO5729" s="226"/>
      <c r="AP5729" s="225"/>
      <c r="AQ5729" s="233"/>
      <c r="AR5729" s="233"/>
      <c r="AS5729" s="233"/>
      <c r="AT5729" s="233"/>
      <c r="AU5729" s="233"/>
      <c r="AV5729" s="226"/>
      <c r="AW5729" s="225"/>
      <c r="AX5729" s="233"/>
      <c r="AY5729" s="226"/>
      <c r="AZ5729" s="225"/>
      <c r="BA5729" s="233"/>
      <c r="BB5729" s="226"/>
      <c r="BC5729" s="225"/>
      <c r="BD5729" s="226"/>
      <c r="BE5729" s="225"/>
      <c r="BF5729" s="226"/>
    </row>
    <row r="5730" spans="1:60" ht="17.55" customHeight="1" x14ac:dyDescent="0.25">
      <c r="A5730" s="227" t="s">
        <v>4460</v>
      </c>
      <c r="B5730" s="228"/>
      <c r="C5730" s="228"/>
      <c r="D5730" s="228"/>
      <c r="E5730" s="228"/>
      <c r="F5730" s="228"/>
      <c r="G5730" s="228"/>
      <c r="H5730" s="228"/>
      <c r="I5730" s="228"/>
      <c r="J5730" s="228"/>
      <c r="K5730" s="229"/>
      <c r="L5730" s="230">
        <v>144</v>
      </c>
      <c r="M5730" s="231"/>
      <c r="N5730" s="231"/>
      <c r="O5730" s="231"/>
      <c r="P5730" s="232"/>
      <c r="Q5730" s="230">
        <v>12</v>
      </c>
      <c r="R5730" s="231"/>
      <c r="S5730" s="231"/>
      <c r="T5730" s="231"/>
      <c r="U5730" s="231"/>
      <c r="V5730" s="232"/>
      <c r="W5730" s="230">
        <v>165</v>
      </c>
      <c r="X5730" s="231"/>
      <c r="Y5730" s="231"/>
      <c r="Z5730" s="231"/>
      <c r="AA5730" s="231"/>
      <c r="AB5730" s="231"/>
      <c r="AC5730" s="232"/>
      <c r="AD5730" s="285">
        <v>257</v>
      </c>
      <c r="AE5730" s="286"/>
      <c r="AF5730" s="286"/>
      <c r="AG5730" s="286"/>
      <c r="AH5730" s="286"/>
      <c r="AI5730" s="287"/>
      <c r="AJ5730" s="230">
        <v>164</v>
      </c>
      <c r="AK5730" s="231"/>
      <c r="AL5730" s="231"/>
      <c r="AM5730" s="231"/>
      <c r="AN5730" s="231"/>
      <c r="AO5730" s="232"/>
      <c r="AP5730" s="230">
        <v>120</v>
      </c>
      <c r="AQ5730" s="231"/>
      <c r="AR5730" s="231"/>
      <c r="AS5730" s="231"/>
      <c r="AT5730" s="231"/>
      <c r="AU5730" s="231"/>
      <c r="AV5730" s="232"/>
      <c r="AW5730" s="230">
        <v>114</v>
      </c>
      <c r="AX5730" s="231"/>
      <c r="AY5730" s="232"/>
      <c r="AZ5730" s="230">
        <v>162</v>
      </c>
      <c r="BA5730" s="231"/>
      <c r="BB5730" s="232"/>
      <c r="BC5730" s="230">
        <v>221</v>
      </c>
      <c r="BD5730" s="232"/>
      <c r="BE5730" s="230">
        <v>317</v>
      </c>
      <c r="BF5730" s="232"/>
    </row>
    <row r="5731" spans="1:60" ht="16.95" customHeight="1" x14ac:dyDescent="0.25">
      <c r="A5731" s="273" t="s">
        <v>4461</v>
      </c>
      <c r="B5731" s="274"/>
      <c r="C5731" s="274"/>
      <c r="D5731" s="274"/>
      <c r="E5731" s="274"/>
      <c r="F5731" s="274"/>
      <c r="G5731" s="274"/>
      <c r="H5731" s="274"/>
      <c r="I5731" s="274"/>
      <c r="J5731" s="274"/>
      <c r="K5731" s="275"/>
      <c r="L5731" s="237" t="s">
        <v>4462</v>
      </c>
      <c r="M5731" s="249"/>
      <c r="N5731" s="249"/>
      <c r="O5731" s="249"/>
      <c r="P5731" s="238"/>
      <c r="Q5731" s="276" t="s">
        <v>4463</v>
      </c>
      <c r="R5731" s="277"/>
      <c r="S5731" s="277"/>
      <c r="T5731" s="277"/>
      <c r="U5731" s="277"/>
      <c r="V5731" s="278"/>
      <c r="W5731" s="276" t="s">
        <v>4464</v>
      </c>
      <c r="X5731" s="277"/>
      <c r="Y5731" s="277"/>
      <c r="Z5731" s="277"/>
      <c r="AA5731" s="277"/>
      <c r="AB5731" s="277"/>
      <c r="AC5731" s="278"/>
      <c r="AD5731" s="276" t="s">
        <v>4465</v>
      </c>
      <c r="AE5731" s="277"/>
      <c r="AF5731" s="277"/>
      <c r="AG5731" s="277"/>
      <c r="AH5731" s="277"/>
      <c r="AI5731" s="278"/>
      <c r="AJ5731" s="276" t="s">
        <v>4466</v>
      </c>
      <c r="AK5731" s="277"/>
      <c r="AL5731" s="277"/>
      <c r="AM5731" s="277"/>
      <c r="AN5731" s="277"/>
      <c r="AO5731" s="278"/>
      <c r="AP5731" s="276" t="s">
        <v>4467</v>
      </c>
      <c r="AQ5731" s="277"/>
      <c r="AR5731" s="277"/>
      <c r="AS5731" s="277"/>
      <c r="AT5731" s="277"/>
      <c r="AU5731" s="277"/>
      <c r="AV5731" s="278"/>
      <c r="AW5731" s="237" t="s">
        <v>4468</v>
      </c>
      <c r="AX5731" s="249"/>
      <c r="AY5731" s="238"/>
      <c r="AZ5731" s="237" t="s">
        <v>4469</v>
      </c>
      <c r="BA5731" s="249"/>
      <c r="BB5731" s="238"/>
      <c r="BC5731" s="237" t="s">
        <v>4470</v>
      </c>
      <c r="BD5731" s="238"/>
      <c r="BE5731" s="267" t="s">
        <v>4471</v>
      </c>
      <c r="BF5731" s="268"/>
    </row>
    <row r="5732" spans="1:60" ht="16.2" customHeight="1" x14ac:dyDescent="0.25">
      <c r="A5732" s="234" t="s">
        <v>4457</v>
      </c>
      <c r="B5732" s="235"/>
      <c r="C5732" s="235"/>
      <c r="D5732" s="235"/>
      <c r="E5732" s="235"/>
      <c r="F5732" s="235"/>
      <c r="G5732" s="235"/>
      <c r="H5732" s="235"/>
      <c r="I5732" s="235"/>
      <c r="J5732" s="235"/>
      <c r="K5732" s="236"/>
      <c r="L5732" s="239"/>
      <c r="M5732" s="250"/>
      <c r="N5732" s="250"/>
      <c r="O5732" s="250"/>
      <c r="P5732" s="240"/>
      <c r="Q5732" s="279"/>
      <c r="R5732" s="280"/>
      <c r="S5732" s="280"/>
      <c r="T5732" s="280"/>
      <c r="U5732" s="280"/>
      <c r="V5732" s="281"/>
      <c r="W5732" s="279"/>
      <c r="X5732" s="280"/>
      <c r="Y5732" s="280"/>
      <c r="Z5732" s="280"/>
      <c r="AA5732" s="280"/>
      <c r="AB5732" s="280"/>
      <c r="AC5732" s="281"/>
      <c r="AD5732" s="279"/>
      <c r="AE5732" s="280"/>
      <c r="AF5732" s="280"/>
      <c r="AG5732" s="280"/>
      <c r="AH5732" s="280"/>
      <c r="AI5732" s="281"/>
      <c r="AJ5732" s="279"/>
      <c r="AK5732" s="280"/>
      <c r="AL5732" s="280"/>
      <c r="AM5732" s="280"/>
      <c r="AN5732" s="280"/>
      <c r="AO5732" s="281"/>
      <c r="AP5732" s="279"/>
      <c r="AQ5732" s="280"/>
      <c r="AR5732" s="280"/>
      <c r="AS5732" s="280"/>
      <c r="AT5732" s="280"/>
      <c r="AU5732" s="280"/>
      <c r="AV5732" s="281"/>
      <c r="AW5732" s="239"/>
      <c r="AX5732" s="250"/>
      <c r="AY5732" s="240"/>
      <c r="AZ5732" s="239"/>
      <c r="BA5732" s="250"/>
      <c r="BB5732" s="240"/>
      <c r="BC5732" s="239"/>
      <c r="BD5732" s="240"/>
      <c r="BE5732" s="269"/>
      <c r="BF5732" s="270"/>
    </row>
    <row r="5733" spans="1:60" ht="17.25" customHeight="1" x14ac:dyDescent="0.25">
      <c r="A5733" s="225"/>
      <c r="B5733" s="233"/>
      <c r="C5733" s="233"/>
      <c r="D5733" s="233"/>
      <c r="E5733" s="233"/>
      <c r="F5733" s="233"/>
      <c r="G5733" s="233"/>
      <c r="H5733" s="233"/>
      <c r="I5733" s="233"/>
      <c r="J5733" s="233"/>
      <c r="K5733" s="226"/>
      <c r="L5733" s="241"/>
      <c r="M5733" s="251"/>
      <c r="N5733" s="251"/>
      <c r="O5733" s="251"/>
      <c r="P5733" s="242"/>
      <c r="Q5733" s="282"/>
      <c r="R5733" s="283"/>
      <c r="S5733" s="283"/>
      <c r="T5733" s="283"/>
      <c r="U5733" s="283"/>
      <c r="V5733" s="284"/>
      <c r="W5733" s="282"/>
      <c r="X5733" s="283"/>
      <c r="Y5733" s="283"/>
      <c r="Z5733" s="283"/>
      <c r="AA5733" s="283"/>
      <c r="AB5733" s="283"/>
      <c r="AC5733" s="284"/>
      <c r="AD5733" s="282"/>
      <c r="AE5733" s="283"/>
      <c r="AF5733" s="283"/>
      <c r="AG5733" s="283"/>
      <c r="AH5733" s="283"/>
      <c r="AI5733" s="284"/>
      <c r="AJ5733" s="282"/>
      <c r="AK5733" s="283"/>
      <c r="AL5733" s="283"/>
      <c r="AM5733" s="283"/>
      <c r="AN5733" s="283"/>
      <c r="AO5733" s="284"/>
      <c r="AP5733" s="282"/>
      <c r="AQ5733" s="283"/>
      <c r="AR5733" s="283"/>
      <c r="AS5733" s="283"/>
      <c r="AT5733" s="283"/>
      <c r="AU5733" s="283"/>
      <c r="AV5733" s="284"/>
      <c r="AW5733" s="241"/>
      <c r="AX5733" s="251"/>
      <c r="AY5733" s="242"/>
      <c r="AZ5733" s="241"/>
      <c r="BA5733" s="251"/>
      <c r="BB5733" s="242"/>
      <c r="BC5733" s="241"/>
      <c r="BD5733" s="242"/>
      <c r="BE5733" s="271"/>
      <c r="BF5733" s="272"/>
    </row>
    <row r="5734" spans="1:60" ht="16.8" customHeight="1" x14ac:dyDescent="0.25">
      <c r="A5734" s="225"/>
      <c r="B5734" s="233"/>
      <c r="C5734" s="233"/>
      <c r="D5734" s="233"/>
      <c r="E5734" s="233"/>
      <c r="F5734" s="233"/>
      <c r="G5734" s="233"/>
      <c r="H5734" s="233"/>
      <c r="I5734" s="233"/>
      <c r="J5734" s="233"/>
      <c r="K5734" s="226"/>
      <c r="L5734" s="225"/>
      <c r="M5734" s="233"/>
      <c r="N5734" s="233"/>
      <c r="O5734" s="233"/>
      <c r="P5734" s="226"/>
      <c r="Q5734" s="225"/>
      <c r="R5734" s="233"/>
      <c r="S5734" s="233"/>
      <c r="T5734" s="233"/>
      <c r="U5734" s="233"/>
      <c r="V5734" s="226"/>
      <c r="W5734" s="225"/>
      <c r="X5734" s="233"/>
      <c r="Y5734" s="233"/>
      <c r="Z5734" s="233"/>
      <c r="AA5734" s="233"/>
      <c r="AB5734" s="233"/>
      <c r="AC5734" s="226"/>
      <c r="AD5734" s="225"/>
      <c r="AE5734" s="233"/>
      <c r="AF5734" s="233"/>
      <c r="AG5734" s="233"/>
      <c r="AH5734" s="233"/>
      <c r="AI5734" s="226"/>
      <c r="AJ5734" s="225"/>
      <c r="AK5734" s="233"/>
      <c r="AL5734" s="233"/>
      <c r="AM5734" s="233"/>
      <c r="AN5734" s="233"/>
      <c r="AO5734" s="226"/>
      <c r="AP5734" s="225"/>
      <c r="AQ5734" s="233"/>
      <c r="AR5734" s="233"/>
      <c r="AS5734" s="233"/>
      <c r="AT5734" s="233"/>
      <c r="AU5734" s="233"/>
      <c r="AV5734" s="226"/>
      <c r="AW5734" s="225"/>
      <c r="AX5734" s="233"/>
      <c r="AY5734" s="226"/>
      <c r="AZ5734" s="225"/>
      <c r="BA5734" s="233"/>
      <c r="BB5734" s="226"/>
      <c r="BC5734" s="225"/>
      <c r="BD5734" s="226"/>
      <c r="BE5734" s="225"/>
      <c r="BF5734" s="226"/>
    </row>
    <row r="5735" spans="1:60" ht="16.95" customHeight="1" x14ac:dyDescent="0.25">
      <c r="A5735" s="264" t="s">
        <v>4472</v>
      </c>
      <c r="B5735" s="265"/>
      <c r="C5735" s="265"/>
      <c r="D5735" s="265"/>
      <c r="E5735" s="265"/>
      <c r="F5735" s="265"/>
      <c r="G5735" s="265"/>
      <c r="H5735" s="265"/>
      <c r="I5735" s="265"/>
      <c r="J5735" s="265"/>
      <c r="K5735" s="266"/>
      <c r="L5735" s="225"/>
      <c r="M5735" s="233"/>
      <c r="N5735" s="233"/>
      <c r="O5735" s="233"/>
      <c r="P5735" s="226"/>
      <c r="Q5735" s="225"/>
      <c r="R5735" s="233"/>
      <c r="S5735" s="233"/>
      <c r="T5735" s="233"/>
      <c r="U5735" s="233"/>
      <c r="V5735" s="226"/>
      <c r="W5735" s="225"/>
      <c r="X5735" s="233"/>
      <c r="Y5735" s="233"/>
      <c r="Z5735" s="233"/>
      <c r="AA5735" s="233"/>
      <c r="AB5735" s="233"/>
      <c r="AC5735" s="226"/>
      <c r="AD5735" s="225"/>
      <c r="AE5735" s="233"/>
      <c r="AF5735" s="233"/>
      <c r="AG5735" s="233"/>
      <c r="AH5735" s="233"/>
      <c r="AI5735" s="226"/>
      <c r="AJ5735" s="225"/>
      <c r="AK5735" s="233"/>
      <c r="AL5735" s="233"/>
      <c r="AM5735" s="233"/>
      <c r="AN5735" s="233"/>
      <c r="AO5735" s="226"/>
      <c r="AP5735" s="225"/>
      <c r="AQ5735" s="233"/>
      <c r="AR5735" s="233"/>
      <c r="AS5735" s="233"/>
      <c r="AT5735" s="233"/>
      <c r="AU5735" s="233"/>
      <c r="AV5735" s="226"/>
      <c r="AW5735" s="225"/>
      <c r="AX5735" s="233"/>
      <c r="AY5735" s="226"/>
      <c r="AZ5735" s="225"/>
      <c r="BA5735" s="233"/>
      <c r="BB5735" s="226"/>
      <c r="BC5735" s="225"/>
      <c r="BD5735" s="226"/>
      <c r="BE5735" s="225"/>
      <c r="BF5735" s="226"/>
    </row>
    <row r="5736" spans="1:60" ht="16.95" customHeight="1" x14ac:dyDescent="0.25">
      <c r="A5736" s="261" t="s">
        <v>4473</v>
      </c>
      <c r="B5736" s="262"/>
      <c r="C5736" s="262"/>
      <c r="D5736" s="262"/>
      <c r="E5736" s="262"/>
      <c r="F5736" s="262"/>
      <c r="G5736" s="262"/>
      <c r="H5736" s="262"/>
      <c r="I5736" s="262"/>
      <c r="J5736" s="262"/>
      <c r="K5736" s="263"/>
      <c r="L5736" s="230">
        <v>6</v>
      </c>
      <c r="M5736" s="231"/>
      <c r="N5736" s="231"/>
      <c r="O5736" s="231"/>
      <c r="P5736" s="232"/>
      <c r="Q5736" s="230">
        <v>133</v>
      </c>
      <c r="R5736" s="231"/>
      <c r="S5736" s="231"/>
      <c r="T5736" s="231"/>
      <c r="U5736" s="231"/>
      <c r="V5736" s="232"/>
      <c r="W5736" s="230">
        <v>317</v>
      </c>
      <c r="X5736" s="231"/>
      <c r="Y5736" s="231"/>
      <c r="Z5736" s="231"/>
      <c r="AA5736" s="231"/>
      <c r="AB5736" s="231"/>
      <c r="AC5736" s="232"/>
      <c r="AD5736" s="230">
        <v>13</v>
      </c>
      <c r="AE5736" s="231"/>
      <c r="AF5736" s="231"/>
      <c r="AG5736" s="231"/>
      <c r="AH5736" s="231"/>
      <c r="AI5736" s="232"/>
      <c r="AJ5736" s="230">
        <v>210</v>
      </c>
      <c r="AK5736" s="231"/>
      <c r="AL5736" s="231"/>
      <c r="AM5736" s="231"/>
      <c r="AN5736" s="231"/>
      <c r="AO5736" s="232"/>
      <c r="AP5736" s="230">
        <v>72</v>
      </c>
      <c r="AQ5736" s="231"/>
      <c r="AR5736" s="231"/>
      <c r="AS5736" s="231"/>
      <c r="AT5736" s="231"/>
      <c r="AU5736" s="231"/>
      <c r="AV5736" s="232"/>
      <c r="AW5736" s="230">
        <v>103</v>
      </c>
      <c r="AX5736" s="231"/>
      <c r="AY5736" s="232"/>
      <c r="AZ5736" s="230">
        <v>451</v>
      </c>
      <c r="BA5736" s="231"/>
      <c r="BB5736" s="232"/>
      <c r="BC5736" s="230">
        <v>128</v>
      </c>
      <c r="BD5736" s="232"/>
      <c r="BE5736" s="230">
        <v>3009</v>
      </c>
      <c r="BF5736" s="232"/>
    </row>
    <row r="5737" spans="1:60" ht="17.25" customHeight="1" x14ac:dyDescent="0.25">
      <c r="A5737" s="225"/>
      <c r="B5737" s="233"/>
      <c r="C5737" s="233"/>
      <c r="D5737" s="233"/>
      <c r="E5737" s="233"/>
      <c r="F5737" s="233"/>
      <c r="G5737" s="233"/>
      <c r="H5737" s="233"/>
      <c r="I5737" s="233"/>
      <c r="J5737" s="233"/>
      <c r="K5737" s="226"/>
      <c r="L5737" s="225"/>
      <c r="M5737" s="233"/>
      <c r="N5737" s="233"/>
      <c r="O5737" s="233"/>
      <c r="P5737" s="226"/>
      <c r="Q5737" s="225"/>
      <c r="R5737" s="233"/>
      <c r="S5737" s="233"/>
      <c r="T5737" s="233"/>
      <c r="U5737" s="233"/>
      <c r="V5737" s="226"/>
      <c r="W5737" s="225"/>
      <c r="X5737" s="233"/>
      <c r="Y5737" s="233"/>
      <c r="Z5737" s="233"/>
      <c r="AA5737" s="233"/>
      <c r="AB5737" s="233"/>
      <c r="AC5737" s="226"/>
      <c r="AD5737" s="225"/>
      <c r="AE5737" s="233"/>
      <c r="AF5737" s="233"/>
      <c r="AG5737" s="233"/>
      <c r="AH5737" s="233"/>
      <c r="AI5737" s="226"/>
      <c r="AJ5737" s="225"/>
      <c r="AK5737" s="233"/>
      <c r="AL5737" s="233"/>
      <c r="AM5737" s="233"/>
      <c r="AN5737" s="233"/>
      <c r="AO5737" s="226"/>
      <c r="AP5737" s="225"/>
      <c r="AQ5737" s="233"/>
      <c r="AR5737" s="233"/>
      <c r="AS5737" s="233"/>
      <c r="AT5737" s="233"/>
      <c r="AU5737" s="233"/>
      <c r="AV5737" s="226"/>
      <c r="AW5737" s="225"/>
      <c r="AX5737" s="233"/>
      <c r="AY5737" s="226"/>
      <c r="AZ5737" s="225"/>
      <c r="BA5737" s="233"/>
      <c r="BB5737" s="226"/>
      <c r="BC5737" s="225"/>
      <c r="BD5737" s="226"/>
      <c r="BE5737" s="225"/>
      <c r="BF5737" s="226"/>
    </row>
    <row r="5738" spans="1:60" ht="18.75" customHeight="1" x14ac:dyDescent="0.25">
      <c r="A5738" s="227" t="s">
        <v>4460</v>
      </c>
      <c r="B5738" s="228"/>
      <c r="C5738" s="228"/>
      <c r="D5738" s="228"/>
      <c r="E5738" s="228"/>
      <c r="F5738" s="228"/>
      <c r="G5738" s="228"/>
      <c r="H5738" s="228"/>
      <c r="I5738" s="228"/>
      <c r="J5738" s="228"/>
      <c r="K5738" s="229"/>
      <c r="L5738" s="230">
        <v>14</v>
      </c>
      <c r="M5738" s="231"/>
      <c r="N5738" s="231"/>
      <c r="O5738" s="231"/>
      <c r="P5738" s="232"/>
      <c r="Q5738" s="230">
        <v>123</v>
      </c>
      <c r="R5738" s="231"/>
      <c r="S5738" s="231"/>
      <c r="T5738" s="231"/>
      <c r="U5738" s="231"/>
      <c r="V5738" s="232"/>
      <c r="W5738" s="230">
        <v>235</v>
      </c>
      <c r="X5738" s="231"/>
      <c r="Y5738" s="231"/>
      <c r="Z5738" s="231"/>
      <c r="AA5738" s="231"/>
      <c r="AB5738" s="231"/>
      <c r="AC5738" s="232"/>
      <c r="AD5738" s="230">
        <v>19</v>
      </c>
      <c r="AE5738" s="231"/>
      <c r="AF5738" s="231"/>
      <c r="AG5738" s="231"/>
      <c r="AH5738" s="231"/>
      <c r="AI5738" s="232"/>
      <c r="AJ5738" s="230">
        <v>295</v>
      </c>
      <c r="AK5738" s="231"/>
      <c r="AL5738" s="231"/>
      <c r="AM5738" s="231"/>
      <c r="AN5738" s="231"/>
      <c r="AO5738" s="232"/>
      <c r="AP5738" s="230">
        <v>49</v>
      </c>
      <c r="AQ5738" s="231"/>
      <c r="AR5738" s="231"/>
      <c r="AS5738" s="231"/>
      <c r="AT5738" s="231"/>
      <c r="AU5738" s="231"/>
      <c r="AV5738" s="232"/>
      <c r="AW5738" s="230">
        <v>61</v>
      </c>
      <c r="AX5738" s="231"/>
      <c r="AY5738" s="232"/>
      <c r="AZ5738" s="230">
        <v>418</v>
      </c>
      <c r="BA5738" s="231"/>
      <c r="BB5738" s="232"/>
      <c r="BC5738" s="230">
        <v>131</v>
      </c>
      <c r="BD5738" s="232"/>
      <c r="BE5738" s="230">
        <v>3021</v>
      </c>
      <c r="BF5738" s="232"/>
    </row>
    <row r="5739" spans="1:60" ht="14.25" customHeight="1" x14ac:dyDescent="0.25">
      <c r="A5739" t="s">
        <v>4474</v>
      </c>
    </row>
    <row r="5740" spans="1:60" ht="24.45" customHeight="1" x14ac:dyDescent="0.25">
      <c r="A5740" s="192" t="s">
        <v>4475</v>
      </c>
    </row>
    <row r="5741" spans="1:60" ht="17.7" customHeight="1" x14ac:dyDescent="0.25">
      <c r="A5741" s="246" t="s">
        <v>4476</v>
      </c>
      <c r="B5741" s="247"/>
      <c r="C5741" s="247"/>
      <c r="D5741" s="247"/>
      <c r="E5741" s="247"/>
      <c r="F5741" s="247"/>
      <c r="G5741" s="247"/>
      <c r="H5741" s="247"/>
      <c r="I5741" s="247"/>
      <c r="J5741" s="247"/>
      <c r="K5741" s="248"/>
      <c r="L5741" s="237" t="s">
        <v>4477</v>
      </c>
      <c r="M5741" s="249"/>
      <c r="N5741" s="249"/>
      <c r="O5741" s="249"/>
      <c r="P5741" s="238"/>
      <c r="Q5741" s="237" t="s">
        <v>4478</v>
      </c>
      <c r="R5741" s="249"/>
      <c r="S5741" s="249"/>
      <c r="T5741" s="249"/>
      <c r="U5741" s="249"/>
      <c r="V5741" s="249"/>
      <c r="W5741" s="238"/>
      <c r="X5741" s="252" t="s">
        <v>4479</v>
      </c>
      <c r="Y5741" s="253"/>
      <c r="Z5741" s="253"/>
      <c r="AA5741" s="253"/>
      <c r="AB5741" s="253"/>
      <c r="AC5741" s="253"/>
      <c r="AD5741" s="254"/>
      <c r="AE5741" s="237" t="s">
        <v>4480</v>
      </c>
      <c r="AF5741" s="249"/>
      <c r="AG5741" s="249"/>
      <c r="AH5741" s="249"/>
      <c r="AI5741" s="249"/>
      <c r="AJ5741" s="249"/>
      <c r="AK5741" s="238"/>
      <c r="AL5741" s="237" t="s">
        <v>4481</v>
      </c>
      <c r="AM5741" s="249"/>
      <c r="AN5741" s="249"/>
      <c r="AO5741" s="249"/>
      <c r="AP5741" s="238"/>
      <c r="AQ5741" s="237" t="s">
        <v>4482</v>
      </c>
      <c r="AR5741" s="249"/>
      <c r="AS5741" s="249"/>
      <c r="AT5741" s="249"/>
      <c r="AU5741" s="249"/>
      <c r="AV5741" s="249"/>
      <c r="AW5741" s="238"/>
      <c r="AX5741" s="237" t="s">
        <v>4483</v>
      </c>
      <c r="AY5741" s="249"/>
      <c r="AZ5741" s="238"/>
      <c r="BA5741" s="237" t="s">
        <v>4484</v>
      </c>
      <c r="BB5741" s="249"/>
      <c r="BC5741" s="238"/>
      <c r="BD5741" s="237" t="s">
        <v>4485</v>
      </c>
      <c r="BE5741" s="238"/>
      <c r="BF5741" s="237" t="s">
        <v>4486</v>
      </c>
      <c r="BG5741" s="238"/>
      <c r="BH5741" s="243" t="s">
        <v>4487</v>
      </c>
    </row>
    <row r="5742" spans="1:60" ht="17.55" customHeight="1" x14ac:dyDescent="0.25">
      <c r="A5742" s="234" t="s">
        <v>4488</v>
      </c>
      <c r="B5742" s="235"/>
      <c r="C5742" s="235"/>
      <c r="D5742" s="235"/>
      <c r="E5742" s="235"/>
      <c r="F5742" s="235"/>
      <c r="G5742" s="235"/>
      <c r="H5742" s="235"/>
      <c r="I5742" s="235"/>
      <c r="J5742" s="235"/>
      <c r="K5742" s="236"/>
      <c r="L5742" s="239"/>
      <c r="M5742" s="250"/>
      <c r="N5742" s="250"/>
      <c r="O5742" s="250"/>
      <c r="P5742" s="240"/>
      <c r="Q5742" s="239"/>
      <c r="R5742" s="250"/>
      <c r="S5742" s="250"/>
      <c r="T5742" s="250"/>
      <c r="U5742" s="250"/>
      <c r="V5742" s="250"/>
      <c r="W5742" s="240"/>
      <c r="X5742" s="255"/>
      <c r="Y5742" s="256"/>
      <c r="Z5742" s="256"/>
      <c r="AA5742" s="256"/>
      <c r="AB5742" s="256"/>
      <c r="AC5742" s="256"/>
      <c r="AD5742" s="257"/>
      <c r="AE5742" s="239"/>
      <c r="AF5742" s="250"/>
      <c r="AG5742" s="250"/>
      <c r="AH5742" s="250"/>
      <c r="AI5742" s="250"/>
      <c r="AJ5742" s="250"/>
      <c r="AK5742" s="240"/>
      <c r="AL5742" s="239"/>
      <c r="AM5742" s="250"/>
      <c r="AN5742" s="250"/>
      <c r="AO5742" s="250"/>
      <c r="AP5742" s="240"/>
      <c r="AQ5742" s="239"/>
      <c r="AR5742" s="250"/>
      <c r="AS5742" s="250"/>
      <c r="AT5742" s="250"/>
      <c r="AU5742" s="250"/>
      <c r="AV5742" s="250"/>
      <c r="AW5742" s="240"/>
      <c r="AX5742" s="239"/>
      <c r="AY5742" s="250"/>
      <c r="AZ5742" s="240"/>
      <c r="BA5742" s="239"/>
      <c r="BB5742" s="250"/>
      <c r="BC5742" s="240"/>
      <c r="BD5742" s="239"/>
      <c r="BE5742" s="240"/>
      <c r="BF5742" s="239"/>
      <c r="BG5742" s="240"/>
      <c r="BH5742" s="244"/>
    </row>
    <row r="5743" spans="1:60" ht="17.55" customHeight="1" x14ac:dyDescent="0.25">
      <c r="A5743" s="225"/>
      <c r="B5743" s="233"/>
      <c r="C5743" s="233"/>
      <c r="D5743" s="233"/>
      <c r="E5743" s="233"/>
      <c r="F5743" s="233"/>
      <c r="G5743" s="233"/>
      <c r="H5743" s="233"/>
      <c r="I5743" s="233"/>
      <c r="J5743" s="233"/>
      <c r="K5743" s="226"/>
      <c r="L5743" s="241"/>
      <c r="M5743" s="251"/>
      <c r="N5743" s="251"/>
      <c r="O5743" s="251"/>
      <c r="P5743" s="242"/>
      <c r="Q5743" s="241"/>
      <c r="R5743" s="251"/>
      <c r="S5743" s="251"/>
      <c r="T5743" s="251"/>
      <c r="U5743" s="251"/>
      <c r="V5743" s="251"/>
      <c r="W5743" s="242"/>
      <c r="X5743" s="258"/>
      <c r="Y5743" s="259"/>
      <c r="Z5743" s="259"/>
      <c r="AA5743" s="259"/>
      <c r="AB5743" s="259"/>
      <c r="AC5743" s="259"/>
      <c r="AD5743" s="260"/>
      <c r="AE5743" s="241"/>
      <c r="AF5743" s="251"/>
      <c r="AG5743" s="251"/>
      <c r="AH5743" s="251"/>
      <c r="AI5743" s="251"/>
      <c r="AJ5743" s="251"/>
      <c r="AK5743" s="242"/>
      <c r="AL5743" s="241"/>
      <c r="AM5743" s="251"/>
      <c r="AN5743" s="251"/>
      <c r="AO5743" s="251"/>
      <c r="AP5743" s="242"/>
      <c r="AQ5743" s="241"/>
      <c r="AR5743" s="251"/>
      <c r="AS5743" s="251"/>
      <c r="AT5743" s="251"/>
      <c r="AU5743" s="251"/>
      <c r="AV5743" s="251"/>
      <c r="AW5743" s="242"/>
      <c r="AX5743" s="241"/>
      <c r="AY5743" s="251"/>
      <c r="AZ5743" s="242"/>
      <c r="BA5743" s="241"/>
      <c r="BB5743" s="251"/>
      <c r="BC5743" s="242"/>
      <c r="BD5743" s="241"/>
      <c r="BE5743" s="242"/>
      <c r="BF5743" s="241"/>
      <c r="BG5743" s="242"/>
      <c r="BH5743" s="245"/>
    </row>
    <row r="5744" spans="1:60" ht="17.55" customHeight="1" x14ac:dyDescent="0.25">
      <c r="A5744" s="225"/>
      <c r="B5744" s="233"/>
      <c r="C5744" s="233"/>
      <c r="D5744" s="233"/>
      <c r="E5744" s="233"/>
      <c r="F5744" s="233"/>
      <c r="G5744" s="233"/>
      <c r="H5744" s="233"/>
      <c r="I5744" s="233"/>
      <c r="J5744" s="233"/>
      <c r="K5744" s="226"/>
      <c r="L5744" s="225"/>
      <c r="M5744" s="233"/>
      <c r="N5744" s="233"/>
      <c r="O5744" s="233"/>
      <c r="P5744" s="226"/>
      <c r="Q5744" s="225"/>
      <c r="R5744" s="233"/>
      <c r="S5744" s="233"/>
      <c r="T5744" s="233"/>
      <c r="U5744" s="233"/>
      <c r="V5744" s="233"/>
      <c r="W5744" s="226"/>
      <c r="X5744" s="225"/>
      <c r="Y5744" s="233"/>
      <c r="Z5744" s="233"/>
      <c r="AA5744" s="233"/>
      <c r="AB5744" s="233"/>
      <c r="AC5744" s="233"/>
      <c r="AD5744" s="226"/>
      <c r="AE5744" s="225"/>
      <c r="AF5744" s="233"/>
      <c r="AG5744" s="233"/>
      <c r="AH5744" s="233"/>
      <c r="AI5744" s="233"/>
      <c r="AJ5744" s="233"/>
      <c r="AK5744" s="226"/>
      <c r="AL5744" s="225"/>
      <c r="AM5744" s="233"/>
      <c r="AN5744" s="233"/>
      <c r="AO5744" s="233"/>
      <c r="AP5744" s="226"/>
      <c r="AQ5744" s="225"/>
      <c r="AR5744" s="233"/>
      <c r="AS5744" s="233"/>
      <c r="AT5744" s="233"/>
      <c r="AU5744" s="233"/>
      <c r="AV5744" s="233"/>
      <c r="AW5744" s="226"/>
      <c r="AX5744" s="225"/>
      <c r="AY5744" s="233"/>
      <c r="AZ5744" s="226"/>
      <c r="BA5744" s="225"/>
      <c r="BB5744" s="233"/>
      <c r="BC5744" s="226"/>
      <c r="BD5744" s="225"/>
      <c r="BE5744" s="226"/>
      <c r="BF5744" s="225"/>
      <c r="BG5744" s="226"/>
      <c r="BH5744" s="190"/>
    </row>
    <row r="5745" spans="1:60" ht="17.55" customHeight="1" x14ac:dyDescent="0.25">
      <c r="A5745" s="234" t="s">
        <v>4489</v>
      </c>
      <c r="B5745" s="235"/>
      <c r="C5745" s="235"/>
      <c r="D5745" s="235"/>
      <c r="E5745" s="235"/>
      <c r="F5745" s="235"/>
      <c r="G5745" s="235"/>
      <c r="H5745" s="235"/>
      <c r="I5745" s="235"/>
      <c r="J5745" s="235"/>
      <c r="K5745" s="236"/>
      <c r="L5745" s="225"/>
      <c r="M5745" s="233"/>
      <c r="N5745" s="233"/>
      <c r="O5745" s="233"/>
      <c r="P5745" s="226"/>
      <c r="Q5745" s="225"/>
      <c r="R5745" s="233"/>
      <c r="S5745" s="233"/>
      <c r="T5745" s="233"/>
      <c r="U5745" s="233"/>
      <c r="V5745" s="233"/>
      <c r="W5745" s="226"/>
      <c r="X5745" s="225"/>
      <c r="Y5745" s="233"/>
      <c r="Z5745" s="233"/>
      <c r="AA5745" s="233"/>
      <c r="AB5745" s="233"/>
      <c r="AC5745" s="233"/>
      <c r="AD5745" s="226"/>
      <c r="AE5745" s="225"/>
      <c r="AF5745" s="233"/>
      <c r="AG5745" s="233"/>
      <c r="AH5745" s="233"/>
      <c r="AI5745" s="233"/>
      <c r="AJ5745" s="233"/>
      <c r="AK5745" s="226"/>
      <c r="AL5745" s="225"/>
      <c r="AM5745" s="233"/>
      <c r="AN5745" s="233"/>
      <c r="AO5745" s="233"/>
      <c r="AP5745" s="226"/>
      <c r="AQ5745" s="225"/>
      <c r="AR5745" s="233"/>
      <c r="AS5745" s="233"/>
      <c r="AT5745" s="233"/>
      <c r="AU5745" s="233"/>
      <c r="AV5745" s="233"/>
      <c r="AW5745" s="226"/>
      <c r="AX5745" s="225"/>
      <c r="AY5745" s="233"/>
      <c r="AZ5745" s="226"/>
      <c r="BA5745" s="225"/>
      <c r="BB5745" s="233"/>
      <c r="BC5745" s="226"/>
      <c r="BD5745" s="225"/>
      <c r="BE5745" s="226"/>
      <c r="BF5745" s="225"/>
      <c r="BG5745" s="226"/>
      <c r="BH5745" s="190"/>
    </row>
    <row r="5746" spans="1:60" ht="17.55" customHeight="1" x14ac:dyDescent="0.25">
      <c r="A5746" s="227" t="s">
        <v>4490</v>
      </c>
      <c r="B5746" s="228"/>
      <c r="C5746" s="228"/>
      <c r="D5746" s="228"/>
      <c r="E5746" s="228"/>
      <c r="F5746" s="228"/>
      <c r="G5746" s="228"/>
      <c r="H5746" s="228"/>
      <c r="I5746" s="228"/>
      <c r="J5746" s="228"/>
      <c r="K5746" s="229"/>
      <c r="L5746" s="230">
        <v>231</v>
      </c>
      <c r="M5746" s="231"/>
      <c r="N5746" s="231"/>
      <c r="O5746" s="231"/>
      <c r="P5746" s="232"/>
      <c r="Q5746" s="230">
        <v>308</v>
      </c>
      <c r="R5746" s="231"/>
      <c r="S5746" s="231"/>
      <c r="T5746" s="231"/>
      <c r="U5746" s="231"/>
      <c r="V5746" s="231"/>
      <c r="W5746" s="232"/>
      <c r="X5746" s="230">
        <v>282</v>
      </c>
      <c r="Y5746" s="231"/>
      <c r="Z5746" s="231"/>
      <c r="AA5746" s="231"/>
      <c r="AB5746" s="231"/>
      <c r="AC5746" s="231"/>
      <c r="AD5746" s="232"/>
      <c r="AE5746" s="230">
        <v>199</v>
      </c>
      <c r="AF5746" s="231"/>
      <c r="AG5746" s="231"/>
      <c r="AH5746" s="231"/>
      <c r="AI5746" s="231"/>
      <c r="AJ5746" s="231"/>
      <c r="AK5746" s="232"/>
      <c r="AL5746" s="230">
        <v>411</v>
      </c>
      <c r="AM5746" s="231"/>
      <c r="AN5746" s="231"/>
      <c r="AO5746" s="231"/>
      <c r="AP5746" s="232"/>
      <c r="AQ5746" s="230">
        <v>318</v>
      </c>
      <c r="AR5746" s="231"/>
      <c r="AS5746" s="231"/>
      <c r="AT5746" s="231"/>
      <c r="AU5746" s="231"/>
      <c r="AV5746" s="231"/>
      <c r="AW5746" s="232"/>
      <c r="AX5746" s="230">
        <v>363</v>
      </c>
      <c r="AY5746" s="231"/>
      <c r="AZ5746" s="232"/>
      <c r="BA5746" s="230">
        <v>411</v>
      </c>
      <c r="BB5746" s="231"/>
      <c r="BC5746" s="232"/>
      <c r="BD5746" s="230">
        <v>286</v>
      </c>
      <c r="BE5746" s="232"/>
      <c r="BF5746" s="230">
        <v>23</v>
      </c>
      <c r="BG5746" s="232"/>
      <c r="BH5746" s="191">
        <v>2832</v>
      </c>
    </row>
    <row r="5747" spans="1:60" ht="17.55" customHeight="1" x14ac:dyDescent="0.25">
      <c r="A5747" s="225"/>
      <c r="B5747" s="233"/>
      <c r="C5747" s="233"/>
      <c r="D5747" s="233"/>
      <c r="E5747" s="233"/>
      <c r="F5747" s="233"/>
      <c r="G5747" s="233"/>
      <c r="H5747" s="233"/>
      <c r="I5747" s="233"/>
      <c r="J5747" s="233"/>
      <c r="K5747" s="226"/>
      <c r="L5747" s="225"/>
      <c r="M5747" s="233"/>
      <c r="N5747" s="233"/>
      <c r="O5747" s="233"/>
      <c r="P5747" s="226"/>
      <c r="Q5747" s="225"/>
      <c r="R5747" s="233"/>
      <c r="S5747" s="233"/>
      <c r="T5747" s="233"/>
      <c r="U5747" s="233"/>
      <c r="V5747" s="233"/>
      <c r="W5747" s="226"/>
      <c r="X5747" s="225"/>
      <c r="Y5747" s="233"/>
      <c r="Z5747" s="233"/>
      <c r="AA5747" s="233"/>
      <c r="AB5747" s="233"/>
      <c r="AC5747" s="233"/>
      <c r="AD5747" s="226"/>
      <c r="AE5747" s="225"/>
      <c r="AF5747" s="233"/>
      <c r="AG5747" s="233"/>
      <c r="AH5747" s="233"/>
      <c r="AI5747" s="233"/>
      <c r="AJ5747" s="233"/>
      <c r="AK5747" s="226"/>
      <c r="AL5747" s="225"/>
      <c r="AM5747" s="233"/>
      <c r="AN5747" s="233"/>
      <c r="AO5747" s="233"/>
      <c r="AP5747" s="226"/>
      <c r="AQ5747" s="225"/>
      <c r="AR5747" s="233"/>
      <c r="AS5747" s="233"/>
      <c r="AT5747" s="233"/>
      <c r="AU5747" s="233"/>
      <c r="AV5747" s="233"/>
      <c r="AW5747" s="226"/>
      <c r="AX5747" s="225"/>
      <c r="AY5747" s="233"/>
      <c r="AZ5747" s="226"/>
      <c r="BA5747" s="225"/>
      <c r="BB5747" s="233"/>
      <c r="BC5747" s="226"/>
      <c r="BD5747" s="225"/>
      <c r="BE5747" s="226"/>
      <c r="BF5747" s="225"/>
      <c r="BG5747" s="226"/>
      <c r="BH5747" s="190"/>
    </row>
    <row r="5748" spans="1:60" ht="18" customHeight="1" x14ac:dyDescent="0.25">
      <c r="A5748" s="227" t="s">
        <v>4491</v>
      </c>
      <c r="B5748" s="228"/>
      <c r="C5748" s="228"/>
      <c r="D5748" s="228"/>
      <c r="E5748" s="228"/>
      <c r="F5748" s="228"/>
      <c r="G5748" s="228"/>
      <c r="H5748" s="228"/>
      <c r="I5748" s="228"/>
      <c r="J5748" s="228"/>
      <c r="K5748" s="229"/>
      <c r="L5748" s="230">
        <v>148</v>
      </c>
      <c r="M5748" s="231"/>
      <c r="N5748" s="231"/>
      <c r="O5748" s="231"/>
      <c r="P5748" s="232"/>
      <c r="Q5748" s="230">
        <v>331</v>
      </c>
      <c r="R5748" s="231"/>
      <c r="S5748" s="231"/>
      <c r="T5748" s="231"/>
      <c r="U5748" s="231"/>
      <c r="V5748" s="231"/>
      <c r="W5748" s="232"/>
      <c r="X5748" s="230">
        <v>245</v>
      </c>
      <c r="Y5748" s="231"/>
      <c r="Z5748" s="231"/>
      <c r="AA5748" s="231"/>
      <c r="AB5748" s="231"/>
      <c r="AC5748" s="231"/>
      <c r="AD5748" s="232"/>
      <c r="AE5748" s="230">
        <v>134</v>
      </c>
      <c r="AF5748" s="231"/>
      <c r="AG5748" s="231"/>
      <c r="AH5748" s="231"/>
      <c r="AI5748" s="231"/>
      <c r="AJ5748" s="231"/>
      <c r="AK5748" s="232"/>
      <c r="AL5748" s="230">
        <v>386</v>
      </c>
      <c r="AM5748" s="231"/>
      <c r="AN5748" s="231"/>
      <c r="AO5748" s="231"/>
      <c r="AP5748" s="232"/>
      <c r="AQ5748" s="230">
        <v>393</v>
      </c>
      <c r="AR5748" s="231"/>
      <c r="AS5748" s="231"/>
      <c r="AT5748" s="231"/>
      <c r="AU5748" s="231"/>
      <c r="AV5748" s="231"/>
      <c r="AW5748" s="232"/>
      <c r="AX5748" s="230">
        <v>351</v>
      </c>
      <c r="AY5748" s="231"/>
      <c r="AZ5748" s="232"/>
      <c r="BA5748" s="230">
        <v>478</v>
      </c>
      <c r="BB5748" s="231"/>
      <c r="BC5748" s="232"/>
      <c r="BD5748" s="230">
        <v>312</v>
      </c>
      <c r="BE5748" s="232"/>
      <c r="BF5748" s="230">
        <v>32</v>
      </c>
      <c r="BG5748" s="232"/>
      <c r="BH5748" s="191">
        <v>2810</v>
      </c>
    </row>
    <row r="5749" spans="1:60" ht="14.25" customHeight="1" x14ac:dyDescent="0.25">
      <c r="A5749" t="s">
        <v>4492</v>
      </c>
    </row>
  </sheetData>
  <mergeCells count="453">
    <mergeCell ref="A11:D11"/>
    <mergeCell ref="E11:Z11"/>
    <mergeCell ref="AA11:AU11"/>
    <mergeCell ref="A12:D12"/>
    <mergeCell ref="E12:Z12"/>
    <mergeCell ref="AA12:AU12"/>
    <mergeCell ref="A13:D13"/>
    <mergeCell ref="E13:Z13"/>
    <mergeCell ref="AA13:AU13"/>
    <mergeCell ref="A14:D14"/>
    <mergeCell ref="E14:Z14"/>
    <mergeCell ref="AA14:AU14"/>
    <mergeCell ref="A15:D15"/>
    <mergeCell ref="E15:Z15"/>
    <mergeCell ref="AA15:AU15"/>
    <mergeCell ref="A16:D16"/>
    <mergeCell ref="E16:Z16"/>
    <mergeCell ref="AA16:AU16"/>
    <mergeCell ref="A17:D17"/>
    <mergeCell ref="E17:Z17"/>
    <mergeCell ref="AA17:AU17"/>
    <mergeCell ref="A18:D18"/>
    <mergeCell ref="E18:Z18"/>
    <mergeCell ref="AA18:AU18"/>
    <mergeCell ref="A19:D19"/>
    <mergeCell ref="E19:Z19"/>
    <mergeCell ref="AA19:AU19"/>
    <mergeCell ref="A20:D20"/>
    <mergeCell ref="E20:Z20"/>
    <mergeCell ref="AA20:AU20"/>
    <mergeCell ref="A21:D21"/>
    <mergeCell ref="E21:Z21"/>
    <mergeCell ref="AA21:AU21"/>
    <mergeCell ref="A22:D22"/>
    <mergeCell ref="E22:Z22"/>
    <mergeCell ref="AA22:AU22"/>
    <mergeCell ref="A23:D23"/>
    <mergeCell ref="E23:Z23"/>
    <mergeCell ref="AA23:AU23"/>
    <mergeCell ref="A24:D24"/>
    <mergeCell ref="E24:Z24"/>
    <mergeCell ref="AA24:AU24"/>
    <mergeCell ref="A25:D25"/>
    <mergeCell ref="E25:Z25"/>
    <mergeCell ref="AA25:AU25"/>
    <mergeCell ref="A26:D26"/>
    <mergeCell ref="E26:Z26"/>
    <mergeCell ref="AA26:AU26"/>
    <mergeCell ref="A27:D27"/>
    <mergeCell ref="E27:Z27"/>
    <mergeCell ref="AA27:AU27"/>
    <mergeCell ref="A28:D28"/>
    <mergeCell ref="E28:Z28"/>
    <mergeCell ref="AA28:AU28"/>
    <mergeCell ref="A29:D29"/>
    <mergeCell ref="E29:Z29"/>
    <mergeCell ref="AA29:AU29"/>
    <mergeCell ref="A30:D30"/>
    <mergeCell ref="E30:Z30"/>
    <mergeCell ref="AA30:AU30"/>
    <mergeCell ref="A31:D31"/>
    <mergeCell ref="E31:Z31"/>
    <mergeCell ref="AA31:AU31"/>
    <mergeCell ref="A32:D32"/>
    <mergeCell ref="E32:Z32"/>
    <mergeCell ref="AA32:AU32"/>
    <mergeCell ref="A33:D33"/>
    <mergeCell ref="E33:Z33"/>
    <mergeCell ref="AA33:AU33"/>
    <mergeCell ref="A35:C35"/>
    <mergeCell ref="D35:G35"/>
    <mergeCell ref="H35:AR35"/>
    <mergeCell ref="AS35:AU35"/>
    <mergeCell ref="A36:C36"/>
    <mergeCell ref="D36:G36"/>
    <mergeCell ref="H36:AR36"/>
    <mergeCell ref="AS36:AU36"/>
    <mergeCell ref="A37:C37"/>
    <mergeCell ref="D37:G37"/>
    <mergeCell ref="H37:AR37"/>
    <mergeCell ref="AS37:AU37"/>
    <mergeCell ref="A38:C38"/>
    <mergeCell ref="D38:G38"/>
    <mergeCell ref="H38:AR38"/>
    <mergeCell ref="AS38:AU38"/>
    <mergeCell ref="A39:C39"/>
    <mergeCell ref="D39:G39"/>
    <mergeCell ref="H39:AR39"/>
    <mergeCell ref="AS39:AU39"/>
    <mergeCell ref="A40:C40"/>
    <mergeCell ref="D40:G40"/>
    <mergeCell ref="H40:AR40"/>
    <mergeCell ref="AS40:AU40"/>
    <mergeCell ref="A41:C41"/>
    <mergeCell ref="D41:G41"/>
    <mergeCell ref="H41:AR41"/>
    <mergeCell ref="AS41:AU41"/>
    <mergeCell ref="A42:C42"/>
    <mergeCell ref="D42:G42"/>
    <mergeCell ref="H42:AR42"/>
    <mergeCell ref="AS42:AU42"/>
    <mergeCell ref="A43:C43"/>
    <mergeCell ref="D43:G43"/>
    <mergeCell ref="H43:AR43"/>
    <mergeCell ref="AS43:AU43"/>
    <mergeCell ref="A44:C44"/>
    <mergeCell ref="D44:G44"/>
    <mergeCell ref="H44:AR44"/>
    <mergeCell ref="AS44:AU44"/>
    <mergeCell ref="A45:C45"/>
    <mergeCell ref="D45:G45"/>
    <mergeCell ref="H45:AR45"/>
    <mergeCell ref="AS45:AU45"/>
    <mergeCell ref="A46:C46"/>
    <mergeCell ref="D46:G46"/>
    <mergeCell ref="H46:AR46"/>
    <mergeCell ref="AS46:AU46"/>
    <mergeCell ref="A550:H550"/>
    <mergeCell ref="I550:L550"/>
    <mergeCell ref="M550:O550"/>
    <mergeCell ref="A551:H551"/>
    <mergeCell ref="I551:L551"/>
    <mergeCell ref="M551:O551"/>
    <mergeCell ref="A1815:AP1815"/>
    <mergeCell ref="AQ1815:BC1815"/>
    <mergeCell ref="A1816:L1816"/>
    <mergeCell ref="M1816:Q1816"/>
    <mergeCell ref="R1816:U1816"/>
    <mergeCell ref="V1816:AA1816"/>
    <mergeCell ref="AB1816:AF1816"/>
    <mergeCell ref="AG1816:AL1816"/>
    <mergeCell ref="AM1816:AP1816"/>
    <mergeCell ref="AQ1816:BC1816"/>
    <mergeCell ref="AT2421:AX2421"/>
    <mergeCell ref="AY2421:AZ2421"/>
    <mergeCell ref="B2422:E2422"/>
    <mergeCell ref="F2422:I2422"/>
    <mergeCell ref="J2422:M2422"/>
    <mergeCell ref="N2422:R2422"/>
    <mergeCell ref="S2422:W2422"/>
    <mergeCell ref="X2422:AC2422"/>
    <mergeCell ref="AD2422:AH2422"/>
    <mergeCell ref="AI2422:AN2422"/>
    <mergeCell ref="AO2422:AS2422"/>
    <mergeCell ref="AT2422:AX2422"/>
    <mergeCell ref="AY2422:AZ2422"/>
    <mergeCell ref="B2421:E2421"/>
    <mergeCell ref="F2421:I2421"/>
    <mergeCell ref="J2421:M2421"/>
    <mergeCell ref="N2421:R2421"/>
    <mergeCell ref="S2421:W2421"/>
    <mergeCell ref="X2421:AC2421"/>
    <mergeCell ref="AD2421:AH2421"/>
    <mergeCell ref="AI2421:AN2421"/>
    <mergeCell ref="AO2421:AS2421"/>
    <mergeCell ref="B2792:E2792"/>
    <mergeCell ref="F2792:I2792"/>
    <mergeCell ref="J2792:M2792"/>
    <mergeCell ref="N2792:R2792"/>
    <mergeCell ref="S2792:U2792"/>
    <mergeCell ref="B2793:E2793"/>
    <mergeCell ref="F2793:I2793"/>
    <mergeCell ref="J2793:M2793"/>
    <mergeCell ref="N2793:R2793"/>
    <mergeCell ref="S2793:U2793"/>
    <mergeCell ref="B3135:E3135"/>
    <mergeCell ref="F3135:I3135"/>
    <mergeCell ref="J3135:M3135"/>
    <mergeCell ref="N3135:R3135"/>
    <mergeCell ref="S3135:W3135"/>
    <mergeCell ref="X3135:AC3135"/>
    <mergeCell ref="AD3135:AH3135"/>
    <mergeCell ref="AI3135:AN3135"/>
    <mergeCell ref="AO3135:AQ3135"/>
    <mergeCell ref="B3136:E3136"/>
    <mergeCell ref="F3136:I3136"/>
    <mergeCell ref="J3136:M3136"/>
    <mergeCell ref="N3136:R3136"/>
    <mergeCell ref="S3136:W3136"/>
    <mergeCell ref="X3136:AC3136"/>
    <mergeCell ref="AD3136:AH3136"/>
    <mergeCell ref="AI3136:AN3136"/>
    <mergeCell ref="AO3136:AQ3136"/>
    <mergeCell ref="A3221:I3221"/>
    <mergeCell ref="J3221:T3221"/>
    <mergeCell ref="U3221:Y3221"/>
    <mergeCell ref="Z3221:AE3221"/>
    <mergeCell ref="AF3221:AJ3221"/>
    <mergeCell ref="AK3221:AO3221"/>
    <mergeCell ref="AP3221:AT3221"/>
    <mergeCell ref="AU3221:BA3221"/>
    <mergeCell ref="A3222:I3222"/>
    <mergeCell ref="J3222:T3222"/>
    <mergeCell ref="U3222:Y3222"/>
    <mergeCell ref="Z3222:AE3222"/>
    <mergeCell ref="AF3222:AJ3222"/>
    <mergeCell ref="AK3222:AO3222"/>
    <mergeCell ref="AP3222:AT3222"/>
    <mergeCell ref="AU3222:AX3222"/>
    <mergeCell ref="AY3222:BA3222"/>
    <mergeCell ref="B3674:E3674"/>
    <mergeCell ref="F3674:I3674"/>
    <mergeCell ref="J3674:M3674"/>
    <mergeCell ref="N3674:R3674"/>
    <mergeCell ref="S3674:V3674"/>
    <mergeCell ref="W3674:AB3674"/>
    <mergeCell ref="AC3674:AG3674"/>
    <mergeCell ref="A3675:AG3675"/>
    <mergeCell ref="B4117:E4117"/>
    <mergeCell ref="F4117:H4117"/>
    <mergeCell ref="I4117:M4117"/>
    <mergeCell ref="N4117:R4117"/>
    <mergeCell ref="S4117:W4117"/>
    <mergeCell ref="X4117:AC4117"/>
    <mergeCell ref="AD4117:AH4117"/>
    <mergeCell ref="AI4117:AM4117"/>
    <mergeCell ref="AN4117:AQ4117"/>
    <mergeCell ref="B4118:E4118"/>
    <mergeCell ref="F4118:H4118"/>
    <mergeCell ref="I4118:M4118"/>
    <mergeCell ref="N4118:R4118"/>
    <mergeCell ref="S4118:W4118"/>
    <mergeCell ref="X4118:AC4118"/>
    <mergeCell ref="AD4118:AH4118"/>
    <mergeCell ref="AI4118:AM4118"/>
    <mergeCell ref="AN4118:AQ4118"/>
    <mergeCell ref="A4173:B4173"/>
    <mergeCell ref="C4173:F4173"/>
    <mergeCell ref="G4173:J4173"/>
    <mergeCell ref="K4173:N4173"/>
    <mergeCell ref="O4173:S4173"/>
    <mergeCell ref="T4173:X4173"/>
    <mergeCell ref="Y4173:AE4173"/>
    <mergeCell ref="AF4173:AI4173"/>
    <mergeCell ref="A4174:B4174"/>
    <mergeCell ref="C4174:F4174"/>
    <mergeCell ref="G4174:J4174"/>
    <mergeCell ref="K4174:N4174"/>
    <mergeCell ref="O4174:S4174"/>
    <mergeCell ref="T4174:X4174"/>
    <mergeCell ref="Y4174:AE4174"/>
    <mergeCell ref="AF4174:AI4174"/>
    <mergeCell ref="B4564:M4564"/>
    <mergeCell ref="N4564:AN4564"/>
    <mergeCell ref="AO4564:AQ4564"/>
    <mergeCell ref="B4565:M4565"/>
    <mergeCell ref="N4565:AN4565"/>
    <mergeCell ref="AO4565:AQ4565"/>
    <mergeCell ref="A5723:K5723"/>
    <mergeCell ref="L5723:P5725"/>
    <mergeCell ref="Q5723:V5725"/>
    <mergeCell ref="W5723:AC5725"/>
    <mergeCell ref="AD5723:AI5725"/>
    <mergeCell ref="AJ5723:AO5725"/>
    <mergeCell ref="AP5723:AV5725"/>
    <mergeCell ref="AW5723:AY5725"/>
    <mergeCell ref="AZ5723:BB5725"/>
    <mergeCell ref="BC5723:BD5725"/>
    <mergeCell ref="BE5723:BF5725"/>
    <mergeCell ref="A5724:K5724"/>
    <mergeCell ref="A5725:K5725"/>
    <mergeCell ref="A5726:K5726"/>
    <mergeCell ref="L5726:P5726"/>
    <mergeCell ref="Q5726:V5726"/>
    <mergeCell ref="W5726:AC5726"/>
    <mergeCell ref="AD5726:AI5726"/>
    <mergeCell ref="AJ5726:AO5726"/>
    <mergeCell ref="AP5726:AV5726"/>
    <mergeCell ref="AW5726:AY5726"/>
    <mergeCell ref="AZ5726:BB5726"/>
    <mergeCell ref="BC5726:BD5726"/>
    <mergeCell ref="BE5726:BF5726"/>
    <mergeCell ref="BC5727:BD5727"/>
    <mergeCell ref="BE5727:BF5727"/>
    <mergeCell ref="A5728:K5728"/>
    <mergeCell ref="L5728:P5728"/>
    <mergeCell ref="Q5728:V5728"/>
    <mergeCell ref="W5728:AC5728"/>
    <mergeCell ref="AD5728:AI5728"/>
    <mergeCell ref="AJ5728:AO5728"/>
    <mergeCell ref="AP5728:AV5728"/>
    <mergeCell ref="AW5728:AY5728"/>
    <mergeCell ref="AZ5728:BB5728"/>
    <mergeCell ref="BC5728:BD5728"/>
    <mergeCell ref="BE5728:BF5728"/>
    <mergeCell ref="A5727:K5727"/>
    <mergeCell ref="L5727:P5727"/>
    <mergeCell ref="Q5727:V5727"/>
    <mergeCell ref="W5727:AC5727"/>
    <mergeCell ref="AD5727:AI5727"/>
    <mergeCell ref="AJ5727:AO5727"/>
    <mergeCell ref="AP5727:AV5727"/>
    <mergeCell ref="AW5727:AY5727"/>
    <mergeCell ref="AZ5727:BB5727"/>
    <mergeCell ref="BC5729:BD5729"/>
    <mergeCell ref="BE5729:BF5729"/>
    <mergeCell ref="A5730:K5730"/>
    <mergeCell ref="L5730:P5730"/>
    <mergeCell ref="Q5730:V5730"/>
    <mergeCell ref="W5730:AC5730"/>
    <mergeCell ref="AD5730:AI5730"/>
    <mergeCell ref="AJ5730:AO5730"/>
    <mergeCell ref="AP5730:AV5730"/>
    <mergeCell ref="AW5730:AY5730"/>
    <mergeCell ref="AZ5730:BB5730"/>
    <mergeCell ref="BC5730:BD5730"/>
    <mergeCell ref="BE5730:BF5730"/>
    <mergeCell ref="A5729:K5729"/>
    <mergeCell ref="L5729:P5729"/>
    <mergeCell ref="Q5729:V5729"/>
    <mergeCell ref="W5729:AC5729"/>
    <mergeCell ref="AD5729:AI5729"/>
    <mergeCell ref="AJ5729:AO5729"/>
    <mergeCell ref="AP5729:AV5729"/>
    <mergeCell ref="AW5729:AY5729"/>
    <mergeCell ref="AZ5729:BB5729"/>
    <mergeCell ref="BC5731:BD5733"/>
    <mergeCell ref="BE5731:BF5733"/>
    <mergeCell ref="A5732:K5732"/>
    <mergeCell ref="A5733:K5733"/>
    <mergeCell ref="A5734:K5734"/>
    <mergeCell ref="L5734:P5734"/>
    <mergeCell ref="Q5734:V5734"/>
    <mergeCell ref="W5734:AC5734"/>
    <mergeCell ref="AD5734:AI5734"/>
    <mergeCell ref="AJ5734:AO5734"/>
    <mergeCell ref="AP5734:AV5734"/>
    <mergeCell ref="AW5734:AY5734"/>
    <mergeCell ref="AZ5734:BB5734"/>
    <mergeCell ref="BC5734:BD5734"/>
    <mergeCell ref="BE5734:BF5734"/>
    <mergeCell ref="A5731:K5731"/>
    <mergeCell ref="L5731:P5733"/>
    <mergeCell ref="Q5731:V5733"/>
    <mergeCell ref="W5731:AC5733"/>
    <mergeCell ref="AD5731:AI5733"/>
    <mergeCell ref="AJ5731:AO5733"/>
    <mergeCell ref="AP5731:AV5733"/>
    <mergeCell ref="AW5731:AY5733"/>
    <mergeCell ref="AZ5731:BB5733"/>
    <mergeCell ref="BC5735:BD5735"/>
    <mergeCell ref="BE5735:BF5735"/>
    <mergeCell ref="A5736:K5736"/>
    <mergeCell ref="L5736:P5736"/>
    <mergeCell ref="Q5736:V5736"/>
    <mergeCell ref="W5736:AC5736"/>
    <mergeCell ref="AD5736:AI5736"/>
    <mergeCell ref="AJ5736:AO5736"/>
    <mergeCell ref="AP5736:AV5736"/>
    <mergeCell ref="AW5736:AY5736"/>
    <mergeCell ref="AZ5736:BB5736"/>
    <mergeCell ref="BC5736:BD5736"/>
    <mergeCell ref="BE5736:BF5736"/>
    <mergeCell ref="A5735:K5735"/>
    <mergeCell ref="L5735:P5735"/>
    <mergeCell ref="Q5735:V5735"/>
    <mergeCell ref="W5735:AC5735"/>
    <mergeCell ref="AD5735:AI5735"/>
    <mergeCell ref="AJ5735:AO5735"/>
    <mergeCell ref="AP5735:AV5735"/>
    <mergeCell ref="AW5735:AY5735"/>
    <mergeCell ref="AZ5735:BB5735"/>
    <mergeCell ref="BA5741:BC5743"/>
    <mergeCell ref="BC5737:BD5737"/>
    <mergeCell ref="BE5737:BF5737"/>
    <mergeCell ref="A5738:K5738"/>
    <mergeCell ref="L5738:P5738"/>
    <mergeCell ref="Q5738:V5738"/>
    <mergeCell ref="W5738:AC5738"/>
    <mergeCell ref="AD5738:AI5738"/>
    <mergeCell ref="AJ5738:AO5738"/>
    <mergeCell ref="AP5738:AV5738"/>
    <mergeCell ref="AW5738:AY5738"/>
    <mergeCell ref="AZ5738:BB5738"/>
    <mergeCell ref="BC5738:BD5738"/>
    <mergeCell ref="BE5738:BF5738"/>
    <mergeCell ref="A5737:K5737"/>
    <mergeCell ref="L5737:P5737"/>
    <mergeCell ref="Q5737:V5737"/>
    <mergeCell ref="W5737:AC5737"/>
    <mergeCell ref="AD5737:AI5737"/>
    <mergeCell ref="AJ5737:AO5737"/>
    <mergeCell ref="AP5737:AV5737"/>
    <mergeCell ref="AW5737:AY5737"/>
    <mergeCell ref="AZ5737:BB5737"/>
    <mergeCell ref="BD5741:BE5743"/>
    <mergeCell ref="BF5741:BG5743"/>
    <mergeCell ref="BH5741:BH5743"/>
    <mergeCell ref="A5742:K5742"/>
    <mergeCell ref="A5743:K5743"/>
    <mergeCell ref="A5744:K5744"/>
    <mergeCell ref="L5744:P5744"/>
    <mergeCell ref="Q5744:W5744"/>
    <mergeCell ref="X5744:AD5744"/>
    <mergeCell ref="AE5744:AK5744"/>
    <mergeCell ref="AL5744:AP5744"/>
    <mergeCell ref="AQ5744:AW5744"/>
    <mergeCell ref="AX5744:AZ5744"/>
    <mergeCell ref="BA5744:BC5744"/>
    <mergeCell ref="BD5744:BE5744"/>
    <mergeCell ref="BF5744:BG5744"/>
    <mergeCell ref="A5741:K5741"/>
    <mergeCell ref="L5741:P5743"/>
    <mergeCell ref="Q5741:W5743"/>
    <mergeCell ref="X5741:AD5743"/>
    <mergeCell ref="AE5741:AK5743"/>
    <mergeCell ref="AL5741:AP5743"/>
    <mergeCell ref="AQ5741:AW5743"/>
    <mergeCell ref="AX5741:AZ5743"/>
    <mergeCell ref="BD5745:BE5745"/>
    <mergeCell ref="BF5745:BG5745"/>
    <mergeCell ref="A5746:K5746"/>
    <mergeCell ref="L5746:P5746"/>
    <mergeCell ref="Q5746:W5746"/>
    <mergeCell ref="X5746:AD5746"/>
    <mergeCell ref="AE5746:AK5746"/>
    <mergeCell ref="AL5746:AP5746"/>
    <mergeCell ref="AQ5746:AW5746"/>
    <mergeCell ref="AX5746:AZ5746"/>
    <mergeCell ref="BA5746:BC5746"/>
    <mergeCell ref="BD5746:BE5746"/>
    <mergeCell ref="BF5746:BG5746"/>
    <mergeCell ref="A5745:K5745"/>
    <mergeCell ref="L5745:P5745"/>
    <mergeCell ref="Q5745:W5745"/>
    <mergeCell ref="X5745:AD5745"/>
    <mergeCell ref="AE5745:AK5745"/>
    <mergeCell ref="AL5745:AP5745"/>
    <mergeCell ref="AQ5745:AW5745"/>
    <mergeCell ref="AX5745:AZ5745"/>
    <mergeCell ref="BA5745:BC5745"/>
    <mergeCell ref="BD5747:BE5747"/>
    <mergeCell ref="BF5747:BG5747"/>
    <mergeCell ref="A5748:K5748"/>
    <mergeCell ref="L5748:P5748"/>
    <mergeCell ref="Q5748:W5748"/>
    <mergeCell ref="X5748:AD5748"/>
    <mergeCell ref="AE5748:AK5748"/>
    <mergeCell ref="AL5748:AP5748"/>
    <mergeCell ref="AQ5748:AW5748"/>
    <mergeCell ref="AX5748:AZ5748"/>
    <mergeCell ref="BA5748:BC5748"/>
    <mergeCell ref="BD5748:BE5748"/>
    <mergeCell ref="BF5748:BG5748"/>
    <mergeCell ref="A5747:K5747"/>
    <mergeCell ref="L5747:P5747"/>
    <mergeCell ref="Q5747:W5747"/>
    <mergeCell ref="X5747:AD5747"/>
    <mergeCell ref="AE5747:AK5747"/>
    <mergeCell ref="AL5747:AP5747"/>
    <mergeCell ref="AQ5747:AW5747"/>
    <mergeCell ref="AX5747:AZ5747"/>
    <mergeCell ref="BA5747:BC574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9E53-AC35-431D-9D5B-6D47C20D3A4D}">
  <dimension ref="A2:BE657"/>
  <sheetViews>
    <sheetView topLeftCell="A630" workbookViewId="0">
      <selection activeCell="C645" sqref="C645"/>
    </sheetView>
  </sheetViews>
  <sheetFormatPr defaultRowHeight="14.4" x14ac:dyDescent="0.25"/>
  <cols>
    <col min="1" max="1" width="8.88671875" style="198"/>
    <col min="2" max="2" width="10.5546875" style="193" customWidth="1"/>
    <col min="3" max="3" width="10" style="193" bestFit="1" customWidth="1"/>
    <col min="4" max="21" width="9" style="193" bestFit="1" customWidth="1"/>
    <col min="22" max="23" width="8.88671875" style="193"/>
    <col min="24" max="24" width="11.33203125" style="193" bestFit="1" customWidth="1"/>
    <col min="25" max="16384" width="8.88671875" style="193"/>
  </cols>
  <sheetData>
    <row r="2" spans="1:21" x14ac:dyDescent="0.25">
      <c r="A2" s="198" t="s">
        <v>4527</v>
      </c>
      <c r="B2" s="193" t="s">
        <v>4508</v>
      </c>
      <c r="C2" s="193" t="s">
        <v>4493</v>
      </c>
      <c r="D2" s="193" t="s">
        <v>4509</v>
      </c>
      <c r="E2" s="193" t="s">
        <v>4510</v>
      </c>
      <c r="F2" s="193" t="s">
        <v>4511</v>
      </c>
      <c r="G2" s="193" t="s">
        <v>4512</v>
      </c>
      <c r="H2" s="193" t="s">
        <v>4513</v>
      </c>
      <c r="I2" s="193" t="s">
        <v>4514</v>
      </c>
      <c r="J2" s="193" t="s">
        <v>4515</v>
      </c>
      <c r="K2" s="193" t="s">
        <v>4516</v>
      </c>
      <c r="L2" s="193" t="s">
        <v>4507</v>
      </c>
      <c r="M2" s="193" t="s">
        <v>4517</v>
      </c>
      <c r="N2" s="193" t="s">
        <v>4518</v>
      </c>
      <c r="O2" s="193" t="s">
        <v>4536</v>
      </c>
      <c r="P2" s="193" t="s">
        <v>4537</v>
      </c>
      <c r="Q2" s="193" t="s">
        <v>4538</v>
      </c>
      <c r="R2" s="193" t="s">
        <v>4539</v>
      </c>
      <c r="S2" s="193" t="s">
        <v>4540</v>
      </c>
      <c r="T2" s="193" t="s">
        <v>4541</v>
      </c>
      <c r="U2" s="193" t="s">
        <v>4542</v>
      </c>
    </row>
    <row r="3" spans="1:21" x14ac:dyDescent="0.25">
      <c r="A3" s="198" t="s">
        <v>4528</v>
      </c>
      <c r="B3" s="193" t="s">
        <v>4494</v>
      </c>
      <c r="C3" s="193" t="s">
        <v>4495</v>
      </c>
      <c r="D3" s="193" t="s">
        <v>4496</v>
      </c>
      <c r="E3" s="193" t="s">
        <v>4497</v>
      </c>
      <c r="F3" s="193" t="s">
        <v>4498</v>
      </c>
      <c r="G3" s="193" t="s">
        <v>4499</v>
      </c>
      <c r="H3" s="193" t="s">
        <v>4500</v>
      </c>
      <c r="I3" s="193" t="s">
        <v>4501</v>
      </c>
      <c r="J3" s="193" t="s">
        <v>4502</v>
      </c>
      <c r="K3" s="193" t="s">
        <v>4503</v>
      </c>
      <c r="L3" s="193" t="s">
        <v>4504</v>
      </c>
      <c r="M3" s="193" t="s">
        <v>4505</v>
      </c>
      <c r="N3" s="193" t="s">
        <v>4506</v>
      </c>
      <c r="O3" s="193" t="s">
        <v>4543</v>
      </c>
      <c r="P3" s="193" t="s">
        <v>4544</v>
      </c>
      <c r="Q3" s="193" t="s">
        <v>4545</v>
      </c>
      <c r="R3" s="193" t="s">
        <v>4546</v>
      </c>
      <c r="S3" s="193" t="s">
        <v>4547</v>
      </c>
      <c r="T3" s="193" t="s">
        <v>4548</v>
      </c>
      <c r="U3" s="193" t="s">
        <v>4549</v>
      </c>
    </row>
    <row r="4" spans="1:21" x14ac:dyDescent="0.25">
      <c r="A4" s="198" t="s">
        <v>4529</v>
      </c>
      <c r="B4" s="193">
        <v>57.67</v>
      </c>
      <c r="C4" s="193">
        <v>54.79</v>
      </c>
      <c r="D4" s="193">
        <v>58.72</v>
      </c>
      <c r="E4" s="193">
        <v>55.23</v>
      </c>
      <c r="F4" s="193">
        <v>57.55</v>
      </c>
      <c r="G4" s="193">
        <v>58.48</v>
      </c>
      <c r="H4" s="193">
        <v>61.46</v>
      </c>
      <c r="I4" s="193">
        <v>63.24</v>
      </c>
      <c r="J4" s="193">
        <v>62.35</v>
      </c>
      <c r="K4" s="193">
        <v>62.68</v>
      </c>
      <c r="L4" s="193">
        <v>62.85</v>
      </c>
      <c r="M4" s="193">
        <v>60.95</v>
      </c>
      <c r="N4" s="193">
        <v>62.88</v>
      </c>
      <c r="O4" s="193">
        <v>44.59</v>
      </c>
      <c r="P4" s="193">
        <v>64.02</v>
      </c>
      <c r="Q4" s="193">
        <v>56.81</v>
      </c>
      <c r="R4" s="193">
        <v>55.91</v>
      </c>
      <c r="S4" s="193">
        <v>0</v>
      </c>
      <c r="T4" s="193">
        <v>0</v>
      </c>
      <c r="U4" s="193">
        <v>81.010000000000005</v>
      </c>
    </row>
    <row r="5" spans="1:21" x14ac:dyDescent="0.25">
      <c r="A5" s="198" t="s">
        <v>4531</v>
      </c>
      <c r="B5" s="193">
        <v>567</v>
      </c>
      <c r="C5" s="193">
        <v>73</v>
      </c>
      <c r="D5" s="193">
        <v>424</v>
      </c>
      <c r="E5" s="193">
        <v>840</v>
      </c>
      <c r="F5" s="193">
        <v>483</v>
      </c>
      <c r="G5" s="193">
        <v>330</v>
      </c>
      <c r="H5" s="193">
        <v>449</v>
      </c>
      <c r="I5" s="193">
        <v>555</v>
      </c>
      <c r="J5" s="193">
        <v>781</v>
      </c>
      <c r="K5" s="193">
        <v>1155</v>
      </c>
      <c r="L5" s="193">
        <v>35</v>
      </c>
      <c r="M5" s="193">
        <v>438</v>
      </c>
      <c r="N5" s="193">
        <v>908</v>
      </c>
      <c r="O5" s="193">
        <v>74</v>
      </c>
      <c r="P5" s="193">
        <v>809</v>
      </c>
      <c r="Q5" s="193">
        <v>220</v>
      </c>
      <c r="R5" s="193">
        <v>313</v>
      </c>
      <c r="S5" s="193">
        <v>0</v>
      </c>
      <c r="T5" s="193">
        <v>0</v>
      </c>
      <c r="U5" s="193">
        <v>8454</v>
      </c>
    </row>
    <row r="6" spans="1:21" x14ac:dyDescent="0.25">
      <c r="A6" s="198" t="s">
        <v>4530</v>
      </c>
      <c r="B6" s="193">
        <v>327</v>
      </c>
      <c r="C6" s="193">
        <v>40</v>
      </c>
      <c r="D6" s="193">
        <v>249</v>
      </c>
      <c r="E6" s="193">
        <v>464</v>
      </c>
      <c r="F6" s="193">
        <v>278</v>
      </c>
      <c r="G6" s="193">
        <v>193</v>
      </c>
      <c r="H6" s="193">
        <v>276</v>
      </c>
      <c r="I6" s="193">
        <v>351</v>
      </c>
      <c r="J6" s="193">
        <v>487</v>
      </c>
      <c r="K6" s="193">
        <v>724</v>
      </c>
      <c r="L6" s="193">
        <v>22</v>
      </c>
      <c r="M6" s="193">
        <v>267</v>
      </c>
      <c r="N6" s="193">
        <v>571</v>
      </c>
      <c r="O6" s="193">
        <v>33</v>
      </c>
      <c r="P6" s="193">
        <v>518</v>
      </c>
      <c r="Q6" s="193">
        <v>125</v>
      </c>
      <c r="R6" s="193">
        <v>175</v>
      </c>
      <c r="S6" s="193">
        <v>1038</v>
      </c>
      <c r="T6" s="193">
        <v>711</v>
      </c>
      <c r="U6" s="193">
        <v>6849</v>
      </c>
    </row>
    <row r="7" spans="1:21" x14ac:dyDescent="0.25">
      <c r="A7" s="198" t="s">
        <v>4532</v>
      </c>
      <c r="B7" s="193">
        <v>114</v>
      </c>
      <c r="C7" s="193">
        <v>21</v>
      </c>
      <c r="D7" s="193">
        <v>74</v>
      </c>
      <c r="E7" s="193">
        <v>143</v>
      </c>
      <c r="F7" s="193">
        <v>76</v>
      </c>
      <c r="G7" s="193">
        <v>52</v>
      </c>
      <c r="H7" s="193">
        <v>117</v>
      </c>
      <c r="I7" s="193">
        <v>153</v>
      </c>
      <c r="J7" s="193">
        <v>204</v>
      </c>
      <c r="K7" s="193">
        <v>309</v>
      </c>
      <c r="L7" s="193">
        <v>1</v>
      </c>
      <c r="M7" s="193">
        <v>90</v>
      </c>
      <c r="N7" s="193">
        <v>232</v>
      </c>
      <c r="O7" s="193">
        <v>12</v>
      </c>
      <c r="P7" s="193">
        <v>211</v>
      </c>
      <c r="Q7" s="193">
        <v>51</v>
      </c>
      <c r="R7" s="193">
        <v>69</v>
      </c>
      <c r="S7" s="193">
        <v>365</v>
      </c>
      <c r="T7" s="193">
        <v>201</v>
      </c>
      <c r="U7" s="193">
        <v>2495</v>
      </c>
    </row>
    <row r="8" spans="1:21" x14ac:dyDescent="0.25">
      <c r="A8" s="198" t="s">
        <v>4533</v>
      </c>
      <c r="B8" s="193">
        <v>91</v>
      </c>
      <c r="C8" s="194">
        <v>4</v>
      </c>
      <c r="D8" s="193">
        <v>95</v>
      </c>
      <c r="E8" s="193">
        <v>186</v>
      </c>
      <c r="F8" s="193">
        <v>133</v>
      </c>
      <c r="G8" s="193">
        <v>80</v>
      </c>
      <c r="H8" s="193">
        <v>88</v>
      </c>
      <c r="I8" s="193">
        <v>98</v>
      </c>
      <c r="J8" s="193">
        <v>121</v>
      </c>
      <c r="K8" s="193">
        <v>196</v>
      </c>
      <c r="L8" s="193">
        <v>8</v>
      </c>
      <c r="M8" s="193">
        <v>91</v>
      </c>
      <c r="N8" s="193">
        <v>133</v>
      </c>
      <c r="O8" s="193">
        <v>11</v>
      </c>
      <c r="P8" s="193">
        <v>141</v>
      </c>
      <c r="Q8" s="193">
        <v>28</v>
      </c>
      <c r="R8" s="193">
        <v>34</v>
      </c>
      <c r="S8" s="193">
        <v>326</v>
      </c>
      <c r="T8" s="193">
        <v>191</v>
      </c>
      <c r="U8" s="193">
        <v>2055</v>
      </c>
    </row>
    <row r="9" spans="1:21" x14ac:dyDescent="0.25">
      <c r="A9" s="198" t="s">
        <v>4521</v>
      </c>
      <c r="B9" s="193">
        <v>1</v>
      </c>
      <c r="C9" s="193">
        <v>0</v>
      </c>
      <c r="D9" s="193">
        <v>1</v>
      </c>
      <c r="E9" s="193">
        <v>1</v>
      </c>
      <c r="F9" s="193">
        <v>0</v>
      </c>
      <c r="G9" s="193">
        <v>2</v>
      </c>
      <c r="H9" s="193">
        <v>0</v>
      </c>
      <c r="I9" s="193">
        <v>0</v>
      </c>
      <c r="J9" s="193">
        <v>2</v>
      </c>
      <c r="K9" s="193">
        <v>0</v>
      </c>
      <c r="L9" s="193">
        <v>0</v>
      </c>
      <c r="M9" s="193">
        <v>0</v>
      </c>
      <c r="N9" s="193">
        <v>0</v>
      </c>
      <c r="O9" s="193">
        <v>0</v>
      </c>
      <c r="P9" s="193">
        <v>0</v>
      </c>
      <c r="Q9" s="193">
        <v>0</v>
      </c>
      <c r="R9" s="193">
        <v>0</v>
      </c>
      <c r="S9" s="193">
        <v>1</v>
      </c>
      <c r="T9" s="193">
        <v>1</v>
      </c>
      <c r="U9" s="193">
        <v>9</v>
      </c>
    </row>
    <row r="10" spans="1:21" x14ac:dyDescent="0.25">
      <c r="A10" s="199" t="s">
        <v>4534</v>
      </c>
      <c r="B10" s="193">
        <v>1</v>
      </c>
      <c r="C10" s="193">
        <v>1</v>
      </c>
      <c r="D10" s="193">
        <v>0</v>
      </c>
      <c r="E10" s="193">
        <v>2</v>
      </c>
      <c r="F10" s="193">
        <v>0</v>
      </c>
      <c r="G10" s="193">
        <v>1</v>
      </c>
      <c r="H10" s="193">
        <v>0</v>
      </c>
      <c r="I10" s="193">
        <v>0</v>
      </c>
      <c r="J10" s="193">
        <v>1</v>
      </c>
      <c r="K10" s="193">
        <v>2</v>
      </c>
      <c r="L10" s="193">
        <v>0</v>
      </c>
      <c r="M10" s="193">
        <v>0</v>
      </c>
      <c r="N10" s="193">
        <v>0</v>
      </c>
      <c r="O10" s="193">
        <v>0</v>
      </c>
      <c r="P10" s="193">
        <v>1</v>
      </c>
      <c r="Q10" s="193">
        <v>0</v>
      </c>
      <c r="R10" s="193">
        <v>1</v>
      </c>
      <c r="S10" s="193">
        <v>1</v>
      </c>
      <c r="T10" s="193">
        <v>0</v>
      </c>
      <c r="U10" s="193">
        <v>11</v>
      </c>
    </row>
    <row r="11" spans="1:21" x14ac:dyDescent="0.25">
      <c r="A11" s="199" t="s">
        <v>4522</v>
      </c>
      <c r="B11" s="193">
        <v>1</v>
      </c>
      <c r="C11" s="193">
        <v>2</v>
      </c>
      <c r="D11" s="193">
        <v>0</v>
      </c>
      <c r="E11" s="193">
        <v>1</v>
      </c>
      <c r="F11" s="193">
        <v>0</v>
      </c>
      <c r="G11" s="193">
        <v>0</v>
      </c>
      <c r="H11" s="193">
        <v>0</v>
      </c>
      <c r="I11" s="193">
        <v>2</v>
      </c>
      <c r="J11" s="193">
        <v>0</v>
      </c>
      <c r="K11" s="193">
        <v>0</v>
      </c>
      <c r="L11" s="193">
        <v>0</v>
      </c>
      <c r="M11" s="193">
        <v>0</v>
      </c>
      <c r="N11" s="193">
        <v>1</v>
      </c>
      <c r="O11" s="193">
        <v>0</v>
      </c>
      <c r="P11" s="193">
        <v>0</v>
      </c>
      <c r="Q11" s="193">
        <v>0</v>
      </c>
      <c r="R11" s="193">
        <v>0</v>
      </c>
      <c r="S11" s="193">
        <v>1</v>
      </c>
      <c r="T11" s="193">
        <v>2</v>
      </c>
      <c r="U11" s="193">
        <v>10</v>
      </c>
    </row>
    <row r="12" spans="1:21" x14ac:dyDescent="0.25">
      <c r="A12" s="199" t="s">
        <v>4523</v>
      </c>
      <c r="B12" s="193">
        <v>1</v>
      </c>
      <c r="C12" s="193">
        <v>0</v>
      </c>
      <c r="D12" s="193">
        <v>0</v>
      </c>
      <c r="E12" s="193">
        <v>0</v>
      </c>
      <c r="F12" s="193">
        <v>0</v>
      </c>
      <c r="G12" s="193">
        <v>1</v>
      </c>
      <c r="H12" s="193">
        <v>0</v>
      </c>
      <c r="I12" s="193">
        <v>1</v>
      </c>
      <c r="J12" s="193">
        <v>0</v>
      </c>
      <c r="K12" s="193">
        <v>1</v>
      </c>
      <c r="L12" s="193">
        <v>0</v>
      </c>
      <c r="M12" s="193">
        <v>0</v>
      </c>
      <c r="N12" s="193">
        <v>1</v>
      </c>
      <c r="O12" s="193">
        <v>0</v>
      </c>
      <c r="P12" s="193">
        <v>0</v>
      </c>
      <c r="Q12" s="193">
        <v>0</v>
      </c>
      <c r="R12" s="193">
        <v>1</v>
      </c>
      <c r="S12" s="193">
        <v>0</v>
      </c>
      <c r="T12" s="193">
        <v>1</v>
      </c>
      <c r="U12" s="193">
        <v>7</v>
      </c>
    </row>
    <row r="13" spans="1:21" x14ac:dyDescent="0.25">
      <c r="A13" s="198" t="s">
        <v>4535</v>
      </c>
      <c r="B13" s="193">
        <v>0</v>
      </c>
      <c r="C13" s="193">
        <v>0</v>
      </c>
      <c r="D13" s="193">
        <v>4</v>
      </c>
      <c r="E13" s="193">
        <v>1</v>
      </c>
      <c r="F13" s="193">
        <v>0</v>
      </c>
      <c r="G13" s="193">
        <v>1</v>
      </c>
      <c r="H13" s="193">
        <v>0</v>
      </c>
      <c r="I13" s="193">
        <v>0</v>
      </c>
      <c r="J13" s="193">
        <v>1</v>
      </c>
      <c r="K13" s="193">
        <v>5</v>
      </c>
      <c r="L13" s="193">
        <v>0</v>
      </c>
      <c r="M13" s="193">
        <v>3</v>
      </c>
      <c r="N13" s="193">
        <v>3</v>
      </c>
      <c r="O13" s="193">
        <v>0</v>
      </c>
      <c r="P13" s="195">
        <v>2</v>
      </c>
      <c r="Q13" s="193">
        <v>0</v>
      </c>
      <c r="R13" s="193">
        <v>2</v>
      </c>
      <c r="S13" s="193">
        <v>5</v>
      </c>
      <c r="T13" s="193">
        <v>3</v>
      </c>
      <c r="U13" s="193">
        <v>30</v>
      </c>
    </row>
    <row r="14" spans="1:21" x14ac:dyDescent="0.25">
      <c r="A14" s="198" t="s">
        <v>4524</v>
      </c>
      <c r="B14" s="193">
        <v>114</v>
      </c>
      <c r="C14" s="193">
        <v>12</v>
      </c>
      <c r="D14" s="193">
        <v>67</v>
      </c>
      <c r="E14" s="193">
        <v>120</v>
      </c>
      <c r="F14" s="193">
        <v>65</v>
      </c>
      <c r="G14" s="193">
        <v>53</v>
      </c>
      <c r="H14" s="193">
        <v>67</v>
      </c>
      <c r="I14" s="193">
        <v>91</v>
      </c>
      <c r="J14" s="193">
        <v>148</v>
      </c>
      <c r="K14" s="193">
        <v>193</v>
      </c>
      <c r="L14" s="193">
        <v>12</v>
      </c>
      <c r="M14" s="193">
        <v>82</v>
      </c>
      <c r="N14" s="193">
        <v>195</v>
      </c>
      <c r="O14" s="193">
        <v>10</v>
      </c>
      <c r="P14" s="195">
        <v>159</v>
      </c>
      <c r="Q14" s="193">
        <v>45</v>
      </c>
      <c r="R14" s="193">
        <v>66</v>
      </c>
      <c r="S14" s="193">
        <v>316</v>
      </c>
      <c r="T14" s="193">
        <v>305</v>
      </c>
      <c r="U14" s="193">
        <v>2120</v>
      </c>
    </row>
    <row r="15" spans="1:21" x14ac:dyDescent="0.25">
      <c r="A15" s="199" t="s">
        <v>4525</v>
      </c>
      <c r="B15" s="193">
        <v>0</v>
      </c>
      <c r="C15" s="193">
        <v>0</v>
      </c>
      <c r="D15" s="193">
        <v>2</v>
      </c>
      <c r="E15" s="193">
        <v>3</v>
      </c>
      <c r="F15" s="193">
        <v>0</v>
      </c>
      <c r="G15" s="193">
        <v>1</v>
      </c>
      <c r="H15" s="193">
        <v>0</v>
      </c>
      <c r="I15" s="193">
        <v>2</v>
      </c>
      <c r="J15" s="193">
        <v>0</v>
      </c>
      <c r="K15" s="193">
        <v>0</v>
      </c>
      <c r="L15" s="193">
        <v>0</v>
      </c>
      <c r="M15" s="193">
        <v>0</v>
      </c>
      <c r="N15" s="193">
        <v>1</v>
      </c>
      <c r="O15" s="193">
        <v>0</v>
      </c>
      <c r="P15" s="195">
        <v>0</v>
      </c>
      <c r="Q15" s="193">
        <v>0</v>
      </c>
      <c r="R15" s="193">
        <v>0</v>
      </c>
      <c r="S15" s="193">
        <v>2</v>
      </c>
      <c r="T15" s="193">
        <v>1</v>
      </c>
      <c r="U15" s="193">
        <v>12</v>
      </c>
    </row>
    <row r="16" spans="1:21" x14ac:dyDescent="0.25">
      <c r="A16" s="198" t="s">
        <v>4526</v>
      </c>
      <c r="B16" s="193">
        <v>0</v>
      </c>
      <c r="C16" s="193">
        <v>0</v>
      </c>
      <c r="D16" s="193">
        <v>0</v>
      </c>
      <c r="E16" s="193">
        <v>0</v>
      </c>
      <c r="F16" s="193">
        <v>0</v>
      </c>
      <c r="G16" s="193">
        <v>1</v>
      </c>
      <c r="H16" s="193">
        <v>1</v>
      </c>
      <c r="I16" s="193">
        <v>1</v>
      </c>
      <c r="J16" s="193">
        <v>1</v>
      </c>
      <c r="K16" s="193">
        <v>1</v>
      </c>
      <c r="L16" s="193">
        <v>0</v>
      </c>
      <c r="M16" s="193">
        <v>0</v>
      </c>
      <c r="N16" s="193">
        <v>3</v>
      </c>
      <c r="O16" s="193">
        <v>0</v>
      </c>
      <c r="P16" s="193">
        <v>0</v>
      </c>
      <c r="Q16" s="193">
        <v>0</v>
      </c>
      <c r="R16" s="193">
        <v>0</v>
      </c>
      <c r="S16" s="193">
        <v>3</v>
      </c>
      <c r="T16" s="193">
        <v>0</v>
      </c>
      <c r="U16" s="193">
        <v>11</v>
      </c>
    </row>
    <row r="18" spans="1:23" x14ac:dyDescent="0.25">
      <c r="P18" s="195"/>
    </row>
    <row r="19" spans="1:23" x14ac:dyDescent="0.25">
      <c r="A19" s="198" t="s">
        <v>4527</v>
      </c>
      <c r="B19" s="193" t="s">
        <v>4550</v>
      </c>
      <c r="C19" s="193" t="s">
        <v>4551</v>
      </c>
      <c r="D19" s="193" t="s">
        <v>4552</v>
      </c>
      <c r="E19" s="193" t="s">
        <v>4553</v>
      </c>
      <c r="F19" s="193" t="s">
        <v>4554</v>
      </c>
      <c r="G19" s="193" t="s">
        <v>4555</v>
      </c>
      <c r="H19" s="193" t="s">
        <v>4556</v>
      </c>
      <c r="I19" s="193" t="s">
        <v>4557</v>
      </c>
      <c r="J19" s="193" t="s">
        <v>4558</v>
      </c>
      <c r="K19" s="193" t="s">
        <v>4559</v>
      </c>
      <c r="L19" s="193" t="s">
        <v>4560</v>
      </c>
      <c r="M19" s="193" t="s">
        <v>4561</v>
      </c>
      <c r="N19" s="193" t="s">
        <v>4562</v>
      </c>
      <c r="O19" s="193" t="s">
        <v>4576</v>
      </c>
      <c r="P19" s="193" t="s">
        <v>4540</v>
      </c>
      <c r="Q19" s="193" t="s">
        <v>4541</v>
      </c>
      <c r="R19" s="193" t="s">
        <v>4542</v>
      </c>
    </row>
    <row r="20" spans="1:23" x14ac:dyDescent="0.25">
      <c r="A20" s="198" t="s">
        <v>4528</v>
      </c>
      <c r="B20" s="193" t="s">
        <v>4563</v>
      </c>
      <c r="C20" s="193" t="s">
        <v>4564</v>
      </c>
      <c r="D20" s="193" t="s">
        <v>4565</v>
      </c>
      <c r="E20" s="193" t="s">
        <v>4566</v>
      </c>
      <c r="F20" s="193" t="s">
        <v>4567</v>
      </c>
      <c r="G20" s="193" t="s">
        <v>4568</v>
      </c>
      <c r="H20" s="193" t="s">
        <v>4569</v>
      </c>
      <c r="I20" s="193" t="s">
        <v>4570</v>
      </c>
      <c r="J20" s="193" t="s">
        <v>4571</v>
      </c>
      <c r="K20" s="193" t="s">
        <v>4572</v>
      </c>
      <c r="L20" s="193" t="s">
        <v>4573</v>
      </c>
      <c r="M20" s="193" t="s">
        <v>4574</v>
      </c>
      <c r="N20" s="193" t="s">
        <v>4575</v>
      </c>
      <c r="O20" s="193" t="s">
        <v>4577</v>
      </c>
      <c r="P20" s="193" t="s">
        <v>4578</v>
      </c>
      <c r="Q20" s="193" t="s">
        <v>4579</v>
      </c>
      <c r="R20" s="193" t="s">
        <v>4580</v>
      </c>
    </row>
    <row r="21" spans="1:23" x14ac:dyDescent="0.25">
      <c r="A21" s="198" t="s">
        <v>4529</v>
      </c>
      <c r="B21" s="193">
        <v>17.850000000000001</v>
      </c>
      <c r="C21" s="193">
        <v>62.13</v>
      </c>
      <c r="D21" s="193">
        <v>65.86</v>
      </c>
      <c r="E21" s="193">
        <v>66.34</v>
      </c>
      <c r="F21" s="193">
        <v>70.900000000000006</v>
      </c>
      <c r="G21" s="193">
        <v>65.680000000000007</v>
      </c>
      <c r="H21" s="193">
        <v>64.849999999999994</v>
      </c>
      <c r="I21" s="193">
        <v>62.98</v>
      </c>
      <c r="J21" s="193">
        <v>47.19</v>
      </c>
      <c r="K21" s="193">
        <v>54.52</v>
      </c>
      <c r="L21" s="193">
        <v>68.36</v>
      </c>
      <c r="M21" s="193">
        <v>64.97</v>
      </c>
      <c r="N21" s="193">
        <v>62.68</v>
      </c>
      <c r="O21" s="193">
        <v>58.92</v>
      </c>
      <c r="R21" s="193">
        <v>83.88</v>
      </c>
    </row>
    <row r="22" spans="1:23" x14ac:dyDescent="0.25">
      <c r="A22" s="198" t="s">
        <v>4531</v>
      </c>
      <c r="B22" s="193">
        <v>112</v>
      </c>
      <c r="C22" s="193">
        <v>816</v>
      </c>
      <c r="D22" s="193">
        <v>794</v>
      </c>
      <c r="E22" s="193">
        <v>419</v>
      </c>
      <c r="F22" s="193">
        <v>519</v>
      </c>
      <c r="G22" s="193">
        <v>1020</v>
      </c>
      <c r="H22" s="193">
        <v>865</v>
      </c>
      <c r="I22" s="193">
        <v>851</v>
      </c>
      <c r="J22" s="193">
        <v>339</v>
      </c>
      <c r="K22" s="193">
        <v>365</v>
      </c>
      <c r="L22" s="193">
        <v>885</v>
      </c>
      <c r="M22" s="193">
        <v>968</v>
      </c>
      <c r="N22" s="193">
        <v>678</v>
      </c>
      <c r="O22" s="193">
        <v>667</v>
      </c>
      <c r="P22" s="193">
        <v>0</v>
      </c>
      <c r="Q22" s="193">
        <v>0</v>
      </c>
      <c r="R22" s="193">
        <v>9298</v>
      </c>
    </row>
    <row r="23" spans="1:23" x14ac:dyDescent="0.25">
      <c r="A23" s="198" t="s">
        <v>4530</v>
      </c>
      <c r="B23" s="193">
        <v>20</v>
      </c>
      <c r="C23" s="193">
        <v>507</v>
      </c>
      <c r="D23" s="193">
        <v>523</v>
      </c>
      <c r="E23" s="193">
        <v>278</v>
      </c>
      <c r="F23" s="193">
        <v>368</v>
      </c>
      <c r="G23" s="193">
        <v>670</v>
      </c>
      <c r="H23" s="193">
        <v>561</v>
      </c>
      <c r="I23" s="193">
        <v>536</v>
      </c>
      <c r="J23" s="193">
        <v>160</v>
      </c>
      <c r="K23" s="193">
        <v>199</v>
      </c>
      <c r="L23" s="193">
        <v>605</v>
      </c>
      <c r="M23" s="193">
        <v>629</v>
      </c>
      <c r="N23" s="193">
        <v>425</v>
      </c>
      <c r="O23" s="193">
        <v>393</v>
      </c>
      <c r="P23" s="193">
        <v>1355</v>
      </c>
      <c r="Q23" s="193">
        <v>571</v>
      </c>
      <c r="R23" s="193">
        <v>7800</v>
      </c>
      <c r="W23" s="195"/>
    </row>
    <row r="24" spans="1:23" x14ac:dyDescent="0.25">
      <c r="A24" s="198" t="s">
        <v>4532</v>
      </c>
      <c r="B24" s="193">
        <v>4</v>
      </c>
      <c r="C24" s="193">
        <v>179</v>
      </c>
      <c r="D24" s="193">
        <v>168</v>
      </c>
      <c r="E24" s="193">
        <v>100</v>
      </c>
      <c r="F24" s="193">
        <v>164</v>
      </c>
      <c r="G24" s="193">
        <v>291</v>
      </c>
      <c r="H24" s="193">
        <v>232</v>
      </c>
      <c r="I24" s="193">
        <v>205</v>
      </c>
      <c r="J24" s="193">
        <v>74</v>
      </c>
      <c r="K24" s="193">
        <v>57</v>
      </c>
      <c r="L24" s="193">
        <v>212</v>
      </c>
      <c r="M24" s="193">
        <v>240</v>
      </c>
      <c r="N24" s="193">
        <v>179</v>
      </c>
      <c r="O24" s="193">
        <v>143</v>
      </c>
      <c r="P24" s="193">
        <v>496</v>
      </c>
      <c r="Q24" s="193">
        <v>172</v>
      </c>
      <c r="R24" s="193">
        <v>2916</v>
      </c>
    </row>
    <row r="25" spans="1:23" x14ac:dyDescent="0.25">
      <c r="A25" s="198" t="s">
        <v>4533</v>
      </c>
      <c r="B25" s="193">
        <v>14</v>
      </c>
      <c r="C25" s="193">
        <v>184</v>
      </c>
      <c r="D25" s="193">
        <v>161</v>
      </c>
      <c r="E25" s="193">
        <v>76</v>
      </c>
      <c r="F25" s="193">
        <v>78</v>
      </c>
      <c r="G25" s="193">
        <v>139</v>
      </c>
      <c r="H25" s="193">
        <v>185</v>
      </c>
      <c r="I25" s="193">
        <v>185</v>
      </c>
      <c r="J25" s="193">
        <v>36</v>
      </c>
      <c r="K25" s="193">
        <v>87</v>
      </c>
      <c r="L25" s="193">
        <v>259</v>
      </c>
      <c r="M25" s="193">
        <v>236</v>
      </c>
      <c r="N25" s="193">
        <v>153</v>
      </c>
      <c r="O25" s="193">
        <v>135</v>
      </c>
      <c r="P25" s="193">
        <v>470</v>
      </c>
      <c r="Q25" s="193">
        <v>167</v>
      </c>
      <c r="R25" s="193">
        <v>2565</v>
      </c>
    </row>
    <row r="26" spans="1:23" x14ac:dyDescent="0.25">
      <c r="A26" s="198" t="s">
        <v>4521</v>
      </c>
      <c r="B26" s="193">
        <v>0</v>
      </c>
      <c r="C26" s="193">
        <v>0</v>
      </c>
      <c r="D26" s="193">
        <v>0</v>
      </c>
      <c r="E26" s="193">
        <v>0</v>
      </c>
      <c r="F26" s="193">
        <v>0</v>
      </c>
      <c r="G26" s="193">
        <v>1</v>
      </c>
      <c r="H26" s="193">
        <v>0</v>
      </c>
      <c r="I26" s="193">
        <v>0</v>
      </c>
      <c r="J26" s="193">
        <v>0</v>
      </c>
      <c r="K26" s="193">
        <v>0</v>
      </c>
      <c r="L26" s="193">
        <v>0</v>
      </c>
      <c r="M26" s="193">
        <v>1</v>
      </c>
      <c r="N26" s="193">
        <v>0</v>
      </c>
      <c r="O26" s="193">
        <v>0</v>
      </c>
      <c r="P26" s="193">
        <v>3</v>
      </c>
      <c r="Q26" s="193">
        <v>2</v>
      </c>
      <c r="R26" s="193">
        <v>7</v>
      </c>
    </row>
    <row r="27" spans="1:23" x14ac:dyDescent="0.25">
      <c r="A27" s="199" t="s">
        <v>4534</v>
      </c>
      <c r="B27" s="193">
        <v>0</v>
      </c>
      <c r="C27" s="193">
        <v>0</v>
      </c>
      <c r="D27" s="193">
        <v>0</v>
      </c>
      <c r="E27" s="193">
        <v>0</v>
      </c>
      <c r="F27" s="193">
        <v>2</v>
      </c>
      <c r="G27" s="193">
        <v>3</v>
      </c>
      <c r="H27" s="193">
        <v>2</v>
      </c>
      <c r="I27" s="193">
        <v>1</v>
      </c>
      <c r="J27" s="193">
        <v>0</v>
      </c>
      <c r="K27" s="193">
        <v>0</v>
      </c>
      <c r="L27" s="193">
        <v>6</v>
      </c>
      <c r="M27" s="193">
        <v>3</v>
      </c>
      <c r="N27" s="193">
        <v>0</v>
      </c>
      <c r="O27" s="193">
        <v>4</v>
      </c>
      <c r="P27" s="193">
        <v>2</v>
      </c>
      <c r="Q27" s="193">
        <v>0</v>
      </c>
      <c r="R27" s="193">
        <v>23</v>
      </c>
    </row>
    <row r="28" spans="1:23" x14ac:dyDescent="0.25">
      <c r="A28" s="199" t="s">
        <v>4522</v>
      </c>
      <c r="B28" s="197">
        <v>0</v>
      </c>
      <c r="C28" s="193">
        <v>0</v>
      </c>
      <c r="D28" s="193">
        <v>1</v>
      </c>
      <c r="E28" s="193">
        <v>0</v>
      </c>
      <c r="F28" s="193">
        <v>0</v>
      </c>
      <c r="G28" s="193">
        <v>0</v>
      </c>
      <c r="H28" s="193">
        <v>0</v>
      </c>
      <c r="I28" s="193">
        <v>1</v>
      </c>
      <c r="J28" s="193">
        <v>0</v>
      </c>
      <c r="K28" s="193">
        <v>0</v>
      </c>
      <c r="L28" s="193">
        <v>1</v>
      </c>
      <c r="M28" s="193">
        <v>2</v>
      </c>
      <c r="N28" s="193">
        <v>0</v>
      </c>
      <c r="O28" s="193">
        <v>1</v>
      </c>
      <c r="P28" s="193">
        <v>0</v>
      </c>
      <c r="Q28" s="193">
        <v>1</v>
      </c>
      <c r="R28" s="193">
        <v>7</v>
      </c>
    </row>
    <row r="29" spans="1:23" x14ac:dyDescent="0.25">
      <c r="A29" s="199" t="s">
        <v>4523</v>
      </c>
      <c r="B29" s="193">
        <v>0</v>
      </c>
      <c r="C29" s="193">
        <v>0</v>
      </c>
      <c r="D29" s="193">
        <v>0</v>
      </c>
      <c r="E29" s="193">
        <v>0</v>
      </c>
      <c r="F29" s="193">
        <v>0</v>
      </c>
      <c r="G29" s="193">
        <v>1</v>
      </c>
      <c r="H29" s="193">
        <v>0</v>
      </c>
      <c r="I29" s="193">
        <v>1</v>
      </c>
      <c r="J29" s="193">
        <v>0</v>
      </c>
      <c r="K29" s="193">
        <v>0</v>
      </c>
      <c r="L29" s="193">
        <v>1</v>
      </c>
      <c r="M29" s="193">
        <v>0</v>
      </c>
      <c r="N29" s="193">
        <v>0</v>
      </c>
      <c r="O29" s="193">
        <v>1</v>
      </c>
      <c r="P29" s="193">
        <v>1</v>
      </c>
      <c r="Q29" s="193">
        <v>1</v>
      </c>
      <c r="R29" s="193">
        <v>6</v>
      </c>
    </row>
    <row r="30" spans="1:23" x14ac:dyDescent="0.25">
      <c r="A30" s="198" t="s">
        <v>4535</v>
      </c>
      <c r="B30" s="193">
        <v>0</v>
      </c>
      <c r="C30" s="193">
        <v>2</v>
      </c>
      <c r="D30" s="193">
        <v>4</v>
      </c>
      <c r="E30" s="193">
        <v>4</v>
      </c>
      <c r="F30" s="193">
        <v>1</v>
      </c>
      <c r="G30" s="193">
        <v>4</v>
      </c>
      <c r="H30" s="193">
        <v>3</v>
      </c>
      <c r="I30" s="193">
        <v>4</v>
      </c>
      <c r="J30" s="193">
        <v>2</v>
      </c>
      <c r="K30" s="193">
        <v>1</v>
      </c>
      <c r="L30" s="193">
        <v>4</v>
      </c>
      <c r="M30" s="193">
        <v>0</v>
      </c>
      <c r="N30" s="193">
        <v>3</v>
      </c>
      <c r="O30" s="193">
        <v>1</v>
      </c>
      <c r="P30" s="193">
        <v>7</v>
      </c>
      <c r="Q30" s="193">
        <v>1</v>
      </c>
      <c r="R30" s="193">
        <v>41</v>
      </c>
    </row>
    <row r="31" spans="1:23" x14ac:dyDescent="0.25">
      <c r="A31" s="198" t="s">
        <v>4524</v>
      </c>
      <c r="B31" s="193">
        <v>2</v>
      </c>
      <c r="C31" s="193">
        <v>139</v>
      </c>
      <c r="D31" s="193">
        <v>182</v>
      </c>
      <c r="E31" s="193">
        <v>96</v>
      </c>
      <c r="F31" s="193">
        <v>118</v>
      </c>
      <c r="G31" s="193">
        <v>224</v>
      </c>
      <c r="H31" s="193">
        <v>130</v>
      </c>
      <c r="I31" s="193">
        <v>136</v>
      </c>
      <c r="J31" s="193">
        <v>47</v>
      </c>
      <c r="K31" s="193">
        <v>51</v>
      </c>
      <c r="L31" s="193">
        <v>112</v>
      </c>
      <c r="M31" s="193">
        <v>135</v>
      </c>
      <c r="N31" s="193">
        <v>84</v>
      </c>
      <c r="O31" s="193">
        <v>102</v>
      </c>
      <c r="P31" s="193">
        <v>360</v>
      </c>
      <c r="Q31" s="193">
        <v>219</v>
      </c>
      <c r="R31" s="193">
        <v>2137</v>
      </c>
    </row>
    <row r="32" spans="1:23" x14ac:dyDescent="0.25">
      <c r="A32" s="199" t="s">
        <v>4525</v>
      </c>
      <c r="B32" s="193">
        <v>0</v>
      </c>
      <c r="C32" s="193">
        <v>0</v>
      </c>
      <c r="D32" s="193">
        <v>0</v>
      </c>
      <c r="E32" s="193">
        <v>0</v>
      </c>
      <c r="F32" s="193">
        <v>2</v>
      </c>
      <c r="G32" s="193">
        <v>0</v>
      </c>
      <c r="H32" s="193">
        <v>0</v>
      </c>
      <c r="I32" s="193">
        <v>1</v>
      </c>
      <c r="J32" s="193">
        <v>0</v>
      </c>
      <c r="K32" s="193">
        <v>0</v>
      </c>
      <c r="L32" s="193">
        <v>1</v>
      </c>
      <c r="M32" s="193">
        <v>2</v>
      </c>
      <c r="N32" s="193">
        <v>0</v>
      </c>
      <c r="O32" s="193">
        <v>0</v>
      </c>
      <c r="P32" s="193">
        <v>1</v>
      </c>
      <c r="Q32" s="193">
        <v>1</v>
      </c>
      <c r="R32" s="193">
        <v>8</v>
      </c>
      <c r="W32" s="195"/>
    </row>
    <row r="33" spans="1:24" x14ac:dyDescent="0.25">
      <c r="A33" s="198" t="s">
        <v>4526</v>
      </c>
      <c r="B33" s="193">
        <v>0</v>
      </c>
      <c r="C33" s="193">
        <v>0</v>
      </c>
      <c r="D33" s="193">
        <v>0</v>
      </c>
      <c r="E33" s="193">
        <v>0</v>
      </c>
      <c r="F33" s="193">
        <v>0</v>
      </c>
      <c r="G33" s="193">
        <v>0</v>
      </c>
      <c r="H33" s="193">
        <v>2</v>
      </c>
      <c r="I33" s="193">
        <v>0</v>
      </c>
      <c r="J33" s="193">
        <v>0</v>
      </c>
      <c r="K33" s="193">
        <v>0</v>
      </c>
      <c r="L33" s="193">
        <v>5</v>
      </c>
      <c r="M33" s="193">
        <v>0</v>
      </c>
      <c r="N33" s="193">
        <v>0</v>
      </c>
      <c r="O33" s="193">
        <v>1</v>
      </c>
      <c r="P33" s="193">
        <v>0</v>
      </c>
      <c r="Q33" s="193">
        <v>1</v>
      </c>
      <c r="R33" s="193">
        <v>9</v>
      </c>
    </row>
    <row r="35" spans="1:24" x14ac:dyDescent="0.25">
      <c r="A35" s="198" t="s">
        <v>4527</v>
      </c>
      <c r="B35" s="193" t="s">
        <v>4583</v>
      </c>
      <c r="C35" s="193" t="s">
        <v>4584</v>
      </c>
      <c r="D35" s="193" t="s">
        <v>4585</v>
      </c>
      <c r="E35" s="193" t="s">
        <v>4586</v>
      </c>
      <c r="F35" s="193" t="s">
        <v>4587</v>
      </c>
      <c r="G35" s="193" t="s">
        <v>4588</v>
      </c>
      <c r="H35" s="193" t="s">
        <v>4589</v>
      </c>
      <c r="I35" s="193" t="s">
        <v>4590</v>
      </c>
      <c r="J35" s="193" t="s">
        <v>4591</v>
      </c>
      <c r="K35" s="193" t="s">
        <v>4592</v>
      </c>
      <c r="L35" s="193" t="s">
        <v>4593</v>
      </c>
      <c r="M35" s="193" t="s">
        <v>4594</v>
      </c>
      <c r="N35" s="193" t="s">
        <v>4595</v>
      </c>
      <c r="O35" s="193" t="s">
        <v>4609</v>
      </c>
      <c r="P35" s="193" t="s">
        <v>4541</v>
      </c>
      <c r="Q35" s="193" t="s">
        <v>4542</v>
      </c>
    </row>
    <row r="36" spans="1:24" x14ac:dyDescent="0.25">
      <c r="A36" s="198" t="s">
        <v>4528</v>
      </c>
      <c r="B36" s="193" t="s">
        <v>4596</v>
      </c>
      <c r="C36" s="193" t="s">
        <v>4597</v>
      </c>
      <c r="D36" s="196" t="s">
        <v>4598</v>
      </c>
      <c r="E36" s="193" t="s">
        <v>4599</v>
      </c>
      <c r="F36" s="193" t="s">
        <v>4600</v>
      </c>
      <c r="G36" s="193" t="s">
        <v>4601</v>
      </c>
      <c r="H36" s="193" t="s">
        <v>4602</v>
      </c>
      <c r="I36" s="193" t="s">
        <v>4603</v>
      </c>
      <c r="J36" s="193" t="s">
        <v>4604</v>
      </c>
      <c r="K36" s="193" t="s">
        <v>4605</v>
      </c>
      <c r="L36" s="193" t="s">
        <v>4606</v>
      </c>
      <c r="M36" s="193" t="s">
        <v>4607</v>
      </c>
      <c r="N36" s="193" t="s">
        <v>4608</v>
      </c>
      <c r="O36" s="193" t="s">
        <v>4610</v>
      </c>
      <c r="P36" s="193" t="s">
        <v>4611</v>
      </c>
      <c r="Q36" s="193" t="s">
        <v>4612</v>
      </c>
    </row>
    <row r="37" spans="1:24" x14ac:dyDescent="0.25">
      <c r="A37" s="198" t="s">
        <v>4529</v>
      </c>
      <c r="B37" s="193">
        <v>64.27</v>
      </c>
      <c r="C37" s="193">
        <v>64.040000000000006</v>
      </c>
      <c r="D37" s="193">
        <v>60.58</v>
      </c>
      <c r="E37" s="193">
        <v>59.95</v>
      </c>
      <c r="F37" s="193">
        <v>68.12</v>
      </c>
      <c r="G37" s="193">
        <v>61.35</v>
      </c>
      <c r="H37" s="193">
        <v>66.97</v>
      </c>
      <c r="I37" s="193">
        <v>62.06</v>
      </c>
      <c r="J37" s="193">
        <v>67.97</v>
      </c>
      <c r="K37" s="193">
        <v>65.53</v>
      </c>
      <c r="L37" s="193">
        <v>58.82</v>
      </c>
      <c r="M37" s="193">
        <v>71.52</v>
      </c>
      <c r="N37" s="193">
        <v>63.72</v>
      </c>
      <c r="Q37" s="193">
        <v>85.64</v>
      </c>
    </row>
    <row r="38" spans="1:24" x14ac:dyDescent="0.25">
      <c r="A38" s="198" t="s">
        <v>4531</v>
      </c>
      <c r="B38" s="193">
        <v>837</v>
      </c>
      <c r="C38" s="193">
        <v>484</v>
      </c>
      <c r="D38" s="193">
        <v>713</v>
      </c>
      <c r="E38" s="193">
        <v>442</v>
      </c>
      <c r="F38" s="193">
        <v>411</v>
      </c>
      <c r="G38" s="193">
        <v>696</v>
      </c>
      <c r="H38" s="193">
        <v>754</v>
      </c>
      <c r="I38" s="193">
        <v>891</v>
      </c>
      <c r="J38" s="193">
        <v>943</v>
      </c>
      <c r="K38" s="193">
        <v>1033</v>
      </c>
      <c r="L38" s="193">
        <v>986</v>
      </c>
      <c r="M38" s="193">
        <v>597</v>
      </c>
      <c r="N38" s="193">
        <v>703</v>
      </c>
      <c r="O38" s="193">
        <v>0</v>
      </c>
      <c r="P38" s="193">
        <v>0</v>
      </c>
      <c r="Q38" s="193">
        <v>9490</v>
      </c>
      <c r="X38" s="195"/>
    </row>
    <row r="39" spans="1:24" x14ac:dyDescent="0.25">
      <c r="A39" s="198" t="s">
        <v>4530</v>
      </c>
      <c r="B39" s="193">
        <v>538</v>
      </c>
      <c r="C39" s="193">
        <v>310</v>
      </c>
      <c r="D39" s="193">
        <v>432</v>
      </c>
      <c r="E39" s="193">
        <v>265</v>
      </c>
      <c r="F39" s="193">
        <v>280</v>
      </c>
      <c r="G39" s="193">
        <v>427</v>
      </c>
      <c r="H39" s="193">
        <v>505</v>
      </c>
      <c r="I39" s="193">
        <v>553</v>
      </c>
      <c r="J39" s="193">
        <v>641</v>
      </c>
      <c r="K39" s="193">
        <v>677</v>
      </c>
      <c r="L39" s="193">
        <v>580</v>
      </c>
      <c r="M39" s="193">
        <v>427</v>
      </c>
      <c r="N39" s="193">
        <v>448</v>
      </c>
      <c r="O39" s="193">
        <v>1389</v>
      </c>
      <c r="P39" s="193">
        <v>656</v>
      </c>
      <c r="Q39" s="193">
        <v>8128</v>
      </c>
    </row>
    <row r="40" spans="1:24" x14ac:dyDescent="0.25">
      <c r="A40" s="198" t="s">
        <v>4532</v>
      </c>
      <c r="B40" s="193">
        <v>145</v>
      </c>
      <c r="C40" s="193">
        <v>106</v>
      </c>
      <c r="D40" s="193">
        <v>111</v>
      </c>
      <c r="E40" s="193">
        <v>47</v>
      </c>
      <c r="F40" s="193">
        <v>47</v>
      </c>
      <c r="G40" s="193">
        <v>122</v>
      </c>
      <c r="H40" s="193">
        <v>146</v>
      </c>
      <c r="I40" s="193">
        <v>168</v>
      </c>
      <c r="J40" s="193">
        <v>260</v>
      </c>
      <c r="K40" s="193">
        <v>264</v>
      </c>
      <c r="L40" s="193">
        <v>136</v>
      </c>
      <c r="M40" s="193">
        <v>153</v>
      </c>
      <c r="N40" s="193">
        <v>152</v>
      </c>
      <c r="O40" s="193">
        <v>409</v>
      </c>
      <c r="P40" s="193">
        <v>181</v>
      </c>
      <c r="Q40" s="193">
        <v>2447</v>
      </c>
    </row>
    <row r="41" spans="1:24" x14ac:dyDescent="0.25">
      <c r="A41" s="198" t="s">
        <v>4533</v>
      </c>
      <c r="B41" s="193">
        <v>299</v>
      </c>
      <c r="C41" s="193">
        <v>151</v>
      </c>
      <c r="D41" s="193">
        <v>234</v>
      </c>
      <c r="E41" s="193">
        <v>185</v>
      </c>
      <c r="F41" s="193">
        <v>198</v>
      </c>
      <c r="G41" s="193">
        <v>222</v>
      </c>
      <c r="H41" s="193">
        <v>273</v>
      </c>
      <c r="I41" s="193">
        <v>282</v>
      </c>
      <c r="J41" s="193">
        <v>236</v>
      </c>
      <c r="K41" s="193">
        <v>254</v>
      </c>
      <c r="L41" s="193">
        <v>336</v>
      </c>
      <c r="M41" s="193">
        <v>202</v>
      </c>
      <c r="N41" s="193">
        <v>194</v>
      </c>
      <c r="O41" s="193">
        <v>707</v>
      </c>
      <c r="P41" s="193">
        <v>291</v>
      </c>
      <c r="Q41" s="193">
        <v>4064</v>
      </c>
    </row>
    <row r="42" spans="1:24" x14ac:dyDescent="0.25">
      <c r="A42" s="198" t="s">
        <v>4521</v>
      </c>
      <c r="B42" s="193">
        <v>1</v>
      </c>
      <c r="C42" s="193">
        <v>1</v>
      </c>
      <c r="D42" s="193">
        <v>0</v>
      </c>
      <c r="E42" s="193">
        <v>0</v>
      </c>
      <c r="F42" s="193">
        <v>0</v>
      </c>
      <c r="G42" s="193">
        <v>0</v>
      </c>
      <c r="H42" s="193">
        <v>0</v>
      </c>
      <c r="I42" s="193">
        <v>0</v>
      </c>
      <c r="J42" s="193">
        <v>0</v>
      </c>
      <c r="K42" s="193">
        <v>0</v>
      </c>
      <c r="L42" s="193">
        <v>0</v>
      </c>
      <c r="M42" s="193">
        <v>1</v>
      </c>
      <c r="N42" s="193">
        <v>0</v>
      </c>
      <c r="O42" s="193">
        <v>1</v>
      </c>
      <c r="P42" s="193">
        <v>2</v>
      </c>
      <c r="Q42" s="193">
        <v>6</v>
      </c>
    </row>
    <row r="43" spans="1:24" x14ac:dyDescent="0.25">
      <c r="A43" s="199" t="s">
        <v>4534</v>
      </c>
      <c r="B43" s="193">
        <v>2</v>
      </c>
      <c r="C43" s="193">
        <v>0</v>
      </c>
      <c r="D43" s="193">
        <v>2</v>
      </c>
      <c r="E43" s="193">
        <v>0</v>
      </c>
      <c r="F43" s="193">
        <v>0</v>
      </c>
      <c r="G43" s="193">
        <v>0</v>
      </c>
      <c r="H43" s="193">
        <v>0</v>
      </c>
      <c r="I43" s="193">
        <v>0</v>
      </c>
      <c r="J43" s="193">
        <v>2</v>
      </c>
      <c r="K43" s="193">
        <v>2</v>
      </c>
      <c r="L43" s="193">
        <v>1</v>
      </c>
      <c r="M43" s="193">
        <v>0</v>
      </c>
      <c r="N43" s="193">
        <v>2</v>
      </c>
      <c r="O43" s="193">
        <v>2</v>
      </c>
      <c r="P43" s="193">
        <v>1</v>
      </c>
      <c r="Q43" s="193">
        <v>14</v>
      </c>
      <c r="X43" s="195"/>
    </row>
    <row r="44" spans="1:24" x14ac:dyDescent="0.25">
      <c r="A44" s="199" t="s">
        <v>4522</v>
      </c>
      <c r="B44" s="193">
        <v>1</v>
      </c>
      <c r="C44" s="193">
        <v>1</v>
      </c>
      <c r="D44" s="193">
        <v>2</v>
      </c>
      <c r="E44" s="193">
        <v>0</v>
      </c>
      <c r="F44" s="193">
        <v>0</v>
      </c>
      <c r="G44" s="193">
        <v>1</v>
      </c>
      <c r="H44" s="193">
        <v>1</v>
      </c>
      <c r="I44" s="193">
        <v>1</v>
      </c>
      <c r="J44" s="193">
        <v>0</v>
      </c>
      <c r="K44" s="193">
        <v>0</v>
      </c>
      <c r="L44" s="193">
        <v>1</v>
      </c>
      <c r="M44" s="193">
        <v>1</v>
      </c>
      <c r="N44" s="193">
        <v>1</v>
      </c>
      <c r="O44" s="193">
        <v>1</v>
      </c>
      <c r="P44" s="193">
        <v>1</v>
      </c>
      <c r="Q44" s="193">
        <v>12</v>
      </c>
      <c r="X44" s="195"/>
    </row>
    <row r="45" spans="1:24" x14ac:dyDescent="0.25">
      <c r="A45" s="199" t="s">
        <v>4523</v>
      </c>
      <c r="B45" s="193">
        <v>2</v>
      </c>
      <c r="C45" s="193">
        <v>0</v>
      </c>
      <c r="D45" s="193">
        <v>0</v>
      </c>
      <c r="E45" s="193">
        <v>0</v>
      </c>
      <c r="F45" s="193">
        <v>0</v>
      </c>
      <c r="G45" s="193">
        <v>0</v>
      </c>
      <c r="H45" s="193">
        <v>2</v>
      </c>
      <c r="I45" s="193">
        <v>0</v>
      </c>
      <c r="J45" s="193">
        <v>1</v>
      </c>
      <c r="K45" s="193">
        <v>2</v>
      </c>
      <c r="L45" s="193">
        <v>1</v>
      </c>
      <c r="M45" s="193">
        <v>1</v>
      </c>
      <c r="N45" s="193">
        <v>1</v>
      </c>
      <c r="O45" s="193">
        <v>0</v>
      </c>
      <c r="P45" s="193">
        <v>1</v>
      </c>
      <c r="Q45" s="193">
        <v>11</v>
      </c>
    </row>
    <row r="46" spans="1:24" x14ac:dyDescent="0.25">
      <c r="A46" s="198" t="s">
        <v>4535</v>
      </c>
      <c r="B46" s="193">
        <v>4</v>
      </c>
      <c r="C46" s="193">
        <v>2</v>
      </c>
      <c r="D46" s="193">
        <v>2</v>
      </c>
      <c r="E46" s="193">
        <v>0</v>
      </c>
      <c r="F46" s="193">
        <v>1</v>
      </c>
      <c r="G46" s="193">
        <v>1</v>
      </c>
      <c r="H46" s="193">
        <v>2</v>
      </c>
      <c r="I46" s="193">
        <v>3</v>
      </c>
      <c r="J46" s="193">
        <v>2</v>
      </c>
      <c r="K46" s="193">
        <v>4</v>
      </c>
      <c r="L46" s="193">
        <v>2</v>
      </c>
      <c r="M46" s="193">
        <v>0</v>
      </c>
      <c r="N46" s="193">
        <v>4</v>
      </c>
      <c r="O46" s="193">
        <v>5</v>
      </c>
      <c r="P46" s="193">
        <v>1</v>
      </c>
      <c r="Q46" s="193">
        <v>33</v>
      </c>
    </row>
    <row r="47" spans="1:24" x14ac:dyDescent="0.25">
      <c r="A47" s="198" t="s">
        <v>4524</v>
      </c>
      <c r="B47" s="193">
        <v>80</v>
      </c>
      <c r="C47" s="193">
        <v>49</v>
      </c>
      <c r="D47" s="193">
        <v>62</v>
      </c>
      <c r="E47" s="193">
        <v>31</v>
      </c>
      <c r="F47" s="193">
        <v>31</v>
      </c>
      <c r="G47" s="193">
        <v>73</v>
      </c>
      <c r="H47" s="193">
        <v>72</v>
      </c>
      <c r="I47" s="193">
        <v>89</v>
      </c>
      <c r="J47" s="193">
        <v>135</v>
      </c>
      <c r="K47" s="193">
        <v>144</v>
      </c>
      <c r="L47" s="193">
        <v>101</v>
      </c>
      <c r="M47" s="193">
        <v>65</v>
      </c>
      <c r="N47" s="193">
        <v>92</v>
      </c>
      <c r="O47" s="193">
        <v>244</v>
      </c>
      <c r="P47" s="193">
        <v>156</v>
      </c>
      <c r="Q47" s="193">
        <v>1424</v>
      </c>
    </row>
    <row r="48" spans="1:24" x14ac:dyDescent="0.25">
      <c r="A48" s="199" t="s">
        <v>4525</v>
      </c>
      <c r="B48" s="193">
        <v>0</v>
      </c>
      <c r="C48" s="193">
        <v>0</v>
      </c>
      <c r="D48" s="193">
        <v>3</v>
      </c>
      <c r="E48" s="193">
        <v>0</v>
      </c>
      <c r="F48" s="193">
        <v>0</v>
      </c>
      <c r="G48" s="193">
        <v>0</v>
      </c>
      <c r="H48" s="193">
        <v>1</v>
      </c>
      <c r="I48" s="193">
        <v>2</v>
      </c>
      <c r="J48" s="193">
        <v>0</v>
      </c>
      <c r="K48" s="193">
        <v>0</v>
      </c>
      <c r="L48" s="193">
        <v>1</v>
      </c>
      <c r="M48" s="193">
        <v>0</v>
      </c>
      <c r="N48" s="193">
        <v>0</v>
      </c>
      <c r="O48" s="193">
        <v>1</v>
      </c>
      <c r="P48" s="193">
        <v>2</v>
      </c>
      <c r="Q48" s="193">
        <v>10</v>
      </c>
    </row>
    <row r="49" spans="1:34" x14ac:dyDescent="0.25">
      <c r="A49" s="198" t="s">
        <v>4526</v>
      </c>
      <c r="B49" s="193">
        <v>1</v>
      </c>
      <c r="C49" s="193">
        <v>0</v>
      </c>
      <c r="D49" s="193">
        <v>2</v>
      </c>
      <c r="E49" s="193">
        <v>0</v>
      </c>
      <c r="F49" s="193">
        <v>0</v>
      </c>
      <c r="G49" s="193">
        <v>0</v>
      </c>
      <c r="H49" s="193">
        <v>2</v>
      </c>
      <c r="I49" s="193">
        <v>3</v>
      </c>
      <c r="J49" s="193">
        <v>0</v>
      </c>
      <c r="K49" s="193">
        <v>1</v>
      </c>
      <c r="L49" s="193">
        <v>0</v>
      </c>
      <c r="M49" s="193">
        <v>2</v>
      </c>
      <c r="N49" s="193">
        <v>1</v>
      </c>
      <c r="O49" s="193">
        <v>4</v>
      </c>
      <c r="P49" s="193">
        <v>5</v>
      </c>
      <c r="Q49" s="193">
        <v>21</v>
      </c>
    </row>
    <row r="51" spans="1:34" x14ac:dyDescent="0.25">
      <c r="A51" s="198" t="s">
        <v>4527</v>
      </c>
      <c r="B51" s="193" t="s">
        <v>4613</v>
      </c>
      <c r="C51" s="193" t="s">
        <v>4614</v>
      </c>
      <c r="D51" s="193" t="s">
        <v>4615</v>
      </c>
      <c r="E51" s="193" t="s">
        <v>4616</v>
      </c>
      <c r="F51" s="193" t="s">
        <v>4617</v>
      </c>
      <c r="G51" s="193" t="s">
        <v>4618</v>
      </c>
      <c r="H51" s="193" t="s">
        <v>4619</v>
      </c>
      <c r="I51" s="193" t="s">
        <v>4620</v>
      </c>
      <c r="J51" s="193" t="s">
        <v>4540</v>
      </c>
      <c r="K51" s="193" t="s">
        <v>4541</v>
      </c>
      <c r="L51" s="193" t="s">
        <v>4542</v>
      </c>
    </row>
    <row r="52" spans="1:34" x14ac:dyDescent="0.25">
      <c r="A52" s="198" t="s">
        <v>4528</v>
      </c>
      <c r="B52" s="193" t="s">
        <v>4624</v>
      </c>
      <c r="C52" s="193" t="s">
        <v>4625</v>
      </c>
      <c r="D52" s="193" t="s">
        <v>4626</v>
      </c>
      <c r="E52" s="193" t="s">
        <v>4627</v>
      </c>
      <c r="F52" s="193" t="s">
        <v>4628</v>
      </c>
      <c r="G52" s="193" t="s">
        <v>4629</v>
      </c>
      <c r="H52" s="193" t="s">
        <v>4630</v>
      </c>
      <c r="I52" s="193" t="s">
        <v>4631</v>
      </c>
      <c r="J52" s="193" t="s">
        <v>4623</v>
      </c>
      <c r="K52" s="193" t="s">
        <v>4622</v>
      </c>
      <c r="L52" s="193" t="s">
        <v>4621</v>
      </c>
    </row>
    <row r="53" spans="1:34" x14ac:dyDescent="0.25">
      <c r="A53" s="198" t="s">
        <v>4529</v>
      </c>
      <c r="B53" s="193">
        <v>69.44</v>
      </c>
      <c r="C53" s="193">
        <v>68.3</v>
      </c>
      <c r="D53" s="193">
        <v>66.31</v>
      </c>
      <c r="E53" s="193">
        <v>70.19</v>
      </c>
      <c r="F53" s="193">
        <v>64.63</v>
      </c>
      <c r="G53" s="193">
        <v>71.400000000000006</v>
      </c>
      <c r="H53" s="193">
        <v>68.989999999999995</v>
      </c>
      <c r="I53" s="193">
        <v>65.05</v>
      </c>
      <c r="L53" s="200">
        <v>86.52</v>
      </c>
      <c r="AH53"/>
    </row>
    <row r="54" spans="1:34" x14ac:dyDescent="0.25">
      <c r="A54" s="198" t="s">
        <v>4531</v>
      </c>
      <c r="B54" s="193">
        <v>1080</v>
      </c>
      <c r="C54" s="193">
        <v>1060</v>
      </c>
      <c r="D54" s="193">
        <v>757</v>
      </c>
      <c r="E54" s="193">
        <v>1295</v>
      </c>
      <c r="F54" s="193">
        <v>933</v>
      </c>
      <c r="G54" s="193">
        <v>675</v>
      </c>
      <c r="H54" s="193">
        <v>1706</v>
      </c>
      <c r="I54" s="193">
        <v>910</v>
      </c>
      <c r="J54" s="193">
        <v>0</v>
      </c>
      <c r="K54" s="193">
        <v>0</v>
      </c>
      <c r="L54" s="201">
        <v>8416</v>
      </c>
      <c r="AH54" s="28"/>
    </row>
    <row r="55" spans="1:34" x14ac:dyDescent="0.25">
      <c r="A55" s="198" t="s">
        <v>4530</v>
      </c>
      <c r="B55" s="193">
        <v>750</v>
      </c>
      <c r="C55" s="193">
        <v>724</v>
      </c>
      <c r="D55" s="193">
        <v>502</v>
      </c>
      <c r="E55" s="193">
        <v>909</v>
      </c>
      <c r="F55" s="193">
        <v>603</v>
      </c>
      <c r="G55" s="193">
        <v>482</v>
      </c>
      <c r="H55" s="193">
        <v>1177</v>
      </c>
      <c r="I55" s="193">
        <v>592</v>
      </c>
      <c r="J55" s="193">
        <v>973</v>
      </c>
      <c r="K55" s="193">
        <v>570</v>
      </c>
      <c r="L55" s="193">
        <v>7282</v>
      </c>
      <c r="AH55" s="78"/>
    </row>
    <row r="56" spans="1:34" x14ac:dyDescent="0.25">
      <c r="A56" s="198" t="s">
        <v>4532</v>
      </c>
      <c r="B56" s="193">
        <v>309</v>
      </c>
      <c r="C56" s="193">
        <v>301</v>
      </c>
      <c r="D56" s="193">
        <v>165</v>
      </c>
      <c r="E56" s="193">
        <v>368</v>
      </c>
      <c r="F56" s="193">
        <v>263</v>
      </c>
      <c r="G56" s="193">
        <v>142</v>
      </c>
      <c r="H56" s="193">
        <v>557</v>
      </c>
      <c r="I56" s="193">
        <v>233</v>
      </c>
      <c r="J56" s="193">
        <v>358</v>
      </c>
      <c r="K56" s="193">
        <v>198</v>
      </c>
      <c r="L56" s="193">
        <v>2894</v>
      </c>
    </row>
    <row r="57" spans="1:34" x14ac:dyDescent="0.25">
      <c r="A57" s="198" t="s">
        <v>4533</v>
      </c>
      <c r="B57" s="193">
        <v>292</v>
      </c>
      <c r="C57" s="193">
        <v>261</v>
      </c>
      <c r="D57" s="193">
        <v>229</v>
      </c>
      <c r="E57" s="193">
        <v>321</v>
      </c>
      <c r="F57" s="193">
        <v>188</v>
      </c>
      <c r="G57" s="193">
        <v>237</v>
      </c>
      <c r="H57" s="193">
        <v>356</v>
      </c>
      <c r="I57" s="193">
        <v>215</v>
      </c>
      <c r="J57" s="193">
        <v>413</v>
      </c>
      <c r="K57" s="193">
        <v>176</v>
      </c>
      <c r="L57" s="193">
        <v>2688</v>
      </c>
      <c r="AH57"/>
    </row>
    <row r="58" spans="1:34" x14ac:dyDescent="0.25">
      <c r="A58" s="198" t="s">
        <v>4521</v>
      </c>
      <c r="B58" s="193">
        <v>0</v>
      </c>
      <c r="C58" s="193">
        <v>0</v>
      </c>
      <c r="D58" s="193">
        <v>2</v>
      </c>
      <c r="E58" s="193">
        <v>0</v>
      </c>
      <c r="F58" s="193">
        <v>0</v>
      </c>
      <c r="G58" s="193">
        <v>0</v>
      </c>
      <c r="H58" s="193">
        <v>2</v>
      </c>
      <c r="I58" s="193">
        <v>0</v>
      </c>
      <c r="J58" s="193">
        <v>0</v>
      </c>
      <c r="K58" s="193">
        <v>0</v>
      </c>
      <c r="L58" s="193">
        <v>4</v>
      </c>
    </row>
    <row r="59" spans="1:34" x14ac:dyDescent="0.25">
      <c r="A59" s="199" t="s">
        <v>4534</v>
      </c>
      <c r="B59" s="193">
        <v>1</v>
      </c>
      <c r="C59" s="193">
        <v>1</v>
      </c>
      <c r="D59" s="193">
        <v>2</v>
      </c>
      <c r="E59" s="193">
        <v>1</v>
      </c>
      <c r="F59" s="193">
        <v>6</v>
      </c>
      <c r="G59" s="193">
        <v>2</v>
      </c>
      <c r="H59" s="193">
        <v>1</v>
      </c>
      <c r="I59" s="193">
        <v>5</v>
      </c>
      <c r="J59" s="193">
        <v>1</v>
      </c>
      <c r="K59" s="193">
        <v>1</v>
      </c>
      <c r="L59" s="193">
        <v>21</v>
      </c>
      <c r="AH59"/>
    </row>
    <row r="60" spans="1:34" x14ac:dyDescent="0.25">
      <c r="A60" s="199" t="s">
        <v>4522</v>
      </c>
      <c r="B60" s="193">
        <v>4</v>
      </c>
      <c r="C60" s="193">
        <v>1</v>
      </c>
      <c r="D60" s="193">
        <v>1</v>
      </c>
      <c r="E60" s="193">
        <v>0</v>
      </c>
      <c r="F60" s="193">
        <v>0</v>
      </c>
      <c r="G60" s="193">
        <v>2</v>
      </c>
      <c r="H60" s="193">
        <v>3</v>
      </c>
      <c r="I60" s="193">
        <v>0</v>
      </c>
      <c r="J60" s="193">
        <v>2</v>
      </c>
      <c r="K60" s="193">
        <v>2</v>
      </c>
      <c r="L60" s="193">
        <v>15</v>
      </c>
      <c r="AH60" s="28"/>
    </row>
    <row r="61" spans="1:34" x14ac:dyDescent="0.25">
      <c r="A61" s="199" t="s">
        <v>4523</v>
      </c>
      <c r="B61" s="193">
        <v>2</v>
      </c>
      <c r="C61" s="193">
        <v>0</v>
      </c>
      <c r="D61" s="193">
        <v>2</v>
      </c>
      <c r="E61" s="193">
        <v>2</v>
      </c>
      <c r="F61" s="193">
        <v>2</v>
      </c>
      <c r="G61" s="193">
        <v>1</v>
      </c>
      <c r="H61" s="193">
        <v>1</v>
      </c>
      <c r="I61" s="193">
        <v>1</v>
      </c>
      <c r="J61" s="193">
        <v>2</v>
      </c>
      <c r="K61" s="193">
        <v>0</v>
      </c>
      <c r="L61" s="193">
        <v>13</v>
      </c>
      <c r="AH61" s="17"/>
    </row>
    <row r="62" spans="1:34" x14ac:dyDescent="0.25">
      <c r="A62" s="198" t="s">
        <v>4535</v>
      </c>
      <c r="B62" s="193">
        <v>3</v>
      </c>
      <c r="C62" s="193">
        <v>5</v>
      </c>
      <c r="D62" s="193">
        <v>1</v>
      </c>
      <c r="E62" s="193">
        <v>1</v>
      </c>
      <c r="F62" s="193">
        <v>4</v>
      </c>
      <c r="G62" s="193">
        <v>2</v>
      </c>
      <c r="H62" s="193">
        <v>5</v>
      </c>
      <c r="I62" s="193">
        <v>0</v>
      </c>
      <c r="J62" s="193">
        <v>2</v>
      </c>
      <c r="K62" s="193">
        <v>2</v>
      </c>
      <c r="L62" s="193">
        <v>25</v>
      </c>
      <c r="AH62" s="17"/>
    </row>
    <row r="63" spans="1:34" x14ac:dyDescent="0.25">
      <c r="A63" s="198" t="s">
        <v>4524</v>
      </c>
      <c r="B63" s="193">
        <v>131</v>
      </c>
      <c r="C63" s="193">
        <v>148</v>
      </c>
      <c r="D63" s="193">
        <v>99</v>
      </c>
      <c r="E63" s="193">
        <v>208</v>
      </c>
      <c r="F63" s="193">
        <v>137</v>
      </c>
      <c r="G63" s="193">
        <v>92</v>
      </c>
      <c r="H63" s="193">
        <v>244</v>
      </c>
      <c r="I63" s="193">
        <v>136</v>
      </c>
      <c r="J63" s="193">
        <v>188</v>
      </c>
      <c r="K63" s="193">
        <v>178</v>
      </c>
      <c r="L63" s="193">
        <v>1561</v>
      </c>
      <c r="AH63"/>
    </row>
    <row r="64" spans="1:34" x14ac:dyDescent="0.25">
      <c r="A64" s="199" t="s">
        <v>4525</v>
      </c>
      <c r="B64" s="202">
        <v>0</v>
      </c>
      <c r="C64" s="193">
        <v>1</v>
      </c>
      <c r="D64" s="193">
        <v>0</v>
      </c>
      <c r="E64" s="193">
        <v>2</v>
      </c>
      <c r="F64" s="193">
        <v>0</v>
      </c>
      <c r="G64" s="193">
        <v>0</v>
      </c>
      <c r="H64" s="193">
        <v>0</v>
      </c>
      <c r="I64" s="193">
        <v>0</v>
      </c>
      <c r="J64" s="193">
        <v>0</v>
      </c>
      <c r="K64" s="193">
        <v>2</v>
      </c>
      <c r="L64" s="193">
        <v>5</v>
      </c>
      <c r="AH64"/>
    </row>
    <row r="65" spans="1:38" x14ac:dyDescent="0.25">
      <c r="A65" s="198" t="s">
        <v>4526</v>
      </c>
      <c r="B65" s="202">
        <v>2</v>
      </c>
      <c r="C65" s="193">
        <v>1</v>
      </c>
      <c r="D65" s="193">
        <v>0</v>
      </c>
      <c r="E65" s="193">
        <v>1</v>
      </c>
      <c r="F65" s="193">
        <v>1</v>
      </c>
      <c r="G65" s="193">
        <v>1</v>
      </c>
      <c r="H65" s="193">
        <v>0</v>
      </c>
      <c r="I65" s="193">
        <v>1</v>
      </c>
      <c r="J65" s="193">
        <v>3</v>
      </c>
      <c r="K65" s="193">
        <v>2</v>
      </c>
      <c r="L65" s="193">
        <v>12</v>
      </c>
      <c r="AH65"/>
    </row>
    <row r="66" spans="1:38" x14ac:dyDescent="0.25">
      <c r="AH66" s="28"/>
      <c r="AK66" s="11"/>
    </row>
    <row r="67" spans="1:38" x14ac:dyDescent="0.25">
      <c r="A67" s="198" t="s">
        <v>4527</v>
      </c>
      <c r="B67" s="193" t="s">
        <v>4632</v>
      </c>
      <c r="C67" s="193" t="s">
        <v>4633</v>
      </c>
      <c r="D67" s="193" t="s">
        <v>4634</v>
      </c>
      <c r="E67" s="193" t="s">
        <v>4635</v>
      </c>
      <c r="F67" s="193" t="s">
        <v>4636</v>
      </c>
      <c r="G67" s="193" t="s">
        <v>4637</v>
      </c>
      <c r="H67" s="193" t="s">
        <v>4638</v>
      </c>
      <c r="I67" s="193" t="s">
        <v>4639</v>
      </c>
      <c r="J67" s="193" t="s">
        <v>4640</v>
      </c>
      <c r="K67" s="193" t="s">
        <v>4641</v>
      </c>
      <c r="L67" s="193" t="s">
        <v>4642</v>
      </c>
      <c r="M67" s="193" t="s">
        <v>4643</v>
      </c>
      <c r="N67" s="193" t="s">
        <v>4644</v>
      </c>
      <c r="O67" s="193" t="s">
        <v>4658</v>
      </c>
      <c r="P67" s="193" t="s">
        <v>4659</v>
      </c>
      <c r="Q67" s="193" t="s">
        <v>4660</v>
      </c>
      <c r="R67" s="193" t="s">
        <v>4661</v>
      </c>
      <c r="S67" s="193" t="s">
        <v>4662</v>
      </c>
      <c r="T67" s="193" t="s">
        <v>4663</v>
      </c>
      <c r="U67" s="193" t="s">
        <v>4664</v>
      </c>
      <c r="V67" s="193" t="s">
        <v>4665</v>
      </c>
      <c r="W67" s="193" t="s">
        <v>4666</v>
      </c>
      <c r="X67" s="193" t="s">
        <v>4667</v>
      </c>
      <c r="Y67" s="193" t="s">
        <v>4668</v>
      </c>
      <c r="Z67" s="193" t="s">
        <v>4669</v>
      </c>
      <c r="AA67" s="193" t="s">
        <v>4670</v>
      </c>
      <c r="AB67" s="193" t="s">
        <v>4540</v>
      </c>
      <c r="AC67" s="193" t="s">
        <v>4541</v>
      </c>
      <c r="AD67" s="193" t="s">
        <v>4542</v>
      </c>
      <c r="AH67"/>
      <c r="AK67" s="11"/>
    </row>
    <row r="68" spans="1:38" x14ac:dyDescent="0.25">
      <c r="A68" s="198" t="s">
        <v>4528</v>
      </c>
      <c r="B68" s="193" t="s">
        <v>4645</v>
      </c>
      <c r="C68" s="193" t="s">
        <v>4646</v>
      </c>
      <c r="D68" s="193" t="s">
        <v>4647</v>
      </c>
      <c r="E68" s="193" t="s">
        <v>4648</v>
      </c>
      <c r="F68" s="193" t="s">
        <v>4649</v>
      </c>
      <c r="G68" s="193" t="s">
        <v>4650</v>
      </c>
      <c r="H68" s="193" t="s">
        <v>4651</v>
      </c>
      <c r="I68" s="193" t="s">
        <v>4652</v>
      </c>
      <c r="J68" s="193" t="s">
        <v>4653</v>
      </c>
      <c r="K68" s="193" t="s">
        <v>4654</v>
      </c>
      <c r="L68" s="193" t="s">
        <v>4655</v>
      </c>
      <c r="M68" s="193" t="s">
        <v>4656</v>
      </c>
      <c r="N68" s="193" t="s">
        <v>4657</v>
      </c>
      <c r="O68" s="193" t="s">
        <v>4671</v>
      </c>
      <c r="P68" s="193" t="s">
        <v>4672</v>
      </c>
      <c r="Q68" s="193" t="s">
        <v>4673</v>
      </c>
      <c r="R68" s="193" t="s">
        <v>4674</v>
      </c>
      <c r="S68" s="193" t="s">
        <v>4675</v>
      </c>
      <c r="T68" s="193" t="s">
        <v>4676</v>
      </c>
      <c r="U68" s="193" t="s">
        <v>4677</v>
      </c>
      <c r="V68" s="193" t="s">
        <v>4678</v>
      </c>
      <c r="W68" s="193" t="s">
        <v>4679</v>
      </c>
      <c r="X68" s="193" t="s">
        <v>4680</v>
      </c>
      <c r="Y68" s="193" t="s">
        <v>4681</v>
      </c>
      <c r="Z68" s="193" t="s">
        <v>4682</v>
      </c>
      <c r="AA68" s="193" t="s">
        <v>4683</v>
      </c>
      <c r="AB68" s="193" t="s">
        <v>4686</v>
      </c>
      <c r="AC68" s="193" t="s">
        <v>4685</v>
      </c>
      <c r="AD68" s="193" t="s">
        <v>4684</v>
      </c>
      <c r="AH68" s="17"/>
      <c r="AK68" s="11"/>
      <c r="AL68"/>
    </row>
    <row r="69" spans="1:38" x14ac:dyDescent="0.25">
      <c r="A69" s="198" t="s">
        <v>4529</v>
      </c>
      <c r="B69" s="193">
        <v>47.83</v>
      </c>
      <c r="C69" s="193">
        <v>57.64</v>
      </c>
      <c r="D69" s="193">
        <v>58.33</v>
      </c>
      <c r="E69" s="193">
        <v>55.08</v>
      </c>
      <c r="F69" s="193">
        <v>55.93</v>
      </c>
      <c r="G69" s="193">
        <v>66.66</v>
      </c>
      <c r="H69" s="193">
        <v>58.69</v>
      </c>
      <c r="I69" s="193">
        <v>45.45</v>
      </c>
      <c r="J69" s="193">
        <v>60.85</v>
      </c>
      <c r="K69" s="193">
        <v>13.33</v>
      </c>
      <c r="L69" s="193">
        <v>54.33</v>
      </c>
      <c r="M69" s="193">
        <v>81.81</v>
      </c>
      <c r="N69" s="193">
        <v>67.02</v>
      </c>
      <c r="O69" s="193">
        <v>41.96</v>
      </c>
      <c r="P69" s="193">
        <v>21.93</v>
      </c>
      <c r="Q69" s="193">
        <v>55.36</v>
      </c>
      <c r="R69" s="193">
        <v>21.8</v>
      </c>
      <c r="S69" s="193">
        <v>59.02</v>
      </c>
      <c r="T69" s="193">
        <v>51.01</v>
      </c>
      <c r="U69" s="193">
        <v>53.38</v>
      </c>
      <c r="V69" s="193">
        <v>63.37</v>
      </c>
      <c r="W69" s="193">
        <v>66.42</v>
      </c>
      <c r="X69" s="193">
        <v>61.62</v>
      </c>
      <c r="Y69" s="193">
        <v>45.12</v>
      </c>
      <c r="Z69" s="193">
        <v>29.16</v>
      </c>
      <c r="AA69" s="193">
        <v>27.39</v>
      </c>
      <c r="AD69" s="193">
        <v>73.81</v>
      </c>
      <c r="AH69" s="17"/>
      <c r="AK69" s="39"/>
      <c r="AL69"/>
    </row>
    <row r="70" spans="1:38" x14ac:dyDescent="0.25">
      <c r="A70" s="198" t="s">
        <v>4531</v>
      </c>
      <c r="B70" s="193">
        <v>462</v>
      </c>
      <c r="C70" s="193">
        <v>170</v>
      </c>
      <c r="D70" s="193">
        <v>132</v>
      </c>
      <c r="E70" s="193">
        <v>728</v>
      </c>
      <c r="F70" s="193">
        <v>261</v>
      </c>
      <c r="G70" s="193">
        <v>150</v>
      </c>
      <c r="H70" s="193">
        <v>799</v>
      </c>
      <c r="I70" s="193">
        <v>286</v>
      </c>
      <c r="J70" s="193">
        <v>396</v>
      </c>
      <c r="K70" s="193">
        <v>105</v>
      </c>
      <c r="L70" s="193">
        <v>473</v>
      </c>
      <c r="M70" s="193">
        <v>66</v>
      </c>
      <c r="N70" s="193">
        <v>94</v>
      </c>
      <c r="O70" s="193">
        <v>112</v>
      </c>
      <c r="P70" s="193">
        <v>155</v>
      </c>
      <c r="Q70" s="193">
        <v>298</v>
      </c>
      <c r="R70" s="193">
        <v>133</v>
      </c>
      <c r="S70" s="193">
        <v>593</v>
      </c>
      <c r="T70" s="193">
        <v>443</v>
      </c>
      <c r="U70" s="193">
        <v>354</v>
      </c>
      <c r="V70" s="193">
        <v>456</v>
      </c>
      <c r="W70" s="193">
        <v>700</v>
      </c>
      <c r="X70" s="193">
        <v>185</v>
      </c>
      <c r="Y70" s="193">
        <v>82</v>
      </c>
      <c r="Z70" s="193">
        <v>96</v>
      </c>
      <c r="AA70" s="193">
        <v>219</v>
      </c>
      <c r="AB70" s="193">
        <v>0</v>
      </c>
      <c r="AC70" s="193">
        <v>0</v>
      </c>
      <c r="AD70" s="193">
        <v>7948</v>
      </c>
      <c r="AK70"/>
    </row>
    <row r="71" spans="1:38" x14ac:dyDescent="0.25">
      <c r="A71" s="198" t="s">
        <v>4530</v>
      </c>
      <c r="B71" s="193">
        <v>221</v>
      </c>
      <c r="C71" s="193">
        <v>98</v>
      </c>
      <c r="D71" s="193">
        <v>77</v>
      </c>
      <c r="E71" s="193">
        <v>401</v>
      </c>
      <c r="F71" s="193">
        <v>146</v>
      </c>
      <c r="G71" s="193">
        <v>100</v>
      </c>
      <c r="H71" s="193">
        <v>469</v>
      </c>
      <c r="I71" s="193">
        <v>130</v>
      </c>
      <c r="J71" s="193">
        <v>241</v>
      </c>
      <c r="K71" s="193">
        <v>14</v>
      </c>
      <c r="L71" s="193">
        <v>257</v>
      </c>
      <c r="M71" s="193">
        <v>54</v>
      </c>
      <c r="N71" s="193">
        <v>63</v>
      </c>
      <c r="O71" s="193">
        <v>47</v>
      </c>
      <c r="P71" s="193">
        <v>34</v>
      </c>
      <c r="Q71" s="193">
        <v>165</v>
      </c>
      <c r="R71" s="193">
        <v>29</v>
      </c>
      <c r="S71" s="193">
        <v>350</v>
      </c>
      <c r="T71" s="193">
        <v>226</v>
      </c>
      <c r="U71" s="193">
        <v>189</v>
      </c>
      <c r="V71" s="193">
        <v>289</v>
      </c>
      <c r="W71" s="193">
        <v>465</v>
      </c>
      <c r="X71" s="193">
        <v>114</v>
      </c>
      <c r="Y71" s="193">
        <v>37</v>
      </c>
      <c r="Z71" s="193">
        <v>28</v>
      </c>
      <c r="AA71" s="193">
        <v>60</v>
      </c>
      <c r="AB71" s="193">
        <v>1184</v>
      </c>
      <c r="AC71" s="193">
        <v>379</v>
      </c>
      <c r="AD71" s="193">
        <v>5867</v>
      </c>
      <c r="AH71" s="28"/>
      <c r="AK71" s="87"/>
      <c r="AL71" s="39"/>
    </row>
    <row r="72" spans="1:38" x14ac:dyDescent="0.25">
      <c r="A72" s="198" t="s">
        <v>4532</v>
      </c>
      <c r="B72" s="193">
        <v>59</v>
      </c>
      <c r="C72" s="193">
        <v>25</v>
      </c>
      <c r="D72" s="193">
        <v>43</v>
      </c>
      <c r="E72" s="193">
        <v>79</v>
      </c>
      <c r="F72" s="193">
        <v>35</v>
      </c>
      <c r="G72" s="193">
        <v>39</v>
      </c>
      <c r="H72" s="193">
        <v>164</v>
      </c>
      <c r="I72" s="193">
        <v>20</v>
      </c>
      <c r="J72" s="193">
        <v>74</v>
      </c>
      <c r="K72" s="193">
        <v>2</v>
      </c>
      <c r="L72" s="193">
        <v>56</v>
      </c>
      <c r="M72" s="193">
        <v>21</v>
      </c>
      <c r="N72" s="193">
        <v>28</v>
      </c>
      <c r="O72" s="202">
        <v>15</v>
      </c>
      <c r="P72" s="193">
        <v>5</v>
      </c>
      <c r="Q72" s="193">
        <v>48</v>
      </c>
      <c r="R72" s="193">
        <v>7</v>
      </c>
      <c r="S72" s="193">
        <v>129</v>
      </c>
      <c r="T72" s="193">
        <v>87</v>
      </c>
      <c r="U72" s="193">
        <v>79</v>
      </c>
      <c r="V72" s="193">
        <v>90</v>
      </c>
      <c r="W72" s="193">
        <v>177</v>
      </c>
      <c r="X72" s="193">
        <v>25</v>
      </c>
      <c r="Y72" s="193">
        <v>9</v>
      </c>
      <c r="Z72" s="193">
        <v>2</v>
      </c>
      <c r="AA72" s="193">
        <v>15</v>
      </c>
      <c r="AB72" s="193">
        <v>407</v>
      </c>
      <c r="AC72" s="193">
        <v>104</v>
      </c>
      <c r="AD72" s="193">
        <v>1844</v>
      </c>
      <c r="AK72"/>
      <c r="AL72" s="17"/>
    </row>
    <row r="73" spans="1:38" x14ac:dyDescent="0.25">
      <c r="A73" s="198" t="s">
        <v>4533</v>
      </c>
      <c r="B73" s="193">
        <v>119</v>
      </c>
      <c r="C73" s="193">
        <v>43</v>
      </c>
      <c r="D73" s="193">
        <v>5</v>
      </c>
      <c r="E73" s="193">
        <v>132</v>
      </c>
      <c r="F73" s="193">
        <v>69</v>
      </c>
      <c r="G73" s="193">
        <v>33</v>
      </c>
      <c r="H73" s="193">
        <v>137</v>
      </c>
      <c r="I73" s="193">
        <v>81</v>
      </c>
      <c r="J73" s="193">
        <v>94</v>
      </c>
      <c r="K73" s="193">
        <v>5</v>
      </c>
      <c r="L73" s="193">
        <v>123</v>
      </c>
      <c r="M73" s="193">
        <v>20</v>
      </c>
      <c r="N73" s="193">
        <v>8</v>
      </c>
      <c r="O73" s="193">
        <v>17</v>
      </c>
      <c r="P73" s="193">
        <v>10</v>
      </c>
      <c r="Q73" s="193">
        <v>64</v>
      </c>
      <c r="R73" s="193">
        <v>9</v>
      </c>
      <c r="S73" s="193">
        <v>117</v>
      </c>
      <c r="T73" s="193">
        <v>32</v>
      </c>
      <c r="U73" s="193">
        <v>65</v>
      </c>
      <c r="V73" s="193">
        <v>121</v>
      </c>
      <c r="W73" s="193">
        <v>172</v>
      </c>
      <c r="X73" s="193">
        <v>54</v>
      </c>
      <c r="Y73" s="193">
        <v>14</v>
      </c>
      <c r="Z73" s="193">
        <v>16</v>
      </c>
      <c r="AA73" s="193">
        <v>26</v>
      </c>
      <c r="AB73" s="193">
        <v>408</v>
      </c>
      <c r="AC73" s="193">
        <v>101</v>
      </c>
      <c r="AD73" s="193">
        <v>2095</v>
      </c>
      <c r="AK73"/>
      <c r="AL73" s="17"/>
    </row>
    <row r="74" spans="1:38" x14ac:dyDescent="0.25">
      <c r="A74" s="198" t="s">
        <v>4521</v>
      </c>
      <c r="B74" s="193">
        <v>1</v>
      </c>
      <c r="C74" s="193">
        <v>0</v>
      </c>
      <c r="D74" s="193">
        <v>0</v>
      </c>
      <c r="E74" s="193">
        <v>3</v>
      </c>
      <c r="F74" s="193">
        <v>0</v>
      </c>
      <c r="G74" s="193">
        <v>0</v>
      </c>
      <c r="H74" s="193">
        <v>1</v>
      </c>
      <c r="I74" s="193">
        <v>1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1</v>
      </c>
      <c r="T74" s="193">
        <v>0</v>
      </c>
      <c r="U74" s="193">
        <v>1</v>
      </c>
      <c r="V74" s="193">
        <v>0</v>
      </c>
      <c r="W74" s="193">
        <v>3</v>
      </c>
      <c r="X74" s="193">
        <v>0</v>
      </c>
      <c r="Y74" s="193">
        <v>1</v>
      </c>
      <c r="Z74" s="193">
        <v>0</v>
      </c>
      <c r="AA74" s="193">
        <v>0</v>
      </c>
      <c r="AB74" s="193">
        <v>7</v>
      </c>
      <c r="AC74" s="193">
        <v>3</v>
      </c>
      <c r="AD74" s="193">
        <v>22</v>
      </c>
      <c r="AK74"/>
      <c r="AL74"/>
    </row>
    <row r="75" spans="1:38" x14ac:dyDescent="0.25">
      <c r="A75" s="199" t="s">
        <v>4534</v>
      </c>
      <c r="B75" s="193">
        <v>0</v>
      </c>
      <c r="C75" s="193">
        <v>0</v>
      </c>
      <c r="D75" s="193">
        <v>0</v>
      </c>
      <c r="E75" s="193">
        <v>4</v>
      </c>
      <c r="F75" s="193">
        <v>2</v>
      </c>
      <c r="G75" s="193">
        <v>1</v>
      </c>
      <c r="H75" s="193">
        <v>3</v>
      </c>
      <c r="I75" s="193">
        <v>1</v>
      </c>
      <c r="J75" s="193">
        <v>0</v>
      </c>
      <c r="K75" s="193">
        <v>0</v>
      </c>
      <c r="L75" s="193">
        <v>2</v>
      </c>
      <c r="M75" s="193">
        <v>0</v>
      </c>
      <c r="N75" s="193">
        <v>0</v>
      </c>
      <c r="O75" s="193">
        <v>0</v>
      </c>
      <c r="P75" s="193">
        <v>1</v>
      </c>
      <c r="Q75" s="193">
        <v>0</v>
      </c>
      <c r="R75" s="193">
        <v>0</v>
      </c>
      <c r="S75" s="193">
        <v>0</v>
      </c>
      <c r="T75" s="193">
        <v>1</v>
      </c>
      <c r="U75" s="193">
        <v>0</v>
      </c>
      <c r="V75" s="193">
        <v>0</v>
      </c>
      <c r="W75" s="193">
        <v>1</v>
      </c>
      <c r="X75" s="193">
        <v>0</v>
      </c>
      <c r="Y75" s="193">
        <v>1</v>
      </c>
      <c r="Z75" s="193">
        <v>0</v>
      </c>
      <c r="AA75" s="193">
        <v>1</v>
      </c>
      <c r="AB75" s="193">
        <v>5</v>
      </c>
      <c r="AC75" s="193">
        <v>1</v>
      </c>
      <c r="AD75" s="193">
        <v>24</v>
      </c>
      <c r="AK75"/>
      <c r="AL75"/>
    </row>
    <row r="76" spans="1:38" x14ac:dyDescent="0.25">
      <c r="A76" s="199" t="s">
        <v>4522</v>
      </c>
      <c r="B76" s="193">
        <v>1</v>
      </c>
      <c r="C76" s="193">
        <v>0</v>
      </c>
      <c r="D76" s="193">
        <v>0</v>
      </c>
      <c r="E76" s="193">
        <v>1</v>
      </c>
      <c r="F76" s="193">
        <v>0</v>
      </c>
      <c r="G76" s="193">
        <v>0</v>
      </c>
      <c r="H76" s="193">
        <v>0</v>
      </c>
      <c r="I76" s="193">
        <v>0</v>
      </c>
      <c r="J76" s="193">
        <v>0</v>
      </c>
      <c r="K76" s="193">
        <v>0</v>
      </c>
      <c r="L76" s="193">
        <v>1</v>
      </c>
      <c r="M76" s="193">
        <v>0</v>
      </c>
      <c r="N76" s="193">
        <v>0</v>
      </c>
      <c r="O76" s="193">
        <v>0</v>
      </c>
      <c r="P76" s="193">
        <v>1</v>
      </c>
      <c r="Q76" s="193">
        <v>0</v>
      </c>
      <c r="R76" s="193">
        <v>0</v>
      </c>
      <c r="S76" s="193">
        <v>0</v>
      </c>
      <c r="T76" s="193">
        <v>0</v>
      </c>
      <c r="U76" s="193">
        <v>0</v>
      </c>
      <c r="V76" s="193">
        <v>2</v>
      </c>
      <c r="W76" s="193">
        <v>1</v>
      </c>
      <c r="X76" s="193">
        <v>0</v>
      </c>
      <c r="Y76" s="193">
        <v>0</v>
      </c>
      <c r="Z76" s="193">
        <v>0</v>
      </c>
      <c r="AA76" s="193">
        <v>1</v>
      </c>
      <c r="AB76" s="193">
        <v>0</v>
      </c>
      <c r="AC76" s="193">
        <v>0</v>
      </c>
      <c r="AD76" s="193">
        <v>8</v>
      </c>
      <c r="AK76"/>
      <c r="AL76"/>
    </row>
    <row r="77" spans="1:38" x14ac:dyDescent="0.25">
      <c r="A77" s="199" t="s">
        <v>4523</v>
      </c>
      <c r="B77" s="193">
        <v>1</v>
      </c>
      <c r="C77" s="193">
        <v>0</v>
      </c>
      <c r="D77" s="193">
        <v>0</v>
      </c>
      <c r="E77" s="193">
        <v>1</v>
      </c>
      <c r="F77" s="193">
        <v>0</v>
      </c>
      <c r="G77" s="193">
        <v>1</v>
      </c>
      <c r="H77" s="193">
        <v>1</v>
      </c>
      <c r="I77" s="193">
        <v>0</v>
      </c>
      <c r="J77" s="193">
        <v>0</v>
      </c>
      <c r="K77" s="193">
        <v>0</v>
      </c>
      <c r="L77" s="193">
        <v>1</v>
      </c>
      <c r="M77" s="193">
        <v>0</v>
      </c>
      <c r="N77" s="193">
        <v>0</v>
      </c>
      <c r="O77" s="193">
        <v>0</v>
      </c>
      <c r="P77" s="193">
        <v>0</v>
      </c>
      <c r="Q77" s="193">
        <v>0</v>
      </c>
      <c r="R77" s="193">
        <v>0</v>
      </c>
      <c r="S77" s="193">
        <v>1</v>
      </c>
      <c r="T77" s="193">
        <v>0</v>
      </c>
      <c r="U77" s="193">
        <v>1</v>
      </c>
      <c r="V77" s="193">
        <v>1</v>
      </c>
      <c r="W77" s="193">
        <v>0</v>
      </c>
      <c r="X77" s="193">
        <v>0</v>
      </c>
      <c r="Y77" s="193">
        <v>1</v>
      </c>
      <c r="Z77" s="193">
        <v>0</v>
      </c>
      <c r="AA77" s="193">
        <v>0</v>
      </c>
      <c r="AB77" s="193">
        <v>1</v>
      </c>
      <c r="AC77" s="193">
        <v>0</v>
      </c>
      <c r="AD77" s="193">
        <v>10</v>
      </c>
      <c r="AK77"/>
      <c r="AL77" s="63"/>
    </row>
    <row r="78" spans="1:38" x14ac:dyDescent="0.25">
      <c r="A78" s="198" t="s">
        <v>4535</v>
      </c>
      <c r="B78" s="193">
        <v>0</v>
      </c>
      <c r="C78" s="193">
        <v>0</v>
      </c>
      <c r="D78" s="193">
        <v>0</v>
      </c>
      <c r="E78" s="193">
        <v>1</v>
      </c>
      <c r="F78" s="193">
        <v>3</v>
      </c>
      <c r="G78" s="193">
        <v>0</v>
      </c>
      <c r="H78" s="193">
        <v>3</v>
      </c>
      <c r="I78" s="193">
        <v>0</v>
      </c>
      <c r="J78" s="193">
        <v>0</v>
      </c>
      <c r="K78" s="193">
        <v>0</v>
      </c>
      <c r="L78" s="193">
        <v>0</v>
      </c>
      <c r="M78" s="193">
        <v>0</v>
      </c>
      <c r="N78" s="193">
        <v>0</v>
      </c>
      <c r="O78" s="193">
        <v>0</v>
      </c>
      <c r="P78" s="193">
        <v>5</v>
      </c>
      <c r="Q78" s="193">
        <v>2</v>
      </c>
      <c r="R78" s="193">
        <v>0</v>
      </c>
      <c r="S78" s="193">
        <v>1</v>
      </c>
      <c r="T78" s="193">
        <v>2</v>
      </c>
      <c r="U78" s="193">
        <v>0</v>
      </c>
      <c r="V78" s="193">
        <v>0</v>
      </c>
      <c r="W78" s="193">
        <v>2</v>
      </c>
      <c r="X78" s="193">
        <v>1</v>
      </c>
      <c r="Y78" s="193">
        <v>1</v>
      </c>
      <c r="Z78" s="193">
        <v>0</v>
      </c>
      <c r="AA78" s="193">
        <v>0</v>
      </c>
      <c r="AB78" s="193">
        <v>7</v>
      </c>
      <c r="AC78" s="193">
        <v>1</v>
      </c>
      <c r="AD78" s="193">
        <v>29</v>
      </c>
      <c r="AK78"/>
      <c r="AL78" s="39"/>
    </row>
    <row r="79" spans="1:38" x14ac:dyDescent="0.25">
      <c r="A79" s="198" t="s">
        <v>4524</v>
      </c>
      <c r="B79" s="193">
        <v>32</v>
      </c>
      <c r="C79" s="193">
        <v>28</v>
      </c>
      <c r="D79" s="193">
        <v>29</v>
      </c>
      <c r="E79" s="193">
        <v>168</v>
      </c>
      <c r="F79" s="193">
        <v>35</v>
      </c>
      <c r="G79" s="193">
        <v>23</v>
      </c>
      <c r="H79" s="193">
        <v>153</v>
      </c>
      <c r="I79" s="193">
        <v>26</v>
      </c>
      <c r="J79" s="193">
        <v>42</v>
      </c>
      <c r="K79" s="193">
        <v>7</v>
      </c>
      <c r="L79" s="193">
        <v>66</v>
      </c>
      <c r="M79" s="193">
        <v>11</v>
      </c>
      <c r="N79" s="193">
        <v>17</v>
      </c>
      <c r="O79" s="193">
        <v>15</v>
      </c>
      <c r="P79" s="193">
        <v>12</v>
      </c>
      <c r="Q79" s="202">
        <v>48</v>
      </c>
      <c r="R79" s="202">
        <v>12</v>
      </c>
      <c r="S79" s="193">
        <v>98</v>
      </c>
      <c r="T79" s="193">
        <v>100</v>
      </c>
      <c r="U79" s="193">
        <v>42</v>
      </c>
      <c r="V79" s="193">
        <v>64</v>
      </c>
      <c r="W79" s="193">
        <v>101</v>
      </c>
      <c r="X79" s="193">
        <v>30</v>
      </c>
      <c r="Y79" s="193">
        <v>8</v>
      </c>
      <c r="Z79" s="193">
        <v>9</v>
      </c>
      <c r="AA79" s="193">
        <v>15</v>
      </c>
      <c r="AB79" s="193">
        <v>329</v>
      </c>
      <c r="AC79" s="193">
        <v>164</v>
      </c>
      <c r="AD79" s="193">
        <v>1684</v>
      </c>
      <c r="AK79"/>
      <c r="AL79"/>
    </row>
    <row r="80" spans="1:38" x14ac:dyDescent="0.25">
      <c r="A80" s="199" t="s">
        <v>4525</v>
      </c>
      <c r="B80" s="193">
        <v>3</v>
      </c>
      <c r="C80" s="193">
        <v>2</v>
      </c>
      <c r="D80" s="193">
        <v>0</v>
      </c>
      <c r="E80" s="193">
        <v>3</v>
      </c>
      <c r="F80" s="193">
        <v>0</v>
      </c>
      <c r="G80" s="193">
        <v>1</v>
      </c>
      <c r="H80" s="193">
        <v>0</v>
      </c>
      <c r="I80" s="193">
        <v>0</v>
      </c>
      <c r="J80" s="193">
        <v>0</v>
      </c>
      <c r="K80" s="193">
        <v>0</v>
      </c>
      <c r="L80" s="193">
        <v>1</v>
      </c>
      <c r="M80" s="193">
        <v>1</v>
      </c>
      <c r="N80" s="193">
        <v>0</v>
      </c>
      <c r="O80" s="193">
        <v>0</v>
      </c>
      <c r="P80" s="193">
        <v>0</v>
      </c>
      <c r="Q80" s="202">
        <v>0</v>
      </c>
      <c r="R80" s="202">
        <v>0</v>
      </c>
      <c r="S80" s="193">
        <v>2</v>
      </c>
      <c r="T80" s="193">
        <v>2</v>
      </c>
      <c r="U80" s="193">
        <v>0</v>
      </c>
      <c r="V80" s="193">
        <v>1</v>
      </c>
      <c r="W80" s="193">
        <v>0</v>
      </c>
      <c r="X80" s="193">
        <v>1</v>
      </c>
      <c r="Y80" s="193">
        <v>0</v>
      </c>
      <c r="Z80" s="193">
        <v>0</v>
      </c>
      <c r="AA80" s="193">
        <v>2</v>
      </c>
      <c r="AB80" s="193">
        <v>2</v>
      </c>
      <c r="AC80" s="193">
        <v>0</v>
      </c>
      <c r="AD80" s="193">
        <v>21</v>
      </c>
    </row>
    <row r="81" spans="1:38" x14ac:dyDescent="0.25">
      <c r="A81" s="198" t="s">
        <v>4526</v>
      </c>
      <c r="B81" s="202">
        <v>0</v>
      </c>
      <c r="C81" s="193">
        <v>0</v>
      </c>
      <c r="D81" s="193">
        <v>0</v>
      </c>
      <c r="E81" s="193">
        <v>0</v>
      </c>
      <c r="F81" s="193">
        <v>1</v>
      </c>
      <c r="G81" s="193">
        <v>0</v>
      </c>
      <c r="H81" s="193">
        <v>0</v>
      </c>
      <c r="I81" s="193">
        <v>0</v>
      </c>
      <c r="J81" s="193">
        <v>0</v>
      </c>
      <c r="K81" s="193">
        <v>0</v>
      </c>
      <c r="L81" s="193">
        <v>0</v>
      </c>
      <c r="M81" s="193">
        <v>0</v>
      </c>
      <c r="N81" s="193">
        <v>0</v>
      </c>
      <c r="O81" s="202">
        <v>0</v>
      </c>
      <c r="P81" s="193">
        <v>0</v>
      </c>
      <c r="Q81" s="193">
        <v>0</v>
      </c>
      <c r="R81" s="193">
        <v>0</v>
      </c>
      <c r="S81" s="193">
        <v>0</v>
      </c>
      <c r="T81" s="193">
        <v>1</v>
      </c>
      <c r="U81" s="193">
        <v>0</v>
      </c>
      <c r="V81" s="193">
        <v>0</v>
      </c>
      <c r="W81" s="193">
        <v>0</v>
      </c>
      <c r="X81" s="193">
        <v>0</v>
      </c>
      <c r="Y81" s="193">
        <v>1</v>
      </c>
      <c r="Z81" s="193">
        <v>0</v>
      </c>
      <c r="AA81" s="193">
        <v>0</v>
      </c>
      <c r="AB81" s="193">
        <v>2</v>
      </c>
      <c r="AC81" s="193">
        <v>0</v>
      </c>
      <c r="AD81" s="193">
        <v>5</v>
      </c>
    </row>
    <row r="82" spans="1:38" x14ac:dyDescent="0.25">
      <c r="AK82"/>
    </row>
    <row r="83" spans="1:38" x14ac:dyDescent="0.25">
      <c r="A83" s="198" t="s">
        <v>4527</v>
      </c>
      <c r="B83" s="193" t="s">
        <v>4687</v>
      </c>
      <c r="C83" s="193" t="s">
        <v>4688</v>
      </c>
      <c r="D83" s="193" t="s">
        <v>4689</v>
      </c>
      <c r="E83" s="193" t="s">
        <v>4690</v>
      </c>
      <c r="F83" s="193" t="s">
        <v>4691</v>
      </c>
      <c r="G83" s="193" t="s">
        <v>4692</v>
      </c>
      <c r="H83" s="193" t="s">
        <v>4693</v>
      </c>
      <c r="I83" s="193" t="s">
        <v>4694</v>
      </c>
      <c r="J83" s="193" t="s">
        <v>4695</v>
      </c>
      <c r="K83" s="193" t="s">
        <v>4696</v>
      </c>
      <c r="L83" s="193" t="s">
        <v>4697</v>
      </c>
      <c r="M83" s="193" t="s">
        <v>4698</v>
      </c>
      <c r="N83" s="193" t="s">
        <v>4699</v>
      </c>
      <c r="O83" s="193" t="s">
        <v>4713</v>
      </c>
      <c r="P83" s="193" t="s">
        <v>4540</v>
      </c>
      <c r="Q83" s="193" t="s">
        <v>4541</v>
      </c>
      <c r="R83" s="193" t="s">
        <v>4542</v>
      </c>
    </row>
    <row r="84" spans="1:38" x14ac:dyDescent="0.25">
      <c r="A84" s="198" t="s">
        <v>4528</v>
      </c>
      <c r="B84" s="193" t="s">
        <v>4700</v>
      </c>
      <c r="C84" s="193" t="s">
        <v>4701</v>
      </c>
      <c r="D84" s="193" t="s">
        <v>4702</v>
      </c>
      <c r="E84" s="193" t="s">
        <v>4703</v>
      </c>
      <c r="F84" s="193" t="s">
        <v>4704</v>
      </c>
      <c r="G84" s="193" t="s">
        <v>4705</v>
      </c>
      <c r="H84" s="193" t="s">
        <v>4706</v>
      </c>
      <c r="I84" s="193" t="s">
        <v>4707</v>
      </c>
      <c r="J84" s="193" t="s">
        <v>4708</v>
      </c>
      <c r="K84" s="193" t="s">
        <v>4709</v>
      </c>
      <c r="L84" s="193" t="s">
        <v>4710</v>
      </c>
      <c r="M84" s="193" t="s">
        <v>4711</v>
      </c>
      <c r="N84" s="193" t="s">
        <v>4712</v>
      </c>
      <c r="O84" s="193" t="s">
        <v>4714</v>
      </c>
      <c r="P84" s="193" t="s">
        <v>4715</v>
      </c>
      <c r="Q84" s="193" t="s">
        <v>4716</v>
      </c>
      <c r="R84" s="193" t="s">
        <v>4717</v>
      </c>
      <c r="AL84" s="13"/>
    </row>
    <row r="85" spans="1:38" x14ac:dyDescent="0.25">
      <c r="A85" s="198" t="s">
        <v>4529</v>
      </c>
      <c r="B85" s="193">
        <v>68.510000000000005</v>
      </c>
      <c r="C85" s="193">
        <v>32.78</v>
      </c>
      <c r="D85" s="193">
        <v>66.66</v>
      </c>
      <c r="E85" s="193">
        <v>50</v>
      </c>
      <c r="F85" s="193">
        <v>42.85</v>
      </c>
      <c r="G85" s="193">
        <v>65.34</v>
      </c>
      <c r="H85" s="193">
        <v>36.770000000000003</v>
      </c>
      <c r="I85" s="193">
        <v>36.36</v>
      </c>
      <c r="J85" s="193">
        <v>59.13</v>
      </c>
      <c r="K85" s="193">
        <v>50.84</v>
      </c>
      <c r="L85" s="193">
        <v>61.42</v>
      </c>
      <c r="M85" s="193">
        <v>57.29</v>
      </c>
      <c r="N85" s="193">
        <v>61.19</v>
      </c>
      <c r="O85" s="193">
        <v>60</v>
      </c>
      <c r="R85" s="193">
        <v>81.510000000000005</v>
      </c>
      <c r="AL85" s="13"/>
    </row>
    <row r="86" spans="1:38" x14ac:dyDescent="0.25">
      <c r="A86" s="198" t="s">
        <v>4531</v>
      </c>
      <c r="B86" s="193">
        <v>108</v>
      </c>
      <c r="C86" s="193">
        <v>244</v>
      </c>
      <c r="D86" s="193">
        <v>81</v>
      </c>
      <c r="E86" s="193">
        <v>110</v>
      </c>
      <c r="F86" s="193">
        <v>49</v>
      </c>
      <c r="G86" s="193">
        <v>101</v>
      </c>
      <c r="H86" s="193">
        <v>1686</v>
      </c>
      <c r="I86" s="193">
        <v>33</v>
      </c>
      <c r="J86" s="193">
        <v>1314</v>
      </c>
      <c r="K86" s="193">
        <v>712</v>
      </c>
      <c r="L86" s="193">
        <v>954</v>
      </c>
      <c r="M86" s="193">
        <v>96</v>
      </c>
      <c r="N86" s="193">
        <v>1505</v>
      </c>
      <c r="O86" s="193">
        <v>155</v>
      </c>
      <c r="P86" s="193">
        <v>0</v>
      </c>
      <c r="Q86" s="193">
        <v>0</v>
      </c>
      <c r="R86" s="193">
        <v>7148</v>
      </c>
      <c r="AL86" s="13"/>
    </row>
    <row r="87" spans="1:38" x14ac:dyDescent="0.25">
      <c r="A87" s="198" t="s">
        <v>4530</v>
      </c>
      <c r="B87" s="193">
        <v>74</v>
      </c>
      <c r="C87" s="193">
        <v>80</v>
      </c>
      <c r="D87" s="193">
        <v>54</v>
      </c>
      <c r="E87" s="193">
        <v>55</v>
      </c>
      <c r="F87" s="193">
        <v>21</v>
      </c>
      <c r="G87" s="193">
        <v>66</v>
      </c>
      <c r="H87" s="193">
        <v>620</v>
      </c>
      <c r="I87" s="193">
        <v>12</v>
      </c>
      <c r="J87" s="193">
        <v>777</v>
      </c>
      <c r="K87" s="193">
        <v>362</v>
      </c>
      <c r="L87" s="193">
        <v>586</v>
      </c>
      <c r="M87" s="193">
        <v>55</v>
      </c>
      <c r="N87" s="193">
        <v>921</v>
      </c>
      <c r="O87" s="193">
        <v>93</v>
      </c>
      <c r="P87" s="193">
        <v>1289</v>
      </c>
      <c r="Q87" s="193">
        <v>762</v>
      </c>
      <c r="R87" s="193">
        <v>5827</v>
      </c>
      <c r="AL87"/>
    </row>
    <row r="88" spans="1:38" x14ac:dyDescent="0.25">
      <c r="A88" s="198" t="s">
        <v>4532</v>
      </c>
      <c r="B88" s="193">
        <v>19</v>
      </c>
      <c r="C88" s="193">
        <v>36</v>
      </c>
      <c r="D88" s="193">
        <v>7</v>
      </c>
      <c r="E88" s="193">
        <v>27</v>
      </c>
      <c r="F88" s="193">
        <v>9</v>
      </c>
      <c r="G88" s="193">
        <v>11</v>
      </c>
      <c r="H88" s="193">
        <v>265</v>
      </c>
      <c r="I88" s="193">
        <v>4</v>
      </c>
      <c r="J88" s="193">
        <v>329</v>
      </c>
      <c r="K88" s="193">
        <v>138</v>
      </c>
      <c r="L88" s="193">
        <v>276</v>
      </c>
      <c r="M88" s="193">
        <v>24</v>
      </c>
      <c r="N88" s="193">
        <v>334</v>
      </c>
      <c r="O88" s="193">
        <v>49</v>
      </c>
      <c r="P88" s="193">
        <v>494</v>
      </c>
      <c r="Q88" s="193">
        <v>323</v>
      </c>
      <c r="R88" s="193">
        <v>2345</v>
      </c>
    </row>
    <row r="89" spans="1:38" x14ac:dyDescent="0.25">
      <c r="A89" s="198" t="s">
        <v>4533</v>
      </c>
      <c r="B89" s="203">
        <v>39</v>
      </c>
      <c r="C89" s="193">
        <v>26</v>
      </c>
      <c r="D89" s="193">
        <v>34</v>
      </c>
      <c r="E89" s="193">
        <v>16</v>
      </c>
      <c r="F89" s="193">
        <v>7</v>
      </c>
      <c r="G89" s="193">
        <v>22</v>
      </c>
      <c r="H89" s="193">
        <v>147</v>
      </c>
      <c r="I89" s="193">
        <v>3</v>
      </c>
      <c r="J89" s="193">
        <v>195</v>
      </c>
      <c r="K89" s="193">
        <v>114</v>
      </c>
      <c r="L89" s="193">
        <v>159</v>
      </c>
      <c r="M89" s="193">
        <v>16</v>
      </c>
      <c r="N89" s="193">
        <v>280</v>
      </c>
      <c r="O89" s="193">
        <v>24</v>
      </c>
      <c r="P89" s="193">
        <v>331</v>
      </c>
      <c r="Q89" s="193">
        <v>133</v>
      </c>
      <c r="R89" s="193">
        <v>1546</v>
      </c>
    </row>
    <row r="90" spans="1:38" x14ac:dyDescent="0.25">
      <c r="A90" s="198" t="s">
        <v>4521</v>
      </c>
      <c r="B90" s="193">
        <v>0</v>
      </c>
      <c r="C90" s="193">
        <v>0</v>
      </c>
      <c r="D90" s="193">
        <v>0</v>
      </c>
      <c r="E90" s="193">
        <v>1</v>
      </c>
      <c r="F90" s="193">
        <v>0</v>
      </c>
      <c r="G90" s="193">
        <v>0</v>
      </c>
      <c r="H90" s="193">
        <v>1</v>
      </c>
      <c r="I90" s="193">
        <v>0</v>
      </c>
      <c r="J90" s="193">
        <v>1</v>
      </c>
      <c r="K90" s="193">
        <v>1</v>
      </c>
      <c r="L90" s="193">
        <v>0</v>
      </c>
      <c r="M90" s="193">
        <v>0</v>
      </c>
      <c r="N90" s="193">
        <v>0</v>
      </c>
      <c r="O90" s="193">
        <v>0</v>
      </c>
      <c r="P90" s="193">
        <v>2</v>
      </c>
      <c r="Q90" s="193">
        <v>1</v>
      </c>
      <c r="R90" s="193">
        <v>7</v>
      </c>
    </row>
    <row r="91" spans="1:38" x14ac:dyDescent="0.25">
      <c r="A91" s="199" t="s">
        <v>4534</v>
      </c>
      <c r="B91" s="193">
        <v>0</v>
      </c>
      <c r="C91" s="193">
        <v>0</v>
      </c>
      <c r="D91" s="193">
        <v>0</v>
      </c>
      <c r="E91" s="193">
        <v>0</v>
      </c>
      <c r="F91" s="193">
        <v>1</v>
      </c>
      <c r="G91" s="193">
        <v>1</v>
      </c>
      <c r="H91" s="193">
        <v>0</v>
      </c>
      <c r="I91" s="193">
        <v>0</v>
      </c>
      <c r="J91" s="193">
        <v>1</v>
      </c>
      <c r="K91" s="193">
        <v>2</v>
      </c>
      <c r="L91" s="193">
        <v>0</v>
      </c>
      <c r="M91" s="193">
        <v>0</v>
      </c>
      <c r="N91" s="193">
        <v>1</v>
      </c>
      <c r="O91" s="193">
        <v>1</v>
      </c>
      <c r="P91" s="193">
        <v>7</v>
      </c>
      <c r="Q91" s="193">
        <v>1</v>
      </c>
      <c r="R91" s="193">
        <v>15</v>
      </c>
    </row>
    <row r="92" spans="1:38" x14ac:dyDescent="0.25">
      <c r="A92" s="199" t="s">
        <v>4522</v>
      </c>
      <c r="B92" s="193">
        <v>0</v>
      </c>
      <c r="C92" s="193">
        <v>0</v>
      </c>
      <c r="D92" s="193">
        <v>0</v>
      </c>
      <c r="E92" s="193">
        <v>0</v>
      </c>
      <c r="F92" s="193">
        <v>0</v>
      </c>
      <c r="G92" s="193">
        <v>0</v>
      </c>
      <c r="H92" s="193">
        <v>1</v>
      </c>
      <c r="I92" s="193">
        <v>0</v>
      </c>
      <c r="J92" s="193">
        <v>0</v>
      </c>
      <c r="K92" s="193">
        <v>0</v>
      </c>
      <c r="L92" s="193">
        <v>0</v>
      </c>
      <c r="M92" s="193">
        <v>1</v>
      </c>
      <c r="N92" s="193">
        <v>1</v>
      </c>
      <c r="O92" s="193">
        <v>2</v>
      </c>
      <c r="P92" s="193">
        <v>1</v>
      </c>
      <c r="Q92" s="193">
        <v>1</v>
      </c>
      <c r="R92" s="193">
        <v>7</v>
      </c>
    </row>
    <row r="93" spans="1:38" x14ac:dyDescent="0.25">
      <c r="A93" s="199" t="s">
        <v>4523</v>
      </c>
      <c r="B93" s="193">
        <v>0</v>
      </c>
      <c r="C93" s="193">
        <v>0</v>
      </c>
      <c r="D93" s="193">
        <v>0</v>
      </c>
      <c r="E93" s="193">
        <v>0</v>
      </c>
      <c r="F93" s="193">
        <v>1</v>
      </c>
      <c r="G93" s="193">
        <v>0</v>
      </c>
      <c r="H93" s="193">
        <v>0</v>
      </c>
      <c r="I93" s="193">
        <v>0</v>
      </c>
      <c r="J93" s="193">
        <v>0</v>
      </c>
      <c r="K93" s="193">
        <v>0</v>
      </c>
      <c r="L93" s="193">
        <v>0</v>
      </c>
      <c r="M93" s="193">
        <v>0</v>
      </c>
      <c r="N93" s="193">
        <v>0</v>
      </c>
      <c r="O93" s="193">
        <v>0</v>
      </c>
      <c r="P93" s="193">
        <v>3</v>
      </c>
      <c r="Q93" s="193">
        <v>0</v>
      </c>
      <c r="R93" s="193">
        <v>4</v>
      </c>
    </row>
    <row r="94" spans="1:38" x14ac:dyDescent="0.25">
      <c r="A94" s="198" t="s">
        <v>4535</v>
      </c>
      <c r="B94" s="193">
        <v>0</v>
      </c>
      <c r="C94" s="193">
        <v>0</v>
      </c>
      <c r="D94" s="193">
        <v>2</v>
      </c>
      <c r="E94" s="193">
        <v>0</v>
      </c>
      <c r="F94" s="193">
        <v>0</v>
      </c>
      <c r="G94" s="193">
        <v>1</v>
      </c>
      <c r="H94" s="193">
        <v>2</v>
      </c>
      <c r="I94" s="193">
        <v>0</v>
      </c>
      <c r="J94" s="193">
        <v>5</v>
      </c>
      <c r="K94" s="193">
        <v>3</v>
      </c>
      <c r="L94" s="193">
        <v>2</v>
      </c>
      <c r="M94" s="193">
        <v>1</v>
      </c>
      <c r="N94" s="193">
        <v>4</v>
      </c>
      <c r="O94" s="193">
        <v>0</v>
      </c>
      <c r="P94" s="193">
        <v>4</v>
      </c>
      <c r="Q94" s="193">
        <v>2</v>
      </c>
      <c r="R94" s="193">
        <v>26</v>
      </c>
    </row>
    <row r="95" spans="1:38" x14ac:dyDescent="0.25">
      <c r="A95" s="198" t="s">
        <v>4524</v>
      </c>
      <c r="B95" s="193">
        <v>15</v>
      </c>
      <c r="C95" s="193">
        <v>15</v>
      </c>
      <c r="D95" s="193">
        <v>8</v>
      </c>
      <c r="E95" s="193">
        <v>8</v>
      </c>
      <c r="F95" s="193">
        <v>3</v>
      </c>
      <c r="G95" s="193">
        <v>31</v>
      </c>
      <c r="H95" s="193">
        <v>202</v>
      </c>
      <c r="I95" s="193">
        <v>5</v>
      </c>
      <c r="J95" s="193">
        <v>224</v>
      </c>
      <c r="K95" s="193">
        <v>87</v>
      </c>
      <c r="L95" s="193">
        <v>134</v>
      </c>
      <c r="M95" s="193">
        <v>10</v>
      </c>
      <c r="N95" s="193">
        <v>289</v>
      </c>
      <c r="O95" s="193">
        <v>11</v>
      </c>
      <c r="P95" s="193">
        <v>423</v>
      </c>
      <c r="Q95" s="193">
        <v>283</v>
      </c>
      <c r="R95" s="193">
        <v>1748</v>
      </c>
    </row>
    <row r="96" spans="1:38" x14ac:dyDescent="0.25">
      <c r="A96" s="199" t="s">
        <v>4525</v>
      </c>
      <c r="B96" s="193">
        <v>0</v>
      </c>
      <c r="C96" s="193">
        <v>0</v>
      </c>
      <c r="D96" s="193">
        <v>0</v>
      </c>
      <c r="E96" s="193">
        <v>0</v>
      </c>
      <c r="F96" s="193">
        <v>0</v>
      </c>
      <c r="G96" s="193">
        <v>0</v>
      </c>
      <c r="H96" s="193">
        <v>0</v>
      </c>
      <c r="I96" s="193">
        <v>0</v>
      </c>
      <c r="J96" s="193">
        <v>0</v>
      </c>
      <c r="K96" s="193">
        <v>1</v>
      </c>
      <c r="L96" s="193">
        <v>0</v>
      </c>
      <c r="M96" s="193">
        <v>1</v>
      </c>
      <c r="N96" s="193">
        <v>5</v>
      </c>
      <c r="O96" s="193">
        <v>0</v>
      </c>
      <c r="P96" s="193">
        <v>1</v>
      </c>
      <c r="Q96" s="193">
        <v>0</v>
      </c>
      <c r="R96" s="193">
        <v>8</v>
      </c>
    </row>
    <row r="97" spans="1:42" x14ac:dyDescent="0.25">
      <c r="A97" s="198" t="s">
        <v>4526</v>
      </c>
      <c r="B97" s="193">
        <v>0</v>
      </c>
      <c r="C97" s="193">
        <v>0</v>
      </c>
      <c r="D97" s="193">
        <v>0</v>
      </c>
      <c r="E97" s="193">
        <v>0</v>
      </c>
      <c r="F97" s="193">
        <v>0</v>
      </c>
      <c r="G97" s="193">
        <v>0</v>
      </c>
      <c r="H97" s="193">
        <v>0</v>
      </c>
      <c r="I97" s="193">
        <v>0</v>
      </c>
      <c r="J97" s="193">
        <v>0</v>
      </c>
      <c r="K97" s="193">
        <v>1</v>
      </c>
      <c r="L97" s="193">
        <v>1</v>
      </c>
      <c r="M97" s="193">
        <v>1</v>
      </c>
      <c r="N97" s="193">
        <v>0</v>
      </c>
      <c r="O97" s="193">
        <v>0</v>
      </c>
      <c r="P97" s="193">
        <v>2</v>
      </c>
      <c r="Q97" s="193">
        <v>0</v>
      </c>
      <c r="R97" s="193">
        <v>5</v>
      </c>
    </row>
    <row r="99" spans="1:42" x14ac:dyDescent="0.25">
      <c r="A99" s="198" t="s">
        <v>4527</v>
      </c>
      <c r="B99" s="193" t="s">
        <v>4718</v>
      </c>
      <c r="C99" s="193" t="s">
        <v>4719</v>
      </c>
      <c r="D99" s="193" t="s">
        <v>4720</v>
      </c>
      <c r="E99" s="193" t="s">
        <v>4721</v>
      </c>
      <c r="F99" s="193" t="s">
        <v>4722</v>
      </c>
      <c r="G99" s="193" t="s">
        <v>4723</v>
      </c>
      <c r="H99" s="193" t="s">
        <v>4724</v>
      </c>
      <c r="I99" s="193" t="s">
        <v>4725</v>
      </c>
      <c r="J99" s="193" t="s">
        <v>4726</v>
      </c>
      <c r="K99" s="193" t="s">
        <v>4727</v>
      </c>
      <c r="L99" s="193" t="s">
        <v>4728</v>
      </c>
      <c r="M99" s="193" t="s">
        <v>4540</v>
      </c>
      <c r="N99" s="193" t="s">
        <v>4541</v>
      </c>
      <c r="O99" s="193" t="s">
        <v>4542</v>
      </c>
      <c r="AP99"/>
    </row>
    <row r="100" spans="1:42" x14ac:dyDescent="0.25">
      <c r="A100" s="198" t="s">
        <v>4528</v>
      </c>
      <c r="B100" s="193" t="s">
        <v>4729</v>
      </c>
      <c r="C100" s="193" t="s">
        <v>4730</v>
      </c>
      <c r="D100" s="193" t="s">
        <v>4731</v>
      </c>
      <c r="E100" s="193" t="s">
        <v>4732</v>
      </c>
      <c r="F100" s="193" t="s">
        <v>4733</v>
      </c>
      <c r="G100" s="193" t="s">
        <v>4734</v>
      </c>
      <c r="H100" s="193" t="s">
        <v>4735</v>
      </c>
      <c r="I100" s="193" t="s">
        <v>4736</v>
      </c>
      <c r="J100" s="193" t="s">
        <v>4737</v>
      </c>
      <c r="K100" s="193" t="s">
        <v>4738</v>
      </c>
      <c r="L100" s="193" t="s">
        <v>4739</v>
      </c>
      <c r="M100" s="193" t="s">
        <v>4740</v>
      </c>
      <c r="N100" s="193" t="s">
        <v>4741</v>
      </c>
      <c r="O100" s="193" t="s">
        <v>4742</v>
      </c>
      <c r="AP100"/>
    </row>
    <row r="101" spans="1:42" x14ac:dyDescent="0.25">
      <c r="A101" s="198" t="s">
        <v>4529</v>
      </c>
      <c r="B101" s="193">
        <v>59.37</v>
      </c>
      <c r="C101" s="193">
        <v>62.61</v>
      </c>
      <c r="D101" s="193">
        <v>61.18</v>
      </c>
      <c r="E101" s="193">
        <v>62.86</v>
      </c>
      <c r="F101" s="193">
        <v>57.57</v>
      </c>
      <c r="G101" s="193">
        <v>57.95</v>
      </c>
      <c r="H101" s="193">
        <v>58.22</v>
      </c>
      <c r="I101" s="193">
        <v>64.099999999999994</v>
      </c>
      <c r="J101" s="193">
        <v>59.87</v>
      </c>
      <c r="K101" s="193">
        <v>46.19</v>
      </c>
      <c r="L101" s="193">
        <v>61.27</v>
      </c>
      <c r="O101" s="193">
        <v>86.2</v>
      </c>
      <c r="AP101"/>
    </row>
    <row r="102" spans="1:42" x14ac:dyDescent="0.25">
      <c r="A102" s="198" t="s">
        <v>4531</v>
      </c>
      <c r="B102" s="193">
        <v>955</v>
      </c>
      <c r="C102" s="193">
        <v>749</v>
      </c>
      <c r="D102" s="193">
        <v>1064</v>
      </c>
      <c r="E102" s="193">
        <v>676</v>
      </c>
      <c r="F102" s="193">
        <v>851</v>
      </c>
      <c r="G102" s="193">
        <v>647</v>
      </c>
      <c r="H102" s="193">
        <v>632</v>
      </c>
      <c r="I102" s="193">
        <v>560</v>
      </c>
      <c r="J102" s="193">
        <v>496</v>
      </c>
      <c r="K102" s="193">
        <v>368</v>
      </c>
      <c r="L102" s="193">
        <v>860</v>
      </c>
      <c r="M102" s="204">
        <v>0</v>
      </c>
      <c r="N102" s="193">
        <v>0</v>
      </c>
      <c r="O102" s="193">
        <v>7858</v>
      </c>
      <c r="AP102" s="28"/>
    </row>
    <row r="103" spans="1:42" x14ac:dyDescent="0.25">
      <c r="A103" s="198" t="s">
        <v>4530</v>
      </c>
      <c r="B103" s="193">
        <v>567</v>
      </c>
      <c r="C103" s="193">
        <v>469</v>
      </c>
      <c r="D103" s="193">
        <v>651</v>
      </c>
      <c r="E103" s="193">
        <v>425</v>
      </c>
      <c r="F103" s="193">
        <v>490</v>
      </c>
      <c r="G103" s="193">
        <v>375</v>
      </c>
      <c r="H103" s="193">
        <v>368</v>
      </c>
      <c r="I103" s="193">
        <v>359</v>
      </c>
      <c r="J103" s="193">
        <v>297</v>
      </c>
      <c r="K103" s="193">
        <v>170</v>
      </c>
      <c r="L103" s="193">
        <v>527</v>
      </c>
      <c r="M103" s="204">
        <v>1222</v>
      </c>
      <c r="N103" s="193">
        <v>854</v>
      </c>
      <c r="O103" s="193">
        <v>6774</v>
      </c>
    </row>
    <row r="104" spans="1:42" x14ac:dyDescent="0.25">
      <c r="A104" s="198" t="s">
        <v>4532</v>
      </c>
      <c r="B104" s="203">
        <v>194</v>
      </c>
      <c r="C104" s="193">
        <v>140</v>
      </c>
      <c r="D104" s="193">
        <v>154</v>
      </c>
      <c r="E104" s="193">
        <v>152</v>
      </c>
      <c r="F104" s="193">
        <v>168</v>
      </c>
      <c r="G104" s="193">
        <v>131</v>
      </c>
      <c r="H104" s="193">
        <v>129</v>
      </c>
      <c r="I104" s="193">
        <v>122</v>
      </c>
      <c r="J104" s="193">
        <v>101</v>
      </c>
      <c r="K104" s="193">
        <v>48</v>
      </c>
      <c r="L104" s="193">
        <v>194</v>
      </c>
      <c r="M104" s="193">
        <v>406</v>
      </c>
      <c r="N104" s="193">
        <v>234</v>
      </c>
      <c r="O104" s="193">
        <v>2173</v>
      </c>
    </row>
    <row r="105" spans="1:42" x14ac:dyDescent="0.25">
      <c r="A105" s="198" t="s">
        <v>4533</v>
      </c>
      <c r="B105" s="203">
        <v>133</v>
      </c>
      <c r="C105" s="193">
        <v>178</v>
      </c>
      <c r="D105" s="193">
        <v>286</v>
      </c>
      <c r="E105" s="193">
        <v>144</v>
      </c>
      <c r="F105" s="193">
        <v>166</v>
      </c>
      <c r="G105" s="193">
        <v>125</v>
      </c>
      <c r="H105" s="193">
        <v>93</v>
      </c>
      <c r="I105" s="193">
        <v>89</v>
      </c>
      <c r="J105" s="193">
        <v>87</v>
      </c>
      <c r="K105" s="193">
        <v>50</v>
      </c>
      <c r="L105" s="193">
        <v>137</v>
      </c>
      <c r="M105" s="193">
        <v>400</v>
      </c>
      <c r="N105" s="193">
        <v>200</v>
      </c>
      <c r="O105" s="193">
        <v>2088</v>
      </c>
      <c r="AP105"/>
    </row>
    <row r="106" spans="1:42" x14ac:dyDescent="0.25">
      <c r="A106" s="198" t="s">
        <v>4521</v>
      </c>
      <c r="B106" s="203">
        <v>1</v>
      </c>
      <c r="C106" s="193">
        <v>0</v>
      </c>
      <c r="D106" s="193">
        <v>3</v>
      </c>
      <c r="E106" s="193">
        <v>1</v>
      </c>
      <c r="F106" s="193">
        <v>1</v>
      </c>
      <c r="G106" s="193">
        <v>1</v>
      </c>
      <c r="H106" s="193">
        <v>1</v>
      </c>
      <c r="I106" s="193">
        <v>1</v>
      </c>
      <c r="J106" s="193">
        <v>1</v>
      </c>
      <c r="K106" s="193">
        <v>1</v>
      </c>
      <c r="L106" s="193">
        <v>0</v>
      </c>
      <c r="M106" s="193">
        <v>0</v>
      </c>
      <c r="N106" s="193">
        <v>1</v>
      </c>
      <c r="O106" s="193">
        <v>12</v>
      </c>
      <c r="AP106" s="29"/>
    </row>
    <row r="107" spans="1:42" x14ac:dyDescent="0.25">
      <c r="A107" s="199" t="s">
        <v>4534</v>
      </c>
      <c r="B107" s="203">
        <v>2</v>
      </c>
      <c r="C107" s="193">
        <v>1</v>
      </c>
      <c r="D107" s="193">
        <v>6</v>
      </c>
      <c r="E107" s="193">
        <v>2</v>
      </c>
      <c r="F107" s="193">
        <v>2</v>
      </c>
      <c r="G107" s="193">
        <v>0</v>
      </c>
      <c r="H107" s="193">
        <v>1</v>
      </c>
      <c r="I107" s="193">
        <v>7</v>
      </c>
      <c r="J107" s="193">
        <v>1</v>
      </c>
      <c r="K107" s="193">
        <v>0</v>
      </c>
      <c r="L107" s="193">
        <v>5</v>
      </c>
      <c r="M107" s="193">
        <v>11</v>
      </c>
      <c r="N107" s="193">
        <v>8</v>
      </c>
      <c r="O107" s="193">
        <v>46</v>
      </c>
      <c r="AP107" s="29"/>
    </row>
    <row r="108" spans="1:42" x14ac:dyDescent="0.25">
      <c r="A108" s="199" t="s">
        <v>4522</v>
      </c>
      <c r="B108" s="193">
        <v>3</v>
      </c>
      <c r="C108" s="203">
        <v>0</v>
      </c>
      <c r="D108" s="193">
        <v>4</v>
      </c>
      <c r="E108" s="193">
        <v>1</v>
      </c>
      <c r="F108" s="193">
        <v>1</v>
      </c>
      <c r="G108" s="193">
        <v>2</v>
      </c>
      <c r="H108" s="193">
        <v>0</v>
      </c>
      <c r="I108" s="193">
        <v>1</v>
      </c>
      <c r="J108" s="193">
        <v>1</v>
      </c>
      <c r="K108" s="193">
        <v>0</v>
      </c>
      <c r="L108" s="193">
        <v>0</v>
      </c>
      <c r="M108" s="193">
        <v>3</v>
      </c>
      <c r="N108" s="193">
        <v>4</v>
      </c>
      <c r="O108" s="193">
        <v>20</v>
      </c>
    </row>
    <row r="109" spans="1:42" x14ac:dyDescent="0.25">
      <c r="A109" s="199" t="s">
        <v>4523</v>
      </c>
      <c r="B109" s="193">
        <v>4</v>
      </c>
      <c r="C109" s="203">
        <v>0</v>
      </c>
      <c r="D109" s="193">
        <v>0</v>
      </c>
      <c r="E109" s="193">
        <v>0</v>
      </c>
      <c r="F109" s="193">
        <v>0</v>
      </c>
      <c r="G109" s="193">
        <v>0</v>
      </c>
      <c r="H109" s="193">
        <v>0</v>
      </c>
      <c r="I109" s="193">
        <v>2</v>
      </c>
      <c r="J109" s="193">
        <v>1</v>
      </c>
      <c r="K109" s="193">
        <v>0</v>
      </c>
      <c r="L109" s="193">
        <v>0</v>
      </c>
      <c r="M109" s="193">
        <v>1</v>
      </c>
      <c r="N109" s="193">
        <v>2</v>
      </c>
      <c r="O109" s="193">
        <v>10</v>
      </c>
    </row>
    <row r="110" spans="1:42" x14ac:dyDescent="0.25">
      <c r="A110" s="198" t="s">
        <v>4535</v>
      </c>
      <c r="B110" s="193">
        <v>6</v>
      </c>
      <c r="C110" s="203">
        <v>6</v>
      </c>
      <c r="D110" s="193">
        <v>8</v>
      </c>
      <c r="E110" s="193">
        <v>6</v>
      </c>
      <c r="F110" s="193">
        <v>8</v>
      </c>
      <c r="G110" s="193">
        <v>8</v>
      </c>
      <c r="H110" s="193">
        <v>6</v>
      </c>
      <c r="I110" s="193">
        <v>8</v>
      </c>
      <c r="J110" s="193">
        <v>4</v>
      </c>
      <c r="K110" s="193">
        <v>5</v>
      </c>
      <c r="L110" s="193">
        <v>10</v>
      </c>
      <c r="M110" s="193">
        <v>13</v>
      </c>
      <c r="N110" s="193">
        <v>10</v>
      </c>
      <c r="O110" s="193">
        <v>98</v>
      </c>
    </row>
    <row r="111" spans="1:42" x14ac:dyDescent="0.25">
      <c r="A111" s="198" t="s">
        <v>4524</v>
      </c>
      <c r="B111" s="193">
        <v>213</v>
      </c>
      <c r="C111" s="203">
        <v>142</v>
      </c>
      <c r="D111" s="193">
        <v>182</v>
      </c>
      <c r="E111" s="193">
        <v>112</v>
      </c>
      <c r="F111" s="193">
        <v>139</v>
      </c>
      <c r="G111" s="193">
        <v>103</v>
      </c>
      <c r="H111" s="193">
        <v>136</v>
      </c>
      <c r="I111" s="193">
        <v>127</v>
      </c>
      <c r="J111" s="193">
        <v>93</v>
      </c>
      <c r="K111" s="193">
        <v>66</v>
      </c>
      <c r="L111" s="193">
        <v>177</v>
      </c>
      <c r="M111" s="193">
        <v>372</v>
      </c>
      <c r="N111" s="193">
        <v>382</v>
      </c>
      <c r="O111" s="193">
        <v>2244</v>
      </c>
    </row>
    <row r="112" spans="1:42" x14ac:dyDescent="0.25">
      <c r="A112" s="199" t="s">
        <v>4525</v>
      </c>
      <c r="B112" s="193">
        <v>0</v>
      </c>
      <c r="C112" s="203">
        <v>1</v>
      </c>
      <c r="D112" s="193">
        <v>0</v>
      </c>
      <c r="E112" s="193">
        <v>0</v>
      </c>
      <c r="F112" s="193">
        <v>1</v>
      </c>
      <c r="G112" s="193">
        <v>0</v>
      </c>
      <c r="H112" s="193">
        <v>1</v>
      </c>
      <c r="I112" s="193">
        <v>0</v>
      </c>
      <c r="J112" s="193">
        <v>1</v>
      </c>
      <c r="K112" s="193">
        <v>0</v>
      </c>
      <c r="L112" s="193">
        <v>0</v>
      </c>
      <c r="M112" s="193">
        <v>0</v>
      </c>
      <c r="N112" s="193">
        <v>0</v>
      </c>
      <c r="O112" s="193">
        <v>4</v>
      </c>
      <c r="AP112"/>
    </row>
    <row r="113" spans="1:42" x14ac:dyDescent="0.25">
      <c r="A113" s="198" t="s">
        <v>4526</v>
      </c>
      <c r="B113" s="193">
        <v>1</v>
      </c>
      <c r="C113" s="193">
        <v>0</v>
      </c>
      <c r="D113" s="193">
        <v>1</v>
      </c>
      <c r="E113" s="193">
        <v>0</v>
      </c>
      <c r="F113" s="193">
        <v>0</v>
      </c>
      <c r="G113" s="193">
        <v>1</v>
      </c>
      <c r="H113" s="193">
        <v>0</v>
      </c>
      <c r="I113" s="193">
        <v>0</v>
      </c>
      <c r="J113" s="193">
        <v>1</v>
      </c>
      <c r="K113" s="193">
        <v>0</v>
      </c>
      <c r="L113" s="193">
        <v>2</v>
      </c>
      <c r="M113" s="193">
        <v>1</v>
      </c>
      <c r="N113" s="193">
        <v>2</v>
      </c>
      <c r="O113" s="193">
        <v>9</v>
      </c>
      <c r="AP113" s="28"/>
    </row>
    <row r="114" spans="1:42" x14ac:dyDescent="0.25">
      <c r="AP114" s="28"/>
    </row>
    <row r="115" spans="1:42" x14ac:dyDescent="0.25">
      <c r="A115" s="198" t="s">
        <v>4527</v>
      </c>
      <c r="B115" s="193" t="s">
        <v>4743</v>
      </c>
      <c r="C115" s="193" t="s">
        <v>4744</v>
      </c>
      <c r="D115" s="193" t="s">
        <v>4745</v>
      </c>
      <c r="E115" s="193" t="s">
        <v>4746</v>
      </c>
      <c r="F115" s="193" t="s">
        <v>4747</v>
      </c>
      <c r="G115" s="193" t="s">
        <v>4748</v>
      </c>
      <c r="H115" s="193" t="s">
        <v>4749</v>
      </c>
      <c r="I115" s="193" t="s">
        <v>4750</v>
      </c>
      <c r="J115" s="193" t="s">
        <v>4751</v>
      </c>
      <c r="K115" s="193" t="s">
        <v>4752</v>
      </c>
      <c r="L115" s="193" t="s">
        <v>4753</v>
      </c>
      <c r="M115" s="193" t="s">
        <v>4540</v>
      </c>
      <c r="N115" s="193" t="s">
        <v>4541</v>
      </c>
      <c r="O115" s="193" t="s">
        <v>4542</v>
      </c>
      <c r="AP115" s="28"/>
    </row>
    <row r="116" spans="1:42" x14ac:dyDescent="0.25">
      <c r="A116" s="198" t="s">
        <v>4528</v>
      </c>
      <c r="B116" s="193" t="s">
        <v>4757</v>
      </c>
      <c r="C116" s="193" t="s">
        <v>4758</v>
      </c>
      <c r="D116" s="193" t="s">
        <v>4759</v>
      </c>
      <c r="E116" s="193" t="s">
        <v>4760</v>
      </c>
      <c r="F116" s="193" t="s">
        <v>4761</v>
      </c>
      <c r="G116" s="193" t="s">
        <v>4762</v>
      </c>
      <c r="H116" s="193" t="s">
        <v>4763</v>
      </c>
      <c r="I116" s="193" t="s">
        <v>4764</v>
      </c>
      <c r="J116" s="193" t="s">
        <v>4765</v>
      </c>
      <c r="K116" s="193" t="s">
        <v>4766</v>
      </c>
      <c r="L116" s="193" t="s">
        <v>4767</v>
      </c>
      <c r="M116" s="193" t="s">
        <v>4756</v>
      </c>
      <c r="N116" s="193" t="s">
        <v>4755</v>
      </c>
      <c r="O116" s="193" t="s">
        <v>4754</v>
      </c>
      <c r="AP116" s="28"/>
    </row>
    <row r="117" spans="1:42" x14ac:dyDescent="0.25">
      <c r="A117" s="198" t="s">
        <v>4529</v>
      </c>
      <c r="B117" s="193">
        <v>68.33</v>
      </c>
      <c r="C117" s="193">
        <v>60.15</v>
      </c>
      <c r="D117" s="193">
        <v>65.23</v>
      </c>
      <c r="E117" s="193">
        <v>63.79</v>
      </c>
      <c r="F117" s="193">
        <v>57.3</v>
      </c>
      <c r="G117" s="193">
        <v>64.11</v>
      </c>
      <c r="H117" s="193">
        <v>65.58</v>
      </c>
      <c r="I117" s="193">
        <v>65.03</v>
      </c>
      <c r="J117" s="193">
        <v>57.77</v>
      </c>
      <c r="K117" s="193">
        <v>55.57</v>
      </c>
      <c r="L117" s="193">
        <v>65.540000000000006</v>
      </c>
      <c r="O117" s="193">
        <v>87.78</v>
      </c>
      <c r="AP117" s="28"/>
    </row>
    <row r="118" spans="1:42" x14ac:dyDescent="0.25">
      <c r="A118" s="198" t="s">
        <v>4531</v>
      </c>
      <c r="B118" s="193">
        <v>641</v>
      </c>
      <c r="C118" s="193">
        <v>261</v>
      </c>
      <c r="D118" s="193">
        <v>210</v>
      </c>
      <c r="E118" s="193">
        <v>1080</v>
      </c>
      <c r="F118" s="193">
        <v>883</v>
      </c>
      <c r="G118" s="193">
        <v>549</v>
      </c>
      <c r="H118" s="193">
        <v>1113</v>
      </c>
      <c r="I118" s="193">
        <v>695</v>
      </c>
      <c r="J118" s="193">
        <v>746</v>
      </c>
      <c r="K118" s="193">
        <v>1094</v>
      </c>
      <c r="L118" s="193">
        <v>148</v>
      </c>
      <c r="M118" s="35">
        <v>0</v>
      </c>
      <c r="N118" s="193">
        <v>0</v>
      </c>
      <c r="O118" s="193">
        <v>7420</v>
      </c>
    </row>
    <row r="119" spans="1:42" x14ac:dyDescent="0.25">
      <c r="A119" s="198" t="s">
        <v>4530</v>
      </c>
      <c r="B119" s="193">
        <v>438</v>
      </c>
      <c r="C119" s="193">
        <v>157</v>
      </c>
      <c r="D119" s="193">
        <v>137</v>
      </c>
      <c r="E119" s="193">
        <v>689</v>
      </c>
      <c r="F119" s="193">
        <v>506</v>
      </c>
      <c r="G119" s="193">
        <v>352</v>
      </c>
      <c r="H119" s="193">
        <v>730</v>
      </c>
      <c r="I119" s="193">
        <v>452</v>
      </c>
      <c r="J119" s="193">
        <v>431</v>
      </c>
      <c r="K119" s="193">
        <v>608</v>
      </c>
      <c r="L119" s="193">
        <v>97</v>
      </c>
      <c r="M119" s="109">
        <v>1039</v>
      </c>
      <c r="N119" s="193">
        <v>878</v>
      </c>
      <c r="O119" s="193">
        <v>6514</v>
      </c>
    </row>
    <row r="120" spans="1:42" x14ac:dyDescent="0.25">
      <c r="A120" s="198" t="s">
        <v>4532</v>
      </c>
      <c r="B120" s="193">
        <v>129</v>
      </c>
      <c r="C120" s="193">
        <v>65</v>
      </c>
      <c r="D120" s="193">
        <v>40</v>
      </c>
      <c r="E120" s="193">
        <v>297</v>
      </c>
      <c r="F120" s="193">
        <v>166</v>
      </c>
      <c r="G120" s="193">
        <v>149</v>
      </c>
      <c r="H120" s="193">
        <v>338</v>
      </c>
      <c r="I120" s="193">
        <v>194</v>
      </c>
      <c r="J120" s="193">
        <v>180</v>
      </c>
      <c r="K120" s="193">
        <v>240</v>
      </c>
      <c r="L120" s="193">
        <v>34</v>
      </c>
      <c r="M120" s="193">
        <v>382</v>
      </c>
      <c r="N120" s="193">
        <v>285</v>
      </c>
      <c r="O120" s="193">
        <v>2499</v>
      </c>
    </row>
    <row r="121" spans="1:42" x14ac:dyDescent="0.25">
      <c r="A121" s="198" t="s">
        <v>4533</v>
      </c>
      <c r="B121" s="193">
        <v>146</v>
      </c>
      <c r="C121" s="193">
        <v>38</v>
      </c>
      <c r="D121" s="193">
        <v>48</v>
      </c>
      <c r="E121" s="193">
        <v>121</v>
      </c>
      <c r="F121" s="193">
        <v>171</v>
      </c>
      <c r="G121" s="193">
        <v>103</v>
      </c>
      <c r="H121" s="193">
        <v>167</v>
      </c>
      <c r="I121" s="193">
        <v>102</v>
      </c>
      <c r="J121" s="193">
        <v>78</v>
      </c>
      <c r="K121" s="193">
        <v>107</v>
      </c>
      <c r="L121" s="193">
        <v>22</v>
      </c>
      <c r="M121" s="193">
        <v>269</v>
      </c>
      <c r="N121" s="193">
        <v>137</v>
      </c>
      <c r="O121" s="193">
        <v>1509</v>
      </c>
    </row>
    <row r="122" spans="1:42" x14ac:dyDescent="0.25">
      <c r="A122" s="198" t="s">
        <v>4521</v>
      </c>
      <c r="B122" s="193">
        <v>0</v>
      </c>
      <c r="C122" s="193">
        <v>0</v>
      </c>
      <c r="D122" s="193">
        <v>0</v>
      </c>
      <c r="E122" s="193">
        <v>0</v>
      </c>
      <c r="F122" s="193">
        <v>0</v>
      </c>
      <c r="G122" s="193">
        <v>2</v>
      </c>
      <c r="H122" s="193">
        <v>0</v>
      </c>
      <c r="I122" s="193">
        <v>1</v>
      </c>
      <c r="J122" s="193">
        <v>1</v>
      </c>
      <c r="K122" s="193">
        <v>1</v>
      </c>
      <c r="L122" s="193">
        <v>0</v>
      </c>
      <c r="M122" s="193">
        <v>1</v>
      </c>
      <c r="N122" s="193">
        <v>0</v>
      </c>
      <c r="O122" s="193">
        <v>6</v>
      </c>
    </row>
    <row r="123" spans="1:42" x14ac:dyDescent="0.25">
      <c r="A123" s="199" t="s">
        <v>4534</v>
      </c>
      <c r="B123" s="193">
        <v>2</v>
      </c>
      <c r="C123" s="193">
        <v>2</v>
      </c>
      <c r="D123" s="193">
        <v>0</v>
      </c>
      <c r="E123" s="193">
        <v>2</v>
      </c>
      <c r="F123" s="193">
        <v>2</v>
      </c>
      <c r="G123" s="193">
        <v>0</v>
      </c>
      <c r="H123" s="193">
        <v>0</v>
      </c>
      <c r="I123" s="193">
        <v>1</v>
      </c>
      <c r="J123" s="193">
        <v>1</v>
      </c>
      <c r="K123" s="193">
        <v>4</v>
      </c>
      <c r="L123" s="193">
        <v>1</v>
      </c>
      <c r="M123" s="193">
        <v>11</v>
      </c>
      <c r="N123" s="193">
        <v>1</v>
      </c>
      <c r="O123" s="193">
        <v>27</v>
      </c>
      <c r="AP123" s="36"/>
    </row>
    <row r="124" spans="1:42" x14ac:dyDescent="0.25">
      <c r="A124" s="199" t="s">
        <v>4522</v>
      </c>
      <c r="B124" s="193">
        <v>0</v>
      </c>
      <c r="C124" s="193">
        <v>0</v>
      </c>
      <c r="D124" s="193">
        <v>0</v>
      </c>
      <c r="E124" s="193">
        <v>0</v>
      </c>
      <c r="F124" s="193">
        <v>1</v>
      </c>
      <c r="G124" s="193">
        <v>0</v>
      </c>
      <c r="H124" s="193">
        <v>1</v>
      </c>
      <c r="I124" s="193">
        <v>0</v>
      </c>
      <c r="J124" s="193">
        <v>1</v>
      </c>
      <c r="K124" s="193">
        <v>0</v>
      </c>
      <c r="L124" s="193">
        <v>0</v>
      </c>
      <c r="M124" s="193">
        <v>1</v>
      </c>
      <c r="N124" s="193">
        <v>0</v>
      </c>
      <c r="O124" s="193">
        <v>4</v>
      </c>
      <c r="AP124" s="28"/>
    </row>
    <row r="125" spans="1:42" x14ac:dyDescent="0.25">
      <c r="A125" s="199" t="s">
        <v>4523</v>
      </c>
      <c r="B125" s="193">
        <v>0</v>
      </c>
      <c r="C125" s="193">
        <v>0</v>
      </c>
      <c r="D125" s="193">
        <v>0</v>
      </c>
      <c r="E125" s="193">
        <v>3</v>
      </c>
      <c r="F125" s="193">
        <v>1</v>
      </c>
      <c r="G125" s="193">
        <v>0</v>
      </c>
      <c r="H125" s="193">
        <v>0</v>
      </c>
      <c r="I125" s="193">
        <v>0</v>
      </c>
      <c r="J125" s="193">
        <v>0</v>
      </c>
      <c r="K125" s="193">
        <v>3</v>
      </c>
      <c r="L125" s="193">
        <v>0</v>
      </c>
      <c r="M125" s="193">
        <v>3</v>
      </c>
      <c r="N125" s="193">
        <v>0</v>
      </c>
      <c r="O125" s="193">
        <v>10</v>
      </c>
    </row>
    <row r="126" spans="1:42" x14ac:dyDescent="0.25">
      <c r="A126" s="198" t="s">
        <v>4535</v>
      </c>
      <c r="B126" s="193">
        <v>4</v>
      </c>
      <c r="C126" s="193">
        <v>0</v>
      </c>
      <c r="D126" s="193">
        <v>2</v>
      </c>
      <c r="E126" s="193">
        <v>2</v>
      </c>
      <c r="F126" s="193">
        <v>7</v>
      </c>
      <c r="G126" s="193">
        <v>1</v>
      </c>
      <c r="H126" s="193">
        <v>4</v>
      </c>
      <c r="I126" s="193">
        <v>4</v>
      </c>
      <c r="J126" s="193">
        <v>2</v>
      </c>
      <c r="K126" s="193">
        <v>8</v>
      </c>
      <c r="L126" s="193">
        <v>2</v>
      </c>
      <c r="M126" s="193">
        <v>9</v>
      </c>
      <c r="N126" s="193">
        <v>5</v>
      </c>
      <c r="O126" s="193">
        <v>50</v>
      </c>
    </row>
    <row r="127" spans="1:42" x14ac:dyDescent="0.25">
      <c r="A127" s="198" t="s">
        <v>4524</v>
      </c>
      <c r="B127" s="193">
        <v>152</v>
      </c>
      <c r="C127">
        <v>50</v>
      </c>
      <c r="D127" s="193">
        <v>46</v>
      </c>
      <c r="E127" s="193">
        <v>256</v>
      </c>
      <c r="F127" s="193">
        <v>142</v>
      </c>
      <c r="G127" s="193">
        <v>92</v>
      </c>
      <c r="H127" s="193">
        <v>212</v>
      </c>
      <c r="I127" s="193">
        <v>145</v>
      </c>
      <c r="J127" s="193">
        <v>165</v>
      </c>
      <c r="K127" s="193">
        <v>240</v>
      </c>
      <c r="L127" s="193">
        <v>38</v>
      </c>
      <c r="M127" s="193">
        <v>355</v>
      </c>
      <c r="N127" s="193">
        <v>432</v>
      </c>
      <c r="O127" s="193">
        <v>2325</v>
      </c>
    </row>
    <row r="128" spans="1:42" x14ac:dyDescent="0.25">
      <c r="A128" s="199" t="s">
        <v>4525</v>
      </c>
      <c r="B128" s="193">
        <v>0</v>
      </c>
      <c r="C128" s="193">
        <v>0</v>
      </c>
      <c r="D128" s="193">
        <v>0</v>
      </c>
      <c r="E128" s="193">
        <v>2</v>
      </c>
      <c r="F128" s="193">
        <v>0</v>
      </c>
      <c r="G128" s="193">
        <v>1</v>
      </c>
      <c r="H128" s="193">
        <v>1</v>
      </c>
      <c r="I128" s="193">
        <v>0</v>
      </c>
      <c r="J128" s="193">
        <v>0</v>
      </c>
      <c r="K128" s="193">
        <v>0</v>
      </c>
      <c r="L128" s="193">
        <v>0</v>
      </c>
      <c r="M128" s="193">
        <v>2</v>
      </c>
      <c r="N128" s="193">
        <v>0</v>
      </c>
      <c r="O128" s="193">
        <v>6</v>
      </c>
    </row>
    <row r="129" spans="1:15" x14ac:dyDescent="0.25">
      <c r="A129" s="198" t="s">
        <v>4526</v>
      </c>
      <c r="B129" s="193">
        <v>2</v>
      </c>
      <c r="C129" s="193">
        <v>0</v>
      </c>
      <c r="D129" s="193">
        <v>0</v>
      </c>
      <c r="E129" s="193">
        <v>0</v>
      </c>
      <c r="F129" s="193">
        <v>3</v>
      </c>
      <c r="G129" s="193">
        <v>2</v>
      </c>
      <c r="H129" s="193">
        <v>0</v>
      </c>
      <c r="I129" s="193">
        <v>1</v>
      </c>
      <c r="J129" s="193">
        <v>2</v>
      </c>
      <c r="K129" s="193">
        <v>0</v>
      </c>
      <c r="L129" s="193">
        <v>0</v>
      </c>
      <c r="M129" s="193">
        <v>0</v>
      </c>
      <c r="N129" s="193">
        <v>3</v>
      </c>
      <c r="O129" s="193">
        <v>13</v>
      </c>
    </row>
    <row r="131" spans="1:15" x14ac:dyDescent="0.25">
      <c r="A131" s="198" t="s">
        <v>4527</v>
      </c>
      <c r="B131" s="193" t="s">
        <v>4768</v>
      </c>
      <c r="C131" s="193" t="s">
        <v>4769</v>
      </c>
      <c r="D131" s="193" t="s">
        <v>4770</v>
      </c>
      <c r="E131" s="193" t="s">
        <v>4771</v>
      </c>
      <c r="F131" s="193" t="s">
        <v>4772</v>
      </c>
      <c r="G131" s="193" t="s">
        <v>4773</v>
      </c>
      <c r="H131" s="193" t="s">
        <v>4774</v>
      </c>
      <c r="I131" s="193" t="s">
        <v>4775</v>
      </c>
      <c r="J131" s="193" t="s">
        <v>4776</v>
      </c>
      <c r="K131" s="193" t="s">
        <v>4777</v>
      </c>
      <c r="L131" s="193" t="s">
        <v>4778</v>
      </c>
      <c r="M131" s="193" t="s">
        <v>4540</v>
      </c>
      <c r="N131" s="193" t="s">
        <v>4541</v>
      </c>
      <c r="O131" s="193" t="s">
        <v>4542</v>
      </c>
    </row>
    <row r="132" spans="1:15" x14ac:dyDescent="0.25">
      <c r="A132" s="198" t="s">
        <v>4528</v>
      </c>
      <c r="B132" s="193" t="s">
        <v>4782</v>
      </c>
      <c r="C132" s="193" t="s">
        <v>4783</v>
      </c>
      <c r="D132" s="193" t="s">
        <v>4784</v>
      </c>
      <c r="E132" s="193" t="s">
        <v>4785</v>
      </c>
      <c r="F132" s="193" t="s">
        <v>4786</v>
      </c>
      <c r="G132" s="193" t="s">
        <v>4787</v>
      </c>
      <c r="H132" s="193" t="s">
        <v>4792</v>
      </c>
      <c r="I132" s="193" t="s">
        <v>4788</v>
      </c>
      <c r="J132" s="193" t="s">
        <v>4789</v>
      </c>
      <c r="K132" s="193" t="s">
        <v>4790</v>
      </c>
      <c r="L132" s="193" t="s">
        <v>4791</v>
      </c>
      <c r="M132" s="193" t="s">
        <v>4781</v>
      </c>
      <c r="N132" s="193" t="s">
        <v>4780</v>
      </c>
      <c r="O132" s="193" t="s">
        <v>4779</v>
      </c>
    </row>
    <row r="133" spans="1:15" x14ac:dyDescent="0.25">
      <c r="A133" s="198" t="s">
        <v>4529</v>
      </c>
      <c r="B133" s="193">
        <v>65.97</v>
      </c>
      <c r="C133" s="193">
        <v>57.85</v>
      </c>
      <c r="D133" s="193">
        <v>65.260000000000005</v>
      </c>
      <c r="E133" s="193">
        <v>59.26</v>
      </c>
      <c r="F133" s="193">
        <v>66.77</v>
      </c>
      <c r="G133" s="193">
        <v>63.72</v>
      </c>
      <c r="H133" s="193">
        <v>64.19</v>
      </c>
      <c r="I133" s="193">
        <v>65.430000000000007</v>
      </c>
      <c r="J133" s="193">
        <v>65.89</v>
      </c>
      <c r="K133" s="193">
        <v>68.17</v>
      </c>
      <c r="L133" s="193">
        <v>64.34</v>
      </c>
      <c r="O133" s="193">
        <v>89.52</v>
      </c>
    </row>
    <row r="134" spans="1:15" x14ac:dyDescent="0.25">
      <c r="A134" s="198" t="s">
        <v>4531</v>
      </c>
      <c r="B134" s="193">
        <v>817</v>
      </c>
      <c r="C134" s="193">
        <v>140</v>
      </c>
      <c r="D134" s="193">
        <v>190</v>
      </c>
      <c r="E134" s="193">
        <v>712</v>
      </c>
      <c r="F134" s="193">
        <v>888</v>
      </c>
      <c r="G134" s="193">
        <v>1042</v>
      </c>
      <c r="H134" s="193">
        <v>715</v>
      </c>
      <c r="I134" s="193">
        <v>489</v>
      </c>
      <c r="J134" s="193">
        <v>865</v>
      </c>
      <c r="K134" s="193">
        <v>993</v>
      </c>
      <c r="L134" s="193">
        <v>373</v>
      </c>
      <c r="M134" s="48">
        <v>0</v>
      </c>
      <c r="N134">
        <v>0</v>
      </c>
      <c r="O134" s="193">
        <v>7224</v>
      </c>
    </row>
    <row r="135" spans="1:15" x14ac:dyDescent="0.25">
      <c r="A135" s="198" t="s">
        <v>4530</v>
      </c>
      <c r="B135" s="193">
        <v>539</v>
      </c>
      <c r="C135" s="193">
        <v>81</v>
      </c>
      <c r="D135" s="193">
        <v>124</v>
      </c>
      <c r="E135" s="193">
        <v>422</v>
      </c>
      <c r="F135" s="193">
        <v>593</v>
      </c>
      <c r="G135" s="193">
        <v>664</v>
      </c>
      <c r="H135" s="193">
        <v>459</v>
      </c>
      <c r="I135" s="193">
        <v>320</v>
      </c>
      <c r="J135" s="193">
        <v>570</v>
      </c>
      <c r="K135" s="193">
        <v>677</v>
      </c>
      <c r="L135" s="193">
        <v>240</v>
      </c>
      <c r="M135" s="29">
        <v>955</v>
      </c>
      <c r="N135" s="28">
        <v>823</v>
      </c>
      <c r="O135" s="193">
        <v>6467</v>
      </c>
    </row>
    <row r="136" spans="1:15" x14ac:dyDescent="0.25">
      <c r="A136" s="198" t="s">
        <v>4532</v>
      </c>
      <c r="B136" s="193">
        <v>121</v>
      </c>
      <c r="C136">
        <v>17</v>
      </c>
      <c r="D136">
        <v>28</v>
      </c>
      <c r="E136" s="193">
        <v>183</v>
      </c>
      <c r="F136" s="193">
        <v>244</v>
      </c>
      <c r="G136" s="193">
        <v>283</v>
      </c>
      <c r="H136" s="193">
        <v>171</v>
      </c>
      <c r="I136" s="193">
        <v>126</v>
      </c>
      <c r="J136" s="193">
        <v>231</v>
      </c>
      <c r="K136" s="193">
        <v>262</v>
      </c>
      <c r="L136" s="193">
        <v>93</v>
      </c>
      <c r="M136" s="193">
        <v>345</v>
      </c>
      <c r="N136" s="193">
        <v>245</v>
      </c>
      <c r="O136" s="193">
        <v>2349</v>
      </c>
    </row>
    <row r="137" spans="1:15" x14ac:dyDescent="0.25">
      <c r="A137" s="198" t="s">
        <v>4533</v>
      </c>
      <c r="B137" s="193">
        <v>246</v>
      </c>
      <c r="C137" s="193">
        <v>31</v>
      </c>
      <c r="D137" s="193">
        <v>51</v>
      </c>
      <c r="E137" s="193">
        <v>80</v>
      </c>
      <c r="F137" s="193">
        <v>172</v>
      </c>
      <c r="G137" s="193">
        <v>153</v>
      </c>
      <c r="H137" s="193">
        <v>106</v>
      </c>
      <c r="I137" s="193">
        <v>67</v>
      </c>
      <c r="J137" s="193">
        <v>91</v>
      </c>
      <c r="K137" s="193">
        <v>112</v>
      </c>
      <c r="L137" s="193">
        <v>40</v>
      </c>
      <c r="M137" s="193">
        <v>241</v>
      </c>
      <c r="N137" s="193">
        <v>150</v>
      </c>
      <c r="O137" s="193">
        <v>1540</v>
      </c>
    </row>
    <row r="138" spans="1:15" x14ac:dyDescent="0.25">
      <c r="A138" s="198" t="s">
        <v>4521</v>
      </c>
      <c r="B138" s="193">
        <v>0</v>
      </c>
      <c r="C138" s="193">
        <v>0</v>
      </c>
      <c r="D138" s="193">
        <v>0</v>
      </c>
      <c r="E138" s="193">
        <v>0</v>
      </c>
      <c r="F138" s="193">
        <v>2</v>
      </c>
      <c r="G138" s="193">
        <v>2</v>
      </c>
      <c r="H138" s="193">
        <v>0</v>
      </c>
      <c r="I138" s="193">
        <v>0</v>
      </c>
      <c r="J138" s="193">
        <v>0</v>
      </c>
      <c r="K138" s="193">
        <v>0</v>
      </c>
      <c r="L138" s="193">
        <v>0</v>
      </c>
      <c r="M138" s="193">
        <v>0</v>
      </c>
      <c r="N138" s="193">
        <v>0</v>
      </c>
      <c r="O138" s="193">
        <v>4</v>
      </c>
    </row>
    <row r="139" spans="1:15" x14ac:dyDescent="0.25">
      <c r="A139" s="199" t="s">
        <v>4534</v>
      </c>
      <c r="B139" s="193">
        <v>1</v>
      </c>
      <c r="C139" s="193">
        <v>0</v>
      </c>
      <c r="D139" s="193">
        <v>0</v>
      </c>
      <c r="E139" s="193">
        <v>1</v>
      </c>
      <c r="F139" s="193">
        <v>0</v>
      </c>
      <c r="G139" s="193">
        <v>2</v>
      </c>
      <c r="H139" s="193">
        <v>4</v>
      </c>
      <c r="I139" s="193">
        <v>2</v>
      </c>
      <c r="J139" s="193">
        <v>3</v>
      </c>
      <c r="K139" s="193">
        <v>10</v>
      </c>
      <c r="L139" s="193">
        <v>1</v>
      </c>
      <c r="M139" s="193">
        <v>3</v>
      </c>
      <c r="N139" s="193">
        <v>5</v>
      </c>
      <c r="O139" s="193">
        <v>32</v>
      </c>
    </row>
    <row r="140" spans="1:15" x14ac:dyDescent="0.25">
      <c r="A140" s="199" t="s">
        <v>4522</v>
      </c>
      <c r="B140" s="193">
        <v>3</v>
      </c>
      <c r="C140" s="193">
        <v>1</v>
      </c>
      <c r="D140" s="193">
        <v>2</v>
      </c>
      <c r="E140" s="193">
        <v>0</v>
      </c>
      <c r="F140" s="193">
        <v>0</v>
      </c>
      <c r="G140" s="193">
        <v>1</v>
      </c>
      <c r="H140" s="193">
        <v>1</v>
      </c>
      <c r="I140" s="193">
        <v>0</v>
      </c>
      <c r="J140" s="193">
        <v>0</v>
      </c>
      <c r="K140" s="193">
        <v>1</v>
      </c>
      <c r="L140" s="193">
        <v>0</v>
      </c>
      <c r="M140" s="193">
        <v>1</v>
      </c>
      <c r="N140" s="193">
        <v>0</v>
      </c>
      <c r="O140" s="193">
        <v>10</v>
      </c>
    </row>
    <row r="141" spans="1:15" x14ac:dyDescent="0.25">
      <c r="A141" s="199" t="s">
        <v>4523</v>
      </c>
      <c r="B141" s="193">
        <v>1</v>
      </c>
      <c r="C141" s="193">
        <v>0</v>
      </c>
      <c r="D141" s="193">
        <v>0</v>
      </c>
      <c r="E141" s="193">
        <v>1</v>
      </c>
      <c r="F141" s="193">
        <v>0</v>
      </c>
      <c r="G141" s="193">
        <v>0</v>
      </c>
      <c r="H141" s="193">
        <v>0</v>
      </c>
      <c r="I141" s="193">
        <v>0</v>
      </c>
      <c r="J141" s="193">
        <v>2</v>
      </c>
      <c r="K141" s="193">
        <v>2</v>
      </c>
      <c r="L141" s="193">
        <v>1</v>
      </c>
      <c r="M141" s="193">
        <v>1</v>
      </c>
      <c r="N141" s="193">
        <v>1</v>
      </c>
      <c r="O141" s="193">
        <v>9</v>
      </c>
    </row>
    <row r="142" spans="1:15" x14ac:dyDescent="0.25">
      <c r="A142" s="198" t="s">
        <v>4535</v>
      </c>
      <c r="B142" s="193">
        <v>4</v>
      </c>
      <c r="C142" s="193">
        <v>0</v>
      </c>
      <c r="D142" s="193">
        <v>0</v>
      </c>
      <c r="E142" s="193">
        <v>2</v>
      </c>
      <c r="F142" s="193">
        <v>2</v>
      </c>
      <c r="G142" s="193">
        <v>5</v>
      </c>
      <c r="H142" s="193">
        <v>5</v>
      </c>
      <c r="I142" s="193">
        <v>10</v>
      </c>
      <c r="J142" s="193">
        <v>14</v>
      </c>
      <c r="K142" s="193">
        <v>19</v>
      </c>
      <c r="L142" s="193">
        <v>5</v>
      </c>
      <c r="M142" s="193">
        <v>13</v>
      </c>
      <c r="N142" s="193">
        <v>7</v>
      </c>
      <c r="O142" s="193">
        <v>86</v>
      </c>
    </row>
    <row r="143" spans="1:15" x14ac:dyDescent="0.25">
      <c r="A143" s="198" t="s">
        <v>4524</v>
      </c>
      <c r="B143" s="193">
        <v>162</v>
      </c>
      <c r="C143" s="193">
        <v>32</v>
      </c>
      <c r="D143" s="193">
        <v>43</v>
      </c>
      <c r="E143" s="193">
        <v>150</v>
      </c>
      <c r="F143" s="193">
        <v>169</v>
      </c>
      <c r="G143" s="193">
        <v>209</v>
      </c>
      <c r="H143" s="193">
        <v>167</v>
      </c>
      <c r="I143" s="193">
        <v>111</v>
      </c>
      <c r="J143" s="193">
        <v>221</v>
      </c>
      <c r="K143" s="193">
        <v>265</v>
      </c>
      <c r="L143" s="193">
        <v>94</v>
      </c>
      <c r="M143" s="193">
        <v>343</v>
      </c>
      <c r="N143" s="193">
        <v>402</v>
      </c>
      <c r="O143" s="193">
        <v>2368</v>
      </c>
    </row>
    <row r="144" spans="1:15" x14ac:dyDescent="0.25">
      <c r="A144" s="199" t="s">
        <v>4525</v>
      </c>
      <c r="B144" s="193">
        <v>0</v>
      </c>
      <c r="C144" s="193">
        <v>0</v>
      </c>
      <c r="D144" s="193">
        <v>0</v>
      </c>
      <c r="E144" s="193">
        <v>2</v>
      </c>
      <c r="F144" s="193">
        <v>0</v>
      </c>
      <c r="G144" s="193">
        <v>3</v>
      </c>
      <c r="H144" s="193">
        <v>0</v>
      </c>
      <c r="I144" s="193">
        <v>1</v>
      </c>
      <c r="J144" s="193">
        <v>0</v>
      </c>
      <c r="K144" s="193">
        <v>1</v>
      </c>
      <c r="L144" s="193">
        <v>0</v>
      </c>
      <c r="M144" s="193">
        <v>1</v>
      </c>
      <c r="N144" s="193">
        <v>1</v>
      </c>
      <c r="O144" s="193">
        <v>9</v>
      </c>
    </row>
    <row r="145" spans="1:38" x14ac:dyDescent="0.25">
      <c r="A145" s="198" t="s">
        <v>4526</v>
      </c>
      <c r="B145" s="193">
        <v>0</v>
      </c>
      <c r="C145" s="193">
        <v>0</v>
      </c>
      <c r="D145" s="193">
        <v>0</v>
      </c>
      <c r="E145" s="193">
        <v>0</v>
      </c>
      <c r="F145" s="193">
        <v>0</v>
      </c>
      <c r="G145" s="193">
        <v>0</v>
      </c>
      <c r="H145" s="193">
        <v>0</v>
      </c>
      <c r="I145" s="193">
        <v>0</v>
      </c>
      <c r="J145" s="193">
        <v>1</v>
      </c>
      <c r="K145" s="193">
        <v>1</v>
      </c>
      <c r="L145" s="193">
        <v>1</v>
      </c>
      <c r="M145" s="193">
        <v>1</v>
      </c>
      <c r="N145" s="193">
        <v>3</v>
      </c>
      <c r="O145" s="193">
        <v>7</v>
      </c>
    </row>
    <row r="147" spans="1:38" x14ac:dyDescent="0.25">
      <c r="A147" s="198" t="s">
        <v>4527</v>
      </c>
      <c r="B147" s="193" t="s">
        <v>4793</v>
      </c>
      <c r="C147" s="193" t="s">
        <v>4794</v>
      </c>
      <c r="D147" s="193" t="s">
        <v>4795</v>
      </c>
      <c r="E147" s="193" t="s">
        <v>4796</v>
      </c>
      <c r="F147" s="193" t="s">
        <v>4797</v>
      </c>
      <c r="G147" s="193" t="s">
        <v>4798</v>
      </c>
      <c r="H147" s="193" t="s">
        <v>4799</v>
      </c>
      <c r="I147" s="193" t="s">
        <v>4800</v>
      </c>
      <c r="J147" s="193" t="s">
        <v>4801</v>
      </c>
      <c r="K147" s="193" t="s">
        <v>4540</v>
      </c>
      <c r="L147" s="193" t="s">
        <v>4541</v>
      </c>
      <c r="M147" s="193" t="s">
        <v>4542</v>
      </c>
      <c r="AL147"/>
    </row>
    <row r="148" spans="1:38" x14ac:dyDescent="0.25">
      <c r="A148" s="198" t="s">
        <v>4528</v>
      </c>
      <c r="B148" s="193" t="s">
        <v>4805</v>
      </c>
      <c r="C148" s="193" t="s">
        <v>4806</v>
      </c>
      <c r="D148" s="193" t="s">
        <v>4807</v>
      </c>
      <c r="E148" s="193" t="s">
        <v>4808</v>
      </c>
      <c r="F148" s="193" t="s">
        <v>4809</v>
      </c>
      <c r="G148" s="193" t="s">
        <v>4810</v>
      </c>
      <c r="H148" s="193" t="s">
        <v>4811</v>
      </c>
      <c r="I148" s="193" t="s">
        <v>4812</v>
      </c>
      <c r="J148" s="193" t="s">
        <v>4813</v>
      </c>
      <c r="K148" s="193" t="s">
        <v>4802</v>
      </c>
      <c r="L148" s="193" t="s">
        <v>4803</v>
      </c>
      <c r="M148" s="193" t="s">
        <v>4804</v>
      </c>
      <c r="AL148"/>
    </row>
    <row r="149" spans="1:38" x14ac:dyDescent="0.25">
      <c r="A149" s="198" t="s">
        <v>4529</v>
      </c>
      <c r="B149" s="193">
        <v>68.97</v>
      </c>
      <c r="C149" s="193">
        <v>61.96</v>
      </c>
      <c r="D149" s="193">
        <v>69.5</v>
      </c>
      <c r="E149" s="193">
        <v>72.680000000000007</v>
      </c>
      <c r="F149" s="193">
        <v>69.73</v>
      </c>
      <c r="G149" s="193">
        <v>67.900000000000006</v>
      </c>
      <c r="H149">
        <v>69.84</v>
      </c>
      <c r="I149" s="193">
        <v>68.5</v>
      </c>
      <c r="J149" s="193">
        <v>69.77</v>
      </c>
      <c r="M149" s="193">
        <v>86.73</v>
      </c>
      <c r="AL149"/>
    </row>
    <row r="150" spans="1:38" x14ac:dyDescent="0.25">
      <c r="A150" s="198" t="s">
        <v>4531</v>
      </c>
      <c r="B150" s="193">
        <v>1025</v>
      </c>
      <c r="C150" s="193">
        <v>794</v>
      </c>
      <c r="D150" s="193">
        <v>987</v>
      </c>
      <c r="E150" s="193">
        <v>1179</v>
      </c>
      <c r="F150" s="193">
        <v>978</v>
      </c>
      <c r="G150" s="193">
        <v>1424</v>
      </c>
      <c r="H150">
        <v>587</v>
      </c>
      <c r="I150" s="193">
        <v>854</v>
      </c>
      <c r="J150" s="193">
        <v>870</v>
      </c>
      <c r="K150" s="193">
        <v>0</v>
      </c>
      <c r="L150" s="193">
        <v>0</v>
      </c>
      <c r="M150" s="193">
        <v>8698</v>
      </c>
      <c r="AL150" s="39"/>
    </row>
    <row r="151" spans="1:38" x14ac:dyDescent="0.25">
      <c r="A151" s="198" t="s">
        <v>4530</v>
      </c>
      <c r="B151" s="193">
        <v>707</v>
      </c>
      <c r="C151" s="193">
        <v>492</v>
      </c>
      <c r="D151" s="193">
        <v>686</v>
      </c>
      <c r="E151" s="193">
        <v>857</v>
      </c>
      <c r="F151" s="193">
        <v>682</v>
      </c>
      <c r="G151" s="193">
        <v>967</v>
      </c>
      <c r="H151" s="28">
        <v>410</v>
      </c>
      <c r="I151" s="193">
        <v>585</v>
      </c>
      <c r="J151" s="193">
        <v>607</v>
      </c>
      <c r="K151" s="193">
        <v>873</v>
      </c>
      <c r="L151" s="193">
        <v>678</v>
      </c>
      <c r="M151" s="193">
        <v>7544</v>
      </c>
      <c r="AL151" s="17"/>
    </row>
    <row r="152" spans="1:38" x14ac:dyDescent="0.25">
      <c r="A152" s="198" t="s">
        <v>4532</v>
      </c>
      <c r="B152" s="193">
        <v>341</v>
      </c>
      <c r="C152" s="193">
        <v>232</v>
      </c>
      <c r="D152" s="193">
        <v>336</v>
      </c>
      <c r="E152" s="193">
        <v>353</v>
      </c>
      <c r="F152" s="193">
        <v>322</v>
      </c>
      <c r="G152" s="193">
        <v>559</v>
      </c>
      <c r="H152" s="193">
        <v>174</v>
      </c>
      <c r="I152">
        <v>279</v>
      </c>
      <c r="J152" s="193">
        <v>278</v>
      </c>
      <c r="K152" s="193">
        <v>422</v>
      </c>
      <c r="L152" s="193">
        <v>252</v>
      </c>
      <c r="M152" s="193">
        <v>3548</v>
      </c>
      <c r="AL152" s="17"/>
    </row>
    <row r="153" spans="1:38" x14ac:dyDescent="0.25">
      <c r="A153" s="198" t="s">
        <v>4533</v>
      </c>
      <c r="B153" s="193">
        <v>195</v>
      </c>
      <c r="C153" s="193">
        <v>117</v>
      </c>
      <c r="D153" s="193">
        <v>163</v>
      </c>
      <c r="E153" s="193">
        <v>245</v>
      </c>
      <c r="F153" s="193">
        <v>187</v>
      </c>
      <c r="G153" s="193">
        <v>195</v>
      </c>
      <c r="H153" s="193">
        <v>125</v>
      </c>
      <c r="I153" s="31">
        <v>145</v>
      </c>
      <c r="J153" s="193">
        <v>188</v>
      </c>
      <c r="K153" s="193">
        <v>242</v>
      </c>
      <c r="L153" s="193">
        <v>145</v>
      </c>
      <c r="M153" s="193">
        <v>1947</v>
      </c>
      <c r="AL153"/>
    </row>
    <row r="154" spans="1:38" x14ac:dyDescent="0.25">
      <c r="A154" s="198" t="s">
        <v>4521</v>
      </c>
      <c r="B154" s="193">
        <v>1</v>
      </c>
      <c r="C154" s="193">
        <v>2</v>
      </c>
      <c r="D154" s="193">
        <v>0</v>
      </c>
      <c r="E154" s="193">
        <v>0</v>
      </c>
      <c r="F154" s="193">
        <v>0</v>
      </c>
      <c r="G154" s="193">
        <v>1</v>
      </c>
      <c r="H154" s="193">
        <v>0</v>
      </c>
      <c r="I154">
        <v>1</v>
      </c>
      <c r="J154" s="193">
        <v>1</v>
      </c>
      <c r="K154" s="193">
        <v>0</v>
      </c>
      <c r="L154" s="193">
        <v>0</v>
      </c>
      <c r="M154" s="193">
        <v>6</v>
      </c>
      <c r="AL154"/>
    </row>
    <row r="155" spans="1:38" x14ac:dyDescent="0.25">
      <c r="A155" s="199" t="s">
        <v>4534</v>
      </c>
      <c r="B155" s="193">
        <v>2</v>
      </c>
      <c r="C155" s="193">
        <v>1</v>
      </c>
      <c r="D155" s="193">
        <v>1</v>
      </c>
      <c r="E155" s="193">
        <v>1</v>
      </c>
      <c r="F155" s="193">
        <v>2</v>
      </c>
      <c r="G155" s="193">
        <v>1</v>
      </c>
      <c r="H155" s="193">
        <v>0</v>
      </c>
      <c r="I155" s="28">
        <v>1</v>
      </c>
      <c r="J155" s="193">
        <v>1</v>
      </c>
      <c r="K155" s="193">
        <v>3</v>
      </c>
      <c r="L155" s="193">
        <v>0</v>
      </c>
      <c r="M155" s="193">
        <v>13</v>
      </c>
    </row>
    <row r="156" spans="1:38" x14ac:dyDescent="0.25">
      <c r="A156" s="199" t="s">
        <v>4522</v>
      </c>
      <c r="B156" s="36">
        <v>0</v>
      </c>
      <c r="C156" s="193">
        <v>0</v>
      </c>
      <c r="D156" s="193">
        <v>0</v>
      </c>
      <c r="E156" s="193">
        <v>0</v>
      </c>
      <c r="F156" s="193">
        <v>2</v>
      </c>
      <c r="G156" s="193">
        <v>0</v>
      </c>
      <c r="H156" s="193">
        <v>4</v>
      </c>
      <c r="I156" s="193">
        <v>1</v>
      </c>
      <c r="J156">
        <v>1</v>
      </c>
      <c r="K156" s="193">
        <v>1</v>
      </c>
      <c r="L156" s="193">
        <v>0</v>
      </c>
      <c r="M156" s="193">
        <v>9</v>
      </c>
      <c r="AL156" s="39"/>
    </row>
    <row r="157" spans="1:38" x14ac:dyDescent="0.25">
      <c r="A157" s="199" t="s">
        <v>4523</v>
      </c>
      <c r="B157" s="17">
        <v>0</v>
      </c>
      <c r="C157" s="193">
        <v>1</v>
      </c>
      <c r="D157" s="193">
        <v>3</v>
      </c>
      <c r="E157" s="193">
        <v>1</v>
      </c>
      <c r="F157" s="193">
        <v>0</v>
      </c>
      <c r="G157" s="193">
        <v>2</v>
      </c>
      <c r="H157" s="193">
        <v>0</v>
      </c>
      <c r="I157" s="193">
        <v>0</v>
      </c>
      <c r="J157" s="193">
        <v>1</v>
      </c>
      <c r="K157" s="193">
        <v>2</v>
      </c>
      <c r="L157" s="193">
        <v>2</v>
      </c>
      <c r="M157" s="193">
        <v>12</v>
      </c>
      <c r="AL157" s="39"/>
    </row>
    <row r="158" spans="1:38" x14ac:dyDescent="0.25">
      <c r="A158" s="198" t="s">
        <v>4535</v>
      </c>
      <c r="B158" s="17">
        <v>5</v>
      </c>
      <c r="C158" s="193">
        <v>2</v>
      </c>
      <c r="D158" s="193">
        <v>6</v>
      </c>
      <c r="E158" s="193">
        <v>6</v>
      </c>
      <c r="F158" s="193">
        <v>4</v>
      </c>
      <c r="G158" s="193">
        <v>3</v>
      </c>
      <c r="H158" s="193">
        <v>0</v>
      </c>
      <c r="I158" s="193">
        <v>4</v>
      </c>
      <c r="J158" s="193">
        <v>2</v>
      </c>
      <c r="K158" s="193">
        <v>6</v>
      </c>
      <c r="L158" s="193">
        <v>4</v>
      </c>
      <c r="M158" s="193">
        <v>42</v>
      </c>
      <c r="AL158" s="39"/>
    </row>
    <row r="159" spans="1:38" x14ac:dyDescent="0.25">
      <c r="A159" s="198" t="s">
        <v>4524</v>
      </c>
      <c r="B159">
        <v>154</v>
      </c>
      <c r="C159" s="193">
        <v>132</v>
      </c>
      <c r="D159" s="193">
        <v>170</v>
      </c>
      <c r="E159" s="193">
        <v>245</v>
      </c>
      <c r="F159" s="193">
        <v>156</v>
      </c>
      <c r="G159" s="193">
        <v>200</v>
      </c>
      <c r="H159" s="193">
        <v>106</v>
      </c>
      <c r="I159" s="193">
        <v>152</v>
      </c>
      <c r="J159" s="193">
        <v>129</v>
      </c>
      <c r="K159" s="193">
        <v>191</v>
      </c>
      <c r="L159" s="193">
        <v>264</v>
      </c>
      <c r="M159" s="193">
        <v>1899</v>
      </c>
      <c r="AL159" s="39"/>
    </row>
    <row r="160" spans="1:38" x14ac:dyDescent="0.25">
      <c r="A160" s="199" t="s">
        <v>4525</v>
      </c>
      <c r="B160" s="17">
        <v>0</v>
      </c>
      <c r="C160" s="193">
        <v>1</v>
      </c>
      <c r="D160" s="193">
        <v>0</v>
      </c>
      <c r="E160" s="193">
        <v>1</v>
      </c>
      <c r="F160" s="193">
        <v>1</v>
      </c>
      <c r="G160" s="193">
        <v>0</v>
      </c>
      <c r="H160" s="193">
        <v>0</v>
      </c>
      <c r="I160" s="193">
        <v>0</v>
      </c>
      <c r="J160" s="193">
        <v>0</v>
      </c>
      <c r="K160" s="193">
        <v>0</v>
      </c>
      <c r="L160" s="193">
        <v>0</v>
      </c>
      <c r="M160" s="193">
        <v>3</v>
      </c>
      <c r="AL160" s="118"/>
    </row>
    <row r="161" spans="1:13" x14ac:dyDescent="0.25">
      <c r="A161" s="198" t="s">
        <v>4526</v>
      </c>
      <c r="B161" s="17">
        <v>2</v>
      </c>
      <c r="C161" s="193">
        <v>0</v>
      </c>
      <c r="D161" s="193">
        <v>2</v>
      </c>
      <c r="E161" s="193">
        <v>1</v>
      </c>
      <c r="F161" s="193">
        <v>1</v>
      </c>
      <c r="G161" s="193">
        <v>2</v>
      </c>
      <c r="H161" s="193">
        <v>0</v>
      </c>
      <c r="I161" s="193">
        <v>0</v>
      </c>
      <c r="J161" s="193">
        <v>2</v>
      </c>
      <c r="K161" s="193">
        <v>1</v>
      </c>
      <c r="L161" s="193">
        <v>3</v>
      </c>
      <c r="M161" s="193">
        <v>14</v>
      </c>
    </row>
    <row r="163" spans="1:13" x14ac:dyDescent="0.25">
      <c r="A163" s="198" t="s">
        <v>4527</v>
      </c>
      <c r="B163" s="193" t="s">
        <v>4814</v>
      </c>
      <c r="C163" s="193" t="s">
        <v>4815</v>
      </c>
      <c r="D163" s="193" t="s">
        <v>4816</v>
      </c>
      <c r="E163" s="193" t="s">
        <v>4817</v>
      </c>
      <c r="F163" s="193" t="s">
        <v>4818</v>
      </c>
      <c r="G163" s="193" t="s">
        <v>4819</v>
      </c>
      <c r="H163" s="193" t="s">
        <v>4820</v>
      </c>
      <c r="I163" s="193" t="s">
        <v>4821</v>
      </c>
      <c r="J163" s="193" t="s">
        <v>4540</v>
      </c>
      <c r="K163" s="193" t="s">
        <v>4541</v>
      </c>
      <c r="L163" s="193" t="s">
        <v>4542</v>
      </c>
    </row>
    <row r="164" spans="1:13" x14ac:dyDescent="0.25">
      <c r="A164" s="198" t="s">
        <v>4528</v>
      </c>
      <c r="B164" s="193" t="s">
        <v>4825</v>
      </c>
      <c r="C164" s="193" t="s">
        <v>4826</v>
      </c>
      <c r="D164" s="193" t="s">
        <v>4827</v>
      </c>
      <c r="E164" s="193" t="s">
        <v>4828</v>
      </c>
      <c r="F164" s="193" t="s">
        <v>4829</v>
      </c>
      <c r="G164" s="193" t="s">
        <v>4830</v>
      </c>
      <c r="H164" s="193" t="s">
        <v>4831</v>
      </c>
      <c r="I164" s="193" t="s">
        <v>4832</v>
      </c>
      <c r="J164" s="193" t="s">
        <v>4824</v>
      </c>
      <c r="K164" s="193" t="s">
        <v>4823</v>
      </c>
      <c r="L164" s="193" t="s">
        <v>4822</v>
      </c>
    </row>
    <row r="165" spans="1:13" x14ac:dyDescent="0.25">
      <c r="A165" s="198" t="s">
        <v>4529</v>
      </c>
      <c r="B165" s="193">
        <v>62.68</v>
      </c>
      <c r="C165" s="193">
        <v>60.81</v>
      </c>
      <c r="D165" s="193">
        <v>63.04</v>
      </c>
      <c r="E165" s="193">
        <v>60.29</v>
      </c>
      <c r="F165" s="193">
        <v>68.98</v>
      </c>
      <c r="G165" s="193">
        <v>69.56</v>
      </c>
      <c r="H165" s="193">
        <v>65.84</v>
      </c>
      <c r="I165" s="193">
        <v>68.92</v>
      </c>
      <c r="L165" s="193">
        <v>84.25</v>
      </c>
    </row>
    <row r="166" spans="1:13" x14ac:dyDescent="0.25">
      <c r="A166" s="198" t="s">
        <v>4531</v>
      </c>
      <c r="B166" s="193">
        <v>678</v>
      </c>
      <c r="C166" s="193">
        <v>1128</v>
      </c>
      <c r="D166" s="193">
        <v>920</v>
      </c>
      <c r="E166" s="193">
        <v>607</v>
      </c>
      <c r="F166" s="193">
        <v>1267</v>
      </c>
      <c r="G166" s="193">
        <v>1104</v>
      </c>
      <c r="H166" s="193">
        <v>1174</v>
      </c>
      <c r="I166" s="193">
        <v>1396</v>
      </c>
      <c r="J166" s="193">
        <v>0</v>
      </c>
      <c r="K166" s="193">
        <v>0</v>
      </c>
      <c r="L166" s="193">
        <v>8274</v>
      </c>
    </row>
    <row r="167" spans="1:13" x14ac:dyDescent="0.25">
      <c r="A167" s="198" t="s">
        <v>4530</v>
      </c>
      <c r="B167" s="193">
        <v>425</v>
      </c>
      <c r="C167" s="193">
        <v>686</v>
      </c>
      <c r="D167" s="193">
        <v>580</v>
      </c>
      <c r="E167" s="193">
        <v>366</v>
      </c>
      <c r="F167" s="193">
        <v>874</v>
      </c>
      <c r="G167" s="193">
        <v>768</v>
      </c>
      <c r="H167" s="193">
        <v>773</v>
      </c>
      <c r="I167" s="193">
        <v>958</v>
      </c>
      <c r="J167" s="193">
        <v>781</v>
      </c>
      <c r="K167" s="193">
        <v>760</v>
      </c>
      <c r="L167" s="193">
        <v>6971</v>
      </c>
    </row>
    <row r="168" spans="1:13" x14ac:dyDescent="0.25">
      <c r="A168" s="198" t="s">
        <v>4532</v>
      </c>
      <c r="B168" s="193">
        <v>148</v>
      </c>
      <c r="C168" s="193">
        <v>290</v>
      </c>
      <c r="D168" s="193">
        <v>233</v>
      </c>
      <c r="E168" s="193">
        <v>119</v>
      </c>
      <c r="F168" s="193">
        <v>338</v>
      </c>
      <c r="G168" s="193">
        <v>334</v>
      </c>
      <c r="H168" s="193">
        <v>319</v>
      </c>
      <c r="I168" s="193">
        <v>391</v>
      </c>
      <c r="J168" s="193">
        <v>310</v>
      </c>
      <c r="K168" s="193">
        <v>248</v>
      </c>
      <c r="L168" s="193">
        <v>2730</v>
      </c>
    </row>
    <row r="169" spans="1:13" x14ac:dyDescent="0.25">
      <c r="A169" s="198" t="s">
        <v>4533</v>
      </c>
      <c r="B169" s="193">
        <v>130</v>
      </c>
      <c r="C169" s="193">
        <v>203</v>
      </c>
      <c r="D169" s="193">
        <v>175</v>
      </c>
      <c r="E169" s="193">
        <v>130</v>
      </c>
      <c r="F169" s="193">
        <v>258</v>
      </c>
      <c r="G169" s="193">
        <v>220</v>
      </c>
      <c r="H169" s="193">
        <v>210</v>
      </c>
      <c r="I169" s="193">
        <v>253</v>
      </c>
      <c r="J169" s="193">
        <v>237</v>
      </c>
      <c r="K169" s="193">
        <v>193</v>
      </c>
      <c r="L169" s="193">
        <v>2009</v>
      </c>
    </row>
    <row r="170" spans="1:13" x14ac:dyDescent="0.25">
      <c r="A170" s="198" t="s">
        <v>4521</v>
      </c>
      <c r="B170" s="193">
        <v>1</v>
      </c>
      <c r="C170" s="193">
        <v>2</v>
      </c>
      <c r="D170" s="193">
        <v>2</v>
      </c>
      <c r="E170" s="193">
        <v>0</v>
      </c>
      <c r="F170" s="193">
        <v>1</v>
      </c>
      <c r="G170" s="193">
        <v>2</v>
      </c>
      <c r="H170" s="193">
        <v>0</v>
      </c>
      <c r="I170" s="193">
        <v>1</v>
      </c>
      <c r="J170" s="193">
        <v>1</v>
      </c>
      <c r="K170" s="193">
        <v>1</v>
      </c>
      <c r="L170" s="193">
        <v>11</v>
      </c>
    </row>
    <row r="171" spans="1:13" x14ac:dyDescent="0.25">
      <c r="A171" s="199" t="s">
        <v>4534</v>
      </c>
      <c r="B171" s="193">
        <v>3</v>
      </c>
      <c r="C171" s="193">
        <v>7</v>
      </c>
      <c r="D171" s="193">
        <v>1</v>
      </c>
      <c r="E171" s="193">
        <v>3</v>
      </c>
      <c r="F171" s="193">
        <v>2</v>
      </c>
      <c r="G171" s="193">
        <v>1</v>
      </c>
      <c r="H171" s="193">
        <v>1</v>
      </c>
      <c r="I171" s="193">
        <v>7</v>
      </c>
      <c r="J171" s="193">
        <v>2</v>
      </c>
      <c r="K171" s="193">
        <v>1</v>
      </c>
      <c r="L171" s="193">
        <v>28</v>
      </c>
    </row>
    <row r="172" spans="1:13" x14ac:dyDescent="0.25">
      <c r="A172" s="199" t="s">
        <v>4522</v>
      </c>
      <c r="B172" s="193">
        <v>1</v>
      </c>
      <c r="C172" s="193">
        <v>1</v>
      </c>
      <c r="D172" s="193">
        <v>0</v>
      </c>
      <c r="E172" s="193">
        <v>1</v>
      </c>
      <c r="F172" s="193">
        <v>1</v>
      </c>
      <c r="G172" s="193">
        <v>2</v>
      </c>
      <c r="H172" s="193">
        <v>1</v>
      </c>
      <c r="I172" s="193">
        <v>1</v>
      </c>
      <c r="J172" s="193">
        <v>0</v>
      </c>
      <c r="K172" s="193">
        <v>1</v>
      </c>
      <c r="L172" s="193">
        <v>9</v>
      </c>
    </row>
    <row r="173" spans="1:13" x14ac:dyDescent="0.25">
      <c r="A173" s="199" t="s">
        <v>4523</v>
      </c>
      <c r="B173" s="193">
        <v>3</v>
      </c>
      <c r="C173" s="193">
        <v>0</v>
      </c>
      <c r="D173" s="193">
        <v>2</v>
      </c>
      <c r="E173" s="193">
        <v>0</v>
      </c>
      <c r="F173" s="193">
        <v>2</v>
      </c>
      <c r="G173" s="193">
        <v>0</v>
      </c>
      <c r="H173" s="193">
        <v>1</v>
      </c>
      <c r="I173" s="193">
        <v>2</v>
      </c>
      <c r="J173" s="193">
        <v>0</v>
      </c>
      <c r="K173" s="193">
        <v>3</v>
      </c>
      <c r="L173" s="193">
        <v>13</v>
      </c>
    </row>
    <row r="174" spans="1:13" x14ac:dyDescent="0.25">
      <c r="A174" s="198" t="s">
        <v>4535</v>
      </c>
      <c r="B174" s="193">
        <v>2</v>
      </c>
      <c r="C174" s="193">
        <v>1</v>
      </c>
      <c r="D174" s="193">
        <v>2</v>
      </c>
      <c r="E174" s="193">
        <v>6</v>
      </c>
      <c r="F174" s="193">
        <v>4</v>
      </c>
      <c r="G174" s="193">
        <v>2</v>
      </c>
      <c r="H174" s="193">
        <v>1</v>
      </c>
      <c r="I174" s="193">
        <v>5</v>
      </c>
      <c r="J174" s="193">
        <v>1</v>
      </c>
      <c r="K174" s="193">
        <v>2</v>
      </c>
      <c r="L174" s="193">
        <v>26</v>
      </c>
    </row>
    <row r="175" spans="1:13" x14ac:dyDescent="0.25">
      <c r="A175" s="198" t="s">
        <v>4524</v>
      </c>
      <c r="B175" s="193">
        <v>130</v>
      </c>
      <c r="C175" s="193">
        <v>174</v>
      </c>
      <c r="D175" s="193">
        <v>161</v>
      </c>
      <c r="E175" s="193">
        <v>102</v>
      </c>
      <c r="F175" s="193">
        <v>261</v>
      </c>
      <c r="G175" s="193">
        <v>200</v>
      </c>
      <c r="H175" s="193">
        <v>234</v>
      </c>
      <c r="I175" s="193">
        <v>295</v>
      </c>
      <c r="J175" s="193">
        <v>222</v>
      </c>
      <c r="K175" s="193">
        <v>302</v>
      </c>
      <c r="L175" s="193">
        <v>2081</v>
      </c>
    </row>
    <row r="176" spans="1:13" x14ac:dyDescent="0.25">
      <c r="A176" s="199" t="s">
        <v>4525</v>
      </c>
      <c r="B176" s="193">
        <v>1</v>
      </c>
      <c r="C176" s="193">
        <v>1</v>
      </c>
      <c r="D176" s="193">
        <v>1</v>
      </c>
      <c r="E176" s="193">
        <v>0</v>
      </c>
      <c r="F176" s="193">
        <v>0</v>
      </c>
      <c r="G176" s="193">
        <v>0</v>
      </c>
      <c r="H176" s="193">
        <v>0</v>
      </c>
      <c r="I176" s="193">
        <v>1</v>
      </c>
      <c r="J176" s="193">
        <v>2</v>
      </c>
      <c r="K176" s="193">
        <v>0</v>
      </c>
      <c r="L176" s="193">
        <v>6</v>
      </c>
    </row>
    <row r="177" spans="1:12" x14ac:dyDescent="0.25">
      <c r="A177" s="198" t="s">
        <v>4526</v>
      </c>
      <c r="B177" s="193">
        <v>0</v>
      </c>
      <c r="C177" s="193">
        <v>1</v>
      </c>
      <c r="D177" s="193">
        <v>1</v>
      </c>
      <c r="E177" s="193">
        <v>0</v>
      </c>
      <c r="F177" s="193">
        <v>1</v>
      </c>
      <c r="G177" s="193">
        <v>1</v>
      </c>
      <c r="H177" s="193">
        <v>0</v>
      </c>
      <c r="I177" s="193">
        <v>1</v>
      </c>
      <c r="J177" s="193">
        <v>1</v>
      </c>
      <c r="K177" s="193">
        <v>1</v>
      </c>
      <c r="L177" s="193">
        <v>7</v>
      </c>
    </row>
    <row r="179" spans="1:12" x14ac:dyDescent="0.25">
      <c r="A179" s="198" t="s">
        <v>4527</v>
      </c>
      <c r="B179" s="193" t="s">
        <v>4833</v>
      </c>
      <c r="C179" s="193" t="s">
        <v>4834</v>
      </c>
      <c r="D179" s="193" t="s">
        <v>4835</v>
      </c>
      <c r="E179" s="193" t="s">
        <v>4836</v>
      </c>
      <c r="F179" s="193" t="s">
        <v>4837</v>
      </c>
      <c r="G179" s="193" t="s">
        <v>4838</v>
      </c>
      <c r="H179" s="193" t="s">
        <v>4839</v>
      </c>
      <c r="I179" s="193" t="s">
        <v>4540</v>
      </c>
      <c r="J179" s="193" t="s">
        <v>4541</v>
      </c>
      <c r="K179" s="193" t="s">
        <v>4542</v>
      </c>
    </row>
    <row r="180" spans="1:12" x14ac:dyDescent="0.25">
      <c r="A180" s="198" t="s">
        <v>4528</v>
      </c>
      <c r="B180" s="193" t="s">
        <v>4843</v>
      </c>
      <c r="C180" s="193" t="s">
        <v>4844</v>
      </c>
      <c r="D180" s="193" t="s">
        <v>4845</v>
      </c>
      <c r="E180" s="193" t="s">
        <v>4846</v>
      </c>
      <c r="F180" s="193" t="s">
        <v>4847</v>
      </c>
      <c r="G180" s="193" t="s">
        <v>4848</v>
      </c>
      <c r="H180" s="193" t="s">
        <v>4849</v>
      </c>
      <c r="I180" s="193" t="s">
        <v>4842</v>
      </c>
      <c r="J180" s="193" t="s">
        <v>4841</v>
      </c>
      <c r="K180" s="193" t="s">
        <v>4840</v>
      </c>
    </row>
    <row r="181" spans="1:12" x14ac:dyDescent="0.25">
      <c r="A181" s="198" t="s">
        <v>4529</v>
      </c>
      <c r="B181" s="193">
        <v>71.540000000000006</v>
      </c>
      <c r="C181" s="193">
        <v>65.959999999999994</v>
      </c>
      <c r="D181" s="193">
        <v>66.31</v>
      </c>
      <c r="E181" s="193">
        <v>66.28</v>
      </c>
      <c r="F181" s="193">
        <v>54.48</v>
      </c>
      <c r="G181" s="193">
        <v>65.510000000000005</v>
      </c>
      <c r="H181" s="193">
        <v>67.37</v>
      </c>
      <c r="K181" s="193">
        <v>87.69</v>
      </c>
    </row>
    <row r="182" spans="1:12" x14ac:dyDescent="0.25">
      <c r="A182" s="198" t="s">
        <v>4531</v>
      </c>
      <c r="B182" s="193">
        <v>1100</v>
      </c>
      <c r="C182" s="193">
        <v>1369</v>
      </c>
      <c r="D182" s="193">
        <v>864</v>
      </c>
      <c r="E182" s="193">
        <v>1569</v>
      </c>
      <c r="F182" s="193">
        <v>769</v>
      </c>
      <c r="G182" s="193">
        <v>1044</v>
      </c>
      <c r="H182" s="193">
        <v>1263</v>
      </c>
      <c r="I182" s="193">
        <v>0</v>
      </c>
      <c r="J182" s="193">
        <v>0</v>
      </c>
      <c r="K182" s="193">
        <v>7978</v>
      </c>
    </row>
    <row r="183" spans="1:12" x14ac:dyDescent="0.25">
      <c r="A183" s="198" t="s">
        <v>4530</v>
      </c>
      <c r="B183" s="193">
        <v>787</v>
      </c>
      <c r="C183" s="193">
        <v>903</v>
      </c>
      <c r="D183" s="193">
        <v>573</v>
      </c>
      <c r="E183" s="193">
        <v>1040</v>
      </c>
      <c r="F183" s="193">
        <v>419</v>
      </c>
      <c r="G183" s="193">
        <v>684</v>
      </c>
      <c r="H183" s="193">
        <v>851</v>
      </c>
      <c r="I183" s="193">
        <v>755</v>
      </c>
      <c r="J183" s="193">
        <v>984</v>
      </c>
      <c r="K183" s="193">
        <v>6996</v>
      </c>
    </row>
    <row r="184" spans="1:12" x14ac:dyDescent="0.25">
      <c r="A184" s="198" t="s">
        <v>4532</v>
      </c>
      <c r="B184">
        <v>359</v>
      </c>
      <c r="C184" s="193">
        <v>397</v>
      </c>
      <c r="D184" s="193">
        <v>237</v>
      </c>
      <c r="E184" s="193">
        <v>455</v>
      </c>
      <c r="F184" s="193">
        <v>137</v>
      </c>
      <c r="G184" s="193">
        <v>299</v>
      </c>
      <c r="H184" s="193">
        <v>395</v>
      </c>
      <c r="I184" s="193">
        <v>333</v>
      </c>
      <c r="J184" s="193">
        <v>387</v>
      </c>
      <c r="K184" s="193">
        <v>2999</v>
      </c>
    </row>
    <row r="185" spans="1:12" x14ac:dyDescent="0.25">
      <c r="A185" s="198" t="s">
        <v>4533</v>
      </c>
      <c r="B185">
        <v>220</v>
      </c>
      <c r="C185" s="193">
        <v>239</v>
      </c>
      <c r="D185" s="193">
        <v>143</v>
      </c>
      <c r="E185" s="193">
        <v>271</v>
      </c>
      <c r="F185" s="193">
        <v>148</v>
      </c>
      <c r="G185" s="193">
        <v>176</v>
      </c>
      <c r="H185" s="193">
        <v>211</v>
      </c>
      <c r="I185" s="193">
        <v>199</v>
      </c>
      <c r="J185" s="193">
        <v>224</v>
      </c>
      <c r="K185" s="193">
        <v>1831</v>
      </c>
    </row>
    <row r="186" spans="1:12" x14ac:dyDescent="0.25">
      <c r="A186" s="198" t="s">
        <v>4521</v>
      </c>
      <c r="B186" s="17">
        <v>0</v>
      </c>
      <c r="C186" s="193">
        <v>3</v>
      </c>
      <c r="D186" s="193">
        <v>1</v>
      </c>
      <c r="E186" s="193">
        <v>2</v>
      </c>
      <c r="F186" s="193">
        <v>1</v>
      </c>
      <c r="G186" s="193">
        <v>0</v>
      </c>
      <c r="H186" s="193">
        <v>0</v>
      </c>
      <c r="I186" s="193">
        <v>0</v>
      </c>
      <c r="J186" s="193">
        <v>2</v>
      </c>
      <c r="K186" s="193">
        <v>9</v>
      </c>
    </row>
    <row r="187" spans="1:12" x14ac:dyDescent="0.25">
      <c r="A187" s="199" t="s">
        <v>4534</v>
      </c>
      <c r="B187" s="193">
        <v>6</v>
      </c>
      <c r="C187" s="193">
        <v>6</v>
      </c>
      <c r="D187" s="193">
        <v>3</v>
      </c>
      <c r="E187" s="193">
        <v>4</v>
      </c>
      <c r="F187" s="193">
        <v>1</v>
      </c>
      <c r="G187" s="193">
        <v>0</v>
      </c>
      <c r="H187" s="193">
        <v>2</v>
      </c>
      <c r="I187" s="193">
        <v>2</v>
      </c>
      <c r="J187" s="193">
        <v>1</v>
      </c>
      <c r="K187" s="193">
        <v>25</v>
      </c>
    </row>
    <row r="188" spans="1:12" x14ac:dyDescent="0.25">
      <c r="A188" s="199" t="s">
        <v>4522</v>
      </c>
      <c r="B188" s="193">
        <v>0</v>
      </c>
      <c r="C188" s="193">
        <v>1</v>
      </c>
      <c r="D188" s="193">
        <v>1</v>
      </c>
      <c r="E188" s="193">
        <v>1</v>
      </c>
      <c r="F188" s="193">
        <v>0</v>
      </c>
      <c r="G188" s="193">
        <v>1</v>
      </c>
      <c r="H188" s="193">
        <v>3</v>
      </c>
      <c r="I188" s="193">
        <v>0</v>
      </c>
      <c r="J188" s="193">
        <v>0</v>
      </c>
      <c r="K188" s="193">
        <v>7</v>
      </c>
    </row>
    <row r="189" spans="1:12" x14ac:dyDescent="0.25">
      <c r="A189" s="199" t="s">
        <v>4523</v>
      </c>
      <c r="B189" s="193">
        <v>3</v>
      </c>
      <c r="C189" s="17">
        <v>2</v>
      </c>
      <c r="D189" s="193">
        <v>2</v>
      </c>
      <c r="E189" s="193">
        <v>2</v>
      </c>
      <c r="F189" s="193">
        <v>1</v>
      </c>
      <c r="G189" s="193">
        <v>0</v>
      </c>
      <c r="H189" s="193">
        <v>1</v>
      </c>
      <c r="I189" s="193">
        <v>1</v>
      </c>
      <c r="J189" s="193">
        <v>0</v>
      </c>
      <c r="K189" s="193">
        <v>12</v>
      </c>
    </row>
    <row r="190" spans="1:12" x14ac:dyDescent="0.25">
      <c r="A190" s="198" t="s">
        <v>4535</v>
      </c>
      <c r="B190" s="193">
        <v>2</v>
      </c>
      <c r="C190" s="17">
        <v>3</v>
      </c>
      <c r="D190" s="193">
        <v>7</v>
      </c>
      <c r="E190" s="193">
        <v>3</v>
      </c>
      <c r="F190" s="193">
        <v>2</v>
      </c>
      <c r="G190" s="193">
        <v>2</v>
      </c>
      <c r="H190" s="193">
        <v>2</v>
      </c>
      <c r="I190" s="193">
        <v>2</v>
      </c>
      <c r="J190" s="193">
        <v>2</v>
      </c>
      <c r="K190" s="193">
        <v>25</v>
      </c>
    </row>
    <row r="191" spans="1:12" x14ac:dyDescent="0.25">
      <c r="A191" s="198" t="s">
        <v>4524</v>
      </c>
      <c r="B191" s="193">
        <v>193</v>
      </c>
      <c r="C191">
        <v>247</v>
      </c>
      <c r="D191" s="193">
        <v>173</v>
      </c>
      <c r="E191" s="193">
        <v>298</v>
      </c>
      <c r="F191" s="193">
        <v>121</v>
      </c>
      <c r="G191" s="193">
        <v>199</v>
      </c>
      <c r="H191" s="193">
        <v>236</v>
      </c>
      <c r="I191" s="193">
        <v>211</v>
      </c>
      <c r="J191" s="193">
        <v>361</v>
      </c>
      <c r="K191" s="193">
        <v>2039</v>
      </c>
    </row>
    <row r="192" spans="1:12" x14ac:dyDescent="0.25">
      <c r="A192" s="199" t="s">
        <v>4525</v>
      </c>
      <c r="B192" s="193">
        <v>0</v>
      </c>
      <c r="C192" s="193">
        <v>1</v>
      </c>
      <c r="D192" s="193">
        <v>0</v>
      </c>
      <c r="E192" s="193">
        <v>0</v>
      </c>
      <c r="F192" s="193">
        <v>2</v>
      </c>
      <c r="G192" s="193">
        <v>3</v>
      </c>
      <c r="H192" s="193">
        <v>0</v>
      </c>
      <c r="I192" s="193">
        <v>1</v>
      </c>
      <c r="J192" s="193">
        <v>0</v>
      </c>
      <c r="K192" s="193">
        <v>7</v>
      </c>
    </row>
    <row r="193" spans="1:13" x14ac:dyDescent="0.25">
      <c r="A193" s="198" t="s">
        <v>4526</v>
      </c>
      <c r="B193" s="193">
        <v>0</v>
      </c>
      <c r="C193" s="193">
        <v>0</v>
      </c>
      <c r="D193" s="193">
        <v>2</v>
      </c>
      <c r="E193" s="193">
        <v>1</v>
      </c>
      <c r="F193" s="193">
        <v>3</v>
      </c>
      <c r="G193" s="193">
        <v>1</v>
      </c>
      <c r="H193" s="193">
        <v>1</v>
      </c>
      <c r="I193" s="193">
        <v>1</v>
      </c>
      <c r="J193" s="193">
        <v>0</v>
      </c>
      <c r="K193" s="193">
        <v>9</v>
      </c>
    </row>
    <row r="195" spans="1:13" x14ac:dyDescent="0.25">
      <c r="A195" s="198" t="s">
        <v>4527</v>
      </c>
      <c r="B195" s="193" t="s">
        <v>4850</v>
      </c>
      <c r="C195" s="193" t="s">
        <v>4851</v>
      </c>
      <c r="D195" s="193" t="s">
        <v>4852</v>
      </c>
      <c r="E195" s="193" t="s">
        <v>4853</v>
      </c>
      <c r="F195" s="193" t="s">
        <v>4854</v>
      </c>
      <c r="G195" s="193" t="s">
        <v>4855</v>
      </c>
      <c r="H195" s="193" t="s">
        <v>4856</v>
      </c>
      <c r="I195" s="193" t="s">
        <v>4857</v>
      </c>
      <c r="J195" s="193" t="s">
        <v>4858</v>
      </c>
      <c r="K195" s="193" t="s">
        <v>4540</v>
      </c>
      <c r="L195" s="193" t="s">
        <v>4541</v>
      </c>
      <c r="M195" s="193" t="s">
        <v>4542</v>
      </c>
    </row>
    <row r="196" spans="1:13" x14ac:dyDescent="0.25">
      <c r="A196" s="198" t="s">
        <v>4528</v>
      </c>
      <c r="B196" s="193" t="s">
        <v>4862</v>
      </c>
      <c r="C196" s="193" t="s">
        <v>4863</v>
      </c>
      <c r="D196" s="193" t="s">
        <v>4864</v>
      </c>
      <c r="E196" s="193" t="s">
        <v>4865</v>
      </c>
      <c r="F196" s="193" t="s">
        <v>4866</v>
      </c>
      <c r="G196" s="193" t="s">
        <v>4867</v>
      </c>
      <c r="H196" s="193" t="s">
        <v>4868</v>
      </c>
      <c r="I196" s="193" t="s">
        <v>4869</v>
      </c>
      <c r="J196" s="193" t="s">
        <v>4870</v>
      </c>
      <c r="K196" s="193" t="s">
        <v>4861</v>
      </c>
      <c r="L196" s="193" t="s">
        <v>4860</v>
      </c>
      <c r="M196" s="193" t="s">
        <v>4859</v>
      </c>
    </row>
    <row r="197" spans="1:13" x14ac:dyDescent="0.25">
      <c r="A197" s="198" t="s">
        <v>4529</v>
      </c>
      <c r="B197" s="193">
        <v>55.58</v>
      </c>
      <c r="C197" s="193">
        <v>64.709999999999994</v>
      </c>
      <c r="D197" s="193">
        <v>69.94</v>
      </c>
      <c r="E197" s="193">
        <v>71.77</v>
      </c>
      <c r="F197" s="193">
        <v>68.569999999999993</v>
      </c>
      <c r="G197" s="193">
        <v>67.34</v>
      </c>
      <c r="H197" s="193">
        <v>56.62</v>
      </c>
      <c r="I197" s="193">
        <v>66.41</v>
      </c>
      <c r="J197" s="193">
        <v>62.71</v>
      </c>
      <c r="M197" s="193">
        <v>85.23</v>
      </c>
    </row>
    <row r="198" spans="1:13" x14ac:dyDescent="0.25">
      <c r="A198" s="198" t="s">
        <v>4531</v>
      </c>
      <c r="B198" s="193">
        <v>788</v>
      </c>
      <c r="C198" s="193">
        <v>1318</v>
      </c>
      <c r="D198" s="193">
        <v>1544</v>
      </c>
      <c r="E198" s="193">
        <v>939</v>
      </c>
      <c r="F198" s="193">
        <v>1429</v>
      </c>
      <c r="G198" s="193">
        <v>1081</v>
      </c>
      <c r="H198" s="193">
        <v>807</v>
      </c>
      <c r="I198" s="193">
        <v>789</v>
      </c>
      <c r="J198">
        <v>759</v>
      </c>
      <c r="K198" s="193">
        <v>0</v>
      </c>
      <c r="L198" s="193">
        <v>0</v>
      </c>
      <c r="M198" s="193">
        <v>9454</v>
      </c>
    </row>
    <row r="199" spans="1:13" x14ac:dyDescent="0.25">
      <c r="A199" s="198" t="s">
        <v>4530</v>
      </c>
      <c r="B199" s="193">
        <v>438</v>
      </c>
      <c r="C199" s="193">
        <v>853</v>
      </c>
      <c r="D199" s="193">
        <v>1080</v>
      </c>
      <c r="E199" s="193">
        <v>674</v>
      </c>
      <c r="F199" s="193">
        <v>980</v>
      </c>
      <c r="G199" s="193">
        <v>728</v>
      </c>
      <c r="H199" s="193">
        <v>457</v>
      </c>
      <c r="I199" s="193">
        <v>524</v>
      </c>
      <c r="J199">
        <v>476</v>
      </c>
      <c r="K199" s="193">
        <v>1085</v>
      </c>
      <c r="L199" s="193">
        <v>763</v>
      </c>
      <c r="M199" s="193">
        <v>8058</v>
      </c>
    </row>
    <row r="200" spans="1:13" x14ac:dyDescent="0.25">
      <c r="A200" s="198" t="s">
        <v>4532</v>
      </c>
      <c r="B200" s="193">
        <v>155</v>
      </c>
      <c r="C200" s="193">
        <v>295</v>
      </c>
      <c r="D200" s="193">
        <v>472</v>
      </c>
      <c r="E200" s="193">
        <v>276</v>
      </c>
      <c r="F200" s="193">
        <v>362</v>
      </c>
      <c r="G200" s="193">
        <v>277</v>
      </c>
      <c r="H200" s="193">
        <v>137</v>
      </c>
      <c r="I200" s="193">
        <v>212</v>
      </c>
      <c r="J200" s="193">
        <v>138</v>
      </c>
      <c r="K200" s="193">
        <v>389</v>
      </c>
      <c r="L200" s="193">
        <v>250</v>
      </c>
      <c r="M200" s="193">
        <v>2963</v>
      </c>
    </row>
    <row r="201" spans="1:13" x14ac:dyDescent="0.25">
      <c r="A201" s="198" t="s">
        <v>4533</v>
      </c>
      <c r="B201" s="193">
        <v>201</v>
      </c>
      <c r="C201" s="193">
        <v>404</v>
      </c>
      <c r="D201" s="193">
        <v>371</v>
      </c>
      <c r="E201" s="193">
        <v>252</v>
      </c>
      <c r="F201" s="193">
        <v>348</v>
      </c>
      <c r="G201" s="193">
        <v>252</v>
      </c>
      <c r="H201" s="193">
        <v>176</v>
      </c>
      <c r="I201" s="193">
        <v>153</v>
      </c>
      <c r="J201" s="193">
        <v>174</v>
      </c>
      <c r="K201" s="193">
        <v>422</v>
      </c>
      <c r="L201" s="193">
        <v>248</v>
      </c>
      <c r="M201" s="193">
        <v>3001</v>
      </c>
    </row>
    <row r="202" spans="1:13" x14ac:dyDescent="0.25">
      <c r="A202" s="198" t="s">
        <v>4521</v>
      </c>
      <c r="B202" s="193">
        <v>0</v>
      </c>
      <c r="C202" s="193">
        <v>2</v>
      </c>
      <c r="D202" s="193">
        <v>0</v>
      </c>
      <c r="E202" s="193">
        <v>0</v>
      </c>
      <c r="F202" s="193">
        <v>1</v>
      </c>
      <c r="G202" s="193">
        <v>0</v>
      </c>
      <c r="H202" s="193">
        <v>2</v>
      </c>
      <c r="I202" s="193">
        <v>1</v>
      </c>
      <c r="J202" s="193">
        <v>0</v>
      </c>
      <c r="K202" s="193">
        <v>2</v>
      </c>
      <c r="L202" s="193">
        <v>1</v>
      </c>
      <c r="M202" s="193">
        <v>9</v>
      </c>
    </row>
    <row r="203" spans="1:13" x14ac:dyDescent="0.25">
      <c r="A203" s="199" t="s">
        <v>4534</v>
      </c>
      <c r="B203" s="193">
        <v>0</v>
      </c>
      <c r="C203" s="193">
        <v>0</v>
      </c>
      <c r="D203" s="193">
        <v>2</v>
      </c>
      <c r="E203" s="193">
        <v>1</v>
      </c>
      <c r="F203" s="193">
        <v>2</v>
      </c>
      <c r="G203" s="193">
        <v>0</v>
      </c>
      <c r="H203" s="193">
        <v>3</v>
      </c>
      <c r="I203" s="193">
        <v>1</v>
      </c>
      <c r="J203" s="193">
        <v>4</v>
      </c>
      <c r="K203" s="193">
        <v>3</v>
      </c>
      <c r="L203" s="193">
        <v>4</v>
      </c>
      <c r="M203" s="193">
        <v>20</v>
      </c>
    </row>
    <row r="204" spans="1:13" x14ac:dyDescent="0.25">
      <c r="A204" s="199" t="s">
        <v>4522</v>
      </c>
      <c r="B204" s="193">
        <v>5</v>
      </c>
      <c r="C204" s="193">
        <v>2</v>
      </c>
      <c r="D204" s="193">
        <v>3</v>
      </c>
      <c r="E204" s="193">
        <v>4</v>
      </c>
      <c r="F204" s="193">
        <v>1</v>
      </c>
      <c r="G204" s="193">
        <v>2</v>
      </c>
      <c r="H204" s="193">
        <v>1</v>
      </c>
      <c r="I204" s="193">
        <v>0</v>
      </c>
      <c r="J204" s="193">
        <v>1</v>
      </c>
      <c r="K204" s="193">
        <v>2</v>
      </c>
      <c r="L204" s="193">
        <v>1</v>
      </c>
      <c r="M204" s="193">
        <v>22</v>
      </c>
    </row>
    <row r="205" spans="1:13" x14ac:dyDescent="0.25">
      <c r="A205" s="199" t="s">
        <v>4523</v>
      </c>
      <c r="B205" s="36">
        <v>1</v>
      </c>
      <c r="C205" s="193">
        <v>3</v>
      </c>
      <c r="D205" s="193">
        <v>1</v>
      </c>
      <c r="E205" s="193">
        <v>3</v>
      </c>
      <c r="F205" s="193">
        <v>2</v>
      </c>
      <c r="G205" s="193">
        <v>0</v>
      </c>
      <c r="H205" s="193">
        <v>2</v>
      </c>
      <c r="I205" s="193">
        <v>0</v>
      </c>
      <c r="J205" s="193">
        <v>1</v>
      </c>
      <c r="K205" s="193">
        <v>1</v>
      </c>
      <c r="L205" s="193">
        <v>0</v>
      </c>
      <c r="M205" s="193">
        <v>14</v>
      </c>
    </row>
    <row r="206" spans="1:13" x14ac:dyDescent="0.25">
      <c r="A206" s="198" t="s">
        <v>4535</v>
      </c>
      <c r="B206" s="17">
        <v>3</v>
      </c>
      <c r="C206" s="193">
        <v>2</v>
      </c>
      <c r="D206" s="193">
        <v>5</v>
      </c>
      <c r="E206" s="193">
        <v>1</v>
      </c>
      <c r="F206" s="193">
        <v>4</v>
      </c>
      <c r="G206" s="193">
        <v>5</v>
      </c>
      <c r="H206" s="193">
        <v>2</v>
      </c>
      <c r="I206" s="193">
        <v>8</v>
      </c>
      <c r="J206" s="193">
        <v>2</v>
      </c>
      <c r="K206" s="193">
        <v>2</v>
      </c>
      <c r="L206" s="193">
        <v>3</v>
      </c>
      <c r="M206" s="193">
        <v>37</v>
      </c>
    </row>
    <row r="207" spans="1:13" x14ac:dyDescent="0.25">
      <c r="A207" s="198" t="s">
        <v>4524</v>
      </c>
      <c r="B207">
        <v>67</v>
      </c>
      <c r="C207" s="193">
        <v>139</v>
      </c>
      <c r="D207" s="193">
        <v>216</v>
      </c>
      <c r="E207" s="193">
        <v>133</v>
      </c>
      <c r="F207" s="193">
        <v>250</v>
      </c>
      <c r="G207" s="193">
        <v>190</v>
      </c>
      <c r="H207" s="193">
        <v>130</v>
      </c>
      <c r="I207" s="193">
        <v>145</v>
      </c>
      <c r="J207" s="193">
        <v>153</v>
      </c>
      <c r="K207" s="193">
        <v>242</v>
      </c>
      <c r="L207" s="193">
        <v>242</v>
      </c>
      <c r="M207" s="193">
        <v>1907</v>
      </c>
    </row>
    <row r="208" spans="1:13" x14ac:dyDescent="0.25">
      <c r="A208" s="199" t="s">
        <v>4525</v>
      </c>
      <c r="B208" s="17">
        <v>0</v>
      </c>
      <c r="C208" s="193">
        <v>0</v>
      </c>
      <c r="D208" s="193">
        <v>2</v>
      </c>
      <c r="E208" s="193">
        <v>0</v>
      </c>
      <c r="F208" s="193">
        <v>0</v>
      </c>
      <c r="G208" s="193">
        <v>0</v>
      </c>
      <c r="H208" s="193">
        <v>0</v>
      </c>
      <c r="I208" s="193">
        <v>0</v>
      </c>
      <c r="J208" s="193">
        <v>1</v>
      </c>
      <c r="K208" s="193">
        <v>0</v>
      </c>
      <c r="L208" s="193">
        <v>1</v>
      </c>
      <c r="M208" s="193">
        <v>4</v>
      </c>
    </row>
    <row r="209" spans="1:42" x14ac:dyDescent="0.25">
      <c r="A209" s="198" t="s">
        <v>4526</v>
      </c>
      <c r="B209" s="17">
        <v>1</v>
      </c>
      <c r="C209" s="193">
        <v>1</v>
      </c>
      <c r="D209" s="193">
        <v>2</v>
      </c>
      <c r="E209" s="193">
        <v>0</v>
      </c>
      <c r="F209" s="193">
        <v>0</v>
      </c>
      <c r="G209" s="193">
        <v>1</v>
      </c>
      <c r="H209" s="193">
        <v>1</v>
      </c>
      <c r="I209" s="193">
        <v>1</v>
      </c>
      <c r="J209" s="193">
        <v>0</v>
      </c>
      <c r="K209" s="193">
        <v>3</v>
      </c>
      <c r="L209" s="193">
        <v>2</v>
      </c>
      <c r="M209" s="193">
        <v>12</v>
      </c>
    </row>
    <row r="211" spans="1:42" x14ac:dyDescent="0.25">
      <c r="A211" s="198" t="s">
        <v>4527</v>
      </c>
      <c r="B211" s="193" t="s">
        <v>4871</v>
      </c>
      <c r="C211" s="193" t="s">
        <v>4872</v>
      </c>
      <c r="D211" s="193" t="s">
        <v>4873</v>
      </c>
      <c r="E211" s="193" t="s">
        <v>4874</v>
      </c>
      <c r="F211" s="193" t="s">
        <v>4540</v>
      </c>
      <c r="G211" s="193" t="s">
        <v>4541</v>
      </c>
      <c r="H211" s="193" t="s">
        <v>4542</v>
      </c>
      <c r="AP211"/>
    </row>
    <row r="212" spans="1:42" x14ac:dyDescent="0.25">
      <c r="A212" s="198" t="s">
        <v>4528</v>
      </c>
      <c r="B212" s="193" t="s">
        <v>4878</v>
      </c>
      <c r="C212" s="193" t="s">
        <v>4879</v>
      </c>
      <c r="D212" s="193" t="s">
        <v>4880</v>
      </c>
      <c r="E212" s="193" t="s">
        <v>4881</v>
      </c>
      <c r="F212" s="193" t="s">
        <v>4877</v>
      </c>
      <c r="G212" s="193" t="s">
        <v>4876</v>
      </c>
      <c r="H212" s="193" t="s">
        <v>4875</v>
      </c>
      <c r="AP212"/>
    </row>
    <row r="213" spans="1:42" x14ac:dyDescent="0.25">
      <c r="A213" s="198" t="s">
        <v>4529</v>
      </c>
      <c r="B213" s="193">
        <v>61.11</v>
      </c>
      <c r="C213" s="193">
        <v>46.26</v>
      </c>
      <c r="D213" s="193">
        <v>61.13</v>
      </c>
      <c r="E213" s="193">
        <v>59.98</v>
      </c>
      <c r="H213" s="193">
        <v>81.209999999999994</v>
      </c>
      <c r="AP213"/>
    </row>
    <row r="214" spans="1:42" x14ac:dyDescent="0.25">
      <c r="A214" s="198" t="s">
        <v>4531</v>
      </c>
      <c r="B214" s="193">
        <v>895</v>
      </c>
      <c r="C214" s="193">
        <v>4172</v>
      </c>
      <c r="D214" s="193">
        <v>1181</v>
      </c>
      <c r="E214" s="193">
        <v>1352</v>
      </c>
      <c r="F214" s="193">
        <v>0</v>
      </c>
      <c r="G214" s="193">
        <v>0</v>
      </c>
      <c r="H214" s="193">
        <v>7600</v>
      </c>
      <c r="AP214" s="28"/>
    </row>
    <row r="215" spans="1:42" x14ac:dyDescent="0.25">
      <c r="A215" s="198" t="s">
        <v>4530</v>
      </c>
      <c r="B215" s="193">
        <v>547</v>
      </c>
      <c r="C215" s="193">
        <v>1930</v>
      </c>
      <c r="D215" s="193">
        <v>722</v>
      </c>
      <c r="E215" s="193">
        <v>811</v>
      </c>
      <c r="F215" s="193">
        <v>1246</v>
      </c>
      <c r="G215" s="193">
        <v>916</v>
      </c>
      <c r="H215" s="193">
        <v>6172</v>
      </c>
      <c r="AP215" s="17"/>
    </row>
    <row r="216" spans="1:42" x14ac:dyDescent="0.25">
      <c r="A216" s="198" t="s">
        <v>4532</v>
      </c>
      <c r="B216" s="193">
        <v>177</v>
      </c>
      <c r="C216" s="193">
        <v>1184</v>
      </c>
      <c r="D216" s="193">
        <v>254</v>
      </c>
      <c r="E216" s="193">
        <v>291</v>
      </c>
      <c r="F216" s="193">
        <v>674</v>
      </c>
      <c r="G216" s="193">
        <v>433</v>
      </c>
      <c r="H216" s="193">
        <v>3013</v>
      </c>
      <c r="AP216" s="17"/>
    </row>
    <row r="217" spans="1:42" x14ac:dyDescent="0.25">
      <c r="A217" s="198" t="s">
        <v>4533</v>
      </c>
      <c r="B217" s="193">
        <v>203</v>
      </c>
      <c r="C217" s="193">
        <v>295</v>
      </c>
      <c r="D217" s="193">
        <v>248</v>
      </c>
      <c r="E217" s="193">
        <v>268</v>
      </c>
      <c r="F217" s="193">
        <v>251</v>
      </c>
      <c r="G217" s="193">
        <v>158</v>
      </c>
      <c r="H217" s="193">
        <v>1423</v>
      </c>
      <c r="AP217"/>
    </row>
    <row r="218" spans="1:42" x14ac:dyDescent="0.25">
      <c r="A218" s="198" t="s">
        <v>4521</v>
      </c>
      <c r="B218" s="193">
        <v>2</v>
      </c>
      <c r="C218" s="193">
        <v>0</v>
      </c>
      <c r="D218" s="193">
        <v>1</v>
      </c>
      <c r="E218" s="193">
        <v>4</v>
      </c>
      <c r="F218" s="193">
        <v>1</v>
      </c>
      <c r="G218" s="193">
        <v>1</v>
      </c>
      <c r="H218" s="193">
        <v>9</v>
      </c>
      <c r="AP218"/>
    </row>
    <row r="219" spans="1:42" x14ac:dyDescent="0.25">
      <c r="A219" s="199" t="s">
        <v>4534</v>
      </c>
      <c r="B219" s="193">
        <v>2</v>
      </c>
      <c r="C219" s="193">
        <v>2</v>
      </c>
      <c r="D219" s="193">
        <v>3</v>
      </c>
      <c r="E219" s="193">
        <v>3</v>
      </c>
      <c r="F219" s="193">
        <v>10</v>
      </c>
      <c r="G219" s="193">
        <v>4</v>
      </c>
      <c r="H219" s="193">
        <v>24</v>
      </c>
      <c r="AP219"/>
    </row>
    <row r="220" spans="1:42" x14ac:dyDescent="0.25">
      <c r="A220" s="199" t="s">
        <v>4522</v>
      </c>
      <c r="B220" s="193">
        <v>2</v>
      </c>
      <c r="C220" s="193">
        <v>1</v>
      </c>
      <c r="D220" s="193">
        <v>2</v>
      </c>
      <c r="E220" s="193">
        <v>1</v>
      </c>
      <c r="F220" s="193">
        <v>0</v>
      </c>
      <c r="G220" s="193">
        <v>0</v>
      </c>
      <c r="H220" s="193">
        <v>6</v>
      </c>
      <c r="AP220" s="35"/>
    </row>
    <row r="221" spans="1:42" x14ac:dyDescent="0.25">
      <c r="A221" s="199" t="s">
        <v>4523</v>
      </c>
      <c r="B221" s="193">
        <v>1</v>
      </c>
      <c r="C221" s="193">
        <v>0</v>
      </c>
      <c r="D221" s="193">
        <v>4</v>
      </c>
      <c r="E221" s="193">
        <v>3</v>
      </c>
      <c r="F221" s="193">
        <v>0</v>
      </c>
      <c r="G221" s="193">
        <v>0</v>
      </c>
      <c r="H221" s="193">
        <v>8</v>
      </c>
      <c r="AP221" s="29"/>
    </row>
    <row r="222" spans="1:42" x14ac:dyDescent="0.25">
      <c r="A222" s="198" t="s">
        <v>4535</v>
      </c>
      <c r="B222" s="193">
        <v>6</v>
      </c>
      <c r="C222" s="193">
        <v>4</v>
      </c>
      <c r="D222" s="193">
        <v>6</v>
      </c>
      <c r="E222" s="193">
        <v>4</v>
      </c>
      <c r="F222" s="193">
        <v>3</v>
      </c>
      <c r="G222" s="193">
        <v>3</v>
      </c>
      <c r="H222" s="193">
        <v>26</v>
      </c>
      <c r="AP222" s="35"/>
    </row>
    <row r="223" spans="1:42" x14ac:dyDescent="0.25">
      <c r="A223" s="198" t="s">
        <v>4524</v>
      </c>
      <c r="B223" s="193">
        <v>149</v>
      </c>
      <c r="C223" s="193">
        <v>432</v>
      </c>
      <c r="D223" s="193">
        <v>193</v>
      </c>
      <c r="E223" s="193">
        <v>224</v>
      </c>
      <c r="F223" s="193">
        <v>296</v>
      </c>
      <c r="G223" s="193">
        <v>305</v>
      </c>
      <c r="H223" s="193">
        <v>1599</v>
      </c>
      <c r="AP223" s="29"/>
    </row>
    <row r="224" spans="1:42" x14ac:dyDescent="0.25">
      <c r="A224" s="199" t="s">
        <v>4525</v>
      </c>
      <c r="B224" s="193">
        <v>0</v>
      </c>
      <c r="C224" s="193">
        <v>1</v>
      </c>
      <c r="D224" s="193">
        <v>2</v>
      </c>
      <c r="E224" s="193">
        <v>3</v>
      </c>
      <c r="F224" s="193">
        <v>2</v>
      </c>
      <c r="G224" s="193">
        <v>2</v>
      </c>
      <c r="H224" s="193">
        <v>10</v>
      </c>
      <c r="AP224" s="29"/>
    </row>
    <row r="225" spans="1:42" x14ac:dyDescent="0.25">
      <c r="A225" s="198" t="s">
        <v>4526</v>
      </c>
      <c r="B225" s="43">
        <v>0</v>
      </c>
      <c r="C225" s="193">
        <v>2</v>
      </c>
      <c r="D225" s="193">
        <v>1</v>
      </c>
      <c r="E225" s="193">
        <v>2</v>
      </c>
      <c r="F225" s="193">
        <v>1</v>
      </c>
      <c r="G225" s="193">
        <v>0</v>
      </c>
      <c r="H225" s="193">
        <v>6</v>
      </c>
      <c r="AP225" s="35"/>
    </row>
    <row r="226" spans="1:42" x14ac:dyDescent="0.25">
      <c r="AP226" s="29"/>
    </row>
    <row r="227" spans="1:42" ht="28.8" x14ac:dyDescent="0.25">
      <c r="A227" s="198" t="s">
        <v>4527</v>
      </c>
      <c r="B227" s="193" t="s">
        <v>4882</v>
      </c>
      <c r="C227" s="193" t="s">
        <v>4883</v>
      </c>
      <c r="D227" s="193" t="s">
        <v>4884</v>
      </c>
      <c r="E227" s="193" t="s">
        <v>4885</v>
      </c>
      <c r="F227" s="193" t="s">
        <v>4886</v>
      </c>
      <c r="G227" s="193" t="s">
        <v>4887</v>
      </c>
      <c r="H227" s="193" t="s">
        <v>4888</v>
      </c>
      <c r="I227" s="205" t="s">
        <v>4889</v>
      </c>
      <c r="J227" s="193" t="s">
        <v>4540</v>
      </c>
      <c r="K227" s="193" t="s">
        <v>4541</v>
      </c>
      <c r="L227" s="193" t="s">
        <v>4542</v>
      </c>
      <c r="AP227" s="29"/>
    </row>
    <row r="228" spans="1:42" x14ac:dyDescent="0.25">
      <c r="A228" s="198" t="s">
        <v>4528</v>
      </c>
      <c r="B228" s="193" t="s">
        <v>4893</v>
      </c>
      <c r="C228" s="193" t="s">
        <v>4894</v>
      </c>
      <c r="D228" s="193" t="s">
        <v>4895</v>
      </c>
      <c r="E228" s="193" t="s">
        <v>4896</v>
      </c>
      <c r="F228" s="193" t="s">
        <v>4897</v>
      </c>
      <c r="G228" s="193" t="s">
        <v>4898</v>
      </c>
      <c r="H228" s="193" t="s">
        <v>4899</v>
      </c>
      <c r="I228" s="193" t="s">
        <v>4900</v>
      </c>
      <c r="J228" s="193" t="s">
        <v>4892</v>
      </c>
      <c r="K228" s="193" t="s">
        <v>4891</v>
      </c>
      <c r="L228" s="193" t="s">
        <v>4890</v>
      </c>
      <c r="AP228" s="35"/>
    </row>
    <row r="229" spans="1:42" x14ac:dyDescent="0.25">
      <c r="A229" s="198" t="s">
        <v>4529</v>
      </c>
      <c r="B229" s="193">
        <v>52.61</v>
      </c>
      <c r="C229" s="193">
        <v>67.31</v>
      </c>
      <c r="D229" s="193">
        <v>54.11</v>
      </c>
      <c r="E229" s="193">
        <v>58.3</v>
      </c>
      <c r="F229" s="193">
        <v>60.18</v>
      </c>
      <c r="G229" s="193">
        <v>53.51</v>
      </c>
      <c r="H229" s="193">
        <v>54.21</v>
      </c>
      <c r="I229" s="193">
        <v>60.49</v>
      </c>
      <c r="L229" s="128">
        <v>78.73</v>
      </c>
      <c r="AP229" s="29"/>
    </row>
    <row r="230" spans="1:42" x14ac:dyDescent="0.25">
      <c r="A230" s="198" t="s">
        <v>4531</v>
      </c>
      <c r="B230" s="193">
        <v>498</v>
      </c>
      <c r="C230" s="193">
        <v>1233</v>
      </c>
      <c r="D230" s="193">
        <v>1253</v>
      </c>
      <c r="E230" s="193">
        <v>765</v>
      </c>
      <c r="F230" s="193">
        <v>884</v>
      </c>
      <c r="G230" s="193">
        <v>1011</v>
      </c>
      <c r="H230" s="193">
        <v>902</v>
      </c>
      <c r="I230" s="193">
        <v>1096</v>
      </c>
      <c r="J230" s="193">
        <v>0</v>
      </c>
      <c r="K230" s="193">
        <v>0</v>
      </c>
      <c r="L230" s="32">
        <v>7642</v>
      </c>
      <c r="AP230" s="35"/>
    </row>
    <row r="231" spans="1:42" x14ac:dyDescent="0.25">
      <c r="A231" s="198" t="s">
        <v>4530</v>
      </c>
      <c r="B231" s="193">
        <v>262</v>
      </c>
      <c r="C231" s="193">
        <v>830</v>
      </c>
      <c r="D231" s="193">
        <v>678</v>
      </c>
      <c r="E231" s="193">
        <v>446</v>
      </c>
      <c r="F231" s="193">
        <v>532</v>
      </c>
      <c r="G231" s="193">
        <v>541</v>
      </c>
      <c r="H231" s="193">
        <v>489</v>
      </c>
      <c r="I231" s="193">
        <v>663</v>
      </c>
      <c r="J231" s="193">
        <v>620</v>
      </c>
      <c r="K231" s="193">
        <v>956</v>
      </c>
      <c r="L231" s="193">
        <v>6017</v>
      </c>
      <c r="AP231"/>
    </row>
    <row r="232" spans="1:42" x14ac:dyDescent="0.25">
      <c r="A232" s="198" t="s">
        <v>4532</v>
      </c>
      <c r="B232" s="193">
        <v>88</v>
      </c>
      <c r="C232" s="193">
        <v>266</v>
      </c>
      <c r="D232" s="193">
        <v>192</v>
      </c>
      <c r="E232" s="193">
        <v>122</v>
      </c>
      <c r="F232" s="193">
        <v>190</v>
      </c>
      <c r="G232" s="193">
        <v>138</v>
      </c>
      <c r="H232" s="193">
        <v>148</v>
      </c>
      <c r="I232" s="193">
        <v>194</v>
      </c>
      <c r="J232" s="193">
        <v>235</v>
      </c>
      <c r="K232" s="193">
        <v>269</v>
      </c>
      <c r="L232" s="193">
        <v>1842</v>
      </c>
      <c r="AP232"/>
    </row>
    <row r="233" spans="1:42" x14ac:dyDescent="0.25">
      <c r="A233" s="198" t="s">
        <v>4533</v>
      </c>
      <c r="B233" s="193">
        <v>97</v>
      </c>
      <c r="C233" s="193">
        <v>382</v>
      </c>
      <c r="D233" s="193">
        <v>306</v>
      </c>
      <c r="E233" s="193">
        <v>189</v>
      </c>
      <c r="F233" s="193">
        <v>209</v>
      </c>
      <c r="G233" s="193">
        <v>218</v>
      </c>
      <c r="H233" s="193">
        <v>186</v>
      </c>
      <c r="I233" s="193">
        <v>228</v>
      </c>
      <c r="J233" s="193">
        <v>248</v>
      </c>
      <c r="K233" s="193">
        <v>326</v>
      </c>
      <c r="L233" s="193">
        <v>2389</v>
      </c>
      <c r="AP233" s="17"/>
    </row>
    <row r="234" spans="1:42" x14ac:dyDescent="0.25">
      <c r="A234" s="198" t="s">
        <v>4521</v>
      </c>
      <c r="B234" s="193">
        <v>3</v>
      </c>
      <c r="C234" s="193">
        <v>0</v>
      </c>
      <c r="D234" s="193">
        <v>4</v>
      </c>
      <c r="E234" s="193">
        <v>2</v>
      </c>
      <c r="F234" s="193">
        <v>1</v>
      </c>
      <c r="G234" s="193">
        <v>2</v>
      </c>
      <c r="H234" s="193">
        <v>0</v>
      </c>
      <c r="I234" s="193">
        <v>2</v>
      </c>
      <c r="J234" s="193">
        <v>1</v>
      </c>
      <c r="K234" s="193">
        <v>3</v>
      </c>
      <c r="L234" s="193">
        <v>18</v>
      </c>
      <c r="AP234" s="17"/>
    </row>
    <row r="235" spans="1:42" x14ac:dyDescent="0.25">
      <c r="A235" s="199" t="s">
        <v>4534</v>
      </c>
      <c r="B235" s="193">
        <v>0</v>
      </c>
      <c r="C235" s="193">
        <v>0</v>
      </c>
      <c r="D235" s="193">
        <v>1</v>
      </c>
      <c r="E235" s="193">
        <v>2</v>
      </c>
      <c r="F235" s="193">
        <v>0</v>
      </c>
      <c r="G235" s="193">
        <v>2</v>
      </c>
      <c r="H235" s="193">
        <v>3</v>
      </c>
      <c r="I235" s="193">
        <v>8</v>
      </c>
      <c r="J235" s="193">
        <v>3</v>
      </c>
      <c r="K235" s="193">
        <v>5</v>
      </c>
      <c r="L235" s="193">
        <v>24</v>
      </c>
      <c r="AP235" s="17"/>
    </row>
    <row r="236" spans="1:42" x14ac:dyDescent="0.25">
      <c r="A236" s="199" t="s">
        <v>4522</v>
      </c>
      <c r="B236" s="193">
        <v>0</v>
      </c>
      <c r="C236" s="193">
        <v>1</v>
      </c>
      <c r="D236" s="193">
        <v>3</v>
      </c>
      <c r="E236" s="193">
        <v>0</v>
      </c>
      <c r="F236" s="193">
        <v>1</v>
      </c>
      <c r="G236" s="193">
        <v>2</v>
      </c>
      <c r="H236" s="193">
        <v>4</v>
      </c>
      <c r="I236" s="193">
        <v>1</v>
      </c>
      <c r="J236" s="193">
        <v>2</v>
      </c>
      <c r="K236" s="193">
        <v>1</v>
      </c>
      <c r="L236" s="193">
        <v>15</v>
      </c>
    </row>
    <row r="237" spans="1:42" x14ac:dyDescent="0.25">
      <c r="A237" s="199" t="s">
        <v>4523</v>
      </c>
      <c r="B237" s="193">
        <v>0</v>
      </c>
      <c r="C237" s="193">
        <v>2</v>
      </c>
      <c r="D237" s="193">
        <v>1</v>
      </c>
      <c r="E237" s="193">
        <v>0</v>
      </c>
      <c r="F237" s="193">
        <v>0</v>
      </c>
      <c r="G237" s="193">
        <v>5</v>
      </c>
      <c r="H237" s="193">
        <v>0</v>
      </c>
      <c r="I237" s="193">
        <v>1</v>
      </c>
      <c r="J237" s="193">
        <v>0</v>
      </c>
      <c r="K237" s="193">
        <v>1</v>
      </c>
      <c r="L237" s="193">
        <v>10</v>
      </c>
    </row>
    <row r="238" spans="1:42" x14ac:dyDescent="0.25">
      <c r="A238" s="198" t="s">
        <v>4535</v>
      </c>
      <c r="B238" s="193">
        <v>1</v>
      </c>
      <c r="C238" s="193">
        <v>3</v>
      </c>
      <c r="D238" s="193">
        <v>10</v>
      </c>
      <c r="E238" s="193">
        <v>2</v>
      </c>
      <c r="F238" s="193">
        <v>2</v>
      </c>
      <c r="G238" s="193">
        <v>3</v>
      </c>
      <c r="H238" s="193">
        <v>2</v>
      </c>
      <c r="I238" s="193">
        <v>4</v>
      </c>
      <c r="J238" s="193">
        <v>6</v>
      </c>
      <c r="K238" s="193">
        <v>5</v>
      </c>
      <c r="L238" s="193">
        <v>38</v>
      </c>
    </row>
    <row r="239" spans="1:42" x14ac:dyDescent="0.25">
      <c r="A239" s="198" t="s">
        <v>4524</v>
      </c>
      <c r="B239" s="193">
        <v>68</v>
      </c>
      <c r="C239" s="193">
        <v>167</v>
      </c>
      <c r="D239" s="193">
        <v>153</v>
      </c>
      <c r="E239" s="193">
        <v>121</v>
      </c>
      <c r="F239" s="193">
        <v>126</v>
      </c>
      <c r="G239" s="193">
        <v>156</v>
      </c>
      <c r="H239" s="193">
        <v>134</v>
      </c>
      <c r="I239" s="193">
        <v>220</v>
      </c>
      <c r="J239" s="193">
        <v>118</v>
      </c>
      <c r="K239" s="193">
        <v>328</v>
      </c>
      <c r="L239" s="193">
        <v>1591</v>
      </c>
    </row>
    <row r="240" spans="1:42" x14ac:dyDescent="0.25">
      <c r="A240" s="199" t="s">
        <v>4525</v>
      </c>
      <c r="B240" s="193">
        <v>0</v>
      </c>
      <c r="C240" s="193">
        <v>1</v>
      </c>
      <c r="D240" s="193">
        <v>0</v>
      </c>
      <c r="E240" s="193">
        <v>0</v>
      </c>
      <c r="F240" s="193">
        <v>0</v>
      </c>
      <c r="G240" s="193">
        <v>0</v>
      </c>
      <c r="H240" s="193">
        <v>1</v>
      </c>
      <c r="I240" s="193">
        <v>1</v>
      </c>
      <c r="J240" s="193">
        <v>0</v>
      </c>
      <c r="K240" s="193">
        <v>0</v>
      </c>
      <c r="L240" s="193">
        <v>3</v>
      </c>
    </row>
    <row r="241" spans="1:12" x14ac:dyDescent="0.25">
      <c r="A241" s="198" t="s">
        <v>4526</v>
      </c>
      <c r="B241" s="193">
        <v>0</v>
      </c>
      <c r="C241" s="193">
        <v>1</v>
      </c>
      <c r="D241" s="193">
        <v>0</v>
      </c>
      <c r="E241" s="193">
        <v>0</v>
      </c>
      <c r="F241" s="193">
        <v>0</v>
      </c>
      <c r="G241" s="193">
        <v>2</v>
      </c>
      <c r="H241" s="193">
        <v>1</v>
      </c>
      <c r="I241" s="193">
        <v>2</v>
      </c>
      <c r="J241" s="193">
        <v>2</v>
      </c>
      <c r="K241" s="193">
        <v>3</v>
      </c>
      <c r="L241" s="193">
        <v>11</v>
      </c>
    </row>
    <row r="243" spans="1:12" x14ac:dyDescent="0.25">
      <c r="A243" s="198" t="s">
        <v>4527</v>
      </c>
      <c r="B243" s="193" t="s">
        <v>4901</v>
      </c>
      <c r="C243" s="193" t="s">
        <v>4902</v>
      </c>
      <c r="D243" s="193" t="s">
        <v>4903</v>
      </c>
      <c r="E243" s="193" t="s">
        <v>4904</v>
      </c>
      <c r="F243" s="193" t="s">
        <v>4905</v>
      </c>
      <c r="G243" s="193" t="s">
        <v>4906</v>
      </c>
      <c r="H243" s="193" t="s">
        <v>4907</v>
      </c>
      <c r="I243" s="193" t="s">
        <v>4540</v>
      </c>
      <c r="J243" s="193" t="s">
        <v>4541</v>
      </c>
      <c r="K243" s="193" t="s">
        <v>4542</v>
      </c>
    </row>
    <row r="244" spans="1:12" x14ac:dyDescent="0.25">
      <c r="A244" s="198" t="s">
        <v>4528</v>
      </c>
      <c r="B244" s="193" t="s">
        <v>4911</v>
      </c>
      <c r="C244" s="193" t="s">
        <v>4912</v>
      </c>
      <c r="D244" s="193" t="s">
        <v>4913</v>
      </c>
      <c r="E244" s="193" t="s">
        <v>4914</v>
      </c>
      <c r="F244" s="193" t="s">
        <v>4915</v>
      </c>
      <c r="G244" s="193" t="s">
        <v>4916</v>
      </c>
      <c r="H244" s="193" t="s">
        <v>4917</v>
      </c>
      <c r="I244" s="193" t="s">
        <v>4908</v>
      </c>
      <c r="J244" s="193" t="s">
        <v>4909</v>
      </c>
      <c r="K244" s="193" t="s">
        <v>4910</v>
      </c>
    </row>
    <row r="245" spans="1:12" x14ac:dyDescent="0.25">
      <c r="A245" s="198" t="s">
        <v>4529</v>
      </c>
      <c r="B245" s="193">
        <v>59.46</v>
      </c>
      <c r="C245" s="193">
        <v>56.37</v>
      </c>
      <c r="D245" s="193">
        <v>15.76</v>
      </c>
      <c r="E245" s="193">
        <v>50.88</v>
      </c>
      <c r="F245" s="193">
        <v>47.62</v>
      </c>
      <c r="G245" s="193">
        <v>60.72</v>
      </c>
      <c r="H245" s="193">
        <v>57.4</v>
      </c>
      <c r="K245" s="193">
        <v>71.73</v>
      </c>
    </row>
    <row r="246" spans="1:12" x14ac:dyDescent="0.25">
      <c r="A246" s="198" t="s">
        <v>4531</v>
      </c>
      <c r="B246" s="193">
        <v>967</v>
      </c>
      <c r="C246" s="193">
        <v>1020</v>
      </c>
      <c r="D246" s="193">
        <v>425</v>
      </c>
      <c r="E246" s="193">
        <v>1250</v>
      </c>
      <c r="F246" s="193">
        <v>1304</v>
      </c>
      <c r="G246" s="193">
        <v>802</v>
      </c>
      <c r="H246" s="193">
        <v>831</v>
      </c>
      <c r="I246" s="193">
        <v>0</v>
      </c>
      <c r="J246" s="193">
        <v>0</v>
      </c>
      <c r="K246" s="193">
        <v>6599</v>
      </c>
    </row>
    <row r="247" spans="1:12" x14ac:dyDescent="0.25">
      <c r="A247" s="198" t="s">
        <v>4530</v>
      </c>
      <c r="B247" s="193">
        <v>575</v>
      </c>
      <c r="C247" s="193">
        <v>575</v>
      </c>
      <c r="D247" s="193">
        <v>67</v>
      </c>
      <c r="E247" s="193">
        <v>636</v>
      </c>
      <c r="F247" s="193">
        <v>621</v>
      </c>
      <c r="G247" s="193">
        <v>487</v>
      </c>
      <c r="H247" s="193">
        <v>477</v>
      </c>
      <c r="I247" s="193">
        <v>366</v>
      </c>
      <c r="J247" s="193">
        <v>930</v>
      </c>
      <c r="K247" s="193">
        <v>4734</v>
      </c>
    </row>
    <row r="248" spans="1:12" x14ac:dyDescent="0.25">
      <c r="A248" s="198" t="s">
        <v>4532</v>
      </c>
      <c r="B248" s="32">
        <v>164</v>
      </c>
      <c r="C248">
        <v>120</v>
      </c>
      <c r="D248" s="193">
        <v>20</v>
      </c>
      <c r="E248" s="193">
        <v>192</v>
      </c>
      <c r="F248" s="193">
        <v>167</v>
      </c>
      <c r="G248" s="193">
        <v>193</v>
      </c>
      <c r="H248" s="193">
        <v>166</v>
      </c>
      <c r="I248" s="193">
        <v>117</v>
      </c>
      <c r="J248" s="193">
        <v>236</v>
      </c>
      <c r="K248" s="193">
        <v>1375</v>
      </c>
    </row>
    <row r="249" spans="1:12" x14ac:dyDescent="0.25">
      <c r="A249" s="198" t="s">
        <v>4533</v>
      </c>
      <c r="B249">
        <v>251</v>
      </c>
      <c r="C249" s="193">
        <v>269</v>
      </c>
      <c r="D249" s="30">
        <v>27</v>
      </c>
      <c r="E249" s="193">
        <v>227</v>
      </c>
      <c r="F249" s="193">
        <v>247</v>
      </c>
      <c r="G249" s="193">
        <v>167</v>
      </c>
      <c r="H249" s="193">
        <v>149</v>
      </c>
      <c r="I249" s="193">
        <v>139</v>
      </c>
      <c r="J249" s="193">
        <v>338</v>
      </c>
      <c r="K249" s="193">
        <v>1814</v>
      </c>
    </row>
    <row r="250" spans="1:12" x14ac:dyDescent="0.25">
      <c r="A250" s="198" t="s">
        <v>4521</v>
      </c>
      <c r="B250" s="193">
        <v>3</v>
      </c>
      <c r="C250" s="193">
        <v>0</v>
      </c>
      <c r="D250" s="193">
        <v>0</v>
      </c>
      <c r="E250" s="193">
        <v>1</v>
      </c>
      <c r="F250" s="193">
        <v>1</v>
      </c>
      <c r="G250" s="193">
        <v>1</v>
      </c>
      <c r="H250" s="193">
        <v>0</v>
      </c>
      <c r="I250" s="193">
        <v>0</v>
      </c>
      <c r="J250" s="193">
        <v>5</v>
      </c>
      <c r="K250" s="193">
        <v>11</v>
      </c>
    </row>
    <row r="251" spans="1:12" x14ac:dyDescent="0.25">
      <c r="A251" s="199" t="s">
        <v>4534</v>
      </c>
      <c r="B251" s="193">
        <v>3</v>
      </c>
      <c r="C251" s="193">
        <v>3</v>
      </c>
      <c r="D251" s="193">
        <v>1</v>
      </c>
      <c r="E251" s="193">
        <v>3</v>
      </c>
      <c r="F251" s="193">
        <v>6</v>
      </c>
      <c r="G251" s="193">
        <v>5</v>
      </c>
      <c r="H251" s="193">
        <v>2</v>
      </c>
      <c r="I251" s="193">
        <v>1</v>
      </c>
      <c r="J251" s="193">
        <v>4</v>
      </c>
      <c r="K251" s="193">
        <v>28</v>
      </c>
    </row>
    <row r="252" spans="1:12" x14ac:dyDescent="0.25">
      <c r="A252" s="199" t="s">
        <v>4522</v>
      </c>
      <c r="B252" s="193">
        <v>0</v>
      </c>
      <c r="C252" s="193">
        <v>3</v>
      </c>
      <c r="D252" s="193">
        <v>0</v>
      </c>
      <c r="E252" s="193">
        <v>1</v>
      </c>
      <c r="F252" s="193">
        <v>1</v>
      </c>
      <c r="G252" s="193">
        <v>1</v>
      </c>
      <c r="H252" s="193">
        <v>1</v>
      </c>
      <c r="I252" s="193">
        <v>0</v>
      </c>
      <c r="J252" s="193">
        <v>3</v>
      </c>
      <c r="K252" s="193">
        <v>10</v>
      </c>
    </row>
    <row r="253" spans="1:12" x14ac:dyDescent="0.25">
      <c r="A253" s="199" t="s">
        <v>4523</v>
      </c>
      <c r="B253" s="193">
        <v>4</v>
      </c>
      <c r="C253" s="193">
        <v>2</v>
      </c>
      <c r="D253" s="193">
        <v>2</v>
      </c>
      <c r="E253" s="193">
        <v>3</v>
      </c>
      <c r="F253" s="193">
        <v>6</v>
      </c>
      <c r="G253" s="193">
        <v>1</v>
      </c>
      <c r="H253" s="193">
        <v>4</v>
      </c>
      <c r="I253" s="193">
        <v>0</v>
      </c>
      <c r="J253" s="193">
        <v>2</v>
      </c>
      <c r="K253" s="193">
        <v>24</v>
      </c>
    </row>
    <row r="254" spans="1:12" x14ac:dyDescent="0.25">
      <c r="A254" s="198" t="s">
        <v>4535</v>
      </c>
      <c r="B254" s="193">
        <v>3</v>
      </c>
      <c r="C254" s="193">
        <v>4</v>
      </c>
      <c r="D254" s="193">
        <v>2</v>
      </c>
      <c r="E254" s="193">
        <v>6</v>
      </c>
      <c r="F254" s="193">
        <v>9</v>
      </c>
      <c r="G254" s="193">
        <v>0</v>
      </c>
      <c r="H254" s="193">
        <v>3</v>
      </c>
      <c r="I254" s="193">
        <v>4</v>
      </c>
      <c r="J254" s="193">
        <v>2</v>
      </c>
      <c r="K254" s="193">
        <v>33</v>
      </c>
    </row>
    <row r="255" spans="1:12" x14ac:dyDescent="0.25">
      <c r="A255" s="198" t="s">
        <v>4524</v>
      </c>
      <c r="B255" s="193">
        <v>130</v>
      </c>
      <c r="C255" s="193">
        <v>155</v>
      </c>
      <c r="D255" s="193">
        <v>14</v>
      </c>
      <c r="E255" s="193">
        <v>187</v>
      </c>
      <c r="F255" s="193">
        <v>166</v>
      </c>
      <c r="G255" s="193">
        <v>112</v>
      </c>
      <c r="H255" s="193">
        <v>144</v>
      </c>
      <c r="I255" s="193">
        <v>96</v>
      </c>
      <c r="J255" s="193">
        <v>316</v>
      </c>
      <c r="K255" s="193">
        <v>1320</v>
      </c>
    </row>
    <row r="256" spans="1:12" x14ac:dyDescent="0.25">
      <c r="A256" s="199" t="s">
        <v>4525</v>
      </c>
      <c r="B256" s="193">
        <v>1</v>
      </c>
      <c r="C256" s="193">
        <v>3</v>
      </c>
      <c r="D256" s="193">
        <v>0</v>
      </c>
      <c r="E256" s="193">
        <v>2</v>
      </c>
      <c r="F256" s="193">
        <v>0</v>
      </c>
      <c r="G256" s="193">
        <v>3</v>
      </c>
      <c r="H256" s="193">
        <v>0</v>
      </c>
      <c r="I256" s="193">
        <v>0</v>
      </c>
      <c r="J256" s="193">
        <v>0</v>
      </c>
      <c r="K256" s="193">
        <v>9</v>
      </c>
    </row>
    <row r="257" spans="1:11" x14ac:dyDescent="0.25">
      <c r="A257" s="198" t="s">
        <v>4526</v>
      </c>
      <c r="B257" s="193">
        <v>1</v>
      </c>
      <c r="C257" s="193">
        <v>3</v>
      </c>
      <c r="D257" s="193">
        <v>0</v>
      </c>
      <c r="E257" s="193">
        <v>2</v>
      </c>
      <c r="F257" s="193">
        <v>0</v>
      </c>
      <c r="G257" s="193">
        <v>1</v>
      </c>
      <c r="H257" s="193">
        <v>0</v>
      </c>
      <c r="I257" s="193">
        <v>1</v>
      </c>
      <c r="J257" s="193">
        <v>1</v>
      </c>
      <c r="K257" s="193">
        <v>9</v>
      </c>
    </row>
    <row r="259" spans="1:11" x14ac:dyDescent="0.25">
      <c r="A259" s="198" t="s">
        <v>4527</v>
      </c>
      <c r="B259" s="193" t="s">
        <v>4918</v>
      </c>
      <c r="C259" s="193" t="s">
        <v>4919</v>
      </c>
      <c r="D259" s="193" t="s">
        <v>4920</v>
      </c>
      <c r="E259" s="193" t="s">
        <v>4921</v>
      </c>
      <c r="F259" s="193" t="s">
        <v>4922</v>
      </c>
      <c r="G259" s="193" t="s">
        <v>4923</v>
      </c>
      <c r="H259" s="193" t="s">
        <v>4924</v>
      </c>
      <c r="I259" s="193" t="s">
        <v>4540</v>
      </c>
      <c r="J259" s="193" t="s">
        <v>4541</v>
      </c>
      <c r="K259" s="193" t="s">
        <v>4542</v>
      </c>
    </row>
    <row r="260" spans="1:11" x14ac:dyDescent="0.25">
      <c r="A260" s="198" t="s">
        <v>4528</v>
      </c>
      <c r="B260" s="193" t="s">
        <v>4934</v>
      </c>
      <c r="C260" s="193" t="s">
        <v>4933</v>
      </c>
      <c r="D260" s="193" t="s">
        <v>4932</v>
      </c>
      <c r="E260" s="193" t="s">
        <v>4931</v>
      </c>
      <c r="F260" s="193" t="s">
        <v>4930</v>
      </c>
      <c r="G260" s="193" t="s">
        <v>4929</v>
      </c>
      <c r="H260" s="193" t="s">
        <v>4928</v>
      </c>
      <c r="I260" s="193" t="s">
        <v>4927</v>
      </c>
      <c r="J260" s="193" t="s">
        <v>4926</v>
      </c>
      <c r="K260" s="193" t="s">
        <v>4925</v>
      </c>
    </row>
    <row r="261" spans="1:11" x14ac:dyDescent="0.25">
      <c r="A261" s="198" t="s">
        <v>4529</v>
      </c>
      <c r="B261" s="193">
        <v>61.04</v>
      </c>
      <c r="C261" s="193">
        <v>54.62</v>
      </c>
      <c r="D261" s="193">
        <v>69.75</v>
      </c>
      <c r="E261" s="193">
        <v>58.92</v>
      </c>
      <c r="F261" s="193">
        <v>60.28</v>
      </c>
      <c r="G261" s="193">
        <v>67.38</v>
      </c>
      <c r="H261" s="193">
        <v>70.42</v>
      </c>
      <c r="K261" s="193">
        <v>82.86</v>
      </c>
    </row>
    <row r="262" spans="1:11" x14ac:dyDescent="0.25">
      <c r="A262" s="198" t="s">
        <v>4531</v>
      </c>
      <c r="B262" s="193">
        <v>919</v>
      </c>
      <c r="C262" s="193">
        <v>952</v>
      </c>
      <c r="D262" s="193">
        <v>916</v>
      </c>
      <c r="E262" s="193">
        <v>689</v>
      </c>
      <c r="F262" s="193">
        <v>1984</v>
      </c>
      <c r="G262" s="193">
        <v>981</v>
      </c>
      <c r="H262" s="193">
        <v>1366</v>
      </c>
      <c r="I262" s="193">
        <v>0</v>
      </c>
      <c r="J262" s="193">
        <v>0</v>
      </c>
      <c r="K262" s="193">
        <v>7807</v>
      </c>
    </row>
    <row r="263" spans="1:11" x14ac:dyDescent="0.25">
      <c r="A263" s="198" t="s">
        <v>4530</v>
      </c>
      <c r="B263" s="193">
        <v>561</v>
      </c>
      <c r="C263" s="193">
        <v>520</v>
      </c>
      <c r="D263" s="193">
        <v>639</v>
      </c>
      <c r="E263" s="193">
        <v>406</v>
      </c>
      <c r="F263" s="193">
        <v>1196</v>
      </c>
      <c r="G263" s="193">
        <v>661</v>
      </c>
      <c r="H263" s="193">
        <v>962</v>
      </c>
      <c r="I263" s="193">
        <v>686</v>
      </c>
      <c r="J263" s="193">
        <v>838</v>
      </c>
      <c r="K263" s="193">
        <v>6469</v>
      </c>
    </row>
    <row r="264" spans="1:11" x14ac:dyDescent="0.25">
      <c r="A264" s="198" t="s">
        <v>4532</v>
      </c>
      <c r="B264" s="193">
        <v>217</v>
      </c>
      <c r="C264" s="193">
        <v>217</v>
      </c>
      <c r="D264" s="193">
        <v>221</v>
      </c>
      <c r="E264" s="193">
        <v>157</v>
      </c>
      <c r="F264" s="193">
        <v>491</v>
      </c>
      <c r="G264" s="193">
        <v>290</v>
      </c>
      <c r="H264" s="193">
        <v>457</v>
      </c>
      <c r="I264" s="193">
        <v>284</v>
      </c>
      <c r="J264" s="193">
        <v>289</v>
      </c>
      <c r="K264" s="193">
        <v>2623</v>
      </c>
    </row>
    <row r="265" spans="1:11" x14ac:dyDescent="0.25">
      <c r="A265" s="198" t="s">
        <v>4533</v>
      </c>
      <c r="B265">
        <v>154</v>
      </c>
      <c r="C265" s="193">
        <v>134</v>
      </c>
      <c r="D265" s="193">
        <v>174</v>
      </c>
      <c r="E265" s="193">
        <v>116</v>
      </c>
      <c r="F265" s="193">
        <v>362</v>
      </c>
      <c r="G265" s="193">
        <v>171</v>
      </c>
      <c r="H265" s="193">
        <v>245</v>
      </c>
      <c r="I265" s="193">
        <v>201</v>
      </c>
      <c r="J265" s="193">
        <v>192</v>
      </c>
      <c r="K265" s="193">
        <v>1749</v>
      </c>
    </row>
    <row r="266" spans="1:11" x14ac:dyDescent="0.25">
      <c r="A266" s="198" t="s">
        <v>4521</v>
      </c>
      <c r="B266" s="17">
        <v>0</v>
      </c>
      <c r="C266" s="193">
        <v>0</v>
      </c>
      <c r="D266" s="193">
        <v>1</v>
      </c>
      <c r="E266" s="193">
        <v>0</v>
      </c>
      <c r="F266" s="193">
        <v>1</v>
      </c>
      <c r="G266" s="193">
        <v>0</v>
      </c>
      <c r="H266" s="193">
        <v>0</v>
      </c>
      <c r="I266" s="193">
        <v>2</v>
      </c>
      <c r="J266" s="193">
        <v>1</v>
      </c>
      <c r="K266" s="193">
        <v>5</v>
      </c>
    </row>
    <row r="267" spans="1:11" x14ac:dyDescent="0.25">
      <c r="A267" s="199" t="s">
        <v>4534</v>
      </c>
      <c r="B267" s="17">
        <v>4</v>
      </c>
      <c r="C267" s="193">
        <v>5</v>
      </c>
      <c r="D267" s="193">
        <v>5</v>
      </c>
      <c r="E267" s="193">
        <v>3</v>
      </c>
      <c r="F267" s="193">
        <v>4</v>
      </c>
      <c r="G267" s="193">
        <v>2</v>
      </c>
      <c r="H267" s="193">
        <v>1</v>
      </c>
      <c r="I267" s="193">
        <v>1</v>
      </c>
      <c r="J267" s="193">
        <v>1</v>
      </c>
      <c r="K267" s="193">
        <v>26</v>
      </c>
    </row>
    <row r="268" spans="1:11" x14ac:dyDescent="0.25">
      <c r="A268" s="199" t="s">
        <v>4522</v>
      </c>
      <c r="B268" s="193">
        <v>1</v>
      </c>
      <c r="C268" s="36">
        <v>0</v>
      </c>
      <c r="D268" s="193">
        <v>2</v>
      </c>
      <c r="E268" s="193">
        <v>0</v>
      </c>
      <c r="F268" s="193">
        <v>2</v>
      </c>
      <c r="G268" s="193">
        <v>0</v>
      </c>
      <c r="H268" s="193">
        <v>3</v>
      </c>
      <c r="I268" s="193">
        <v>0</v>
      </c>
      <c r="J268" s="193">
        <v>0</v>
      </c>
      <c r="K268" s="193">
        <v>8</v>
      </c>
    </row>
    <row r="269" spans="1:11" x14ac:dyDescent="0.25">
      <c r="A269" s="199" t="s">
        <v>4523</v>
      </c>
      <c r="B269" s="193">
        <v>3</v>
      </c>
      <c r="C269" s="193">
        <v>1</v>
      </c>
      <c r="D269" s="17">
        <v>1</v>
      </c>
      <c r="E269" s="193">
        <v>1</v>
      </c>
      <c r="F269" s="193">
        <v>3</v>
      </c>
      <c r="G269" s="193">
        <v>4</v>
      </c>
      <c r="H269" s="193">
        <v>1</v>
      </c>
      <c r="I269" s="193">
        <v>0</v>
      </c>
      <c r="J269" s="193">
        <v>1</v>
      </c>
      <c r="K269" s="193">
        <v>15</v>
      </c>
    </row>
    <row r="270" spans="1:11" x14ac:dyDescent="0.25">
      <c r="A270" s="198" t="s">
        <v>4535</v>
      </c>
      <c r="B270" s="193">
        <v>3</v>
      </c>
      <c r="C270" s="193">
        <v>4</v>
      </c>
      <c r="D270" s="17">
        <v>3</v>
      </c>
      <c r="E270" s="193">
        <v>4</v>
      </c>
      <c r="F270" s="193">
        <v>4</v>
      </c>
      <c r="G270" s="193">
        <v>2</v>
      </c>
      <c r="H270" s="193">
        <v>3</v>
      </c>
      <c r="I270" s="193">
        <v>3</v>
      </c>
      <c r="J270" s="193">
        <v>1</v>
      </c>
      <c r="K270" s="193">
        <v>27</v>
      </c>
    </row>
    <row r="271" spans="1:11" x14ac:dyDescent="0.25">
      <c r="A271" s="198" t="s">
        <v>4524</v>
      </c>
      <c r="B271" s="193">
        <v>175</v>
      </c>
      <c r="C271" s="193">
        <v>153</v>
      </c>
      <c r="D271">
        <v>224</v>
      </c>
      <c r="E271" s="193">
        <v>123</v>
      </c>
      <c r="F271" s="193">
        <v>320</v>
      </c>
      <c r="G271" s="193">
        <v>187</v>
      </c>
      <c r="H271" s="193">
        <v>244</v>
      </c>
      <c r="I271" s="193">
        <v>183</v>
      </c>
      <c r="J271" s="193">
        <v>349</v>
      </c>
      <c r="K271" s="193">
        <v>1958</v>
      </c>
    </row>
    <row r="272" spans="1:11" x14ac:dyDescent="0.25">
      <c r="A272" s="199" t="s">
        <v>4525</v>
      </c>
      <c r="B272" s="193">
        <v>0</v>
      </c>
      <c r="C272" s="193">
        <v>2</v>
      </c>
      <c r="D272" s="17">
        <v>0</v>
      </c>
      <c r="E272" s="193">
        <v>0</v>
      </c>
      <c r="F272" s="193">
        <v>1</v>
      </c>
      <c r="G272" s="193">
        <v>0</v>
      </c>
      <c r="H272" s="193">
        <v>1</v>
      </c>
      <c r="I272" s="193">
        <v>0</v>
      </c>
      <c r="J272" s="193">
        <v>0</v>
      </c>
      <c r="K272" s="193">
        <v>4</v>
      </c>
    </row>
    <row r="273" spans="1:13" x14ac:dyDescent="0.25">
      <c r="A273" s="198" t="s">
        <v>4526</v>
      </c>
      <c r="B273" s="193">
        <v>0</v>
      </c>
      <c r="C273" s="193">
        <v>0</v>
      </c>
      <c r="D273" s="17">
        <v>0</v>
      </c>
      <c r="E273" s="193">
        <v>1</v>
      </c>
      <c r="F273" s="193">
        <v>2</v>
      </c>
      <c r="G273" s="193">
        <v>0</v>
      </c>
      <c r="H273" s="193">
        <v>3</v>
      </c>
      <c r="I273" s="193">
        <v>0</v>
      </c>
      <c r="J273" s="193">
        <v>2</v>
      </c>
      <c r="K273" s="193">
        <v>8</v>
      </c>
    </row>
    <row r="275" spans="1:13" x14ac:dyDescent="0.25">
      <c r="A275" s="198" t="s">
        <v>4527</v>
      </c>
      <c r="B275" s="193" t="s">
        <v>4935</v>
      </c>
      <c r="C275" s="193" t="s">
        <v>4936</v>
      </c>
      <c r="D275" s="193" t="s">
        <v>4937</v>
      </c>
      <c r="E275" s="193" t="s">
        <v>4938</v>
      </c>
      <c r="F275" s="193" t="s">
        <v>4939</v>
      </c>
      <c r="G275" s="193" t="s">
        <v>4940</v>
      </c>
      <c r="H275" s="193" t="s">
        <v>4941</v>
      </c>
      <c r="I275" s="193" t="s">
        <v>4942</v>
      </c>
      <c r="J275" s="193" t="s">
        <v>4943</v>
      </c>
      <c r="K275" s="193" t="s">
        <v>4540</v>
      </c>
      <c r="L275" s="193" t="s">
        <v>4541</v>
      </c>
      <c r="M275" s="193" t="s">
        <v>4542</v>
      </c>
    </row>
    <row r="276" spans="1:13" x14ac:dyDescent="0.25">
      <c r="A276" s="198" t="s">
        <v>4528</v>
      </c>
      <c r="B276" s="193" t="s">
        <v>4947</v>
      </c>
      <c r="C276" s="193" t="s">
        <v>4948</v>
      </c>
      <c r="D276" s="193" t="s">
        <v>4949</v>
      </c>
      <c r="E276" s="193" t="s">
        <v>4950</v>
      </c>
      <c r="F276" s="193" t="s">
        <v>4951</v>
      </c>
      <c r="G276" s="193" t="s">
        <v>4952</v>
      </c>
      <c r="H276" s="193" t="s">
        <v>4953</v>
      </c>
      <c r="I276" s="193" t="s">
        <v>4954</v>
      </c>
      <c r="J276" s="193" t="s">
        <v>4955</v>
      </c>
      <c r="K276" s="193" t="s">
        <v>4946</v>
      </c>
      <c r="L276" s="193" t="s">
        <v>4945</v>
      </c>
      <c r="M276" s="193" t="s">
        <v>4944</v>
      </c>
    </row>
    <row r="277" spans="1:13" x14ac:dyDescent="0.25">
      <c r="A277" s="198" t="s">
        <v>4529</v>
      </c>
      <c r="B277" s="193">
        <v>71.25</v>
      </c>
      <c r="C277" s="193">
        <v>72.31</v>
      </c>
      <c r="D277" s="28">
        <v>71.48</v>
      </c>
      <c r="E277" s="193">
        <v>73.260000000000005</v>
      </c>
      <c r="F277" s="193">
        <v>67.400000000000006</v>
      </c>
      <c r="G277" s="193">
        <v>68.17</v>
      </c>
      <c r="H277" s="193">
        <v>69.650000000000006</v>
      </c>
      <c r="I277" s="193">
        <v>66.430000000000007</v>
      </c>
      <c r="J277" s="193">
        <v>70.430000000000007</v>
      </c>
      <c r="M277" s="193">
        <v>88.4</v>
      </c>
    </row>
    <row r="278" spans="1:13" x14ac:dyDescent="0.25">
      <c r="A278" s="198" t="s">
        <v>4531</v>
      </c>
      <c r="B278" s="193">
        <v>1263</v>
      </c>
      <c r="C278" s="193">
        <v>1156</v>
      </c>
      <c r="D278">
        <v>1231</v>
      </c>
      <c r="E278" s="193">
        <v>1051</v>
      </c>
      <c r="F278" s="193">
        <v>1126</v>
      </c>
      <c r="G278" s="193">
        <v>509</v>
      </c>
      <c r="H278" s="193">
        <v>1127</v>
      </c>
      <c r="I278" s="193">
        <v>730</v>
      </c>
      <c r="J278" s="193">
        <v>1302</v>
      </c>
      <c r="K278" s="193">
        <v>0</v>
      </c>
      <c r="L278" s="193">
        <v>0</v>
      </c>
      <c r="M278" s="193">
        <v>9495</v>
      </c>
    </row>
    <row r="279" spans="1:13" x14ac:dyDescent="0.25">
      <c r="A279" s="198" t="s">
        <v>4530</v>
      </c>
      <c r="B279" s="193">
        <v>900</v>
      </c>
      <c r="C279" s="193">
        <v>836</v>
      </c>
      <c r="D279" s="28">
        <v>880</v>
      </c>
      <c r="E279" s="193">
        <v>770</v>
      </c>
      <c r="F279" s="193">
        <v>759</v>
      </c>
      <c r="G279" s="193">
        <v>347</v>
      </c>
      <c r="H279" s="193">
        <v>785</v>
      </c>
      <c r="I279" s="193">
        <v>485</v>
      </c>
      <c r="J279" s="193">
        <v>917</v>
      </c>
      <c r="K279" s="193">
        <v>1131</v>
      </c>
      <c r="L279" s="193">
        <v>584</v>
      </c>
      <c r="M279" s="193">
        <v>8394</v>
      </c>
    </row>
    <row r="280" spans="1:13" x14ac:dyDescent="0.25">
      <c r="A280" s="198" t="s">
        <v>4532</v>
      </c>
      <c r="B280" s="28">
        <v>340</v>
      </c>
      <c r="C280" s="193">
        <v>372</v>
      </c>
      <c r="D280" s="193">
        <v>436</v>
      </c>
      <c r="E280">
        <v>357</v>
      </c>
      <c r="F280" s="193">
        <v>343</v>
      </c>
      <c r="G280" s="193">
        <v>123</v>
      </c>
      <c r="H280" s="193">
        <v>355</v>
      </c>
      <c r="I280" s="193">
        <v>197</v>
      </c>
      <c r="J280" s="193">
        <v>393</v>
      </c>
      <c r="K280" s="193">
        <v>482</v>
      </c>
      <c r="L280" s="193">
        <v>231</v>
      </c>
      <c r="M280" s="193">
        <v>3629</v>
      </c>
    </row>
    <row r="281" spans="1:13" x14ac:dyDescent="0.25">
      <c r="A281" s="198" t="s">
        <v>4533</v>
      </c>
      <c r="B281">
        <v>297</v>
      </c>
      <c r="C281" s="193">
        <v>230</v>
      </c>
      <c r="D281" s="193">
        <v>208</v>
      </c>
      <c r="E281">
        <v>238</v>
      </c>
      <c r="F281" s="193">
        <v>211</v>
      </c>
      <c r="G281" s="193">
        <v>124</v>
      </c>
      <c r="H281" s="193">
        <v>243</v>
      </c>
      <c r="I281" s="193">
        <v>145</v>
      </c>
      <c r="J281" s="193">
        <v>265</v>
      </c>
      <c r="K281" s="193">
        <v>383</v>
      </c>
      <c r="L281" s="193">
        <v>139</v>
      </c>
      <c r="M281" s="193">
        <v>2483</v>
      </c>
    </row>
    <row r="282" spans="1:13" x14ac:dyDescent="0.25">
      <c r="A282" s="198" t="s">
        <v>4521</v>
      </c>
      <c r="B282" s="105">
        <v>0</v>
      </c>
      <c r="C282" s="193">
        <v>0</v>
      </c>
      <c r="D282" s="193">
        <v>3</v>
      </c>
      <c r="E282">
        <v>1</v>
      </c>
      <c r="F282" s="193">
        <v>1</v>
      </c>
      <c r="G282" s="193">
        <v>2</v>
      </c>
      <c r="H282" s="193">
        <v>0</v>
      </c>
      <c r="I282" s="193">
        <v>1</v>
      </c>
      <c r="J282" s="193">
        <v>0</v>
      </c>
      <c r="K282" s="193">
        <v>0</v>
      </c>
      <c r="L282" s="193">
        <v>0</v>
      </c>
      <c r="M282" s="193">
        <v>8</v>
      </c>
    </row>
    <row r="283" spans="1:13" x14ac:dyDescent="0.25">
      <c r="A283" s="199" t="s">
        <v>4534</v>
      </c>
      <c r="B283" s="105">
        <v>4</v>
      </c>
      <c r="C283" s="193">
        <v>4</v>
      </c>
      <c r="D283" s="193">
        <v>7</v>
      </c>
      <c r="E283" s="28">
        <v>2</v>
      </c>
      <c r="F283" s="193">
        <v>2</v>
      </c>
      <c r="G283">
        <v>2</v>
      </c>
      <c r="H283" s="193">
        <v>1</v>
      </c>
      <c r="I283" s="193">
        <v>1</v>
      </c>
      <c r="J283" s="193">
        <v>3</v>
      </c>
      <c r="K283" s="193">
        <v>3</v>
      </c>
      <c r="L283" s="193">
        <v>2</v>
      </c>
      <c r="M283" s="193">
        <v>31</v>
      </c>
    </row>
    <row r="284" spans="1:13" x14ac:dyDescent="0.25">
      <c r="A284" s="199" t="s">
        <v>4522</v>
      </c>
      <c r="B284" s="193">
        <v>1</v>
      </c>
      <c r="C284" s="193">
        <v>1</v>
      </c>
      <c r="D284" s="193">
        <v>1</v>
      </c>
      <c r="E284" s="193">
        <v>1</v>
      </c>
      <c r="F284" s="193">
        <v>0</v>
      </c>
      <c r="G284" s="193">
        <v>2</v>
      </c>
      <c r="H284" s="193">
        <v>3</v>
      </c>
      <c r="I284" s="193">
        <v>2</v>
      </c>
      <c r="J284" s="193">
        <v>1</v>
      </c>
      <c r="K284" s="193">
        <v>0</v>
      </c>
      <c r="L284" s="193">
        <v>1</v>
      </c>
      <c r="M284" s="193">
        <v>13</v>
      </c>
    </row>
    <row r="285" spans="1:13" x14ac:dyDescent="0.25">
      <c r="A285" s="199" t="s">
        <v>4523</v>
      </c>
      <c r="B285" s="193">
        <v>0</v>
      </c>
      <c r="C285" s="193">
        <v>1</v>
      </c>
      <c r="D285" s="193">
        <v>1</v>
      </c>
      <c r="E285" s="193">
        <v>1</v>
      </c>
      <c r="F285" s="193">
        <v>0</v>
      </c>
      <c r="G285" s="193">
        <v>0</v>
      </c>
      <c r="H285" s="193">
        <v>0</v>
      </c>
      <c r="I285" s="193">
        <v>0</v>
      </c>
      <c r="J285" s="193">
        <v>0</v>
      </c>
      <c r="K285" s="193">
        <v>0</v>
      </c>
      <c r="L285" s="193">
        <v>0</v>
      </c>
      <c r="M285" s="193">
        <v>3</v>
      </c>
    </row>
    <row r="286" spans="1:13" x14ac:dyDescent="0.25">
      <c r="A286" s="198" t="s">
        <v>4535</v>
      </c>
      <c r="B286" s="193">
        <v>6</v>
      </c>
      <c r="C286" s="193">
        <v>4</v>
      </c>
      <c r="D286" s="193">
        <v>2</v>
      </c>
      <c r="E286" s="193">
        <v>4</v>
      </c>
      <c r="F286" s="193">
        <v>2</v>
      </c>
      <c r="G286" s="193">
        <v>2</v>
      </c>
      <c r="H286" s="193">
        <v>4</v>
      </c>
      <c r="I286" s="193">
        <v>2</v>
      </c>
      <c r="J286" s="193">
        <v>2</v>
      </c>
      <c r="K286" s="193">
        <v>5</v>
      </c>
      <c r="L286" s="193">
        <v>4</v>
      </c>
      <c r="M286" s="193">
        <v>37</v>
      </c>
    </row>
    <row r="287" spans="1:13" x14ac:dyDescent="0.25">
      <c r="A287" s="198" t="s">
        <v>4524</v>
      </c>
      <c r="B287" s="193">
        <v>244</v>
      </c>
      <c r="C287" s="193">
        <v>216</v>
      </c>
      <c r="D287" s="193">
        <v>217</v>
      </c>
      <c r="E287" s="193">
        <v>163</v>
      </c>
      <c r="F287" s="193">
        <v>194</v>
      </c>
      <c r="G287" s="193">
        <v>91</v>
      </c>
      <c r="H287" s="193">
        <v>174</v>
      </c>
      <c r="I287" s="193">
        <v>135</v>
      </c>
      <c r="J287" s="193">
        <v>250</v>
      </c>
      <c r="K287" s="193">
        <v>247</v>
      </c>
      <c r="L287" s="193">
        <v>203</v>
      </c>
      <c r="M287" s="193">
        <v>2134</v>
      </c>
    </row>
    <row r="288" spans="1:13" x14ac:dyDescent="0.25">
      <c r="A288" s="199" t="s">
        <v>4525</v>
      </c>
      <c r="B288" s="193">
        <v>1</v>
      </c>
      <c r="C288" s="193">
        <v>1</v>
      </c>
      <c r="D288" s="193">
        <v>0</v>
      </c>
      <c r="E288" s="193">
        <v>1</v>
      </c>
      <c r="F288" s="193">
        <v>0</v>
      </c>
      <c r="G288" s="193">
        <v>1</v>
      </c>
      <c r="H288" s="193">
        <v>0</v>
      </c>
      <c r="I288" s="193">
        <v>1</v>
      </c>
      <c r="J288" s="193">
        <v>0</v>
      </c>
      <c r="K288" s="193">
        <v>0</v>
      </c>
      <c r="L288" s="193">
        <v>0</v>
      </c>
      <c r="M288" s="193">
        <v>5</v>
      </c>
    </row>
    <row r="289" spans="1:13" x14ac:dyDescent="0.25">
      <c r="A289" s="198" t="s">
        <v>4526</v>
      </c>
      <c r="B289" s="193">
        <v>3</v>
      </c>
      <c r="C289" s="193">
        <v>1</v>
      </c>
      <c r="D289" s="193">
        <v>2</v>
      </c>
      <c r="E289" s="193">
        <v>1</v>
      </c>
      <c r="F289" s="193">
        <v>2</v>
      </c>
      <c r="G289" s="193">
        <v>0</v>
      </c>
      <c r="H289" s="193">
        <v>2</v>
      </c>
      <c r="I289" s="193">
        <v>0</v>
      </c>
      <c r="J289" s="193">
        <v>0</v>
      </c>
      <c r="K289" s="193">
        <v>2</v>
      </c>
      <c r="L289" s="193">
        <v>1</v>
      </c>
      <c r="M289" s="193">
        <v>14</v>
      </c>
    </row>
    <row r="291" spans="1:13" x14ac:dyDescent="0.25">
      <c r="A291" s="198" t="s">
        <v>4527</v>
      </c>
      <c r="B291" s="193" t="s">
        <v>4966</v>
      </c>
      <c r="C291" s="193" t="s">
        <v>4956</v>
      </c>
      <c r="D291" s="193" t="s">
        <v>4957</v>
      </c>
      <c r="E291" s="193" t="s">
        <v>4958</v>
      </c>
      <c r="F291" s="193" t="s">
        <v>4959</v>
      </c>
      <c r="G291" s="193" t="s">
        <v>4960</v>
      </c>
      <c r="H291" s="193" t="s">
        <v>4961</v>
      </c>
      <c r="I291" s="193" t="s">
        <v>4540</v>
      </c>
      <c r="J291" s="193" t="s">
        <v>4541</v>
      </c>
      <c r="K291" s="193" t="s">
        <v>4542</v>
      </c>
    </row>
    <row r="292" spans="1:13" x14ac:dyDescent="0.25">
      <c r="A292" s="198" t="s">
        <v>4528</v>
      </c>
      <c r="B292" s="193" t="s">
        <v>4965</v>
      </c>
      <c r="C292" s="193" t="s">
        <v>4967</v>
      </c>
      <c r="D292" s="193" t="s">
        <v>4968</v>
      </c>
      <c r="E292" s="193" t="s">
        <v>4969</v>
      </c>
      <c r="F292" s="193" t="s">
        <v>4970</v>
      </c>
      <c r="G292" s="193" t="s">
        <v>4971</v>
      </c>
      <c r="H292" s="193" t="s">
        <v>4972</v>
      </c>
      <c r="I292" s="193" t="s">
        <v>4964</v>
      </c>
      <c r="J292" s="193" t="s">
        <v>4963</v>
      </c>
      <c r="K292" s="193" t="s">
        <v>4962</v>
      </c>
    </row>
    <row r="293" spans="1:13" x14ac:dyDescent="0.25">
      <c r="A293" s="198" t="s">
        <v>4529</v>
      </c>
      <c r="B293" s="193">
        <v>67.34</v>
      </c>
      <c r="C293" s="193">
        <v>57.37</v>
      </c>
      <c r="D293" s="193">
        <v>57.64</v>
      </c>
      <c r="E293" s="193">
        <v>66.39</v>
      </c>
      <c r="F293" s="193">
        <v>65.599999999999994</v>
      </c>
      <c r="G293" s="193">
        <v>67.349999999999994</v>
      </c>
      <c r="H293" s="193">
        <v>67.150000000000006</v>
      </c>
      <c r="K293" s="193">
        <v>85.42</v>
      </c>
    </row>
    <row r="294" spans="1:13" x14ac:dyDescent="0.25">
      <c r="A294" s="198" t="s">
        <v>4531</v>
      </c>
      <c r="B294" s="193">
        <v>1565</v>
      </c>
      <c r="C294" s="193">
        <v>983</v>
      </c>
      <c r="D294" s="193">
        <v>817</v>
      </c>
      <c r="E294" s="193">
        <v>863</v>
      </c>
      <c r="F294" s="193">
        <v>971</v>
      </c>
      <c r="G294" s="193">
        <v>1605</v>
      </c>
      <c r="H294" s="193">
        <v>758</v>
      </c>
      <c r="I294" s="193">
        <v>0</v>
      </c>
      <c r="J294" s="193">
        <v>0</v>
      </c>
      <c r="K294" s="193">
        <v>7562</v>
      </c>
    </row>
    <row r="295" spans="1:13" x14ac:dyDescent="0.25">
      <c r="A295" s="198" t="s">
        <v>4530</v>
      </c>
      <c r="B295" s="193">
        <v>1054</v>
      </c>
      <c r="C295" s="193">
        <v>564</v>
      </c>
      <c r="D295" s="193">
        <v>471</v>
      </c>
      <c r="E295" s="193">
        <v>573</v>
      </c>
      <c r="F295" s="193">
        <v>637</v>
      </c>
      <c r="G295" s="193">
        <v>1081</v>
      </c>
      <c r="H295" s="193">
        <v>509</v>
      </c>
      <c r="I295" s="193">
        <v>669</v>
      </c>
      <c r="J295" s="193">
        <v>902</v>
      </c>
      <c r="K295" s="193">
        <v>6460</v>
      </c>
    </row>
    <row r="296" spans="1:13" x14ac:dyDescent="0.25">
      <c r="A296" s="198" t="s">
        <v>4532</v>
      </c>
      <c r="B296">
        <v>431</v>
      </c>
      <c r="C296" s="193">
        <v>213</v>
      </c>
      <c r="D296" s="193">
        <v>152</v>
      </c>
      <c r="E296" s="193">
        <v>217</v>
      </c>
      <c r="F296" s="193">
        <v>250</v>
      </c>
      <c r="G296" s="193">
        <v>460</v>
      </c>
      <c r="H296" s="193">
        <v>226</v>
      </c>
      <c r="I296" s="193">
        <v>271</v>
      </c>
      <c r="J296" s="193">
        <v>319</v>
      </c>
      <c r="K296" s="193">
        <v>2539</v>
      </c>
    </row>
    <row r="297" spans="1:13" x14ac:dyDescent="0.25">
      <c r="A297" s="198" t="s">
        <v>4533</v>
      </c>
      <c r="B297">
        <v>339</v>
      </c>
      <c r="C297" s="193">
        <v>185</v>
      </c>
      <c r="D297" s="193">
        <v>179</v>
      </c>
      <c r="E297" s="193">
        <v>165</v>
      </c>
      <c r="F297" s="193">
        <v>189</v>
      </c>
      <c r="G297" s="193">
        <v>287</v>
      </c>
      <c r="H297" s="193">
        <v>143</v>
      </c>
      <c r="I297" s="193">
        <v>203</v>
      </c>
      <c r="J297" s="193">
        <v>241</v>
      </c>
      <c r="K297" s="193">
        <v>1931</v>
      </c>
    </row>
    <row r="298" spans="1:13" x14ac:dyDescent="0.25">
      <c r="A298" s="198" t="s">
        <v>4521</v>
      </c>
      <c r="B298" s="193">
        <v>0</v>
      </c>
      <c r="C298" s="36">
        <v>1</v>
      </c>
      <c r="D298" s="193">
        <v>1</v>
      </c>
      <c r="E298" s="193">
        <v>0</v>
      </c>
      <c r="F298" s="193">
        <v>1</v>
      </c>
      <c r="G298" s="193">
        <v>0</v>
      </c>
      <c r="H298" s="193">
        <v>0</v>
      </c>
      <c r="I298" s="193">
        <v>1</v>
      </c>
      <c r="J298" s="193">
        <v>2</v>
      </c>
      <c r="K298" s="193">
        <v>6</v>
      </c>
    </row>
    <row r="299" spans="1:13" x14ac:dyDescent="0.25">
      <c r="A299" s="199" t="s">
        <v>4534</v>
      </c>
      <c r="B299" s="193">
        <v>1</v>
      </c>
      <c r="C299">
        <v>5</v>
      </c>
      <c r="D299" s="193">
        <v>4</v>
      </c>
      <c r="E299" s="193">
        <v>2</v>
      </c>
      <c r="F299" s="193">
        <v>7</v>
      </c>
      <c r="G299" s="193">
        <v>7</v>
      </c>
      <c r="H299" s="193">
        <v>4</v>
      </c>
      <c r="I299" s="193">
        <v>8</v>
      </c>
      <c r="J299" s="193">
        <v>3</v>
      </c>
      <c r="K299" s="193">
        <v>41</v>
      </c>
    </row>
    <row r="300" spans="1:13" x14ac:dyDescent="0.25">
      <c r="A300" s="199" t="s">
        <v>4522</v>
      </c>
      <c r="B300" s="193">
        <v>3</v>
      </c>
      <c r="C300">
        <v>0</v>
      </c>
      <c r="D300" s="193">
        <v>1</v>
      </c>
      <c r="E300" s="193">
        <v>2</v>
      </c>
      <c r="F300" s="193">
        <v>1</v>
      </c>
      <c r="G300" s="193">
        <v>1</v>
      </c>
      <c r="H300" s="193">
        <v>1</v>
      </c>
      <c r="I300" s="193">
        <v>1</v>
      </c>
      <c r="J300" s="193">
        <v>2</v>
      </c>
      <c r="K300" s="193">
        <v>12</v>
      </c>
    </row>
    <row r="301" spans="1:13" x14ac:dyDescent="0.25">
      <c r="A301" s="199" t="s">
        <v>4523</v>
      </c>
      <c r="B301" s="193">
        <v>0</v>
      </c>
      <c r="C301">
        <v>0</v>
      </c>
      <c r="D301" s="36">
        <v>1</v>
      </c>
      <c r="E301" s="193">
        <v>1</v>
      </c>
      <c r="F301" s="193">
        <v>0</v>
      </c>
      <c r="G301" s="193">
        <v>3</v>
      </c>
      <c r="H301" s="193">
        <v>1</v>
      </c>
      <c r="I301" s="193">
        <v>1</v>
      </c>
      <c r="J301" s="193">
        <v>2</v>
      </c>
      <c r="K301" s="193">
        <v>9</v>
      </c>
    </row>
    <row r="302" spans="1:13" x14ac:dyDescent="0.25">
      <c r="A302" s="198" t="s">
        <v>4535</v>
      </c>
      <c r="B302" s="193">
        <v>6</v>
      </c>
      <c r="C302">
        <v>4</v>
      </c>
      <c r="D302" s="193">
        <v>1</v>
      </c>
      <c r="E302" s="193">
        <v>4</v>
      </c>
      <c r="F302" s="193">
        <v>3</v>
      </c>
      <c r="G302" s="193">
        <v>4</v>
      </c>
      <c r="H302" s="193">
        <v>2</v>
      </c>
      <c r="I302" s="193">
        <v>2</v>
      </c>
      <c r="J302" s="193">
        <v>1</v>
      </c>
      <c r="K302" s="193">
        <v>27</v>
      </c>
    </row>
    <row r="303" spans="1:13" x14ac:dyDescent="0.25">
      <c r="A303" s="198" t="s">
        <v>4524</v>
      </c>
      <c r="B303" s="193">
        <v>267</v>
      </c>
      <c r="C303" s="193">
        <v>155</v>
      </c>
      <c r="D303" s="31">
        <v>123</v>
      </c>
      <c r="E303" s="193">
        <v>177</v>
      </c>
      <c r="F303" s="193">
        <v>182</v>
      </c>
      <c r="G303" s="193">
        <v>310</v>
      </c>
      <c r="H303" s="193">
        <v>127</v>
      </c>
      <c r="I303" s="193">
        <v>174</v>
      </c>
      <c r="J303" s="193">
        <v>325</v>
      </c>
      <c r="K303" s="193">
        <v>1840</v>
      </c>
    </row>
    <row r="304" spans="1:13" x14ac:dyDescent="0.25">
      <c r="A304" s="199" t="s">
        <v>4525</v>
      </c>
      <c r="B304" s="193">
        <v>0</v>
      </c>
      <c r="C304" s="193">
        <v>0</v>
      </c>
      <c r="D304">
        <v>1</v>
      </c>
      <c r="E304" s="193">
        <v>0</v>
      </c>
      <c r="F304" s="193">
        <v>1</v>
      </c>
      <c r="G304" s="193">
        <v>1</v>
      </c>
      <c r="H304" s="193">
        <v>1</v>
      </c>
      <c r="I304" s="193">
        <v>1</v>
      </c>
      <c r="J304" s="193">
        <v>1</v>
      </c>
      <c r="K304" s="193">
        <v>6</v>
      </c>
    </row>
    <row r="305" spans="1:11" x14ac:dyDescent="0.25">
      <c r="A305" s="198" t="s">
        <v>4526</v>
      </c>
      <c r="B305" s="193">
        <v>2</v>
      </c>
      <c r="C305" s="193">
        <v>0</v>
      </c>
      <c r="D305">
        <v>1</v>
      </c>
      <c r="E305" s="193">
        <v>1</v>
      </c>
      <c r="F305" s="193">
        <v>0</v>
      </c>
      <c r="G305" s="193">
        <v>1</v>
      </c>
      <c r="H305" s="193">
        <v>0</v>
      </c>
      <c r="I305" s="193">
        <v>3</v>
      </c>
      <c r="J305" s="193">
        <v>0</v>
      </c>
      <c r="K305" s="193">
        <v>8</v>
      </c>
    </row>
    <row r="307" spans="1:11" x14ac:dyDescent="0.25">
      <c r="A307" s="198" t="s">
        <v>4527</v>
      </c>
      <c r="B307" s="193" t="s">
        <v>4973</v>
      </c>
      <c r="C307" s="193" t="s">
        <v>4974</v>
      </c>
      <c r="D307" s="193" t="s">
        <v>4975</v>
      </c>
      <c r="E307" s="193" t="s">
        <v>4976</v>
      </c>
      <c r="F307" s="193" t="s">
        <v>4977</v>
      </c>
      <c r="G307" s="193" t="s">
        <v>4978</v>
      </c>
      <c r="H307" s="193" t="s">
        <v>4979</v>
      </c>
      <c r="I307" s="193" t="s">
        <v>4540</v>
      </c>
      <c r="J307" s="193" t="s">
        <v>4541</v>
      </c>
      <c r="K307" s="193" t="s">
        <v>4542</v>
      </c>
    </row>
    <row r="308" spans="1:11" x14ac:dyDescent="0.25">
      <c r="A308" s="198" t="s">
        <v>4528</v>
      </c>
      <c r="B308" s="193" t="s">
        <v>4983</v>
      </c>
      <c r="C308" s="193" t="s">
        <v>4984</v>
      </c>
      <c r="D308" s="193" t="s">
        <v>4985</v>
      </c>
      <c r="E308" s="193" t="s">
        <v>4986</v>
      </c>
      <c r="F308" s="193" t="s">
        <v>4987</v>
      </c>
      <c r="G308" s="193" t="s">
        <v>4988</v>
      </c>
      <c r="H308" s="193" t="s">
        <v>4989</v>
      </c>
      <c r="I308" s="193" t="s">
        <v>4982</v>
      </c>
      <c r="J308" s="193" t="s">
        <v>4981</v>
      </c>
      <c r="K308" s="193" t="s">
        <v>4980</v>
      </c>
    </row>
    <row r="309" spans="1:11" x14ac:dyDescent="0.25">
      <c r="A309" s="198" t="s">
        <v>4529</v>
      </c>
      <c r="B309" s="193">
        <v>67.010000000000005</v>
      </c>
      <c r="C309" s="193">
        <v>54.66</v>
      </c>
      <c r="D309" s="193">
        <v>67.5</v>
      </c>
      <c r="E309" s="193">
        <v>44.82</v>
      </c>
      <c r="F309" s="193">
        <v>61.61</v>
      </c>
      <c r="G309" s="193">
        <v>67.14</v>
      </c>
      <c r="H309" s="193">
        <v>64.53</v>
      </c>
      <c r="K309" s="193">
        <v>83.85</v>
      </c>
    </row>
    <row r="310" spans="1:11" x14ac:dyDescent="0.25">
      <c r="A310" s="198" t="s">
        <v>4531</v>
      </c>
      <c r="B310" s="193">
        <v>1898</v>
      </c>
      <c r="C310" s="193">
        <v>686</v>
      </c>
      <c r="D310" s="193">
        <v>951</v>
      </c>
      <c r="E310" s="193">
        <v>502</v>
      </c>
      <c r="F310" s="193">
        <v>1423</v>
      </c>
      <c r="G310" s="193">
        <v>1260</v>
      </c>
      <c r="H310" s="193">
        <v>1957</v>
      </c>
      <c r="I310" s="193">
        <v>0</v>
      </c>
      <c r="J310" s="193">
        <v>0</v>
      </c>
      <c r="K310" s="193">
        <v>8677</v>
      </c>
    </row>
    <row r="311" spans="1:11" x14ac:dyDescent="0.25">
      <c r="A311" s="198" t="s">
        <v>4530</v>
      </c>
      <c r="B311" s="193">
        <v>1272</v>
      </c>
      <c r="C311" s="193">
        <v>375</v>
      </c>
      <c r="D311" s="193">
        <v>642</v>
      </c>
      <c r="E311" s="193">
        <v>225</v>
      </c>
      <c r="F311" s="193">
        <v>963</v>
      </c>
      <c r="G311" s="193">
        <v>846</v>
      </c>
      <c r="H311" s="193">
        <v>1263</v>
      </c>
      <c r="I311" s="193">
        <v>889</v>
      </c>
      <c r="J311" s="193">
        <v>801</v>
      </c>
      <c r="K311" s="193">
        <v>7276</v>
      </c>
    </row>
    <row r="312" spans="1:11" x14ac:dyDescent="0.25">
      <c r="A312" s="198" t="s">
        <v>4532</v>
      </c>
      <c r="B312" s="193">
        <v>493</v>
      </c>
      <c r="C312" s="193">
        <v>105</v>
      </c>
      <c r="D312" s="193">
        <v>240</v>
      </c>
      <c r="E312" s="193">
        <v>86</v>
      </c>
      <c r="F312" s="193">
        <v>463</v>
      </c>
      <c r="G312" s="193">
        <v>368</v>
      </c>
      <c r="H312" s="193">
        <v>516</v>
      </c>
      <c r="I312" s="193">
        <v>365</v>
      </c>
      <c r="J312" s="193">
        <v>278</v>
      </c>
      <c r="K312" s="193">
        <v>2914</v>
      </c>
    </row>
    <row r="313" spans="1:11" x14ac:dyDescent="0.25">
      <c r="A313" s="198" t="s">
        <v>4533</v>
      </c>
      <c r="B313" s="193">
        <v>471</v>
      </c>
      <c r="C313" s="193">
        <v>139</v>
      </c>
      <c r="D313" s="193">
        <v>219</v>
      </c>
      <c r="E313" s="193">
        <v>66</v>
      </c>
      <c r="F313" s="193">
        <v>295</v>
      </c>
      <c r="G313" s="193">
        <v>251</v>
      </c>
      <c r="H313" s="193">
        <v>404</v>
      </c>
      <c r="I313" s="193">
        <v>323</v>
      </c>
      <c r="J313" s="193">
        <v>215</v>
      </c>
      <c r="K313" s="193">
        <v>2383</v>
      </c>
    </row>
    <row r="314" spans="1:11" x14ac:dyDescent="0.25">
      <c r="A314" s="198" t="s">
        <v>4521</v>
      </c>
      <c r="B314" s="193">
        <v>2</v>
      </c>
      <c r="C314" s="193">
        <v>0</v>
      </c>
      <c r="D314" s="193">
        <v>1</v>
      </c>
      <c r="E314" s="193">
        <v>0</v>
      </c>
      <c r="F314" s="193">
        <v>0</v>
      </c>
      <c r="G314" s="193">
        <v>0</v>
      </c>
      <c r="H314" s="193">
        <v>1</v>
      </c>
      <c r="I314" s="193">
        <v>1</v>
      </c>
      <c r="J314" s="193">
        <v>1</v>
      </c>
      <c r="K314" s="193">
        <v>6</v>
      </c>
    </row>
    <row r="315" spans="1:11" x14ac:dyDescent="0.25">
      <c r="A315" s="199" t="s">
        <v>4534</v>
      </c>
      <c r="B315" s="193">
        <v>5</v>
      </c>
      <c r="C315" s="193">
        <v>2</v>
      </c>
      <c r="D315" s="193">
        <v>3</v>
      </c>
      <c r="E315" s="193">
        <v>0</v>
      </c>
      <c r="F315" s="193">
        <v>2</v>
      </c>
      <c r="G315" s="193">
        <v>4</v>
      </c>
      <c r="H315" s="193">
        <v>4</v>
      </c>
      <c r="I315" s="193">
        <v>3</v>
      </c>
      <c r="J315" s="193">
        <v>5</v>
      </c>
      <c r="K315" s="193">
        <v>28</v>
      </c>
    </row>
    <row r="316" spans="1:11" x14ac:dyDescent="0.25">
      <c r="A316" s="199" t="s">
        <v>4522</v>
      </c>
      <c r="B316" s="193">
        <v>1</v>
      </c>
      <c r="C316" s="193">
        <v>1</v>
      </c>
      <c r="D316" s="193">
        <v>0</v>
      </c>
      <c r="E316" s="193">
        <v>0</v>
      </c>
      <c r="F316" s="193">
        <v>1</v>
      </c>
      <c r="G316" s="193">
        <v>1</v>
      </c>
      <c r="H316" s="193">
        <v>1</v>
      </c>
      <c r="I316" s="193">
        <v>2</v>
      </c>
      <c r="J316" s="193">
        <v>2</v>
      </c>
      <c r="K316" s="193">
        <v>9</v>
      </c>
    </row>
    <row r="317" spans="1:11" x14ac:dyDescent="0.25">
      <c r="A317" s="199" t="s">
        <v>4523</v>
      </c>
      <c r="B317" s="193">
        <v>1</v>
      </c>
      <c r="C317" s="193">
        <v>2</v>
      </c>
      <c r="D317" s="193">
        <v>2</v>
      </c>
      <c r="E317" s="193">
        <v>0</v>
      </c>
      <c r="F317" s="193">
        <v>1</v>
      </c>
      <c r="G317" s="193">
        <v>1</v>
      </c>
      <c r="H317" s="193">
        <v>2</v>
      </c>
      <c r="I317" s="193">
        <v>2</v>
      </c>
      <c r="J317" s="193">
        <v>2</v>
      </c>
      <c r="K317" s="193">
        <v>13</v>
      </c>
    </row>
    <row r="318" spans="1:11" x14ac:dyDescent="0.25">
      <c r="A318" s="198" t="s">
        <v>4535</v>
      </c>
      <c r="B318" s="193">
        <v>4</v>
      </c>
      <c r="C318" s="193">
        <v>2</v>
      </c>
      <c r="D318" s="193">
        <v>4</v>
      </c>
      <c r="E318" s="193">
        <v>1</v>
      </c>
      <c r="F318" s="193">
        <v>2</v>
      </c>
      <c r="G318" s="193">
        <v>4</v>
      </c>
      <c r="H318" s="193">
        <v>4</v>
      </c>
      <c r="I318" s="193">
        <v>2</v>
      </c>
      <c r="J318" s="193">
        <v>2</v>
      </c>
      <c r="K318" s="193">
        <v>25</v>
      </c>
    </row>
    <row r="319" spans="1:11" x14ac:dyDescent="0.25">
      <c r="A319" s="198" t="s">
        <v>4524</v>
      </c>
      <c r="B319" s="193">
        <v>287</v>
      </c>
      <c r="C319" s="193">
        <v>120</v>
      </c>
      <c r="D319" s="193">
        <v>167</v>
      </c>
      <c r="E319" s="193">
        <v>70</v>
      </c>
      <c r="F319" s="193">
        <v>184</v>
      </c>
      <c r="G319" s="193">
        <v>206</v>
      </c>
      <c r="H319" s="193">
        <v>320</v>
      </c>
      <c r="I319" s="193">
        <v>183</v>
      </c>
      <c r="J319" s="193">
        <v>286</v>
      </c>
      <c r="K319" s="193">
        <v>1823</v>
      </c>
    </row>
    <row r="320" spans="1:11" x14ac:dyDescent="0.25">
      <c r="A320" s="199" t="s">
        <v>4525</v>
      </c>
      <c r="B320" s="193">
        <v>0</v>
      </c>
      <c r="C320" s="193">
        <v>2</v>
      </c>
      <c r="D320" s="193">
        <v>0</v>
      </c>
      <c r="E320" s="193">
        <v>0</v>
      </c>
      <c r="F320" s="193">
        <v>3</v>
      </c>
      <c r="G320" s="193">
        <v>3</v>
      </c>
      <c r="H320" s="193">
        <v>0</v>
      </c>
      <c r="I320" s="193">
        <v>0</v>
      </c>
      <c r="J320" s="193">
        <v>0</v>
      </c>
      <c r="K320" s="193">
        <v>8</v>
      </c>
    </row>
    <row r="321" spans="1:12" x14ac:dyDescent="0.25">
      <c r="A321" s="198" t="s">
        <v>4526</v>
      </c>
      <c r="B321" s="43">
        <v>0</v>
      </c>
      <c r="C321" s="193">
        <v>1</v>
      </c>
      <c r="D321" s="193">
        <v>2</v>
      </c>
      <c r="E321" s="193">
        <v>0</v>
      </c>
      <c r="F321" s="193">
        <v>5</v>
      </c>
      <c r="G321" s="193">
        <v>1</v>
      </c>
      <c r="H321" s="193">
        <v>4</v>
      </c>
      <c r="I321" s="193">
        <v>0</v>
      </c>
      <c r="J321" s="193">
        <v>3</v>
      </c>
      <c r="K321" s="193">
        <v>16</v>
      </c>
    </row>
    <row r="323" spans="1:12" x14ac:dyDescent="0.25">
      <c r="A323" s="198" t="s">
        <v>4527</v>
      </c>
      <c r="B323" s="193" t="s">
        <v>4990</v>
      </c>
      <c r="C323" s="193" t="s">
        <v>4991</v>
      </c>
      <c r="D323" s="193" t="s">
        <v>4992</v>
      </c>
      <c r="E323" s="193" t="s">
        <v>4993</v>
      </c>
      <c r="F323" s="193" t="s">
        <v>4994</v>
      </c>
      <c r="G323" s="193" t="s">
        <v>4995</v>
      </c>
      <c r="H323" s="193" t="s">
        <v>4996</v>
      </c>
      <c r="I323" s="193" t="s">
        <v>4997</v>
      </c>
      <c r="J323" s="193" t="s">
        <v>4540</v>
      </c>
      <c r="K323" s="193" t="s">
        <v>4541</v>
      </c>
      <c r="L323" s="193" t="s">
        <v>4542</v>
      </c>
    </row>
    <row r="324" spans="1:12" x14ac:dyDescent="0.25">
      <c r="A324" s="198" t="s">
        <v>4528</v>
      </c>
      <c r="B324" s="193" t="s">
        <v>5001</v>
      </c>
      <c r="C324" s="193" t="s">
        <v>5002</v>
      </c>
      <c r="D324" s="193" t="s">
        <v>5003</v>
      </c>
      <c r="E324" s="193" t="s">
        <v>5004</v>
      </c>
      <c r="F324" s="193" t="s">
        <v>5005</v>
      </c>
      <c r="G324" s="193" t="s">
        <v>5006</v>
      </c>
      <c r="H324" s="193" t="s">
        <v>5007</v>
      </c>
      <c r="I324" s="193" t="s">
        <v>5008</v>
      </c>
      <c r="J324" s="193" t="s">
        <v>5000</v>
      </c>
      <c r="K324" s="193" t="s">
        <v>4999</v>
      </c>
      <c r="L324" s="193" t="s">
        <v>4998</v>
      </c>
    </row>
    <row r="325" spans="1:12" x14ac:dyDescent="0.25">
      <c r="A325" s="198" t="s">
        <v>4529</v>
      </c>
      <c r="B325" s="193">
        <v>65.28</v>
      </c>
      <c r="C325" s="193">
        <v>67.55</v>
      </c>
      <c r="D325" s="193">
        <v>51.8</v>
      </c>
      <c r="E325" s="193">
        <v>52.97</v>
      </c>
      <c r="F325" s="193">
        <v>60.19</v>
      </c>
      <c r="G325" s="193">
        <v>64.83</v>
      </c>
      <c r="H325" s="193">
        <v>64.8</v>
      </c>
      <c r="I325" s="193">
        <v>70.56</v>
      </c>
      <c r="L325" s="193">
        <v>83.45</v>
      </c>
    </row>
    <row r="326" spans="1:12" x14ac:dyDescent="0.25">
      <c r="A326" s="198" t="s">
        <v>4531</v>
      </c>
      <c r="B326" s="193">
        <v>1106</v>
      </c>
      <c r="C326" s="193">
        <v>1356</v>
      </c>
      <c r="D326" s="193">
        <v>388</v>
      </c>
      <c r="E326" s="193">
        <v>1144</v>
      </c>
      <c r="F326" s="193">
        <v>731</v>
      </c>
      <c r="G326" s="193">
        <v>836</v>
      </c>
      <c r="H326" s="193">
        <v>1500</v>
      </c>
      <c r="I326" s="193">
        <v>941</v>
      </c>
      <c r="J326" s="193">
        <v>0</v>
      </c>
      <c r="K326" s="193">
        <v>0</v>
      </c>
      <c r="L326" s="193">
        <v>8002</v>
      </c>
    </row>
    <row r="327" spans="1:12" x14ac:dyDescent="0.25">
      <c r="A327" s="198" t="s">
        <v>4530</v>
      </c>
      <c r="B327" s="193">
        <v>722</v>
      </c>
      <c r="C327" s="193">
        <v>916</v>
      </c>
      <c r="D327" s="193">
        <v>201</v>
      </c>
      <c r="E327" s="193">
        <v>606</v>
      </c>
      <c r="F327" s="193">
        <v>440</v>
      </c>
      <c r="G327" s="193">
        <v>542</v>
      </c>
      <c r="H327" s="193">
        <v>972</v>
      </c>
      <c r="I327" s="193">
        <v>664</v>
      </c>
      <c r="J327" s="193">
        <v>709</v>
      </c>
      <c r="K327" s="193">
        <v>906</v>
      </c>
      <c r="L327" s="193">
        <v>6678</v>
      </c>
    </row>
    <row r="328" spans="1:12" x14ac:dyDescent="0.25">
      <c r="A328" s="198" t="s">
        <v>4532</v>
      </c>
      <c r="B328" s="193">
        <v>259</v>
      </c>
      <c r="C328" s="193">
        <v>296</v>
      </c>
      <c r="D328" s="193">
        <v>50</v>
      </c>
      <c r="E328" s="193">
        <v>203</v>
      </c>
      <c r="F328" s="193">
        <v>145</v>
      </c>
      <c r="G328" s="193">
        <v>178</v>
      </c>
      <c r="H328" s="193">
        <v>451</v>
      </c>
      <c r="I328" s="193">
        <v>298</v>
      </c>
      <c r="J328" s="193">
        <v>287</v>
      </c>
      <c r="K328" s="193">
        <v>270</v>
      </c>
      <c r="L328" s="193">
        <v>2437</v>
      </c>
    </row>
    <row r="329" spans="1:12" x14ac:dyDescent="0.25">
      <c r="A329" s="198" t="s">
        <v>4533</v>
      </c>
      <c r="B329" s="193">
        <v>274</v>
      </c>
      <c r="C329" s="193">
        <v>369</v>
      </c>
      <c r="D329" s="193">
        <v>95</v>
      </c>
      <c r="E329" s="193">
        <v>239</v>
      </c>
      <c r="F329" s="193">
        <v>171</v>
      </c>
      <c r="G329" s="193">
        <v>198</v>
      </c>
      <c r="H329" s="193">
        <v>302</v>
      </c>
      <c r="I329" s="193">
        <v>219</v>
      </c>
      <c r="J329" s="193">
        <v>224</v>
      </c>
      <c r="K329" s="193">
        <v>295</v>
      </c>
      <c r="L329" s="193">
        <v>2386</v>
      </c>
    </row>
    <row r="330" spans="1:12" x14ac:dyDescent="0.25">
      <c r="A330" s="198" t="s">
        <v>4521</v>
      </c>
      <c r="B330" s="193">
        <v>0</v>
      </c>
      <c r="C330" s="193">
        <v>0</v>
      </c>
      <c r="D330" s="193">
        <v>1</v>
      </c>
      <c r="E330" s="193">
        <v>0</v>
      </c>
      <c r="F330" s="193">
        <v>2</v>
      </c>
      <c r="G330" s="193">
        <v>2</v>
      </c>
      <c r="H330" s="193">
        <v>1</v>
      </c>
      <c r="I330" s="193">
        <v>1</v>
      </c>
      <c r="J330" s="193">
        <v>0</v>
      </c>
      <c r="K330" s="193">
        <v>3</v>
      </c>
      <c r="L330" s="193">
        <v>10</v>
      </c>
    </row>
    <row r="331" spans="1:12" x14ac:dyDescent="0.25">
      <c r="A331" s="199" t="s">
        <v>4534</v>
      </c>
      <c r="B331" s="193">
        <v>3</v>
      </c>
      <c r="C331" s="193">
        <v>5</v>
      </c>
      <c r="D331" s="193">
        <v>0</v>
      </c>
      <c r="E331" s="193">
        <v>2</v>
      </c>
      <c r="F331" s="193">
        <v>0</v>
      </c>
      <c r="G331" s="193">
        <v>2</v>
      </c>
      <c r="H331" s="193">
        <v>2</v>
      </c>
      <c r="I331" s="193">
        <v>1</v>
      </c>
      <c r="J331" s="193">
        <v>3</v>
      </c>
      <c r="K331" s="193">
        <v>4</v>
      </c>
      <c r="L331" s="193">
        <v>22</v>
      </c>
    </row>
    <row r="332" spans="1:12" x14ac:dyDescent="0.25">
      <c r="A332" s="199" t="s">
        <v>4522</v>
      </c>
      <c r="B332" s="193">
        <v>3</v>
      </c>
      <c r="C332" s="193">
        <v>9</v>
      </c>
      <c r="D332" s="193">
        <v>0</v>
      </c>
      <c r="E332" s="193">
        <v>0</v>
      </c>
      <c r="F332" s="193">
        <v>0</v>
      </c>
      <c r="G332" s="193">
        <v>0</v>
      </c>
      <c r="H332" s="193">
        <v>2</v>
      </c>
      <c r="I332" s="193">
        <v>0</v>
      </c>
      <c r="J332" s="193">
        <v>1</v>
      </c>
      <c r="K332" s="193">
        <v>0</v>
      </c>
      <c r="L332" s="193">
        <v>15</v>
      </c>
    </row>
    <row r="333" spans="1:12" x14ac:dyDescent="0.25">
      <c r="A333" s="199" t="s">
        <v>4523</v>
      </c>
      <c r="B333" s="193">
        <v>1</v>
      </c>
      <c r="C333" s="193">
        <v>2</v>
      </c>
      <c r="D333" s="193">
        <v>1</v>
      </c>
      <c r="E333" s="193">
        <v>1</v>
      </c>
      <c r="F333" s="193">
        <v>0</v>
      </c>
      <c r="G333" s="193">
        <v>0</v>
      </c>
      <c r="H333" s="193">
        <v>3</v>
      </c>
      <c r="I333" s="193">
        <v>1</v>
      </c>
      <c r="J333" s="193">
        <v>0</v>
      </c>
      <c r="K333" s="193">
        <v>2</v>
      </c>
      <c r="L333" s="193">
        <v>11</v>
      </c>
    </row>
    <row r="334" spans="1:12" x14ac:dyDescent="0.25">
      <c r="A334" s="198" t="s">
        <v>4535</v>
      </c>
      <c r="B334" s="193">
        <v>4</v>
      </c>
      <c r="C334" s="193">
        <v>10</v>
      </c>
      <c r="D334" s="193">
        <v>0</v>
      </c>
      <c r="E334" s="193">
        <v>0</v>
      </c>
      <c r="F334" s="193">
        <v>6</v>
      </c>
      <c r="G334" s="193">
        <v>4</v>
      </c>
      <c r="H334" s="193">
        <v>5</v>
      </c>
      <c r="I334" s="193">
        <v>2</v>
      </c>
      <c r="J334" s="193">
        <v>0</v>
      </c>
      <c r="K334" s="193">
        <v>6</v>
      </c>
      <c r="L334" s="193">
        <v>37</v>
      </c>
    </row>
    <row r="335" spans="1:12" x14ac:dyDescent="0.25">
      <c r="A335" s="198" t="s">
        <v>4524</v>
      </c>
      <c r="B335" s="193">
        <v>166</v>
      </c>
      <c r="C335" s="193">
        <v>213</v>
      </c>
      <c r="D335" s="193">
        <v>53</v>
      </c>
      <c r="E335" s="193">
        <v>154</v>
      </c>
      <c r="F335" s="193">
        <v>109</v>
      </c>
      <c r="G335" s="193">
        <v>153</v>
      </c>
      <c r="H335" s="193">
        <v>203</v>
      </c>
      <c r="I335" s="193">
        <v>137</v>
      </c>
      <c r="J335" s="193">
        <v>189</v>
      </c>
      <c r="K335" s="193">
        <v>316</v>
      </c>
      <c r="L335" s="193">
        <v>1693</v>
      </c>
    </row>
    <row r="336" spans="1:12" x14ac:dyDescent="0.25">
      <c r="A336" s="199" t="s">
        <v>4525</v>
      </c>
      <c r="B336" s="193">
        <v>2</v>
      </c>
      <c r="C336" s="193">
        <v>0</v>
      </c>
      <c r="D336" s="193">
        <v>0</v>
      </c>
      <c r="E336" s="193">
        <v>2</v>
      </c>
      <c r="F336" s="193">
        <v>3</v>
      </c>
      <c r="G336" s="193">
        <v>0</v>
      </c>
      <c r="H336" s="193">
        <v>0</v>
      </c>
      <c r="I336" s="193">
        <v>0</v>
      </c>
      <c r="J336" s="193">
        <v>2</v>
      </c>
      <c r="K336" s="193">
        <v>1</v>
      </c>
      <c r="L336" s="193">
        <v>10</v>
      </c>
    </row>
    <row r="337" spans="1:12" x14ac:dyDescent="0.25">
      <c r="A337" s="198" t="s">
        <v>4526</v>
      </c>
      <c r="B337" s="193">
        <v>0</v>
      </c>
      <c r="C337" s="193">
        <v>1</v>
      </c>
      <c r="D337" s="193">
        <v>0</v>
      </c>
      <c r="E337" s="193">
        <v>1</v>
      </c>
      <c r="F337" s="193">
        <v>3</v>
      </c>
      <c r="G337" s="193">
        <v>0</v>
      </c>
      <c r="H337" s="193">
        <v>0</v>
      </c>
      <c r="I337" s="193">
        <v>3</v>
      </c>
      <c r="J337" s="193">
        <v>2</v>
      </c>
      <c r="K337" s="193">
        <v>1</v>
      </c>
      <c r="L337" s="193">
        <v>11</v>
      </c>
    </row>
    <row r="339" spans="1:12" x14ac:dyDescent="0.25">
      <c r="A339" s="198" t="s">
        <v>4527</v>
      </c>
      <c r="B339" s="193" t="s">
        <v>5009</v>
      </c>
      <c r="C339" s="193" t="s">
        <v>5010</v>
      </c>
      <c r="D339" s="193" t="s">
        <v>5011</v>
      </c>
      <c r="E339" s="193" t="s">
        <v>5012</v>
      </c>
      <c r="F339" s="193" t="s">
        <v>5013</v>
      </c>
      <c r="G339" s="193" t="s">
        <v>5014</v>
      </c>
      <c r="H339" s="193" t="s">
        <v>5015</v>
      </c>
      <c r="I339" s="193" t="s">
        <v>4540</v>
      </c>
      <c r="J339" s="193" t="s">
        <v>4541</v>
      </c>
      <c r="K339" s="193" t="s">
        <v>4542</v>
      </c>
    </row>
    <row r="340" spans="1:12" x14ac:dyDescent="0.25">
      <c r="A340" s="198" t="s">
        <v>4528</v>
      </c>
      <c r="B340" s="193" t="s">
        <v>5019</v>
      </c>
      <c r="C340" s="193" t="s">
        <v>5020</v>
      </c>
      <c r="D340" s="193" t="s">
        <v>5021</v>
      </c>
      <c r="E340" s="193" t="s">
        <v>5022</v>
      </c>
      <c r="F340" s="193" t="s">
        <v>5023</v>
      </c>
      <c r="G340" s="193" t="s">
        <v>5024</v>
      </c>
      <c r="H340" s="193" t="s">
        <v>5025</v>
      </c>
      <c r="I340" s="193" t="s">
        <v>5018</v>
      </c>
      <c r="J340" s="193" t="s">
        <v>5017</v>
      </c>
      <c r="K340" s="193" t="s">
        <v>5016</v>
      </c>
    </row>
    <row r="341" spans="1:12" x14ac:dyDescent="0.25">
      <c r="A341" s="198" t="s">
        <v>4529</v>
      </c>
      <c r="B341" s="193">
        <v>66.77</v>
      </c>
      <c r="C341" s="193">
        <v>65.599999999999994</v>
      </c>
      <c r="D341" s="193">
        <v>63.21</v>
      </c>
      <c r="E341" s="193">
        <v>66.319999999999993</v>
      </c>
      <c r="F341" s="193">
        <v>70.709999999999994</v>
      </c>
      <c r="G341" s="193">
        <v>64.52</v>
      </c>
      <c r="H341" s="193">
        <v>62.03</v>
      </c>
      <c r="K341" s="193">
        <v>84.28</v>
      </c>
    </row>
    <row r="342" spans="1:12" x14ac:dyDescent="0.25">
      <c r="A342" s="198" t="s">
        <v>4531</v>
      </c>
      <c r="B342" s="193">
        <v>1487</v>
      </c>
      <c r="C342" s="193">
        <v>1006</v>
      </c>
      <c r="D342" s="193">
        <v>908</v>
      </c>
      <c r="E342" s="193">
        <v>1779</v>
      </c>
      <c r="F342" s="193">
        <v>1028</v>
      </c>
      <c r="G342" s="193">
        <v>792</v>
      </c>
      <c r="H342" s="193">
        <v>1649</v>
      </c>
      <c r="I342" s="193">
        <v>0</v>
      </c>
      <c r="J342" s="193">
        <v>0</v>
      </c>
      <c r="K342" s="193">
        <v>8649</v>
      </c>
    </row>
    <row r="343" spans="1:12" x14ac:dyDescent="0.25">
      <c r="A343" s="198" t="s">
        <v>4530</v>
      </c>
      <c r="B343" s="193">
        <v>993</v>
      </c>
      <c r="C343" s="193">
        <v>660</v>
      </c>
      <c r="D343" s="193">
        <v>574</v>
      </c>
      <c r="E343" s="193">
        <v>1180</v>
      </c>
      <c r="F343" s="193">
        <v>727</v>
      </c>
      <c r="G343" s="193">
        <v>511</v>
      </c>
      <c r="H343" s="193">
        <v>1023</v>
      </c>
      <c r="I343" s="193">
        <v>944</v>
      </c>
      <c r="J343" s="193">
        <v>678</v>
      </c>
      <c r="K343" s="193">
        <v>7290</v>
      </c>
    </row>
    <row r="344" spans="1:12" x14ac:dyDescent="0.25">
      <c r="A344" s="198" t="s">
        <v>4532</v>
      </c>
      <c r="B344" s="193">
        <v>425</v>
      </c>
      <c r="C344" s="193">
        <v>267</v>
      </c>
      <c r="D344" s="193">
        <v>229</v>
      </c>
      <c r="E344" s="193">
        <v>540</v>
      </c>
      <c r="F344" s="193">
        <v>322</v>
      </c>
      <c r="G344" s="193">
        <v>231</v>
      </c>
      <c r="H344" s="193">
        <v>444</v>
      </c>
      <c r="I344" s="193">
        <v>450</v>
      </c>
      <c r="J344" s="193">
        <v>256</v>
      </c>
      <c r="K344" s="193">
        <v>3164</v>
      </c>
    </row>
    <row r="345" spans="1:12" x14ac:dyDescent="0.25">
      <c r="A345" s="198" t="s">
        <v>4533</v>
      </c>
      <c r="B345" s="193">
        <v>286</v>
      </c>
      <c r="C345" s="193">
        <v>226</v>
      </c>
      <c r="D345" s="193">
        <v>185</v>
      </c>
      <c r="E345" s="193">
        <v>367</v>
      </c>
      <c r="F345" s="193">
        <v>199</v>
      </c>
      <c r="G345" s="193">
        <v>174</v>
      </c>
      <c r="H345" s="193">
        <v>357</v>
      </c>
      <c r="I345" s="193">
        <v>272</v>
      </c>
      <c r="J345" s="193">
        <v>187</v>
      </c>
      <c r="K345" s="193">
        <v>2253</v>
      </c>
    </row>
    <row r="346" spans="1:12" x14ac:dyDescent="0.25">
      <c r="A346" s="198" t="s">
        <v>4521</v>
      </c>
      <c r="B346" s="193">
        <v>0</v>
      </c>
      <c r="C346" s="193">
        <v>0</v>
      </c>
      <c r="D346" s="193">
        <v>2</v>
      </c>
      <c r="E346" s="193">
        <v>2</v>
      </c>
      <c r="F346" s="193">
        <v>2</v>
      </c>
      <c r="G346" s="193">
        <v>0</v>
      </c>
      <c r="H346" s="193">
        <v>1</v>
      </c>
      <c r="I346" s="193">
        <v>0</v>
      </c>
      <c r="J346" s="193">
        <v>2</v>
      </c>
      <c r="K346" s="193">
        <v>9</v>
      </c>
    </row>
    <row r="347" spans="1:12" x14ac:dyDescent="0.25">
      <c r="A347" s="199" t="s">
        <v>4534</v>
      </c>
      <c r="B347" s="193">
        <v>4</v>
      </c>
      <c r="C347" s="193">
        <v>5</v>
      </c>
      <c r="D347" s="193">
        <v>4</v>
      </c>
      <c r="E347" s="193">
        <v>12</v>
      </c>
      <c r="F347" s="193">
        <v>2</v>
      </c>
      <c r="G347" s="193">
        <v>1</v>
      </c>
      <c r="H347" s="193">
        <v>3</v>
      </c>
      <c r="I347" s="193">
        <v>0</v>
      </c>
      <c r="J347" s="193">
        <v>2</v>
      </c>
      <c r="K347" s="193">
        <v>33</v>
      </c>
    </row>
    <row r="348" spans="1:12" x14ac:dyDescent="0.25">
      <c r="A348" s="199" t="s">
        <v>4522</v>
      </c>
      <c r="B348" s="193">
        <v>0</v>
      </c>
      <c r="C348" s="193">
        <v>3</v>
      </c>
      <c r="D348" s="193">
        <v>0</v>
      </c>
      <c r="E348" s="193">
        <v>3</v>
      </c>
      <c r="F348" s="193">
        <v>1</v>
      </c>
      <c r="G348" s="193">
        <v>0</v>
      </c>
      <c r="H348" s="193">
        <v>1</v>
      </c>
      <c r="I348" s="193">
        <v>1</v>
      </c>
      <c r="J348" s="193">
        <v>0</v>
      </c>
      <c r="K348" s="193">
        <v>9</v>
      </c>
    </row>
    <row r="349" spans="1:12" x14ac:dyDescent="0.25">
      <c r="A349" s="199" t="s">
        <v>4523</v>
      </c>
      <c r="B349" s="193">
        <v>4</v>
      </c>
      <c r="C349" s="193">
        <v>5</v>
      </c>
      <c r="D349" s="193">
        <v>1</v>
      </c>
      <c r="E349" s="193">
        <v>4</v>
      </c>
      <c r="F349" s="193">
        <v>1</v>
      </c>
      <c r="G349" s="193">
        <v>0</v>
      </c>
      <c r="H349" s="193">
        <v>1</v>
      </c>
      <c r="I349" s="193">
        <v>1</v>
      </c>
      <c r="J349" s="193">
        <v>2</v>
      </c>
      <c r="K349" s="193">
        <v>19</v>
      </c>
    </row>
    <row r="350" spans="1:12" x14ac:dyDescent="0.25">
      <c r="A350" s="198" t="s">
        <v>4535</v>
      </c>
      <c r="B350" s="193">
        <v>6</v>
      </c>
      <c r="C350" s="193">
        <v>2</v>
      </c>
      <c r="D350" s="193">
        <v>2</v>
      </c>
      <c r="E350" s="193">
        <v>1</v>
      </c>
      <c r="F350" s="193">
        <v>2</v>
      </c>
      <c r="G350" s="193">
        <v>2</v>
      </c>
      <c r="H350" s="193">
        <v>5</v>
      </c>
      <c r="I350" s="193">
        <v>2</v>
      </c>
      <c r="J350" s="193">
        <v>1</v>
      </c>
      <c r="K350" s="193">
        <v>23</v>
      </c>
    </row>
    <row r="351" spans="1:12" x14ac:dyDescent="0.25">
      <c r="A351" s="198" t="s">
        <v>4524</v>
      </c>
      <c r="B351">
        <v>254</v>
      </c>
      <c r="C351" s="193">
        <v>142</v>
      </c>
      <c r="D351" s="193">
        <v>147</v>
      </c>
      <c r="E351" s="193">
        <v>243</v>
      </c>
      <c r="F351" s="193">
        <v>196</v>
      </c>
      <c r="G351" s="193">
        <v>99</v>
      </c>
      <c r="H351" s="193">
        <v>207</v>
      </c>
      <c r="I351" s="193">
        <v>209</v>
      </c>
      <c r="J351" s="193">
        <v>216</v>
      </c>
      <c r="K351" s="193">
        <v>1713</v>
      </c>
    </row>
    <row r="352" spans="1:12" x14ac:dyDescent="0.25">
      <c r="A352" s="199" t="s">
        <v>4525</v>
      </c>
      <c r="B352" s="193">
        <v>0</v>
      </c>
      <c r="C352" s="193">
        <v>0</v>
      </c>
      <c r="D352" s="193">
        <v>0</v>
      </c>
      <c r="E352" s="193">
        <v>0</v>
      </c>
      <c r="F352" s="193">
        <v>0</v>
      </c>
      <c r="G352" s="193">
        <v>1</v>
      </c>
      <c r="H352" s="193">
        <v>1</v>
      </c>
      <c r="I352" s="193">
        <v>1</v>
      </c>
      <c r="J352" s="193">
        <v>0</v>
      </c>
      <c r="K352" s="193">
        <v>3</v>
      </c>
    </row>
    <row r="353" spans="1:43" x14ac:dyDescent="0.25">
      <c r="A353" s="198" t="s">
        <v>4526</v>
      </c>
      <c r="B353" s="36">
        <v>1</v>
      </c>
      <c r="C353" s="193">
        <v>2</v>
      </c>
      <c r="D353" s="193">
        <v>0</v>
      </c>
      <c r="E353" s="193">
        <v>1</v>
      </c>
      <c r="F353" s="193">
        <v>1</v>
      </c>
      <c r="G353" s="193">
        <v>0</v>
      </c>
      <c r="H353" s="193">
        <v>0</v>
      </c>
      <c r="I353" s="193">
        <v>1</v>
      </c>
      <c r="J353" s="193">
        <v>1</v>
      </c>
      <c r="K353" s="193">
        <v>7</v>
      </c>
    </row>
    <row r="355" spans="1:43" x14ac:dyDescent="0.25">
      <c r="A355" s="198" t="s">
        <v>4527</v>
      </c>
      <c r="B355" s="193" t="s">
        <v>5026</v>
      </c>
      <c r="C355" s="193" t="s">
        <v>5027</v>
      </c>
      <c r="D355" s="193" t="s">
        <v>5028</v>
      </c>
      <c r="E355" s="193" t="s">
        <v>4540</v>
      </c>
      <c r="F355" s="193" t="s">
        <v>4541</v>
      </c>
      <c r="G355" s="193" t="s">
        <v>4542</v>
      </c>
    </row>
    <row r="356" spans="1:43" x14ac:dyDescent="0.25">
      <c r="A356" s="198" t="s">
        <v>4528</v>
      </c>
      <c r="B356" s="193" t="s">
        <v>5032</v>
      </c>
      <c r="C356" s="193" t="s">
        <v>5033</v>
      </c>
      <c r="D356" s="193" t="s">
        <v>5034</v>
      </c>
      <c r="E356" s="193" t="s">
        <v>5031</v>
      </c>
      <c r="F356" s="193" t="s">
        <v>5030</v>
      </c>
      <c r="G356" s="193" t="s">
        <v>5029</v>
      </c>
    </row>
    <row r="357" spans="1:43" x14ac:dyDescent="0.25">
      <c r="A357" s="198" t="s">
        <v>4529</v>
      </c>
      <c r="B357" s="193">
        <v>36.590000000000003</v>
      </c>
      <c r="C357" s="193">
        <v>50.63</v>
      </c>
      <c r="D357" s="193">
        <v>61.22</v>
      </c>
      <c r="G357" s="144">
        <v>73.5</v>
      </c>
      <c r="AQ357"/>
    </row>
    <row r="358" spans="1:43" x14ac:dyDescent="0.25">
      <c r="A358" s="198" t="s">
        <v>4531</v>
      </c>
      <c r="B358" s="193">
        <v>3066</v>
      </c>
      <c r="C358" s="193">
        <v>1341</v>
      </c>
      <c r="D358" s="193">
        <v>1880</v>
      </c>
      <c r="E358" s="193">
        <v>0</v>
      </c>
      <c r="F358" s="193">
        <v>0</v>
      </c>
      <c r="G358" s="68">
        <v>6287</v>
      </c>
      <c r="H358" s="194"/>
      <c r="AQ358"/>
    </row>
    <row r="359" spans="1:43" x14ac:dyDescent="0.25">
      <c r="A359" s="198" t="s">
        <v>4530</v>
      </c>
      <c r="B359" s="193">
        <v>1122</v>
      </c>
      <c r="C359" s="193">
        <v>679</v>
      </c>
      <c r="D359" s="193">
        <v>1151</v>
      </c>
      <c r="E359" s="193">
        <v>866</v>
      </c>
      <c r="F359" s="193">
        <v>803</v>
      </c>
      <c r="G359" s="68">
        <v>4621</v>
      </c>
      <c r="H359" s="194"/>
      <c r="AQ359"/>
    </row>
    <row r="360" spans="1:43" x14ac:dyDescent="0.25">
      <c r="A360" s="198" t="s">
        <v>4532</v>
      </c>
      <c r="B360" s="193">
        <v>531</v>
      </c>
      <c r="C360" s="193">
        <v>299</v>
      </c>
      <c r="D360" s="193">
        <v>500</v>
      </c>
      <c r="E360" s="193">
        <v>443</v>
      </c>
      <c r="F360" s="193">
        <v>354</v>
      </c>
      <c r="G360" s="193">
        <v>2127</v>
      </c>
      <c r="H360" s="194"/>
      <c r="AQ360" s="143"/>
    </row>
    <row r="361" spans="1:43" x14ac:dyDescent="0.25">
      <c r="A361" s="198" t="s">
        <v>4533</v>
      </c>
      <c r="B361" s="193">
        <v>289</v>
      </c>
      <c r="C361" s="193">
        <v>184</v>
      </c>
      <c r="D361" s="193">
        <v>291</v>
      </c>
      <c r="E361" s="193">
        <v>203</v>
      </c>
      <c r="F361" s="193">
        <v>172</v>
      </c>
      <c r="G361" s="193">
        <v>1139</v>
      </c>
      <c r="H361" s="194"/>
      <c r="AQ361" s="132"/>
    </row>
    <row r="362" spans="1:43" x14ac:dyDescent="0.25">
      <c r="A362" s="198" t="s">
        <v>4521</v>
      </c>
      <c r="B362" s="193">
        <v>1</v>
      </c>
      <c r="C362" s="193">
        <v>1</v>
      </c>
      <c r="D362" s="193">
        <v>2</v>
      </c>
      <c r="E362" s="193">
        <v>0</v>
      </c>
      <c r="F362" s="193">
        <v>0</v>
      </c>
      <c r="G362" s="193">
        <v>4</v>
      </c>
      <c r="H362" s="194"/>
    </row>
    <row r="363" spans="1:43" x14ac:dyDescent="0.25">
      <c r="A363" s="199" t="s">
        <v>4534</v>
      </c>
      <c r="B363" s="193">
        <v>2</v>
      </c>
      <c r="C363" s="193">
        <v>5</v>
      </c>
      <c r="D363" s="193">
        <v>11</v>
      </c>
      <c r="E363" s="193">
        <v>1</v>
      </c>
      <c r="F363" s="193">
        <v>2</v>
      </c>
      <c r="G363" s="193">
        <v>21</v>
      </c>
      <c r="H363" s="194"/>
    </row>
    <row r="364" spans="1:43" x14ac:dyDescent="0.25">
      <c r="A364" s="199" t="s">
        <v>4522</v>
      </c>
      <c r="B364" s="193">
        <v>1</v>
      </c>
      <c r="C364" s="193">
        <v>1</v>
      </c>
      <c r="D364" s="193">
        <v>3</v>
      </c>
      <c r="E364" s="193">
        <v>1</v>
      </c>
      <c r="F364" s="193">
        <v>0</v>
      </c>
      <c r="G364" s="193">
        <v>6</v>
      </c>
      <c r="H364" s="194"/>
    </row>
    <row r="365" spans="1:43" x14ac:dyDescent="0.25">
      <c r="A365" s="199" t="s">
        <v>4523</v>
      </c>
      <c r="B365" s="193">
        <v>1</v>
      </c>
      <c r="C365" s="193">
        <v>0</v>
      </c>
      <c r="D365" s="193">
        <v>3</v>
      </c>
      <c r="E365" s="193">
        <v>2</v>
      </c>
      <c r="F365" s="193">
        <v>3</v>
      </c>
      <c r="G365" s="193">
        <v>9</v>
      </c>
      <c r="H365" s="194"/>
      <c r="AQ365" s="39"/>
    </row>
    <row r="366" spans="1:43" x14ac:dyDescent="0.25">
      <c r="A366" s="198" t="s">
        <v>4535</v>
      </c>
      <c r="B366" s="193">
        <v>1</v>
      </c>
      <c r="C366" s="193">
        <v>2</v>
      </c>
      <c r="D366" s="193">
        <v>5</v>
      </c>
      <c r="E366" s="193">
        <v>2</v>
      </c>
      <c r="F366" s="193">
        <v>1</v>
      </c>
      <c r="G366" s="193">
        <v>11</v>
      </c>
      <c r="H366" s="194"/>
      <c r="AQ366" s="17"/>
    </row>
    <row r="367" spans="1:43" x14ac:dyDescent="0.25">
      <c r="A367" s="198" t="s">
        <v>4524</v>
      </c>
      <c r="B367" s="193">
        <v>277</v>
      </c>
      <c r="C367" s="193">
        <v>170</v>
      </c>
      <c r="D367" s="193">
        <v>324</v>
      </c>
      <c r="E367" s="193">
        <v>198</v>
      </c>
      <c r="F367" s="193">
        <v>248</v>
      </c>
      <c r="G367" s="193">
        <v>1217</v>
      </c>
      <c r="H367" s="194"/>
      <c r="AQ367" s="17"/>
    </row>
    <row r="368" spans="1:43" x14ac:dyDescent="0.25">
      <c r="A368" s="199" t="s">
        <v>4525</v>
      </c>
      <c r="B368" s="193">
        <v>3</v>
      </c>
      <c r="C368" s="193">
        <v>3</v>
      </c>
      <c r="D368" s="193">
        <v>3</v>
      </c>
      <c r="E368" s="193">
        <v>1</v>
      </c>
      <c r="F368" s="193">
        <v>0</v>
      </c>
      <c r="G368" s="193">
        <v>10</v>
      </c>
      <c r="H368" s="194"/>
      <c r="AQ368"/>
    </row>
    <row r="369" spans="1:43" x14ac:dyDescent="0.25">
      <c r="A369" s="198" t="s">
        <v>4526</v>
      </c>
      <c r="B369" s="193">
        <v>0</v>
      </c>
      <c r="C369" s="193">
        <v>3</v>
      </c>
      <c r="D369" s="193">
        <v>1</v>
      </c>
      <c r="E369" s="193">
        <v>0</v>
      </c>
      <c r="F369" s="193">
        <v>2</v>
      </c>
      <c r="G369" s="193">
        <v>6</v>
      </c>
      <c r="H369" s="194"/>
      <c r="AQ369"/>
    </row>
    <row r="370" spans="1:43" x14ac:dyDescent="0.25">
      <c r="AQ370"/>
    </row>
    <row r="371" spans="1:43" x14ac:dyDescent="0.25">
      <c r="A371" s="198" t="s">
        <v>4527</v>
      </c>
      <c r="B371" s="193" t="s">
        <v>5035</v>
      </c>
      <c r="C371" s="193" t="s">
        <v>5036</v>
      </c>
      <c r="D371" s="193" t="s">
        <v>5037</v>
      </c>
      <c r="E371" s="193" t="s">
        <v>5038</v>
      </c>
      <c r="F371" s="193" t="s">
        <v>5039</v>
      </c>
      <c r="G371" s="193" t="s">
        <v>5040</v>
      </c>
      <c r="H371" s="193" t="s">
        <v>4540</v>
      </c>
      <c r="I371" s="193" t="s">
        <v>4541</v>
      </c>
      <c r="J371" s="193" t="s">
        <v>4542</v>
      </c>
    </row>
    <row r="372" spans="1:43" x14ac:dyDescent="0.25">
      <c r="A372" s="198" t="s">
        <v>4528</v>
      </c>
      <c r="B372" s="193" t="s">
        <v>5044</v>
      </c>
      <c r="C372" s="193" t="s">
        <v>5045</v>
      </c>
      <c r="D372" s="193" t="s">
        <v>5046</v>
      </c>
      <c r="E372" s="193" t="s">
        <v>5047</v>
      </c>
      <c r="F372" s="193" t="s">
        <v>5048</v>
      </c>
      <c r="G372" s="193" t="s">
        <v>5049</v>
      </c>
      <c r="H372" s="193" t="s">
        <v>5043</v>
      </c>
      <c r="I372" s="193" t="s">
        <v>5042</v>
      </c>
      <c r="J372" s="193" t="s">
        <v>5041</v>
      </c>
      <c r="AQ372"/>
    </row>
    <row r="373" spans="1:43" x14ac:dyDescent="0.25">
      <c r="A373" s="198" t="s">
        <v>4529</v>
      </c>
      <c r="B373" s="193">
        <v>67.44</v>
      </c>
      <c r="C373" s="193">
        <v>67.02</v>
      </c>
      <c r="D373" s="193">
        <v>61.88</v>
      </c>
      <c r="E373" s="193">
        <v>61.83</v>
      </c>
      <c r="F373" s="193">
        <v>57.57</v>
      </c>
      <c r="G373" s="193">
        <v>66.61</v>
      </c>
      <c r="J373" s="193">
        <v>85.52</v>
      </c>
      <c r="AQ373"/>
    </row>
    <row r="374" spans="1:43" x14ac:dyDescent="0.25">
      <c r="A374" s="198" t="s">
        <v>4531</v>
      </c>
      <c r="B374" s="193">
        <v>1241</v>
      </c>
      <c r="C374" s="193">
        <v>1501</v>
      </c>
      <c r="D374" s="193">
        <v>2201</v>
      </c>
      <c r="E374" s="193">
        <v>807</v>
      </c>
      <c r="F374" s="193">
        <v>1525</v>
      </c>
      <c r="G374" s="193">
        <v>1351</v>
      </c>
      <c r="H374" s="193">
        <v>0</v>
      </c>
      <c r="I374" s="193">
        <v>0</v>
      </c>
      <c r="J374" s="193">
        <v>8626</v>
      </c>
      <c r="AQ374"/>
    </row>
    <row r="375" spans="1:43" x14ac:dyDescent="0.25">
      <c r="A375" s="198" t="s">
        <v>4530</v>
      </c>
      <c r="B375" s="193">
        <v>837</v>
      </c>
      <c r="C375" s="193">
        <v>1006</v>
      </c>
      <c r="D375" s="193">
        <v>1362</v>
      </c>
      <c r="E375" s="193">
        <v>499</v>
      </c>
      <c r="F375" s="193">
        <v>878</v>
      </c>
      <c r="G375" s="193">
        <v>900</v>
      </c>
      <c r="H375" s="193">
        <v>1057</v>
      </c>
      <c r="I375" s="193">
        <v>838</v>
      </c>
      <c r="J375" s="193">
        <v>7377</v>
      </c>
      <c r="AQ375" s="28"/>
    </row>
    <row r="376" spans="1:43" x14ac:dyDescent="0.25">
      <c r="A376" s="198" t="s">
        <v>4532</v>
      </c>
      <c r="B376" s="193">
        <v>406</v>
      </c>
      <c r="C376" s="193">
        <v>472</v>
      </c>
      <c r="D376" s="193">
        <v>723</v>
      </c>
      <c r="E376" s="193">
        <v>190</v>
      </c>
      <c r="F376" s="193">
        <v>376</v>
      </c>
      <c r="G376" s="193">
        <v>393</v>
      </c>
      <c r="H376" s="193">
        <v>529</v>
      </c>
      <c r="I376" s="193">
        <v>352</v>
      </c>
      <c r="J376" s="193">
        <v>3441</v>
      </c>
      <c r="AQ376"/>
    </row>
    <row r="377" spans="1:43" x14ac:dyDescent="0.25">
      <c r="A377" s="198" t="s">
        <v>4533</v>
      </c>
      <c r="B377" s="31">
        <v>200</v>
      </c>
      <c r="C377" s="193">
        <v>255</v>
      </c>
      <c r="D377" s="193">
        <v>307</v>
      </c>
      <c r="E377" s="193">
        <v>157</v>
      </c>
      <c r="F377" s="193">
        <v>263</v>
      </c>
      <c r="G377" s="193">
        <v>258</v>
      </c>
      <c r="H377" s="193">
        <v>268</v>
      </c>
      <c r="I377" s="193">
        <v>168</v>
      </c>
      <c r="J377" s="193">
        <v>1876</v>
      </c>
    </row>
    <row r="378" spans="1:43" x14ac:dyDescent="0.25">
      <c r="A378" s="198" t="s">
        <v>4521</v>
      </c>
      <c r="B378" s="17">
        <v>1</v>
      </c>
      <c r="C378" s="193">
        <v>2</v>
      </c>
      <c r="D378" s="193">
        <v>0</v>
      </c>
      <c r="E378" s="193">
        <v>0</v>
      </c>
      <c r="F378" s="193">
        <v>1</v>
      </c>
      <c r="G378" s="193">
        <v>1</v>
      </c>
      <c r="H378" s="193">
        <v>1</v>
      </c>
      <c r="I378" s="193">
        <v>0</v>
      </c>
      <c r="J378" s="193">
        <v>6</v>
      </c>
      <c r="AQ378"/>
    </row>
    <row r="379" spans="1:43" x14ac:dyDescent="0.25">
      <c r="A379" s="199" t="s">
        <v>4534</v>
      </c>
      <c r="B379" s="17">
        <v>2</v>
      </c>
      <c r="C379" s="193">
        <v>5</v>
      </c>
      <c r="D379" s="193">
        <v>3</v>
      </c>
      <c r="E379" s="193">
        <v>0</v>
      </c>
      <c r="F379" s="193">
        <v>2</v>
      </c>
      <c r="G379" s="193">
        <v>4</v>
      </c>
      <c r="H379" s="193">
        <v>2</v>
      </c>
      <c r="I379" s="193">
        <v>7</v>
      </c>
      <c r="J379" s="193">
        <v>25</v>
      </c>
      <c r="AQ379"/>
    </row>
    <row r="380" spans="1:43" x14ac:dyDescent="0.25">
      <c r="A380" s="199" t="s">
        <v>4522</v>
      </c>
      <c r="B380" s="17">
        <v>0</v>
      </c>
      <c r="C380" s="193">
        <v>3</v>
      </c>
      <c r="D380" s="193">
        <v>2</v>
      </c>
      <c r="E380" s="193">
        <v>0</v>
      </c>
      <c r="F380" s="193">
        <v>0</v>
      </c>
      <c r="G380" s="193">
        <v>1</v>
      </c>
      <c r="H380" s="193">
        <v>0</v>
      </c>
      <c r="I380" s="193">
        <v>1</v>
      </c>
      <c r="J380" s="193">
        <v>7</v>
      </c>
      <c r="AQ380"/>
    </row>
    <row r="381" spans="1:43" x14ac:dyDescent="0.25">
      <c r="A381" s="199" t="s">
        <v>4523</v>
      </c>
      <c r="B381" s="17">
        <v>0</v>
      </c>
      <c r="C381" s="193">
        <v>1</v>
      </c>
      <c r="D381" s="193">
        <v>1</v>
      </c>
      <c r="E381" s="193">
        <v>0</v>
      </c>
      <c r="F381" s="193">
        <v>2</v>
      </c>
      <c r="G381" s="193">
        <v>3</v>
      </c>
      <c r="H381" s="193">
        <v>0</v>
      </c>
      <c r="I381" s="193">
        <v>4</v>
      </c>
      <c r="J381" s="193">
        <v>11</v>
      </c>
      <c r="AQ381" s="28"/>
    </row>
    <row r="382" spans="1:43" x14ac:dyDescent="0.25">
      <c r="A382" s="198" t="s">
        <v>4535</v>
      </c>
      <c r="B382" s="17">
        <v>0</v>
      </c>
      <c r="C382" s="193">
        <v>7</v>
      </c>
      <c r="D382" s="193">
        <v>4</v>
      </c>
      <c r="E382" s="193">
        <v>3</v>
      </c>
      <c r="F382" s="193">
        <v>4</v>
      </c>
      <c r="G382" s="193">
        <v>5</v>
      </c>
      <c r="H382" s="193">
        <v>3</v>
      </c>
      <c r="I382" s="193">
        <v>1</v>
      </c>
      <c r="J382" s="193">
        <v>27</v>
      </c>
      <c r="AQ382"/>
    </row>
    <row r="383" spans="1:43" x14ac:dyDescent="0.25">
      <c r="A383" s="198" t="s">
        <v>4524</v>
      </c>
      <c r="B383">
        <v>225</v>
      </c>
      <c r="C383" s="193">
        <v>256</v>
      </c>
      <c r="D383" s="193">
        <v>317</v>
      </c>
      <c r="E383" s="193">
        <v>147</v>
      </c>
      <c r="F383" s="193">
        <v>216</v>
      </c>
      <c r="G383" s="193">
        <v>228</v>
      </c>
      <c r="H383" s="193">
        <v>247</v>
      </c>
      <c r="I383" s="193">
        <v>294</v>
      </c>
      <c r="J383" s="193">
        <v>1930</v>
      </c>
      <c r="AQ383"/>
    </row>
    <row r="384" spans="1:43" x14ac:dyDescent="0.25">
      <c r="A384" s="199" t="s">
        <v>4525</v>
      </c>
      <c r="B384" s="17">
        <v>0</v>
      </c>
      <c r="C384" s="193">
        <v>2</v>
      </c>
      <c r="D384" s="193">
        <v>0</v>
      </c>
      <c r="E384" s="193">
        <v>0</v>
      </c>
      <c r="F384" s="193">
        <v>1</v>
      </c>
      <c r="G384" s="193">
        <v>0</v>
      </c>
      <c r="H384" s="193">
        <v>1</v>
      </c>
      <c r="I384" s="193">
        <v>1</v>
      </c>
      <c r="J384" s="193">
        <v>5</v>
      </c>
      <c r="AQ384"/>
    </row>
    <row r="385" spans="1:45" x14ac:dyDescent="0.25">
      <c r="A385" s="198" t="s">
        <v>4526</v>
      </c>
      <c r="B385" s="17">
        <v>2</v>
      </c>
      <c r="C385" s="193">
        <v>0</v>
      </c>
      <c r="D385" s="193">
        <v>2</v>
      </c>
      <c r="E385" s="193">
        <v>0</v>
      </c>
      <c r="F385" s="193">
        <v>3</v>
      </c>
      <c r="G385" s="193">
        <v>2</v>
      </c>
      <c r="H385" s="193">
        <v>1</v>
      </c>
      <c r="I385" s="193">
        <v>0</v>
      </c>
      <c r="J385" s="193">
        <v>10</v>
      </c>
      <c r="AQ385" s="28"/>
    </row>
    <row r="387" spans="1:45" x14ac:dyDescent="0.25">
      <c r="A387" s="198" t="s">
        <v>4527</v>
      </c>
      <c r="B387" s="193" t="s">
        <v>5050</v>
      </c>
      <c r="C387" s="193" t="s">
        <v>5051</v>
      </c>
      <c r="D387" s="193" t="s">
        <v>5052</v>
      </c>
      <c r="E387" s="193" t="s">
        <v>5053</v>
      </c>
      <c r="F387" s="193" t="s">
        <v>5054</v>
      </c>
      <c r="G387" s="193" t="s">
        <v>5055</v>
      </c>
      <c r="H387" s="193" t="s">
        <v>5056</v>
      </c>
      <c r="I387" s="193" t="s">
        <v>4540</v>
      </c>
      <c r="J387" s="193" t="s">
        <v>4541</v>
      </c>
      <c r="K387" s="193" t="s">
        <v>4542</v>
      </c>
    </row>
    <row r="388" spans="1:45" x14ac:dyDescent="0.25">
      <c r="A388" s="198" t="s">
        <v>4528</v>
      </c>
      <c r="B388" s="193" t="s">
        <v>5060</v>
      </c>
      <c r="C388" s="193" t="s">
        <v>5061</v>
      </c>
      <c r="D388" s="193" t="s">
        <v>5062</v>
      </c>
      <c r="E388" s="193" t="s">
        <v>5063</v>
      </c>
      <c r="F388" s="193" t="s">
        <v>5064</v>
      </c>
      <c r="G388" s="193" t="s">
        <v>5065</v>
      </c>
      <c r="H388" s="193" t="s">
        <v>5066</v>
      </c>
      <c r="I388" s="193" t="s">
        <v>5059</v>
      </c>
      <c r="J388" s="193" t="s">
        <v>5058</v>
      </c>
      <c r="K388" s="193" t="s">
        <v>5057</v>
      </c>
      <c r="AS388"/>
    </row>
    <row r="389" spans="1:45" x14ac:dyDescent="0.25">
      <c r="A389" s="198" t="s">
        <v>4529</v>
      </c>
      <c r="B389" s="193">
        <v>70</v>
      </c>
      <c r="C389" s="193">
        <v>67.22</v>
      </c>
      <c r="D389" s="193">
        <v>68.14</v>
      </c>
      <c r="E389" s="193">
        <v>63.86</v>
      </c>
      <c r="F389" s="193">
        <v>69.78</v>
      </c>
      <c r="G389" s="193">
        <v>65.84</v>
      </c>
      <c r="H389" s="193">
        <v>66.819999999999993</v>
      </c>
      <c r="K389" s="193">
        <v>87.03</v>
      </c>
      <c r="AS389"/>
    </row>
    <row r="390" spans="1:45" x14ac:dyDescent="0.25">
      <c r="A390" s="198" t="s">
        <v>4531</v>
      </c>
      <c r="B390" s="193">
        <v>1197</v>
      </c>
      <c r="C390" s="193">
        <v>955</v>
      </c>
      <c r="D390" s="193">
        <v>1061</v>
      </c>
      <c r="E390" s="193">
        <v>1511</v>
      </c>
      <c r="F390" s="193">
        <v>801</v>
      </c>
      <c r="G390" s="193">
        <v>1467</v>
      </c>
      <c r="H390" s="193">
        <v>1028</v>
      </c>
      <c r="I390" s="193">
        <v>0</v>
      </c>
      <c r="J390" s="193">
        <v>0</v>
      </c>
      <c r="K390" s="193">
        <v>8020</v>
      </c>
      <c r="AS390"/>
    </row>
    <row r="391" spans="1:45" x14ac:dyDescent="0.25">
      <c r="A391" s="198" t="s">
        <v>4530</v>
      </c>
      <c r="B391" s="193">
        <v>838</v>
      </c>
      <c r="C391" s="193">
        <v>642</v>
      </c>
      <c r="D391" s="193">
        <v>723</v>
      </c>
      <c r="E391" s="193">
        <v>965</v>
      </c>
      <c r="F391" s="193">
        <v>559</v>
      </c>
      <c r="G391" s="193">
        <v>966</v>
      </c>
      <c r="H391" s="193">
        <v>687</v>
      </c>
      <c r="I391" s="193">
        <v>771</v>
      </c>
      <c r="J391" s="193">
        <v>829</v>
      </c>
      <c r="K391" s="193">
        <v>6980</v>
      </c>
      <c r="AS391" s="28"/>
    </row>
    <row r="392" spans="1:45" x14ac:dyDescent="0.25">
      <c r="A392" s="198" t="s">
        <v>4532</v>
      </c>
      <c r="B392" s="193">
        <v>400</v>
      </c>
      <c r="C392" s="193">
        <v>259</v>
      </c>
      <c r="D392" s="193">
        <v>350</v>
      </c>
      <c r="E392" s="193">
        <v>461</v>
      </c>
      <c r="F392" s="193">
        <v>268</v>
      </c>
      <c r="G392" s="193">
        <v>462</v>
      </c>
      <c r="H392" s="193">
        <v>301</v>
      </c>
      <c r="I392" s="193">
        <v>377</v>
      </c>
      <c r="J392" s="193">
        <v>319</v>
      </c>
      <c r="K392" s="193">
        <v>3197</v>
      </c>
      <c r="AS392" s="17"/>
    </row>
    <row r="393" spans="1:45" x14ac:dyDescent="0.25">
      <c r="A393" s="198" t="s">
        <v>4533</v>
      </c>
      <c r="B393" s="193">
        <v>167</v>
      </c>
      <c r="C393" s="193">
        <v>151</v>
      </c>
      <c r="D393" s="193">
        <v>156</v>
      </c>
      <c r="E393" s="193">
        <v>192</v>
      </c>
      <c r="F393" s="193">
        <v>134</v>
      </c>
      <c r="G393" s="193">
        <v>210</v>
      </c>
      <c r="H393" s="193">
        <v>170</v>
      </c>
      <c r="I393" s="193">
        <v>184</v>
      </c>
      <c r="J393" s="193">
        <v>149</v>
      </c>
      <c r="K393" s="193">
        <v>1513</v>
      </c>
      <c r="AS393" s="17"/>
    </row>
    <row r="394" spans="1:45" x14ac:dyDescent="0.25">
      <c r="A394" s="198" t="s">
        <v>4521</v>
      </c>
      <c r="B394" s="193">
        <v>0</v>
      </c>
      <c r="C394" s="193">
        <v>0</v>
      </c>
      <c r="D394" s="193">
        <v>0</v>
      </c>
      <c r="E394" s="193">
        <v>1</v>
      </c>
      <c r="F394" s="193">
        <v>0</v>
      </c>
      <c r="G394" s="193">
        <v>0</v>
      </c>
      <c r="H394" s="193">
        <v>0</v>
      </c>
      <c r="I394" s="193">
        <v>1</v>
      </c>
      <c r="J394" s="193">
        <v>1</v>
      </c>
      <c r="K394" s="193">
        <v>3</v>
      </c>
      <c r="AS394"/>
    </row>
    <row r="395" spans="1:45" x14ac:dyDescent="0.25">
      <c r="A395" s="199" t="s">
        <v>4534</v>
      </c>
      <c r="B395" s="193">
        <v>3</v>
      </c>
      <c r="C395" s="193">
        <v>7</v>
      </c>
      <c r="D395" s="193">
        <v>6</v>
      </c>
      <c r="E395" s="193">
        <v>6</v>
      </c>
      <c r="F395" s="193">
        <v>3</v>
      </c>
      <c r="G395" s="193">
        <v>1</v>
      </c>
      <c r="H395" s="193">
        <v>3</v>
      </c>
      <c r="I395" s="193">
        <v>0</v>
      </c>
      <c r="J395" s="193">
        <v>3</v>
      </c>
      <c r="K395" s="193">
        <v>32</v>
      </c>
      <c r="AS395"/>
    </row>
    <row r="396" spans="1:45" x14ac:dyDescent="0.25">
      <c r="A396" s="199" t="s">
        <v>4522</v>
      </c>
      <c r="B396" s="193">
        <v>2</v>
      </c>
      <c r="C396" s="193">
        <v>0</v>
      </c>
      <c r="D396" s="193">
        <v>2</v>
      </c>
      <c r="E396" s="193">
        <v>0</v>
      </c>
      <c r="F396" s="193">
        <v>1</v>
      </c>
      <c r="G396" s="193">
        <v>0</v>
      </c>
      <c r="H396" s="193">
        <v>1</v>
      </c>
      <c r="I396" s="193">
        <v>0</v>
      </c>
      <c r="J396" s="193">
        <v>0</v>
      </c>
      <c r="K396" s="193">
        <v>6</v>
      </c>
      <c r="AS396"/>
    </row>
    <row r="397" spans="1:45" x14ac:dyDescent="0.25">
      <c r="A397" s="199" t="s">
        <v>4523</v>
      </c>
      <c r="B397" s="193">
        <v>2</v>
      </c>
      <c r="C397" s="193">
        <v>0</v>
      </c>
      <c r="D397" s="193">
        <v>1</v>
      </c>
      <c r="E397" s="193">
        <v>2</v>
      </c>
      <c r="F397" s="193">
        <v>2</v>
      </c>
      <c r="G397" s="193">
        <v>1</v>
      </c>
      <c r="H397" s="193">
        <v>3</v>
      </c>
      <c r="I397" s="193">
        <v>0</v>
      </c>
      <c r="J397" s="193">
        <v>3</v>
      </c>
      <c r="K397" s="193">
        <v>14</v>
      </c>
      <c r="AS397" s="28"/>
    </row>
    <row r="398" spans="1:45" x14ac:dyDescent="0.25">
      <c r="A398" s="198" t="s">
        <v>4535</v>
      </c>
      <c r="B398" s="193">
        <v>7</v>
      </c>
      <c r="C398" s="193">
        <v>2</v>
      </c>
      <c r="D398" s="193">
        <v>5</v>
      </c>
      <c r="E398" s="193">
        <v>2</v>
      </c>
      <c r="F398" s="193">
        <v>1</v>
      </c>
      <c r="G398" s="193">
        <v>1</v>
      </c>
      <c r="H398" s="193">
        <v>0</v>
      </c>
      <c r="I398" s="193">
        <v>5</v>
      </c>
      <c r="J398" s="193">
        <v>0</v>
      </c>
      <c r="K398" s="193">
        <v>23</v>
      </c>
      <c r="AS398"/>
    </row>
    <row r="399" spans="1:45" x14ac:dyDescent="0.25">
      <c r="A399" s="198" t="s">
        <v>4524</v>
      </c>
      <c r="B399" s="193">
        <v>251</v>
      </c>
      <c r="C399" s="193">
        <v>217</v>
      </c>
      <c r="D399" s="193">
        <v>198</v>
      </c>
      <c r="E399" s="193">
        <v>287</v>
      </c>
      <c r="F399" s="193">
        <v>146</v>
      </c>
      <c r="G399" s="193">
        <v>284</v>
      </c>
      <c r="H399" s="193">
        <v>199</v>
      </c>
      <c r="I399" s="193">
        <v>201</v>
      </c>
      <c r="J399" s="193">
        <v>339</v>
      </c>
      <c r="K399" s="193">
        <v>2122</v>
      </c>
      <c r="AS399" s="17"/>
    </row>
    <row r="400" spans="1:45" x14ac:dyDescent="0.25">
      <c r="A400" s="199" t="s">
        <v>4525</v>
      </c>
      <c r="B400" s="193">
        <v>0</v>
      </c>
      <c r="C400" s="193">
        <v>0</v>
      </c>
      <c r="D400" s="193">
        <v>0</v>
      </c>
      <c r="E400" s="193">
        <v>1</v>
      </c>
      <c r="F400" s="193">
        <v>0</v>
      </c>
      <c r="G400" s="193">
        <v>0</v>
      </c>
      <c r="H400" s="193">
        <v>3</v>
      </c>
      <c r="I400" s="193">
        <v>2</v>
      </c>
      <c r="J400" s="193">
        <v>2</v>
      </c>
      <c r="K400" s="193">
        <v>8</v>
      </c>
      <c r="AS400"/>
    </row>
    <row r="401" spans="1:45" x14ac:dyDescent="0.25">
      <c r="A401" s="198" t="s">
        <v>4526</v>
      </c>
      <c r="B401" s="193">
        <v>1</v>
      </c>
      <c r="C401" s="193">
        <v>1</v>
      </c>
      <c r="D401" s="193">
        <v>2</v>
      </c>
      <c r="E401" s="193">
        <v>1</v>
      </c>
      <c r="F401" s="193">
        <v>0</v>
      </c>
      <c r="G401" s="193">
        <v>2</v>
      </c>
      <c r="H401" s="193">
        <v>2</v>
      </c>
      <c r="I401" s="193">
        <v>0</v>
      </c>
      <c r="J401" s="193">
        <v>0</v>
      </c>
      <c r="K401" s="193">
        <v>9</v>
      </c>
      <c r="AS401" s="17"/>
    </row>
    <row r="402" spans="1:45" x14ac:dyDescent="0.25">
      <c r="AS402"/>
    </row>
    <row r="403" spans="1:45" x14ac:dyDescent="0.25">
      <c r="A403" s="198" t="s">
        <v>4527</v>
      </c>
      <c r="B403" s="193" t="s">
        <v>5067</v>
      </c>
      <c r="C403" s="193" t="s">
        <v>5068</v>
      </c>
      <c r="D403" s="193" t="s">
        <v>5069</v>
      </c>
      <c r="E403" s="193" t="s">
        <v>5070</v>
      </c>
      <c r="F403" s="193" t="s">
        <v>5071</v>
      </c>
      <c r="G403" s="193" t="s">
        <v>4540</v>
      </c>
      <c r="H403" s="193" t="s">
        <v>4541</v>
      </c>
      <c r="I403" s="193" t="s">
        <v>4542</v>
      </c>
    </row>
    <row r="404" spans="1:45" x14ac:dyDescent="0.25">
      <c r="A404" s="198" t="s">
        <v>4528</v>
      </c>
      <c r="B404" s="193" t="s">
        <v>5075</v>
      </c>
      <c r="C404" s="193" t="s">
        <v>5076</v>
      </c>
      <c r="D404" s="193" t="s">
        <v>5077</v>
      </c>
      <c r="E404" s="193" t="s">
        <v>5078</v>
      </c>
      <c r="F404" s="193" t="s">
        <v>5079</v>
      </c>
      <c r="G404" s="193" t="s">
        <v>5074</v>
      </c>
      <c r="H404" s="193" t="s">
        <v>5073</v>
      </c>
      <c r="I404" s="193" t="s">
        <v>5072</v>
      </c>
    </row>
    <row r="405" spans="1:45" x14ac:dyDescent="0.25">
      <c r="A405" s="198" t="s">
        <v>4529</v>
      </c>
      <c r="B405" s="193">
        <v>65.73</v>
      </c>
      <c r="C405" s="193">
        <v>67.33</v>
      </c>
      <c r="D405" s="193">
        <v>70.459999999999994</v>
      </c>
      <c r="E405" s="193">
        <v>67.680000000000007</v>
      </c>
      <c r="F405" s="193">
        <v>70.489999999999995</v>
      </c>
      <c r="I405" s="193">
        <v>90.41</v>
      </c>
    </row>
    <row r="406" spans="1:45" x14ac:dyDescent="0.25">
      <c r="A406" s="198" t="s">
        <v>4531</v>
      </c>
      <c r="B406" s="193">
        <v>1681</v>
      </c>
      <c r="C406" s="193">
        <v>2082</v>
      </c>
      <c r="D406" s="193">
        <v>1195</v>
      </c>
      <c r="E406" s="193">
        <v>1108</v>
      </c>
      <c r="F406" s="193">
        <v>1376</v>
      </c>
      <c r="G406" s="193">
        <v>0</v>
      </c>
      <c r="H406" s="193">
        <v>0</v>
      </c>
      <c r="I406" s="193">
        <v>7442</v>
      </c>
    </row>
    <row r="407" spans="1:45" x14ac:dyDescent="0.25">
      <c r="A407" s="198" t="s">
        <v>4530</v>
      </c>
      <c r="B407" s="193">
        <v>1105</v>
      </c>
      <c r="C407" s="193">
        <v>1402</v>
      </c>
      <c r="D407" s="193">
        <v>842</v>
      </c>
      <c r="E407" s="193">
        <v>750</v>
      </c>
      <c r="F407" s="193">
        <v>970</v>
      </c>
      <c r="G407" s="193">
        <v>757</v>
      </c>
      <c r="H407" s="193">
        <v>903</v>
      </c>
      <c r="I407" s="193">
        <v>6729</v>
      </c>
    </row>
    <row r="408" spans="1:45" x14ac:dyDescent="0.25">
      <c r="A408" s="198" t="s">
        <v>4532</v>
      </c>
      <c r="B408" s="193">
        <v>413</v>
      </c>
      <c r="C408" s="193">
        <v>610</v>
      </c>
      <c r="D408">
        <v>369</v>
      </c>
      <c r="E408" s="193">
        <v>287</v>
      </c>
      <c r="F408" s="193">
        <v>377</v>
      </c>
      <c r="G408" s="193">
        <v>330</v>
      </c>
      <c r="H408" s="193">
        <v>289</v>
      </c>
      <c r="I408" s="193">
        <v>2675</v>
      </c>
    </row>
    <row r="409" spans="1:45" x14ac:dyDescent="0.25">
      <c r="A409" s="198" t="s">
        <v>4533</v>
      </c>
      <c r="B409" s="193">
        <v>248</v>
      </c>
      <c r="C409" s="193">
        <v>333</v>
      </c>
      <c r="D409" s="193">
        <v>151</v>
      </c>
      <c r="E409" s="193">
        <v>172</v>
      </c>
      <c r="F409" s="193">
        <v>270</v>
      </c>
      <c r="G409" s="193">
        <v>142</v>
      </c>
      <c r="H409" s="28">
        <v>123</v>
      </c>
      <c r="I409" s="193">
        <v>1439</v>
      </c>
    </row>
    <row r="410" spans="1:45" x14ac:dyDescent="0.25">
      <c r="A410" s="198" t="s">
        <v>4521</v>
      </c>
      <c r="B410" s="193">
        <v>0</v>
      </c>
      <c r="C410" s="193">
        <v>0</v>
      </c>
      <c r="D410" s="193">
        <v>1</v>
      </c>
      <c r="E410" s="193">
        <v>0</v>
      </c>
      <c r="F410" s="193">
        <v>0</v>
      </c>
      <c r="G410" s="193">
        <v>0</v>
      </c>
      <c r="H410" s="193">
        <v>0</v>
      </c>
      <c r="I410" s="193">
        <v>1</v>
      </c>
    </row>
    <row r="411" spans="1:45" x14ac:dyDescent="0.25">
      <c r="A411" s="199" t="s">
        <v>4534</v>
      </c>
      <c r="B411" s="193">
        <v>16</v>
      </c>
      <c r="C411" s="193">
        <v>13</v>
      </c>
      <c r="D411" s="193">
        <v>11</v>
      </c>
      <c r="E411" s="193">
        <v>8</v>
      </c>
      <c r="F411" s="193">
        <v>7</v>
      </c>
      <c r="G411" s="193">
        <v>4</v>
      </c>
      <c r="H411" s="193">
        <v>11</v>
      </c>
      <c r="I411" s="193">
        <v>70</v>
      </c>
    </row>
    <row r="412" spans="1:45" x14ac:dyDescent="0.25">
      <c r="A412" s="199" t="s">
        <v>4522</v>
      </c>
      <c r="B412" s="193">
        <v>1</v>
      </c>
      <c r="C412" s="193">
        <v>0</v>
      </c>
      <c r="D412" s="193">
        <v>0</v>
      </c>
      <c r="E412" s="193">
        <v>0</v>
      </c>
      <c r="F412" s="193">
        <v>0</v>
      </c>
      <c r="G412" s="193">
        <v>0</v>
      </c>
      <c r="H412" s="193">
        <v>0</v>
      </c>
      <c r="I412" s="193">
        <v>1</v>
      </c>
    </row>
    <row r="413" spans="1:45" x14ac:dyDescent="0.25">
      <c r="A413" s="199" t="s">
        <v>4523</v>
      </c>
      <c r="B413" s="193">
        <v>1</v>
      </c>
      <c r="C413" s="193">
        <v>5</v>
      </c>
      <c r="D413" s="193">
        <v>3</v>
      </c>
      <c r="E413" s="193">
        <v>2</v>
      </c>
      <c r="F413" s="193">
        <v>0</v>
      </c>
      <c r="G413" s="193">
        <v>0</v>
      </c>
      <c r="H413" s="193">
        <v>1</v>
      </c>
      <c r="I413" s="193">
        <v>12</v>
      </c>
    </row>
    <row r="414" spans="1:45" x14ac:dyDescent="0.25">
      <c r="A414" s="198" t="s">
        <v>4535</v>
      </c>
      <c r="B414" s="193">
        <v>9</v>
      </c>
      <c r="C414" s="193">
        <v>7</v>
      </c>
      <c r="D414" s="193">
        <v>6</v>
      </c>
      <c r="E414" s="193">
        <v>5</v>
      </c>
      <c r="F414" s="193">
        <v>5</v>
      </c>
      <c r="G414" s="193">
        <v>11</v>
      </c>
      <c r="H414" s="193">
        <v>5</v>
      </c>
      <c r="I414" s="193">
        <v>48</v>
      </c>
    </row>
    <row r="415" spans="1:45" x14ac:dyDescent="0.25">
      <c r="A415" s="198" t="s">
        <v>4524</v>
      </c>
      <c r="B415" s="193">
        <v>405</v>
      </c>
      <c r="C415" s="193">
        <v>424</v>
      </c>
      <c r="D415" s="193">
        <v>290</v>
      </c>
      <c r="E415" s="193">
        <v>268</v>
      </c>
      <c r="F415" s="193">
        <v>307</v>
      </c>
      <c r="G415" s="193">
        <v>266</v>
      </c>
      <c r="H415" s="193">
        <v>459</v>
      </c>
      <c r="I415" s="193">
        <v>2419</v>
      </c>
    </row>
    <row r="416" spans="1:45" x14ac:dyDescent="0.25">
      <c r="A416" s="199" t="s">
        <v>4525</v>
      </c>
      <c r="B416" s="193">
        <v>1</v>
      </c>
      <c r="C416" s="193">
        <v>3</v>
      </c>
      <c r="D416" s="193">
        <v>3</v>
      </c>
      <c r="E416" s="193">
        <v>3</v>
      </c>
      <c r="F416" s="193">
        <v>2</v>
      </c>
      <c r="G416" s="193">
        <v>1</v>
      </c>
      <c r="H416" s="193">
        <v>2</v>
      </c>
      <c r="I416" s="193">
        <v>15</v>
      </c>
    </row>
    <row r="417" spans="1:10" x14ac:dyDescent="0.25">
      <c r="A417" s="198" t="s">
        <v>4526</v>
      </c>
      <c r="B417" s="193">
        <v>2</v>
      </c>
      <c r="C417" s="193">
        <v>1</v>
      </c>
      <c r="D417" s="193">
        <v>1</v>
      </c>
      <c r="E417" s="193">
        <v>2</v>
      </c>
      <c r="F417" s="193">
        <v>0</v>
      </c>
      <c r="G417" s="193">
        <v>0</v>
      </c>
      <c r="H417" s="193">
        <v>0</v>
      </c>
      <c r="I417" s="193">
        <v>6</v>
      </c>
    </row>
    <row r="419" spans="1:10" x14ac:dyDescent="0.25">
      <c r="A419" s="198" t="s">
        <v>4527</v>
      </c>
      <c r="B419" s="193" t="s">
        <v>5080</v>
      </c>
      <c r="C419" s="193" t="s">
        <v>5081</v>
      </c>
      <c r="D419" s="193" t="s">
        <v>5082</v>
      </c>
      <c r="E419" s="193" t="s">
        <v>5083</v>
      </c>
      <c r="F419" s="193" t="s">
        <v>5084</v>
      </c>
      <c r="G419" s="193" t="s">
        <v>5085</v>
      </c>
      <c r="H419" s="193" t="s">
        <v>4540</v>
      </c>
      <c r="I419" s="193" t="s">
        <v>4541</v>
      </c>
      <c r="J419" s="193" t="s">
        <v>4542</v>
      </c>
    </row>
    <row r="420" spans="1:10" x14ac:dyDescent="0.25">
      <c r="A420" s="198" t="s">
        <v>4528</v>
      </c>
      <c r="B420" s="193" t="s">
        <v>5089</v>
      </c>
      <c r="C420" s="193" t="s">
        <v>5090</v>
      </c>
      <c r="D420" s="193" t="s">
        <v>5091</v>
      </c>
      <c r="E420" s="193" t="s">
        <v>5092</v>
      </c>
      <c r="F420" s="193" t="s">
        <v>5093</v>
      </c>
      <c r="G420" s="193" t="s">
        <v>5094</v>
      </c>
      <c r="H420" s="193" t="s">
        <v>5088</v>
      </c>
      <c r="I420" s="193" t="s">
        <v>5087</v>
      </c>
      <c r="J420" s="193" t="s">
        <v>5086</v>
      </c>
    </row>
    <row r="421" spans="1:10" x14ac:dyDescent="0.25">
      <c r="A421" s="198" t="s">
        <v>4529</v>
      </c>
      <c r="B421" s="193">
        <v>68.58</v>
      </c>
      <c r="C421" s="193">
        <v>70.11</v>
      </c>
      <c r="D421" s="193">
        <v>68.36</v>
      </c>
      <c r="E421" s="193">
        <v>73.06</v>
      </c>
      <c r="F421" s="193" t="s">
        <v>5095</v>
      </c>
      <c r="G421" s="193">
        <v>69.27</v>
      </c>
      <c r="J421" s="193">
        <v>87.18</v>
      </c>
    </row>
    <row r="422" spans="1:10" x14ac:dyDescent="0.25">
      <c r="A422" s="198" t="s">
        <v>4531</v>
      </c>
      <c r="B422" s="193">
        <v>1894</v>
      </c>
      <c r="C422" s="193">
        <v>1044</v>
      </c>
      <c r="D422" s="193">
        <v>882</v>
      </c>
      <c r="E422" s="193">
        <v>1782</v>
      </c>
      <c r="F422" s="193">
        <v>915</v>
      </c>
      <c r="G422" s="193">
        <v>1533</v>
      </c>
      <c r="H422" s="193">
        <v>0</v>
      </c>
      <c r="I422" s="193">
        <v>0</v>
      </c>
      <c r="J422" s="193">
        <v>8050</v>
      </c>
    </row>
    <row r="423" spans="1:10" x14ac:dyDescent="0.25">
      <c r="A423" s="198" t="s">
        <v>4530</v>
      </c>
      <c r="B423" s="193">
        <v>1299</v>
      </c>
      <c r="C423" s="193">
        <v>732</v>
      </c>
      <c r="D423" s="193">
        <v>603</v>
      </c>
      <c r="E423" s="193">
        <v>1302</v>
      </c>
      <c r="F423" s="193">
        <v>621</v>
      </c>
      <c r="G423" s="193">
        <v>1062</v>
      </c>
      <c r="H423" s="193">
        <v>736</v>
      </c>
      <c r="I423" s="193">
        <v>663</v>
      </c>
      <c r="J423" s="193">
        <v>7018</v>
      </c>
    </row>
    <row r="424" spans="1:10" x14ac:dyDescent="0.25">
      <c r="A424" s="198" t="s">
        <v>4532</v>
      </c>
      <c r="B424" s="193">
        <v>564</v>
      </c>
      <c r="C424" s="193">
        <v>281</v>
      </c>
      <c r="D424" s="193">
        <v>210</v>
      </c>
      <c r="E424" s="193">
        <v>544</v>
      </c>
      <c r="F424" s="193">
        <v>271</v>
      </c>
      <c r="G424" s="193">
        <v>397</v>
      </c>
      <c r="H424" s="193">
        <v>281</v>
      </c>
      <c r="I424" s="193">
        <v>209</v>
      </c>
      <c r="J424" s="193">
        <v>2757</v>
      </c>
    </row>
    <row r="425" spans="1:10" x14ac:dyDescent="0.25">
      <c r="A425" s="198" t="s">
        <v>4533</v>
      </c>
      <c r="B425" s="193">
        <v>281</v>
      </c>
      <c r="C425" s="193">
        <v>173</v>
      </c>
      <c r="D425" s="193">
        <v>169</v>
      </c>
      <c r="E425" s="193">
        <v>286</v>
      </c>
      <c r="F425" s="193">
        <v>142</v>
      </c>
      <c r="G425" s="193">
        <v>280</v>
      </c>
      <c r="H425" s="193">
        <v>184</v>
      </c>
      <c r="I425" s="193">
        <v>110</v>
      </c>
      <c r="J425" s="193">
        <v>1625</v>
      </c>
    </row>
    <row r="426" spans="1:10" x14ac:dyDescent="0.25">
      <c r="A426" s="198" t="s">
        <v>4521</v>
      </c>
      <c r="B426" s="193">
        <v>0</v>
      </c>
      <c r="C426" s="193">
        <v>0</v>
      </c>
      <c r="D426" s="193">
        <v>0</v>
      </c>
      <c r="E426" s="193">
        <v>0</v>
      </c>
      <c r="F426" s="193">
        <v>3</v>
      </c>
      <c r="G426" s="193">
        <v>2</v>
      </c>
      <c r="H426" s="193">
        <v>1</v>
      </c>
      <c r="I426" s="193">
        <v>0</v>
      </c>
      <c r="J426" s="193">
        <v>6</v>
      </c>
    </row>
    <row r="427" spans="1:10" x14ac:dyDescent="0.25">
      <c r="A427" s="199" t="s">
        <v>4534</v>
      </c>
      <c r="B427">
        <v>13</v>
      </c>
      <c r="C427" s="193">
        <v>9</v>
      </c>
      <c r="D427" s="193">
        <v>8</v>
      </c>
      <c r="E427" s="193">
        <v>11</v>
      </c>
      <c r="F427" s="193">
        <v>7</v>
      </c>
      <c r="G427" s="193">
        <v>5</v>
      </c>
      <c r="H427" s="193">
        <v>6</v>
      </c>
      <c r="I427" s="193">
        <v>5</v>
      </c>
      <c r="J427" s="193">
        <v>64</v>
      </c>
    </row>
    <row r="428" spans="1:10" x14ac:dyDescent="0.25">
      <c r="A428" s="199" t="s">
        <v>4522</v>
      </c>
      <c r="B428" s="193">
        <v>2</v>
      </c>
      <c r="C428" s="193">
        <v>0</v>
      </c>
      <c r="D428" s="193">
        <v>2</v>
      </c>
      <c r="E428" s="193">
        <v>1</v>
      </c>
      <c r="F428" s="193">
        <v>0</v>
      </c>
      <c r="G428" s="193">
        <v>3</v>
      </c>
      <c r="H428" s="193">
        <v>1</v>
      </c>
      <c r="I428" s="193">
        <v>3</v>
      </c>
      <c r="J428" s="193">
        <v>12</v>
      </c>
    </row>
    <row r="429" spans="1:10" x14ac:dyDescent="0.25">
      <c r="A429" s="199" t="s">
        <v>4523</v>
      </c>
      <c r="B429" s="193">
        <v>6</v>
      </c>
      <c r="C429" s="193">
        <v>1</v>
      </c>
      <c r="D429" s="193">
        <v>1</v>
      </c>
      <c r="E429" s="193">
        <v>9</v>
      </c>
      <c r="F429" s="193">
        <v>2</v>
      </c>
      <c r="G429" s="193">
        <v>1</v>
      </c>
      <c r="H429" s="193">
        <v>1</v>
      </c>
      <c r="I429" s="193">
        <v>1</v>
      </c>
      <c r="J429" s="193">
        <v>22</v>
      </c>
    </row>
    <row r="430" spans="1:10" x14ac:dyDescent="0.25">
      <c r="A430" s="198" t="s">
        <v>4535</v>
      </c>
      <c r="B430" s="193">
        <v>18</v>
      </c>
      <c r="C430" s="193">
        <v>6</v>
      </c>
      <c r="D430" s="193">
        <v>8</v>
      </c>
      <c r="E430" s="193">
        <v>10</v>
      </c>
      <c r="F430" s="193">
        <v>5</v>
      </c>
      <c r="G430" s="193">
        <v>3</v>
      </c>
      <c r="H430" s="193">
        <v>5</v>
      </c>
      <c r="I430" s="193">
        <v>5</v>
      </c>
      <c r="J430" s="193">
        <v>60</v>
      </c>
    </row>
    <row r="431" spans="1:10" x14ac:dyDescent="0.25">
      <c r="A431" s="198" t="s">
        <v>4524</v>
      </c>
      <c r="B431" s="193">
        <v>400</v>
      </c>
      <c r="C431" s="193">
        <v>260</v>
      </c>
      <c r="D431" s="193">
        <v>201</v>
      </c>
      <c r="E431" s="193">
        <v>430</v>
      </c>
      <c r="F431" s="193">
        <v>187</v>
      </c>
      <c r="G431" s="193">
        <v>351</v>
      </c>
      <c r="H431" s="193">
        <v>247</v>
      </c>
      <c r="I431" s="193">
        <v>325</v>
      </c>
      <c r="J431" s="193">
        <v>2401</v>
      </c>
    </row>
    <row r="432" spans="1:10" x14ac:dyDescent="0.25">
      <c r="A432" s="199" t="s">
        <v>4525</v>
      </c>
      <c r="B432" s="193">
        <v>5</v>
      </c>
      <c r="C432" s="193">
        <v>0</v>
      </c>
      <c r="D432" s="193">
        <v>0</v>
      </c>
      <c r="E432" s="193">
        <v>1</v>
      </c>
      <c r="F432" s="193">
        <v>2</v>
      </c>
      <c r="G432" s="193">
        <v>2</v>
      </c>
      <c r="H432" s="193">
        <v>2</v>
      </c>
      <c r="I432" s="193">
        <v>1</v>
      </c>
      <c r="J432" s="193">
        <v>13</v>
      </c>
    </row>
    <row r="433" spans="1:13" x14ac:dyDescent="0.25">
      <c r="A433" s="198" t="s">
        <v>4526</v>
      </c>
      <c r="B433" s="43">
        <v>3</v>
      </c>
      <c r="C433" s="193">
        <v>0</v>
      </c>
      <c r="D433" s="193">
        <v>1</v>
      </c>
      <c r="E433" s="193">
        <v>2</v>
      </c>
      <c r="F433" s="193">
        <v>1</v>
      </c>
      <c r="G433" s="193">
        <v>1</v>
      </c>
      <c r="H433" s="193">
        <v>1</v>
      </c>
      <c r="I433" s="193">
        <v>1</v>
      </c>
      <c r="J433" s="193">
        <v>10</v>
      </c>
    </row>
    <row r="435" spans="1:13" x14ac:dyDescent="0.25">
      <c r="A435" s="198" t="s">
        <v>4527</v>
      </c>
      <c r="B435" s="193" t="s">
        <v>5096</v>
      </c>
      <c r="C435" s="193" t="s">
        <v>5097</v>
      </c>
      <c r="D435" s="193" t="s">
        <v>5098</v>
      </c>
      <c r="E435" s="193" t="s">
        <v>5099</v>
      </c>
      <c r="F435" s="193" t="s">
        <v>5100</v>
      </c>
      <c r="G435" s="193" t="s">
        <v>5101</v>
      </c>
      <c r="H435" s="193" t="s">
        <v>5102</v>
      </c>
      <c r="I435" s="193" t="s">
        <v>5103</v>
      </c>
      <c r="J435" s="193" t="s">
        <v>5104</v>
      </c>
      <c r="K435" s="193" t="s">
        <v>4540</v>
      </c>
      <c r="L435" s="193" t="s">
        <v>4541</v>
      </c>
      <c r="M435" s="193" t="s">
        <v>4542</v>
      </c>
    </row>
    <row r="436" spans="1:13" x14ac:dyDescent="0.25">
      <c r="A436" s="198" t="s">
        <v>4528</v>
      </c>
      <c r="B436" s="193" t="s">
        <v>5105</v>
      </c>
      <c r="C436" s="193" t="s">
        <v>5106</v>
      </c>
      <c r="D436" s="193" t="s">
        <v>5107</v>
      </c>
      <c r="E436" s="193" t="s">
        <v>5108</v>
      </c>
      <c r="F436" s="193" t="s">
        <v>5109</v>
      </c>
      <c r="G436" s="193" t="s">
        <v>5110</v>
      </c>
      <c r="H436" s="193" t="s">
        <v>5111</v>
      </c>
      <c r="I436" s="193" t="s">
        <v>5112</v>
      </c>
      <c r="J436" s="193" t="s">
        <v>5113</v>
      </c>
      <c r="K436" s="193" t="s">
        <v>5114</v>
      </c>
      <c r="L436" s="193" t="s">
        <v>5115</v>
      </c>
      <c r="M436" s="193" t="s">
        <v>5116</v>
      </c>
    </row>
    <row r="437" spans="1:13" x14ac:dyDescent="0.25">
      <c r="A437" s="198" t="s">
        <v>4529</v>
      </c>
      <c r="B437" s="193">
        <v>65.42</v>
      </c>
      <c r="C437" s="193">
        <v>67.209999999999994</v>
      </c>
      <c r="D437" s="193">
        <v>68.040000000000006</v>
      </c>
      <c r="E437" s="193">
        <v>70.069999999999993</v>
      </c>
      <c r="F437" s="193">
        <v>69.38</v>
      </c>
      <c r="G437" s="193">
        <v>61.09</v>
      </c>
      <c r="H437" s="193">
        <v>59.48</v>
      </c>
      <c r="I437" s="193">
        <v>33</v>
      </c>
      <c r="J437" s="193">
        <v>62.08</v>
      </c>
      <c r="M437" s="193">
        <v>89.88</v>
      </c>
    </row>
    <row r="438" spans="1:13" x14ac:dyDescent="0.25">
      <c r="A438" s="198" t="s">
        <v>4531</v>
      </c>
      <c r="B438" s="193">
        <v>963</v>
      </c>
      <c r="C438" s="193">
        <v>424</v>
      </c>
      <c r="D438" s="193">
        <v>1427</v>
      </c>
      <c r="E438" s="193">
        <v>1280</v>
      </c>
      <c r="F438" s="193">
        <v>1950</v>
      </c>
      <c r="G438" s="193">
        <v>311</v>
      </c>
      <c r="H438" s="193">
        <v>501</v>
      </c>
      <c r="I438" s="193">
        <v>412</v>
      </c>
      <c r="J438" s="193">
        <v>633</v>
      </c>
      <c r="K438" s="193">
        <v>0</v>
      </c>
      <c r="L438" s="193">
        <v>0</v>
      </c>
      <c r="M438" s="193">
        <v>7901</v>
      </c>
    </row>
    <row r="439" spans="1:13" x14ac:dyDescent="0.25">
      <c r="A439" s="198" t="s">
        <v>4530</v>
      </c>
      <c r="B439" s="193">
        <v>630</v>
      </c>
      <c r="C439" s="193">
        <v>285</v>
      </c>
      <c r="D439" s="193">
        <v>971</v>
      </c>
      <c r="E439" s="193">
        <v>897</v>
      </c>
      <c r="F439" s="193">
        <v>1353</v>
      </c>
      <c r="G439" s="193">
        <v>190</v>
      </c>
      <c r="H439" s="193">
        <v>298</v>
      </c>
      <c r="I439" s="193">
        <v>136</v>
      </c>
      <c r="J439" s="193">
        <v>393</v>
      </c>
      <c r="K439" s="193">
        <v>989</v>
      </c>
      <c r="L439" s="193">
        <v>960</v>
      </c>
      <c r="M439" s="193">
        <v>7102</v>
      </c>
    </row>
    <row r="440" spans="1:13" x14ac:dyDescent="0.25">
      <c r="A440" s="198" t="s">
        <v>4532</v>
      </c>
      <c r="B440">
        <v>229</v>
      </c>
      <c r="C440" s="193">
        <v>96</v>
      </c>
      <c r="D440" s="193">
        <v>381</v>
      </c>
      <c r="E440" s="193">
        <v>297</v>
      </c>
      <c r="F440" s="193">
        <v>549</v>
      </c>
      <c r="G440" s="193">
        <v>63</v>
      </c>
      <c r="H440" s="193">
        <v>72</v>
      </c>
      <c r="I440" s="193">
        <v>33</v>
      </c>
      <c r="J440" s="193">
        <v>134</v>
      </c>
      <c r="K440" s="193">
        <v>346</v>
      </c>
      <c r="L440" s="193">
        <v>259</v>
      </c>
      <c r="M440" s="193">
        <v>2459</v>
      </c>
    </row>
    <row r="441" spans="1:13" x14ac:dyDescent="0.25">
      <c r="A441" s="198" t="s">
        <v>4533</v>
      </c>
      <c r="B441">
        <v>110</v>
      </c>
      <c r="C441" s="193">
        <v>53</v>
      </c>
      <c r="D441" s="193">
        <v>198</v>
      </c>
      <c r="E441" s="193">
        <v>177</v>
      </c>
      <c r="F441" s="193">
        <v>316</v>
      </c>
      <c r="G441" s="193">
        <v>56</v>
      </c>
      <c r="H441" s="193">
        <v>98</v>
      </c>
      <c r="I441" s="193">
        <v>35</v>
      </c>
      <c r="J441" s="193">
        <v>89</v>
      </c>
      <c r="K441" s="193">
        <v>249</v>
      </c>
      <c r="L441" s="193">
        <v>141</v>
      </c>
      <c r="M441" s="193">
        <v>1522</v>
      </c>
    </row>
    <row r="442" spans="1:13" x14ac:dyDescent="0.25">
      <c r="A442" s="198" t="s">
        <v>4521</v>
      </c>
      <c r="B442" s="17">
        <v>1</v>
      </c>
      <c r="C442" s="193">
        <v>0</v>
      </c>
      <c r="D442" s="193">
        <v>2</v>
      </c>
      <c r="E442" s="193">
        <v>0</v>
      </c>
      <c r="F442" s="193">
        <v>0</v>
      </c>
      <c r="G442" s="193">
        <v>0</v>
      </c>
      <c r="H442" s="193">
        <v>0</v>
      </c>
      <c r="I442" s="193">
        <v>0</v>
      </c>
      <c r="J442" s="193">
        <v>0</v>
      </c>
      <c r="K442" s="193">
        <v>2</v>
      </c>
      <c r="L442" s="193">
        <v>0</v>
      </c>
      <c r="M442" s="193">
        <v>5</v>
      </c>
    </row>
    <row r="443" spans="1:13" x14ac:dyDescent="0.25">
      <c r="A443" s="199" t="s">
        <v>4534</v>
      </c>
      <c r="B443" s="193">
        <v>11</v>
      </c>
      <c r="C443" s="30">
        <v>10</v>
      </c>
      <c r="D443" s="193">
        <v>9</v>
      </c>
      <c r="E443" s="193">
        <v>12</v>
      </c>
      <c r="F443" s="193">
        <v>20</v>
      </c>
      <c r="G443" s="193">
        <v>1</v>
      </c>
      <c r="H443" s="193">
        <v>6</v>
      </c>
      <c r="I443" s="193">
        <v>0</v>
      </c>
      <c r="J443" s="193">
        <v>12</v>
      </c>
      <c r="K443" s="193">
        <v>15</v>
      </c>
      <c r="L443" s="193">
        <v>8</v>
      </c>
      <c r="M443" s="193">
        <v>104</v>
      </c>
    </row>
    <row r="444" spans="1:13" x14ac:dyDescent="0.25">
      <c r="A444" s="199" t="s">
        <v>4522</v>
      </c>
      <c r="B444" s="193">
        <v>2</v>
      </c>
      <c r="C444" s="17">
        <v>0</v>
      </c>
      <c r="D444" s="193">
        <v>1</v>
      </c>
      <c r="E444" s="193">
        <v>1</v>
      </c>
      <c r="F444" s="193">
        <v>1</v>
      </c>
      <c r="G444" s="193">
        <v>0</v>
      </c>
      <c r="H444" s="193">
        <v>1</v>
      </c>
      <c r="I444" s="193">
        <v>0</v>
      </c>
      <c r="J444" s="193">
        <v>1</v>
      </c>
      <c r="K444" s="193">
        <v>1</v>
      </c>
      <c r="L444" s="193">
        <v>3</v>
      </c>
      <c r="M444" s="193">
        <v>11</v>
      </c>
    </row>
    <row r="445" spans="1:13" x14ac:dyDescent="0.25">
      <c r="A445" s="199" t="s">
        <v>4523</v>
      </c>
      <c r="B445" s="193">
        <v>2</v>
      </c>
      <c r="C445" s="17">
        <v>0</v>
      </c>
      <c r="D445" s="193">
        <v>6</v>
      </c>
      <c r="E445" s="193">
        <v>1</v>
      </c>
      <c r="F445" s="193">
        <v>1</v>
      </c>
      <c r="G445" s="193">
        <v>1</v>
      </c>
      <c r="H445" s="193">
        <v>1</v>
      </c>
      <c r="I445" s="193">
        <v>0</v>
      </c>
      <c r="J445" s="193">
        <v>0</v>
      </c>
      <c r="K445" s="193">
        <v>0</v>
      </c>
      <c r="L445" s="193">
        <v>1</v>
      </c>
      <c r="M445" s="193">
        <v>13</v>
      </c>
    </row>
    <row r="446" spans="1:13" x14ac:dyDescent="0.25">
      <c r="A446" s="198" t="s">
        <v>4535</v>
      </c>
      <c r="B446" s="193">
        <v>10</v>
      </c>
      <c r="C446" s="17">
        <v>2</v>
      </c>
      <c r="D446" s="193">
        <v>4</v>
      </c>
      <c r="E446" s="193">
        <v>8</v>
      </c>
      <c r="F446" s="193">
        <v>10</v>
      </c>
      <c r="G446" s="193">
        <v>0</v>
      </c>
      <c r="H446" s="193">
        <v>7</v>
      </c>
      <c r="I446" s="193">
        <v>1</v>
      </c>
      <c r="J446" s="193">
        <v>3</v>
      </c>
      <c r="K446" s="193">
        <v>9</v>
      </c>
      <c r="L446" s="193">
        <v>8</v>
      </c>
      <c r="M446" s="193">
        <v>62</v>
      </c>
    </row>
    <row r="447" spans="1:13" x14ac:dyDescent="0.25">
      <c r="A447" s="198" t="s">
        <v>4524</v>
      </c>
      <c r="B447" s="193">
        <v>258</v>
      </c>
      <c r="C447">
        <v>121</v>
      </c>
      <c r="D447" s="193">
        <v>359</v>
      </c>
      <c r="E447" s="193">
        <v>392</v>
      </c>
      <c r="F447" s="193">
        <v>441</v>
      </c>
      <c r="G447" s="193">
        <v>63</v>
      </c>
      <c r="H447" s="193">
        <v>105</v>
      </c>
      <c r="I447" s="193">
        <v>65</v>
      </c>
      <c r="J447" s="193">
        <v>142</v>
      </c>
      <c r="K447" s="193">
        <v>352</v>
      </c>
      <c r="L447" s="193">
        <v>527</v>
      </c>
      <c r="M447" s="193">
        <v>2825</v>
      </c>
    </row>
    <row r="448" spans="1:13" x14ac:dyDescent="0.25">
      <c r="A448" s="199" t="s">
        <v>4525</v>
      </c>
      <c r="B448" s="193">
        <v>2</v>
      </c>
      <c r="C448" s="193">
        <v>0</v>
      </c>
      <c r="D448" s="193">
        <v>1</v>
      </c>
      <c r="E448" s="193">
        <v>1</v>
      </c>
      <c r="F448" s="193">
        <v>3</v>
      </c>
      <c r="G448" s="193">
        <v>3</v>
      </c>
      <c r="H448" s="193">
        <v>2</v>
      </c>
      <c r="I448" s="193">
        <v>0</v>
      </c>
      <c r="J448" s="193">
        <v>3</v>
      </c>
      <c r="K448" s="193">
        <v>4</v>
      </c>
      <c r="L448" s="193">
        <v>1</v>
      </c>
      <c r="M448" s="193">
        <v>20</v>
      </c>
    </row>
    <row r="449" spans="1:13" x14ac:dyDescent="0.25">
      <c r="A449" s="198" t="s">
        <v>4526</v>
      </c>
      <c r="B449" s="193">
        <v>2</v>
      </c>
      <c r="C449" s="193">
        <v>2</v>
      </c>
      <c r="D449" s="193">
        <v>1</v>
      </c>
      <c r="E449" s="193">
        <v>0</v>
      </c>
      <c r="F449" s="193">
        <v>3</v>
      </c>
      <c r="G449" s="193">
        <v>0</v>
      </c>
      <c r="H449" s="193">
        <v>0</v>
      </c>
      <c r="I449" s="193">
        <v>1</v>
      </c>
      <c r="J449" s="193">
        <v>1</v>
      </c>
      <c r="K449" s="193">
        <v>1</v>
      </c>
      <c r="L449" s="193">
        <v>2</v>
      </c>
      <c r="M449" s="193">
        <v>13</v>
      </c>
    </row>
    <row r="451" spans="1:13" x14ac:dyDescent="0.25">
      <c r="A451" s="198" t="s">
        <v>4527</v>
      </c>
      <c r="B451" s="193" t="s">
        <v>5117</v>
      </c>
      <c r="C451" s="193" t="s">
        <v>5118</v>
      </c>
      <c r="D451" s="193" t="s">
        <v>5119</v>
      </c>
      <c r="E451" s="193" t="s">
        <v>5120</v>
      </c>
      <c r="F451" s="193" t="s">
        <v>5121</v>
      </c>
      <c r="G451" s="193" t="s">
        <v>5122</v>
      </c>
      <c r="H451" s="193" t="s">
        <v>5123</v>
      </c>
      <c r="I451" s="193" t="s">
        <v>5124</v>
      </c>
      <c r="J451" s="193" t="s">
        <v>4540</v>
      </c>
      <c r="K451" s="193" t="s">
        <v>4541</v>
      </c>
      <c r="L451" s="193" t="s">
        <v>4542</v>
      </c>
    </row>
    <row r="452" spans="1:13" x14ac:dyDescent="0.25">
      <c r="A452" s="198" t="s">
        <v>4528</v>
      </c>
      <c r="B452" s="193" t="s">
        <v>5125</v>
      </c>
      <c r="C452" s="193" t="s">
        <v>5126</v>
      </c>
      <c r="D452" s="193" t="s">
        <v>5127</v>
      </c>
      <c r="E452" s="193" t="s">
        <v>5128</v>
      </c>
      <c r="F452" s="193" t="s">
        <v>5129</v>
      </c>
      <c r="G452" s="193" t="s">
        <v>5130</v>
      </c>
      <c r="H452" s="193" t="s">
        <v>5131</v>
      </c>
      <c r="I452" s="193" t="s">
        <v>5132</v>
      </c>
      <c r="J452" s="193" t="s">
        <v>5133</v>
      </c>
      <c r="K452" s="193" t="s">
        <v>5134</v>
      </c>
      <c r="L452" s="193" t="s">
        <v>5135</v>
      </c>
    </row>
    <row r="453" spans="1:13" x14ac:dyDescent="0.25">
      <c r="A453" s="198" t="s">
        <v>4529</v>
      </c>
      <c r="B453" s="193">
        <v>68.97</v>
      </c>
      <c r="C453" s="193">
        <v>69.14</v>
      </c>
      <c r="D453" s="193">
        <v>71.13</v>
      </c>
      <c r="E453" s="193">
        <v>66.42</v>
      </c>
      <c r="F453" s="193">
        <v>70.91</v>
      </c>
      <c r="G453" s="193">
        <v>65</v>
      </c>
      <c r="H453" s="193">
        <v>70.27</v>
      </c>
      <c r="I453" s="193">
        <v>63.75</v>
      </c>
      <c r="L453" s="193">
        <v>88.27</v>
      </c>
    </row>
    <row r="454" spans="1:13" x14ac:dyDescent="0.25">
      <c r="A454" s="198" t="s">
        <v>4531</v>
      </c>
      <c r="B454">
        <v>490</v>
      </c>
      <c r="C454" s="193">
        <v>1384</v>
      </c>
      <c r="D454" s="193">
        <v>1396</v>
      </c>
      <c r="E454" s="193">
        <v>1498</v>
      </c>
      <c r="F454" s="193">
        <v>588</v>
      </c>
      <c r="G454" s="193">
        <v>820</v>
      </c>
      <c r="H454" s="193">
        <v>895</v>
      </c>
      <c r="I454" s="193">
        <v>1603</v>
      </c>
      <c r="J454" s="193">
        <v>0</v>
      </c>
      <c r="K454" s="193">
        <v>0</v>
      </c>
      <c r="L454" s="193">
        <v>8674</v>
      </c>
    </row>
    <row r="455" spans="1:13" x14ac:dyDescent="0.25">
      <c r="A455" s="198" t="s">
        <v>4530</v>
      </c>
      <c r="B455">
        <v>338</v>
      </c>
      <c r="C455" s="193">
        <v>957</v>
      </c>
      <c r="D455" s="193">
        <v>993</v>
      </c>
      <c r="E455" s="193">
        <v>995</v>
      </c>
      <c r="F455" s="193">
        <v>417</v>
      </c>
      <c r="G455" s="193">
        <v>533</v>
      </c>
      <c r="H455" s="193">
        <v>629</v>
      </c>
      <c r="I455" s="193">
        <v>1022</v>
      </c>
      <c r="J455" s="193">
        <v>995</v>
      </c>
      <c r="K455" s="193">
        <v>778</v>
      </c>
      <c r="L455" s="193">
        <v>7657</v>
      </c>
    </row>
    <row r="456" spans="1:13" x14ac:dyDescent="0.25">
      <c r="A456" s="198" t="s">
        <v>4532</v>
      </c>
      <c r="B456">
        <v>70</v>
      </c>
      <c r="C456" s="193">
        <v>199</v>
      </c>
      <c r="D456" s="193">
        <v>286</v>
      </c>
      <c r="E456" s="193">
        <v>331</v>
      </c>
      <c r="F456" s="193">
        <v>139</v>
      </c>
      <c r="G456" s="193">
        <v>127</v>
      </c>
      <c r="H456" s="193">
        <v>183</v>
      </c>
      <c r="I456" s="193">
        <v>398</v>
      </c>
      <c r="J456" s="193">
        <v>274</v>
      </c>
      <c r="K456" s="193">
        <v>198</v>
      </c>
      <c r="L456" s="193">
        <v>2205</v>
      </c>
    </row>
    <row r="457" spans="1:13" x14ac:dyDescent="0.25">
      <c r="A457" s="198" t="s">
        <v>4533</v>
      </c>
      <c r="B457">
        <v>171</v>
      </c>
      <c r="C457" s="193">
        <v>460</v>
      </c>
      <c r="D457" s="193">
        <v>452</v>
      </c>
      <c r="E457" s="193">
        <v>373</v>
      </c>
      <c r="F457" s="193">
        <v>155</v>
      </c>
      <c r="G457" s="193">
        <v>273</v>
      </c>
      <c r="H457" s="193">
        <v>289</v>
      </c>
      <c r="I457" s="193">
        <v>321</v>
      </c>
      <c r="J457" s="193">
        <v>473</v>
      </c>
      <c r="K457" s="193">
        <v>249</v>
      </c>
      <c r="L457" s="193">
        <v>3216</v>
      </c>
    </row>
    <row r="458" spans="1:13" x14ac:dyDescent="0.25">
      <c r="A458" s="198" t="s">
        <v>4521</v>
      </c>
      <c r="B458">
        <v>1</v>
      </c>
      <c r="C458" s="193">
        <v>1</v>
      </c>
      <c r="D458" s="193">
        <v>1</v>
      </c>
      <c r="E458" s="193">
        <v>2</v>
      </c>
      <c r="F458" s="193">
        <v>1</v>
      </c>
      <c r="G458" s="193">
        <v>1</v>
      </c>
      <c r="H458" s="193">
        <v>2</v>
      </c>
      <c r="I458" s="193">
        <v>2</v>
      </c>
      <c r="J458" s="193">
        <v>4</v>
      </c>
      <c r="K458" s="193">
        <v>1</v>
      </c>
      <c r="L458" s="193">
        <v>16</v>
      </c>
    </row>
    <row r="459" spans="1:13" x14ac:dyDescent="0.25">
      <c r="A459" s="199" t="s">
        <v>4534</v>
      </c>
      <c r="B459">
        <v>2</v>
      </c>
      <c r="C459" s="193">
        <v>13</v>
      </c>
      <c r="D459" s="193">
        <v>6</v>
      </c>
      <c r="E459" s="193">
        <v>5</v>
      </c>
      <c r="F459" s="193">
        <v>4</v>
      </c>
      <c r="G459" s="193">
        <v>2</v>
      </c>
      <c r="H459" s="193">
        <v>2</v>
      </c>
      <c r="I459" s="193">
        <v>5</v>
      </c>
      <c r="J459" s="193">
        <v>5</v>
      </c>
      <c r="K459" s="193">
        <v>5</v>
      </c>
      <c r="L459" s="193">
        <v>49</v>
      </c>
    </row>
    <row r="460" spans="1:13" x14ac:dyDescent="0.25">
      <c r="A460" s="199" t="s">
        <v>4522</v>
      </c>
      <c r="B460">
        <v>1</v>
      </c>
      <c r="C460" s="62">
        <v>7</v>
      </c>
      <c r="D460" s="193">
        <v>1</v>
      </c>
      <c r="E460" s="193">
        <v>6</v>
      </c>
      <c r="F460" s="193">
        <v>2</v>
      </c>
      <c r="G460" s="193">
        <v>0</v>
      </c>
      <c r="H460" s="193">
        <v>1</v>
      </c>
      <c r="I460" s="193">
        <v>2</v>
      </c>
      <c r="J460" s="193">
        <v>1</v>
      </c>
      <c r="K460" s="193">
        <v>2</v>
      </c>
      <c r="L460" s="193">
        <v>23</v>
      </c>
    </row>
    <row r="461" spans="1:13" x14ac:dyDescent="0.25">
      <c r="A461" s="199" t="s">
        <v>4523</v>
      </c>
      <c r="B461">
        <v>2</v>
      </c>
      <c r="C461" s="193">
        <v>1</v>
      </c>
      <c r="D461" s="193">
        <v>2</v>
      </c>
      <c r="E461" s="193">
        <v>3</v>
      </c>
      <c r="F461" s="193">
        <v>0</v>
      </c>
      <c r="G461" s="193">
        <v>0</v>
      </c>
      <c r="H461" s="193">
        <v>2</v>
      </c>
      <c r="I461" s="193">
        <v>3</v>
      </c>
      <c r="J461" s="193">
        <v>2</v>
      </c>
      <c r="K461" s="193">
        <v>1</v>
      </c>
      <c r="L461" s="193">
        <v>16</v>
      </c>
    </row>
    <row r="462" spans="1:13" x14ac:dyDescent="0.25">
      <c r="A462" s="198" t="s">
        <v>4535</v>
      </c>
      <c r="B462">
        <v>2</v>
      </c>
      <c r="C462" s="193">
        <v>17</v>
      </c>
      <c r="D462" s="193">
        <v>5</v>
      </c>
      <c r="E462" s="193">
        <v>7</v>
      </c>
      <c r="F462" s="193">
        <v>3</v>
      </c>
      <c r="G462" s="193">
        <v>2</v>
      </c>
      <c r="H462" s="193">
        <v>3</v>
      </c>
      <c r="I462" s="193">
        <v>2</v>
      </c>
      <c r="J462" s="193">
        <v>7</v>
      </c>
      <c r="K462" s="193">
        <v>7</v>
      </c>
      <c r="L462" s="193">
        <v>55</v>
      </c>
    </row>
    <row r="463" spans="1:13" x14ac:dyDescent="0.25">
      <c r="A463" s="198" t="s">
        <v>4524</v>
      </c>
      <c r="B463">
        <v>88</v>
      </c>
      <c r="C463" s="193">
        <v>245</v>
      </c>
      <c r="D463" s="193">
        <v>239</v>
      </c>
      <c r="E463" s="193">
        <v>266</v>
      </c>
      <c r="F463" s="193">
        <v>110</v>
      </c>
      <c r="G463" s="193">
        <v>124</v>
      </c>
      <c r="H463" s="193">
        <v>143</v>
      </c>
      <c r="I463" s="193">
        <v>280</v>
      </c>
      <c r="J463" s="193">
        <v>223</v>
      </c>
      <c r="K463" s="193">
        <v>308</v>
      </c>
      <c r="L463" s="193">
        <v>2026</v>
      </c>
    </row>
    <row r="464" spans="1:13" x14ac:dyDescent="0.25">
      <c r="A464" s="199" t="s">
        <v>4525</v>
      </c>
      <c r="B464">
        <v>0</v>
      </c>
      <c r="C464" s="193">
        <v>3</v>
      </c>
      <c r="D464" s="193">
        <v>0</v>
      </c>
      <c r="E464" s="193">
        <v>0</v>
      </c>
      <c r="F464" s="193">
        <v>0</v>
      </c>
      <c r="G464" s="193">
        <v>1</v>
      </c>
      <c r="H464" s="193">
        <v>0</v>
      </c>
      <c r="I464" s="193">
        <v>1</v>
      </c>
      <c r="J464" s="193">
        <v>1</v>
      </c>
      <c r="K464" s="193">
        <v>0</v>
      </c>
      <c r="L464" s="193">
        <v>6</v>
      </c>
    </row>
    <row r="465" spans="1:46" x14ac:dyDescent="0.25">
      <c r="A465" s="198" t="s">
        <v>4526</v>
      </c>
      <c r="B465" s="17">
        <v>0</v>
      </c>
      <c r="C465">
        <v>2</v>
      </c>
      <c r="D465" s="193">
        <v>0</v>
      </c>
      <c r="E465" s="193">
        <v>1</v>
      </c>
      <c r="F465" s="193">
        <v>0</v>
      </c>
      <c r="G465" s="193">
        <v>3</v>
      </c>
      <c r="H465" s="193">
        <v>2</v>
      </c>
      <c r="I465" s="193">
        <v>0</v>
      </c>
      <c r="J465" s="193">
        <v>2</v>
      </c>
      <c r="K465" s="193">
        <v>1</v>
      </c>
      <c r="L465" s="193">
        <v>11</v>
      </c>
    </row>
    <row r="467" spans="1:46" x14ac:dyDescent="0.25">
      <c r="A467" s="198" t="s">
        <v>4527</v>
      </c>
      <c r="B467" s="193" t="s">
        <v>5136</v>
      </c>
      <c r="C467" s="193" t="s">
        <v>5137</v>
      </c>
      <c r="D467" s="193" t="s">
        <v>5138</v>
      </c>
      <c r="E467" s="193" t="s">
        <v>5139</v>
      </c>
      <c r="F467" s="193" t="s">
        <v>5140</v>
      </c>
      <c r="G467" s="193" t="s">
        <v>5141</v>
      </c>
      <c r="H467" s="193" t="s">
        <v>5142</v>
      </c>
      <c r="I467" s="193" t="s">
        <v>5143</v>
      </c>
      <c r="J467" s="193" t="s">
        <v>4540</v>
      </c>
      <c r="K467" s="193" t="s">
        <v>4541</v>
      </c>
      <c r="L467" s="193" t="s">
        <v>4542</v>
      </c>
      <c r="AT467"/>
    </row>
    <row r="468" spans="1:46" x14ac:dyDescent="0.25">
      <c r="A468" s="198" t="s">
        <v>4528</v>
      </c>
      <c r="B468" s="193" t="s">
        <v>5147</v>
      </c>
      <c r="C468" s="193" t="s">
        <v>5148</v>
      </c>
      <c r="D468" s="193" t="s">
        <v>5149</v>
      </c>
      <c r="E468" s="193" t="s">
        <v>5150</v>
      </c>
      <c r="F468" s="193" t="s">
        <v>5151</v>
      </c>
      <c r="G468" s="193" t="s">
        <v>5152</v>
      </c>
      <c r="H468" s="193" t="s">
        <v>5153</v>
      </c>
      <c r="I468" s="193" t="s">
        <v>5154</v>
      </c>
      <c r="J468" s="193" t="s">
        <v>5146</v>
      </c>
      <c r="K468" s="193" t="s">
        <v>5145</v>
      </c>
      <c r="L468" s="193" t="s">
        <v>5144</v>
      </c>
      <c r="AT468"/>
    </row>
    <row r="469" spans="1:46" x14ac:dyDescent="0.25">
      <c r="A469" s="198" t="s">
        <v>4529</v>
      </c>
      <c r="B469" s="193">
        <v>62</v>
      </c>
      <c r="C469" s="193">
        <v>69.58</v>
      </c>
      <c r="D469" s="193">
        <v>68.489999999999995</v>
      </c>
      <c r="E469" s="193">
        <v>69.430000000000007</v>
      </c>
      <c r="F469" s="193">
        <v>52.85</v>
      </c>
      <c r="G469" s="193">
        <v>56.91</v>
      </c>
      <c r="H469" s="193">
        <v>70.069999999999993</v>
      </c>
      <c r="I469" s="193">
        <v>66.61</v>
      </c>
      <c r="L469" s="193">
        <v>83.38</v>
      </c>
      <c r="AT469"/>
    </row>
    <row r="470" spans="1:46" x14ac:dyDescent="0.25">
      <c r="A470" s="198" t="s">
        <v>4531</v>
      </c>
      <c r="B470" s="193">
        <v>958</v>
      </c>
      <c r="C470" s="193">
        <v>1417</v>
      </c>
      <c r="D470" s="193">
        <v>765</v>
      </c>
      <c r="E470" s="193">
        <v>867</v>
      </c>
      <c r="F470" s="193">
        <v>1400</v>
      </c>
      <c r="G470" s="193">
        <v>1214</v>
      </c>
      <c r="H470" s="193">
        <v>411</v>
      </c>
      <c r="I470" s="193">
        <v>650</v>
      </c>
      <c r="J470" s="193">
        <v>0</v>
      </c>
      <c r="K470" s="193">
        <v>0</v>
      </c>
      <c r="L470" s="193">
        <v>7682</v>
      </c>
      <c r="AT470" s="39"/>
    </row>
    <row r="471" spans="1:46" x14ac:dyDescent="0.25">
      <c r="A471" s="198" t="s">
        <v>4530</v>
      </c>
      <c r="B471" s="193">
        <v>594</v>
      </c>
      <c r="C471" s="193">
        <v>986</v>
      </c>
      <c r="D471" s="193">
        <v>524</v>
      </c>
      <c r="E471" s="193">
        <v>602</v>
      </c>
      <c r="F471" s="193">
        <v>740</v>
      </c>
      <c r="G471" s="193">
        <v>691</v>
      </c>
      <c r="H471" s="193">
        <v>288</v>
      </c>
      <c r="I471" s="193">
        <v>433</v>
      </c>
      <c r="J471" s="193">
        <v>753</v>
      </c>
      <c r="K471" s="193">
        <v>795</v>
      </c>
      <c r="L471" s="193">
        <v>6406</v>
      </c>
      <c r="AT471"/>
    </row>
    <row r="472" spans="1:46" x14ac:dyDescent="0.25">
      <c r="A472" s="198" t="s">
        <v>4532</v>
      </c>
      <c r="B472" s="193">
        <v>208</v>
      </c>
      <c r="C472" s="193">
        <v>398</v>
      </c>
      <c r="D472" s="193">
        <v>195</v>
      </c>
      <c r="E472" s="193">
        <v>307</v>
      </c>
      <c r="F472" s="193">
        <v>300</v>
      </c>
      <c r="G472" s="193">
        <v>255</v>
      </c>
      <c r="H472" s="193">
        <v>99</v>
      </c>
      <c r="I472" s="193">
        <v>127</v>
      </c>
      <c r="J472" s="193">
        <v>300</v>
      </c>
      <c r="K472" s="193">
        <v>245</v>
      </c>
      <c r="L472" s="193">
        <v>2434</v>
      </c>
      <c r="AT472" s="39"/>
    </row>
    <row r="473" spans="1:46" x14ac:dyDescent="0.25">
      <c r="A473" s="198" t="s">
        <v>4533</v>
      </c>
      <c r="B473" s="28">
        <v>183</v>
      </c>
      <c r="C473" s="193">
        <v>290</v>
      </c>
      <c r="D473" s="193">
        <v>151</v>
      </c>
      <c r="E473" s="193">
        <v>131</v>
      </c>
      <c r="F473" s="193">
        <v>219</v>
      </c>
      <c r="G473" s="193">
        <v>210</v>
      </c>
      <c r="H473" s="193">
        <v>81</v>
      </c>
      <c r="I473">
        <v>144</v>
      </c>
      <c r="J473" s="193">
        <v>258</v>
      </c>
      <c r="K473" s="193">
        <v>193</v>
      </c>
      <c r="L473" s="193">
        <v>1860</v>
      </c>
      <c r="AT473" s="39"/>
    </row>
    <row r="474" spans="1:46" x14ac:dyDescent="0.25">
      <c r="A474" s="198" t="s">
        <v>4521</v>
      </c>
      <c r="B474">
        <v>0</v>
      </c>
      <c r="C474" s="193">
        <v>2</v>
      </c>
      <c r="D474" s="193">
        <v>0</v>
      </c>
      <c r="E474" s="193">
        <v>0</v>
      </c>
      <c r="F474" s="193">
        <v>3</v>
      </c>
      <c r="G474" s="193">
        <v>2</v>
      </c>
      <c r="H474" s="193">
        <v>0</v>
      </c>
      <c r="I474" s="193">
        <v>2</v>
      </c>
      <c r="J474" s="193">
        <v>0</v>
      </c>
      <c r="K474" s="193">
        <v>2</v>
      </c>
      <c r="L474" s="193">
        <v>11</v>
      </c>
    </row>
    <row r="475" spans="1:46" x14ac:dyDescent="0.25">
      <c r="A475" s="199" t="s">
        <v>4534</v>
      </c>
      <c r="B475" s="193">
        <v>5</v>
      </c>
      <c r="C475" s="193">
        <v>9</v>
      </c>
      <c r="D475" s="193">
        <v>2</v>
      </c>
      <c r="E475" s="47">
        <v>0</v>
      </c>
      <c r="F475" s="193">
        <v>4</v>
      </c>
      <c r="G475" s="193">
        <v>2</v>
      </c>
      <c r="H475" s="193">
        <v>3</v>
      </c>
      <c r="I475" s="193">
        <v>6</v>
      </c>
      <c r="J475" s="193">
        <v>5</v>
      </c>
      <c r="K475" s="193">
        <v>6</v>
      </c>
      <c r="L475" s="193">
        <v>42</v>
      </c>
    </row>
    <row r="476" spans="1:46" x14ac:dyDescent="0.25">
      <c r="A476" s="199" t="s">
        <v>4522</v>
      </c>
      <c r="B476">
        <v>2</v>
      </c>
      <c r="C476" s="193">
        <v>0</v>
      </c>
      <c r="D476" s="193">
        <v>0</v>
      </c>
      <c r="E476" s="193">
        <v>0</v>
      </c>
      <c r="F476" s="193">
        <v>0</v>
      </c>
      <c r="G476" s="193">
        <v>3</v>
      </c>
      <c r="H476" s="193">
        <v>2</v>
      </c>
      <c r="I476" s="193">
        <v>2</v>
      </c>
      <c r="J476" s="193">
        <v>2</v>
      </c>
      <c r="K476" s="193">
        <v>2</v>
      </c>
      <c r="L476" s="193">
        <v>13</v>
      </c>
      <c r="AT476" s="39"/>
    </row>
    <row r="477" spans="1:46" x14ac:dyDescent="0.25">
      <c r="A477" s="199" t="s">
        <v>4523</v>
      </c>
      <c r="B477">
        <v>1</v>
      </c>
      <c r="C477" s="193">
        <v>1</v>
      </c>
      <c r="D477" s="193">
        <v>3</v>
      </c>
      <c r="E477" s="193">
        <v>0</v>
      </c>
      <c r="F477" s="193">
        <v>1</v>
      </c>
      <c r="G477" s="193">
        <v>2</v>
      </c>
      <c r="H477" s="193">
        <v>2</v>
      </c>
      <c r="I477" s="193">
        <v>1</v>
      </c>
      <c r="J477" s="193">
        <v>0</v>
      </c>
      <c r="K477" s="193">
        <v>3</v>
      </c>
      <c r="L477" s="193">
        <v>14</v>
      </c>
      <c r="AT477" s="39"/>
    </row>
    <row r="478" spans="1:46" x14ac:dyDescent="0.25">
      <c r="A478" s="198" t="s">
        <v>4535</v>
      </c>
      <c r="B478" s="193">
        <v>3</v>
      </c>
      <c r="C478" s="193">
        <v>3</v>
      </c>
      <c r="D478" s="193">
        <v>0</v>
      </c>
      <c r="E478" s="193">
        <v>4</v>
      </c>
      <c r="F478" s="193">
        <v>8</v>
      </c>
      <c r="G478" s="193">
        <v>2</v>
      </c>
      <c r="H478" s="193">
        <v>2</v>
      </c>
      <c r="I478" s="193">
        <v>1</v>
      </c>
      <c r="J478" s="193">
        <v>2</v>
      </c>
      <c r="K478" s="193">
        <v>7</v>
      </c>
      <c r="L478" s="193">
        <v>32</v>
      </c>
    </row>
    <row r="479" spans="1:46" x14ac:dyDescent="0.25">
      <c r="A479" s="198" t="s">
        <v>4524</v>
      </c>
      <c r="B479" s="193">
        <v>186</v>
      </c>
      <c r="C479" s="193">
        <v>269</v>
      </c>
      <c r="D479" s="193">
        <v>164</v>
      </c>
      <c r="E479" s="193">
        <v>155</v>
      </c>
      <c r="F479" s="193">
        <v>197</v>
      </c>
      <c r="G479" s="193">
        <v>201</v>
      </c>
      <c r="H479" s="193">
        <v>96</v>
      </c>
      <c r="I479" s="193">
        <v>145</v>
      </c>
      <c r="J479" s="193">
        <v>168</v>
      </c>
      <c r="K479" s="193">
        <v>331</v>
      </c>
      <c r="L479" s="193">
        <v>1912</v>
      </c>
    </row>
    <row r="480" spans="1:46" x14ac:dyDescent="0.25">
      <c r="A480" s="199" t="s">
        <v>4525</v>
      </c>
      <c r="B480">
        <v>1</v>
      </c>
      <c r="C480" s="193">
        <v>0</v>
      </c>
      <c r="D480" s="193">
        <v>1</v>
      </c>
      <c r="E480" s="193">
        <v>0</v>
      </c>
      <c r="F480" s="193">
        <v>0</v>
      </c>
      <c r="G480">
        <v>0</v>
      </c>
      <c r="H480" s="193">
        <v>0</v>
      </c>
      <c r="I480" s="193">
        <v>0</v>
      </c>
      <c r="J480" s="193">
        <v>0</v>
      </c>
      <c r="K480" s="193">
        <v>0</v>
      </c>
      <c r="L480" s="193">
        <v>2</v>
      </c>
    </row>
    <row r="481" spans="1:46" x14ac:dyDescent="0.25">
      <c r="A481" s="198" t="s">
        <v>4526</v>
      </c>
      <c r="B481" s="193">
        <v>1</v>
      </c>
      <c r="C481" s="193">
        <v>3</v>
      </c>
      <c r="D481" s="193">
        <v>1</v>
      </c>
      <c r="E481" s="193">
        <v>1</v>
      </c>
      <c r="F481" s="193">
        <v>0</v>
      </c>
      <c r="G481" s="193">
        <v>1</v>
      </c>
      <c r="H481" s="193">
        <v>2</v>
      </c>
      <c r="I481" s="193">
        <v>1</v>
      </c>
      <c r="J481" s="193">
        <v>2</v>
      </c>
      <c r="K481" s="193">
        <v>1</v>
      </c>
      <c r="L481" s="193">
        <v>13</v>
      </c>
    </row>
    <row r="482" spans="1:46" x14ac:dyDescent="0.25">
      <c r="AT482" s="39"/>
    </row>
    <row r="483" spans="1:46" x14ac:dyDescent="0.25">
      <c r="A483" s="198" t="s">
        <v>4527</v>
      </c>
      <c r="B483" s="193" t="s">
        <v>5155</v>
      </c>
      <c r="C483" s="193" t="s">
        <v>5156</v>
      </c>
      <c r="D483" s="193" t="s">
        <v>5157</v>
      </c>
      <c r="E483" s="193" t="s">
        <v>5158</v>
      </c>
      <c r="F483" s="193" t="s">
        <v>5159</v>
      </c>
      <c r="G483" s="193" t="s">
        <v>5160</v>
      </c>
      <c r="H483" s="193" t="s">
        <v>5161</v>
      </c>
      <c r="I483" s="193" t="s">
        <v>4540</v>
      </c>
      <c r="J483" s="193" t="s">
        <v>4541</v>
      </c>
      <c r="K483" s="193" t="s">
        <v>4542</v>
      </c>
      <c r="AT483"/>
    </row>
    <row r="484" spans="1:46" x14ac:dyDescent="0.25">
      <c r="A484" s="198" t="s">
        <v>4528</v>
      </c>
      <c r="B484" s="193" t="s">
        <v>5165</v>
      </c>
      <c r="C484" s="193" t="s">
        <v>5166</v>
      </c>
      <c r="D484" s="193" t="s">
        <v>5167</v>
      </c>
      <c r="E484" s="193" t="s">
        <v>5168</v>
      </c>
      <c r="F484" s="193" t="s">
        <v>5169</v>
      </c>
      <c r="G484" s="193" t="s">
        <v>5170</v>
      </c>
      <c r="H484" s="193" t="s">
        <v>5171</v>
      </c>
      <c r="I484" s="193" t="s">
        <v>5164</v>
      </c>
      <c r="J484" s="193" t="s">
        <v>5163</v>
      </c>
      <c r="K484" s="193" t="s">
        <v>5162</v>
      </c>
      <c r="AT484"/>
    </row>
    <row r="485" spans="1:46" x14ac:dyDescent="0.25">
      <c r="A485" s="198" t="s">
        <v>4529</v>
      </c>
      <c r="B485" s="193">
        <v>65.069999999999993</v>
      </c>
      <c r="C485" s="193">
        <v>58.87</v>
      </c>
      <c r="D485" s="193">
        <v>63.5</v>
      </c>
      <c r="E485" s="193">
        <v>59.57</v>
      </c>
      <c r="F485" s="193">
        <v>56.46</v>
      </c>
      <c r="G485" s="193">
        <v>67.34</v>
      </c>
      <c r="H485" s="193">
        <v>69.62</v>
      </c>
      <c r="K485" s="193">
        <v>83.44</v>
      </c>
      <c r="AT485" s="39"/>
    </row>
    <row r="486" spans="1:46" x14ac:dyDescent="0.25">
      <c r="A486" s="198" t="s">
        <v>4531</v>
      </c>
      <c r="B486" s="193">
        <v>544</v>
      </c>
      <c r="C486" s="193">
        <v>800</v>
      </c>
      <c r="D486" s="193">
        <v>1055</v>
      </c>
      <c r="E486" s="193">
        <v>1227</v>
      </c>
      <c r="F486" s="193">
        <v>1369</v>
      </c>
      <c r="G486" s="193">
        <v>1418</v>
      </c>
      <c r="H486" s="193">
        <v>1307</v>
      </c>
      <c r="I486" s="193">
        <v>0</v>
      </c>
      <c r="J486" s="193">
        <v>0</v>
      </c>
      <c r="K486" s="193">
        <v>7720</v>
      </c>
      <c r="AT486" s="39"/>
    </row>
    <row r="487" spans="1:46" x14ac:dyDescent="0.25">
      <c r="A487" s="198" t="s">
        <v>4530</v>
      </c>
      <c r="B487" s="193">
        <v>354</v>
      </c>
      <c r="C487" s="193">
        <v>471</v>
      </c>
      <c r="D487" s="193">
        <v>670</v>
      </c>
      <c r="E487" s="193">
        <v>731</v>
      </c>
      <c r="F487" s="193">
        <v>773</v>
      </c>
      <c r="G487" s="193">
        <v>955</v>
      </c>
      <c r="H487" s="193">
        <v>910</v>
      </c>
      <c r="I487" s="193">
        <v>733</v>
      </c>
      <c r="J487" s="193">
        <v>845</v>
      </c>
      <c r="K487" s="193">
        <v>6442</v>
      </c>
    </row>
    <row r="488" spans="1:46" x14ac:dyDescent="0.25">
      <c r="A488" s="198" t="s">
        <v>4532</v>
      </c>
      <c r="B488" s="193">
        <v>121</v>
      </c>
      <c r="C488" s="193">
        <v>139</v>
      </c>
      <c r="D488" s="193">
        <v>280</v>
      </c>
      <c r="E488" s="193">
        <v>220</v>
      </c>
      <c r="F488" s="193">
        <v>232</v>
      </c>
      <c r="G488" s="193">
        <v>392</v>
      </c>
      <c r="H488" s="193">
        <v>360</v>
      </c>
      <c r="I488" s="193">
        <v>240</v>
      </c>
      <c r="J488" s="193">
        <v>239</v>
      </c>
      <c r="K488" s="193">
        <v>2223</v>
      </c>
    </row>
    <row r="489" spans="1:46" x14ac:dyDescent="0.25">
      <c r="A489" s="198" t="s">
        <v>4533</v>
      </c>
      <c r="B489" s="193">
        <v>105</v>
      </c>
      <c r="C489" s="193">
        <v>169</v>
      </c>
      <c r="D489" s="193">
        <v>186</v>
      </c>
      <c r="E489" s="193">
        <v>255</v>
      </c>
      <c r="F489" s="193">
        <v>280</v>
      </c>
      <c r="G489" s="193">
        <v>249</v>
      </c>
      <c r="H489" s="193">
        <v>235</v>
      </c>
      <c r="I489" s="193">
        <v>263</v>
      </c>
      <c r="J489" s="193">
        <v>227</v>
      </c>
      <c r="K489" s="193">
        <v>1969</v>
      </c>
      <c r="AT489"/>
    </row>
    <row r="490" spans="1:46" x14ac:dyDescent="0.25">
      <c r="A490" s="198" t="s">
        <v>4521</v>
      </c>
      <c r="B490" s="193">
        <v>0</v>
      </c>
      <c r="C490" s="193">
        <v>1</v>
      </c>
      <c r="D490" s="193">
        <v>2</v>
      </c>
      <c r="E490" s="193">
        <v>0</v>
      </c>
      <c r="F490" s="193">
        <v>1</v>
      </c>
      <c r="G490" s="193">
        <v>1</v>
      </c>
      <c r="H490" s="193">
        <v>2</v>
      </c>
      <c r="I490" s="193">
        <v>0</v>
      </c>
      <c r="J490" s="193">
        <v>1</v>
      </c>
      <c r="K490" s="193">
        <v>8</v>
      </c>
      <c r="AT490"/>
    </row>
    <row r="491" spans="1:46" x14ac:dyDescent="0.25">
      <c r="A491" s="199" t="s">
        <v>4534</v>
      </c>
      <c r="B491" s="193">
        <v>9</v>
      </c>
      <c r="C491" s="193">
        <v>12</v>
      </c>
      <c r="D491" s="193">
        <v>7</v>
      </c>
      <c r="E491" s="193">
        <v>7</v>
      </c>
      <c r="F491" s="193">
        <v>13</v>
      </c>
      <c r="G491" s="193">
        <v>10</v>
      </c>
      <c r="H491" s="193">
        <v>11</v>
      </c>
      <c r="I491" s="193">
        <v>4</v>
      </c>
      <c r="J491" s="193">
        <v>8</v>
      </c>
      <c r="K491" s="193">
        <v>81</v>
      </c>
      <c r="AT491"/>
    </row>
    <row r="492" spans="1:46" x14ac:dyDescent="0.25">
      <c r="A492" s="199" t="s">
        <v>4522</v>
      </c>
      <c r="B492" s="193">
        <v>0</v>
      </c>
      <c r="C492" s="193">
        <v>4</v>
      </c>
      <c r="D492" s="193">
        <v>2</v>
      </c>
      <c r="E492" s="193">
        <v>1</v>
      </c>
      <c r="F492" s="193">
        <v>2</v>
      </c>
      <c r="G492" s="193">
        <v>1</v>
      </c>
      <c r="H492" s="193">
        <v>1</v>
      </c>
      <c r="I492" s="193">
        <v>0</v>
      </c>
      <c r="J492" s="193">
        <v>1</v>
      </c>
      <c r="K492" s="193">
        <v>12</v>
      </c>
      <c r="AT492" s="28"/>
    </row>
    <row r="493" spans="1:46" x14ac:dyDescent="0.25">
      <c r="A493" s="199" t="s">
        <v>4523</v>
      </c>
      <c r="B493" s="193">
        <v>0</v>
      </c>
      <c r="C493" s="193">
        <v>2</v>
      </c>
      <c r="D493" s="193">
        <v>1</v>
      </c>
      <c r="E493" s="193">
        <v>0</v>
      </c>
      <c r="F493" s="193">
        <v>7</v>
      </c>
      <c r="G493" s="193">
        <v>0</v>
      </c>
      <c r="H493" s="193">
        <v>2</v>
      </c>
      <c r="I493" s="193">
        <v>2</v>
      </c>
      <c r="J493" s="193">
        <v>4</v>
      </c>
      <c r="K493" s="193">
        <v>18</v>
      </c>
      <c r="AT493" s="29"/>
    </row>
    <row r="494" spans="1:46" x14ac:dyDescent="0.25">
      <c r="A494" s="198" t="s">
        <v>4535</v>
      </c>
      <c r="B494" s="193">
        <v>1</v>
      </c>
      <c r="C494" s="193">
        <v>1</v>
      </c>
      <c r="D494" s="193">
        <v>3</v>
      </c>
      <c r="E494" s="193">
        <v>2</v>
      </c>
      <c r="F494" s="193">
        <v>1</v>
      </c>
      <c r="G494" s="193">
        <v>4</v>
      </c>
      <c r="H494" s="193">
        <v>3</v>
      </c>
      <c r="I494" s="193">
        <v>3</v>
      </c>
      <c r="J494" s="193">
        <v>1</v>
      </c>
      <c r="K494" s="193">
        <v>19</v>
      </c>
      <c r="AT494" s="17"/>
    </row>
    <row r="495" spans="1:46" x14ac:dyDescent="0.25">
      <c r="A495" s="198" t="s">
        <v>4524</v>
      </c>
      <c r="B495" s="30">
        <v>111</v>
      </c>
      <c r="C495" s="193">
        <v>134</v>
      </c>
      <c r="D495" s="193">
        <v>176</v>
      </c>
      <c r="E495" s="193">
        <v>224</v>
      </c>
      <c r="F495" s="193">
        <v>226</v>
      </c>
      <c r="G495" s="193">
        <v>290</v>
      </c>
      <c r="H495" s="193">
        <v>287</v>
      </c>
      <c r="I495" s="193">
        <v>208</v>
      </c>
      <c r="J495" s="193">
        <v>336</v>
      </c>
      <c r="K495" s="193">
        <v>1992</v>
      </c>
      <c r="AT495" s="17"/>
    </row>
    <row r="496" spans="1:46" x14ac:dyDescent="0.25">
      <c r="A496" s="199" t="s">
        <v>4525</v>
      </c>
      <c r="B496">
        <v>2</v>
      </c>
      <c r="C496" s="193">
        <v>0</v>
      </c>
      <c r="D496" s="193">
        <v>0</v>
      </c>
      <c r="E496" s="193">
        <v>2</v>
      </c>
      <c r="F496" s="193">
        <v>0</v>
      </c>
      <c r="G496" s="193">
        <v>1</v>
      </c>
      <c r="H496" s="193">
        <v>1</v>
      </c>
      <c r="I496" s="193">
        <v>1</v>
      </c>
      <c r="J496" s="193">
        <v>2</v>
      </c>
      <c r="K496" s="193">
        <v>9</v>
      </c>
      <c r="AT496"/>
    </row>
    <row r="497" spans="1:46" x14ac:dyDescent="0.25">
      <c r="A497" s="198" t="s">
        <v>4526</v>
      </c>
      <c r="B497">
        <v>1</v>
      </c>
      <c r="C497" s="193">
        <v>1</v>
      </c>
      <c r="D497" s="193">
        <v>1</v>
      </c>
      <c r="E497" s="193">
        <v>2</v>
      </c>
      <c r="F497" s="193">
        <v>1</v>
      </c>
      <c r="G497" s="193">
        <v>0</v>
      </c>
      <c r="H497" s="193">
        <v>0</v>
      </c>
      <c r="I497" s="193">
        <v>2</v>
      </c>
      <c r="J497" s="193">
        <v>1</v>
      </c>
      <c r="K497" s="193">
        <v>9</v>
      </c>
      <c r="AT497"/>
    </row>
    <row r="498" spans="1:46" x14ac:dyDescent="0.25">
      <c r="AT498"/>
    </row>
    <row r="499" spans="1:46" x14ac:dyDescent="0.25">
      <c r="A499" s="198" t="s">
        <v>4527</v>
      </c>
      <c r="B499" s="193" t="s">
        <v>5172</v>
      </c>
      <c r="C499" s="193" t="s">
        <v>5173</v>
      </c>
      <c r="D499" s="193" t="s">
        <v>5174</v>
      </c>
      <c r="E499" s="193" t="s">
        <v>5175</v>
      </c>
      <c r="F499" s="193" t="s">
        <v>4540</v>
      </c>
      <c r="G499" s="193" t="s">
        <v>4541</v>
      </c>
      <c r="H499" s="193" t="s">
        <v>4542</v>
      </c>
      <c r="AT499" s="28"/>
    </row>
    <row r="500" spans="1:46" x14ac:dyDescent="0.25">
      <c r="A500" s="198" t="s">
        <v>4528</v>
      </c>
      <c r="B500" s="193" t="s">
        <v>5179</v>
      </c>
      <c r="C500" s="193" t="s">
        <v>5180</v>
      </c>
      <c r="D500" s="193" t="s">
        <v>5181</v>
      </c>
      <c r="E500" s="193" t="s">
        <v>5182</v>
      </c>
      <c r="F500" s="193" t="s">
        <v>5178</v>
      </c>
      <c r="G500" s="193" t="s">
        <v>5177</v>
      </c>
      <c r="H500" s="193" t="s">
        <v>5176</v>
      </c>
      <c r="AT500"/>
    </row>
    <row r="501" spans="1:46" x14ac:dyDescent="0.25">
      <c r="A501" s="198" t="s">
        <v>4529</v>
      </c>
      <c r="B501" s="193">
        <v>65.08</v>
      </c>
      <c r="C501" s="193">
        <v>66.900000000000006</v>
      </c>
      <c r="D501" s="193">
        <v>37.450000000000003</v>
      </c>
      <c r="E501" s="193">
        <v>71.77</v>
      </c>
      <c r="H501" s="193">
        <v>80.33</v>
      </c>
      <c r="AT501"/>
    </row>
    <row r="502" spans="1:46" x14ac:dyDescent="0.25">
      <c r="A502" s="198" t="s">
        <v>4531</v>
      </c>
      <c r="B502" s="193">
        <v>696</v>
      </c>
      <c r="C502" s="193">
        <v>1239</v>
      </c>
      <c r="D502" s="193">
        <v>3687</v>
      </c>
      <c r="E502" s="193">
        <v>1038</v>
      </c>
      <c r="F502" s="193">
        <v>0</v>
      </c>
      <c r="G502" s="193">
        <v>0</v>
      </c>
      <c r="H502" s="193">
        <v>6660</v>
      </c>
      <c r="AT502"/>
    </row>
    <row r="503" spans="1:46" x14ac:dyDescent="0.25">
      <c r="A503" s="198" t="s">
        <v>4530</v>
      </c>
      <c r="B503" s="193">
        <v>453</v>
      </c>
      <c r="C503" s="193">
        <v>829</v>
      </c>
      <c r="D503" s="193">
        <v>1381</v>
      </c>
      <c r="E503" s="193">
        <v>745</v>
      </c>
      <c r="F503" s="193">
        <v>1060</v>
      </c>
      <c r="G503" s="193">
        <v>882</v>
      </c>
      <c r="H503" s="193">
        <v>5350</v>
      </c>
      <c r="AT503" s="28"/>
    </row>
    <row r="504" spans="1:46" x14ac:dyDescent="0.25">
      <c r="A504" s="198" t="s">
        <v>4532</v>
      </c>
      <c r="B504" s="193">
        <v>191</v>
      </c>
      <c r="C504" s="193">
        <v>315</v>
      </c>
      <c r="D504" s="193">
        <v>662</v>
      </c>
      <c r="E504" s="193">
        <v>284</v>
      </c>
      <c r="F504" s="193">
        <v>531</v>
      </c>
      <c r="G504" s="193">
        <v>356</v>
      </c>
      <c r="H504" s="193">
        <v>2339</v>
      </c>
      <c r="AT504" s="17"/>
    </row>
    <row r="505" spans="1:46" x14ac:dyDescent="0.25">
      <c r="A505" s="198" t="s">
        <v>4533</v>
      </c>
      <c r="B505" s="193">
        <v>84</v>
      </c>
      <c r="C505" s="193">
        <v>170</v>
      </c>
      <c r="D505" s="193">
        <v>333</v>
      </c>
      <c r="E505" s="193">
        <v>186</v>
      </c>
      <c r="F505" s="193">
        <v>226</v>
      </c>
      <c r="G505" s="193">
        <v>151</v>
      </c>
      <c r="H505" s="193">
        <v>1150</v>
      </c>
      <c r="AT505" s="17"/>
    </row>
    <row r="506" spans="1:46" x14ac:dyDescent="0.25">
      <c r="A506" s="198" t="s">
        <v>4521</v>
      </c>
      <c r="B506" s="193">
        <v>0</v>
      </c>
      <c r="C506" s="193">
        <v>2</v>
      </c>
      <c r="D506" s="193">
        <v>2</v>
      </c>
      <c r="E506" s="193">
        <v>0</v>
      </c>
      <c r="F506" s="193">
        <v>1</v>
      </c>
      <c r="G506" s="193">
        <v>0</v>
      </c>
      <c r="H506" s="193">
        <v>5</v>
      </c>
      <c r="AT506"/>
    </row>
    <row r="507" spans="1:46" x14ac:dyDescent="0.25">
      <c r="A507" s="199" t="s">
        <v>4534</v>
      </c>
      <c r="B507" s="193">
        <v>9</v>
      </c>
      <c r="C507" s="193">
        <v>7</v>
      </c>
      <c r="D507" s="193">
        <v>4</v>
      </c>
      <c r="E507" s="193">
        <v>15</v>
      </c>
      <c r="F507" s="193">
        <v>4</v>
      </c>
      <c r="G507" s="193">
        <v>5</v>
      </c>
      <c r="H507" s="193">
        <v>44</v>
      </c>
      <c r="AT507"/>
    </row>
    <row r="508" spans="1:46" x14ac:dyDescent="0.25">
      <c r="A508" s="199" t="s">
        <v>4522</v>
      </c>
      <c r="B508" s="193">
        <v>2</v>
      </c>
      <c r="C508" s="193">
        <v>2</v>
      </c>
      <c r="D508" s="193">
        <v>0</v>
      </c>
      <c r="E508" s="193">
        <v>1</v>
      </c>
      <c r="F508" s="193">
        <v>0</v>
      </c>
      <c r="G508" s="193">
        <v>1</v>
      </c>
      <c r="H508" s="193">
        <v>6</v>
      </c>
      <c r="AT508"/>
    </row>
    <row r="509" spans="1:46" x14ac:dyDescent="0.25">
      <c r="A509" s="199" t="s">
        <v>4523</v>
      </c>
      <c r="B509" s="193">
        <v>0</v>
      </c>
      <c r="C509" s="193">
        <v>0</v>
      </c>
      <c r="D509" s="193">
        <v>0</v>
      </c>
      <c r="E509" s="193">
        <v>0</v>
      </c>
      <c r="F509" s="193">
        <v>4</v>
      </c>
      <c r="G509" s="193">
        <v>1</v>
      </c>
      <c r="H509" s="193">
        <v>5</v>
      </c>
      <c r="AT509" s="29"/>
    </row>
    <row r="510" spans="1:46" x14ac:dyDescent="0.25">
      <c r="A510" s="198" t="s">
        <v>4535</v>
      </c>
      <c r="B510" s="193">
        <v>2</v>
      </c>
      <c r="C510" s="193">
        <v>2</v>
      </c>
      <c r="D510" s="193">
        <v>3</v>
      </c>
      <c r="E510" s="193">
        <v>1</v>
      </c>
      <c r="F510" s="193">
        <v>1</v>
      </c>
      <c r="G510" s="193">
        <v>0</v>
      </c>
      <c r="H510" s="193">
        <v>9</v>
      </c>
      <c r="AT510" s="28"/>
    </row>
    <row r="511" spans="1:46" x14ac:dyDescent="0.25">
      <c r="A511" s="198" t="s">
        <v>4524</v>
      </c>
      <c r="B511" s="193">
        <v>163</v>
      </c>
      <c r="C511" s="193">
        <v>321</v>
      </c>
      <c r="D511" s="193">
        <v>360</v>
      </c>
      <c r="E511" s="193">
        <v>249</v>
      </c>
      <c r="F511" s="193">
        <v>286</v>
      </c>
      <c r="G511" s="193">
        <v>345</v>
      </c>
      <c r="H511" s="193">
        <v>1724</v>
      </c>
      <c r="AT511" s="134"/>
    </row>
    <row r="512" spans="1:46" x14ac:dyDescent="0.25">
      <c r="A512" s="199" t="s">
        <v>4525</v>
      </c>
      <c r="B512" s="193">
        <v>1</v>
      </c>
      <c r="C512" s="193">
        <v>1</v>
      </c>
      <c r="D512" s="193">
        <v>1</v>
      </c>
      <c r="E512" s="193">
        <v>1</v>
      </c>
      <c r="F512" s="193">
        <v>1</v>
      </c>
      <c r="G512" s="193">
        <v>0</v>
      </c>
      <c r="H512" s="193">
        <v>5</v>
      </c>
      <c r="AT512" s="28"/>
    </row>
    <row r="513" spans="1:46" x14ac:dyDescent="0.25">
      <c r="A513" s="198" t="s">
        <v>4526</v>
      </c>
      <c r="B513" s="43">
        <v>0</v>
      </c>
      <c r="C513" s="193">
        <v>1</v>
      </c>
      <c r="D513" s="193">
        <v>1</v>
      </c>
      <c r="E513" s="193">
        <v>2</v>
      </c>
      <c r="F513" s="193">
        <v>1</v>
      </c>
      <c r="G513" s="193">
        <v>1</v>
      </c>
      <c r="H513" s="193">
        <v>6</v>
      </c>
      <c r="AT513" s="28"/>
    </row>
    <row r="514" spans="1:46" x14ac:dyDescent="0.25">
      <c r="AT514"/>
    </row>
    <row r="515" spans="1:46" x14ac:dyDescent="0.25">
      <c r="A515" s="198" t="s">
        <v>4527</v>
      </c>
      <c r="B515" s="193" t="s">
        <v>5183</v>
      </c>
      <c r="C515" s="193" t="s">
        <v>5184</v>
      </c>
      <c r="D515" s="193" t="s">
        <v>5185</v>
      </c>
      <c r="E515" s="193" t="s">
        <v>5186</v>
      </c>
      <c r="F515" s="193" t="s">
        <v>5187</v>
      </c>
      <c r="G515" s="193" t="s">
        <v>5188</v>
      </c>
      <c r="H515" s="193" t="s">
        <v>5189</v>
      </c>
      <c r="I515" s="193" t="s">
        <v>5190</v>
      </c>
      <c r="J515" s="193" t="s">
        <v>4540</v>
      </c>
      <c r="K515" s="193" t="s">
        <v>4541</v>
      </c>
      <c r="L515" s="193" t="s">
        <v>4542</v>
      </c>
      <c r="AT515" s="17"/>
    </row>
    <row r="516" spans="1:46" x14ac:dyDescent="0.25">
      <c r="A516" s="198" t="s">
        <v>4528</v>
      </c>
      <c r="B516" s="193" t="s">
        <v>5196</v>
      </c>
      <c r="C516" s="193" t="s">
        <v>5194</v>
      </c>
      <c r="D516" s="193" t="s">
        <v>5195</v>
      </c>
      <c r="E516" s="193" t="s">
        <v>5197</v>
      </c>
      <c r="F516" s="193" t="s">
        <v>5198</v>
      </c>
      <c r="G516" s="193" t="s">
        <v>5200</v>
      </c>
      <c r="H516" s="193" t="s">
        <v>5199</v>
      </c>
      <c r="I516" s="193" t="s">
        <v>5201</v>
      </c>
      <c r="J516" s="193" t="s">
        <v>5193</v>
      </c>
      <c r="K516" s="193" t="s">
        <v>5192</v>
      </c>
      <c r="L516" s="193" t="s">
        <v>5191</v>
      </c>
      <c r="AT516" s="17"/>
    </row>
    <row r="517" spans="1:46" x14ac:dyDescent="0.25">
      <c r="A517" s="198" t="s">
        <v>4529</v>
      </c>
      <c r="B517" s="193">
        <v>61.29</v>
      </c>
      <c r="C517" s="193">
        <v>64.900000000000006</v>
      </c>
      <c r="D517" s="193">
        <v>56.14</v>
      </c>
      <c r="E517" s="193">
        <v>61.7</v>
      </c>
      <c r="F517" s="193">
        <v>68.209999999999994</v>
      </c>
      <c r="G517" s="193">
        <v>71.94</v>
      </c>
      <c r="H517" s="193">
        <v>70.92</v>
      </c>
      <c r="I517" s="193">
        <v>63.35</v>
      </c>
      <c r="L517" s="193">
        <v>85.76</v>
      </c>
      <c r="AT517" s="17"/>
    </row>
    <row r="518" spans="1:46" x14ac:dyDescent="0.25">
      <c r="A518" s="198" t="s">
        <v>4531</v>
      </c>
      <c r="B518" s="193">
        <v>1620</v>
      </c>
      <c r="C518" s="193">
        <v>1510</v>
      </c>
      <c r="D518" s="193">
        <v>57</v>
      </c>
      <c r="E518" s="193">
        <v>1303</v>
      </c>
      <c r="F518" s="193">
        <v>387</v>
      </c>
      <c r="G518" s="193">
        <v>1647</v>
      </c>
      <c r="H518" s="193">
        <v>1386</v>
      </c>
      <c r="I518" s="193">
        <v>614</v>
      </c>
      <c r="J518" s="193">
        <v>0</v>
      </c>
      <c r="K518" s="193">
        <v>0</v>
      </c>
      <c r="L518" s="68">
        <v>8524</v>
      </c>
      <c r="M518" s="194"/>
    </row>
    <row r="519" spans="1:46" x14ac:dyDescent="0.25">
      <c r="A519" s="198" t="s">
        <v>4530</v>
      </c>
      <c r="B519" s="193">
        <v>993</v>
      </c>
      <c r="C519" s="193">
        <v>980</v>
      </c>
      <c r="D519" s="193">
        <v>32</v>
      </c>
      <c r="E519" s="193">
        <v>804</v>
      </c>
      <c r="F519" s="193">
        <v>264</v>
      </c>
      <c r="G519" s="193">
        <v>1185</v>
      </c>
      <c r="H519" s="193">
        <v>983</v>
      </c>
      <c r="I519" s="193">
        <v>389</v>
      </c>
      <c r="J519" s="193">
        <v>978</v>
      </c>
      <c r="K519" s="193">
        <v>703</v>
      </c>
      <c r="L519" s="68">
        <v>7311</v>
      </c>
      <c r="M519" s="194"/>
    </row>
    <row r="520" spans="1:46" x14ac:dyDescent="0.25">
      <c r="A520" s="198" t="s">
        <v>4532</v>
      </c>
      <c r="B520" s="193">
        <v>549</v>
      </c>
      <c r="C520" s="193">
        <v>483</v>
      </c>
      <c r="D520" s="193">
        <v>11</v>
      </c>
      <c r="E520" s="193">
        <v>384</v>
      </c>
      <c r="F520" s="193">
        <v>74</v>
      </c>
      <c r="G520" s="193">
        <v>363</v>
      </c>
      <c r="H520" s="193">
        <v>400</v>
      </c>
      <c r="I520" s="193">
        <v>132</v>
      </c>
      <c r="J520" s="193">
        <v>458</v>
      </c>
      <c r="K520" s="193">
        <v>246</v>
      </c>
      <c r="L520" s="193">
        <v>3100</v>
      </c>
      <c r="M520" s="194"/>
    </row>
    <row r="521" spans="1:46" x14ac:dyDescent="0.25">
      <c r="A521" s="198" t="s">
        <v>4533</v>
      </c>
      <c r="B521" s="193">
        <v>153</v>
      </c>
      <c r="C521" s="193">
        <v>183</v>
      </c>
      <c r="D521" s="193">
        <v>10</v>
      </c>
      <c r="E521" s="193">
        <v>149</v>
      </c>
      <c r="F521" s="193">
        <v>82</v>
      </c>
      <c r="G521" s="193">
        <v>388</v>
      </c>
      <c r="H521" s="193">
        <v>276</v>
      </c>
      <c r="I521" s="193">
        <v>92</v>
      </c>
      <c r="J521" s="193">
        <v>255</v>
      </c>
      <c r="K521" s="193">
        <v>124</v>
      </c>
      <c r="L521" s="193">
        <v>1712</v>
      </c>
      <c r="M521" s="194"/>
    </row>
    <row r="522" spans="1:46" x14ac:dyDescent="0.25">
      <c r="A522" s="198" t="s">
        <v>4521</v>
      </c>
      <c r="B522" s="193">
        <v>1</v>
      </c>
      <c r="C522" s="193">
        <v>1</v>
      </c>
      <c r="D522" s="193">
        <v>0</v>
      </c>
      <c r="E522" s="193">
        <v>0</v>
      </c>
      <c r="F522" s="193">
        <v>0</v>
      </c>
      <c r="G522" s="193">
        <v>0</v>
      </c>
      <c r="H522" s="193">
        <v>0</v>
      </c>
      <c r="I522" s="193">
        <v>0</v>
      </c>
      <c r="J522" s="193">
        <v>2</v>
      </c>
      <c r="K522" s="193">
        <v>1</v>
      </c>
      <c r="L522" s="193">
        <v>5</v>
      </c>
      <c r="M522" s="194"/>
    </row>
    <row r="523" spans="1:46" x14ac:dyDescent="0.25">
      <c r="A523" s="199" t="s">
        <v>4534</v>
      </c>
      <c r="B523" s="193">
        <v>5</v>
      </c>
      <c r="C523" s="193">
        <v>6</v>
      </c>
      <c r="D523" s="193">
        <v>1</v>
      </c>
      <c r="E523" s="193">
        <v>4</v>
      </c>
      <c r="F523" s="193">
        <v>3</v>
      </c>
      <c r="G523" s="193">
        <v>15</v>
      </c>
      <c r="H523" s="193">
        <v>7</v>
      </c>
      <c r="I523" s="193">
        <v>7</v>
      </c>
      <c r="J523" s="193">
        <v>4</v>
      </c>
      <c r="K523" s="193">
        <v>4</v>
      </c>
      <c r="L523" s="193">
        <v>56</v>
      </c>
      <c r="M523" s="194"/>
    </row>
    <row r="524" spans="1:46" x14ac:dyDescent="0.25">
      <c r="A524" s="199" t="s">
        <v>4522</v>
      </c>
      <c r="B524" s="193">
        <v>1</v>
      </c>
      <c r="C524" s="193">
        <v>1</v>
      </c>
      <c r="D524" s="193">
        <v>0</v>
      </c>
      <c r="E524" s="193">
        <v>1</v>
      </c>
      <c r="F524" s="193">
        <v>2</v>
      </c>
      <c r="G524" s="193">
        <v>7</v>
      </c>
      <c r="H524" s="193">
        <v>0</v>
      </c>
      <c r="I524" s="193">
        <v>2</v>
      </c>
      <c r="J524" s="193">
        <v>1</v>
      </c>
      <c r="K524" s="193">
        <v>3</v>
      </c>
      <c r="L524" s="193">
        <v>18</v>
      </c>
      <c r="M524" s="194"/>
    </row>
    <row r="525" spans="1:46" x14ac:dyDescent="0.25">
      <c r="A525" s="199" t="s">
        <v>4523</v>
      </c>
      <c r="B525" s="193">
        <v>1</v>
      </c>
      <c r="C525" s="193">
        <v>0</v>
      </c>
      <c r="D525" s="193">
        <v>0</v>
      </c>
      <c r="E525" s="193">
        <v>2</v>
      </c>
      <c r="F525" s="193">
        <v>0</v>
      </c>
      <c r="G525" s="193">
        <v>0</v>
      </c>
      <c r="H525" s="193">
        <v>2</v>
      </c>
      <c r="I525" s="193">
        <v>3</v>
      </c>
      <c r="J525" s="193">
        <v>1</v>
      </c>
      <c r="K525" s="193">
        <v>2</v>
      </c>
      <c r="L525" s="193">
        <v>11</v>
      </c>
      <c r="M525" s="194"/>
    </row>
    <row r="526" spans="1:46" x14ac:dyDescent="0.25">
      <c r="A526" s="198" t="s">
        <v>4535</v>
      </c>
      <c r="B526" s="193">
        <v>0</v>
      </c>
      <c r="C526" s="193">
        <v>5</v>
      </c>
      <c r="D526" s="193">
        <v>1</v>
      </c>
      <c r="E526" s="193">
        <v>3</v>
      </c>
      <c r="F526" s="193">
        <v>5</v>
      </c>
      <c r="G526" s="193">
        <v>15</v>
      </c>
      <c r="H526" s="193">
        <v>4</v>
      </c>
      <c r="I526" s="193">
        <v>7</v>
      </c>
      <c r="J526" s="193">
        <v>7</v>
      </c>
      <c r="K526" s="193">
        <v>3</v>
      </c>
      <c r="L526" s="193">
        <v>50</v>
      </c>
      <c r="M526" s="194"/>
    </row>
    <row r="527" spans="1:46" x14ac:dyDescent="0.25">
      <c r="A527" s="198" t="s">
        <v>4524</v>
      </c>
      <c r="B527" s="193">
        <v>273</v>
      </c>
      <c r="C527" s="193">
        <v>293</v>
      </c>
      <c r="D527" s="193">
        <v>9</v>
      </c>
      <c r="E527" s="193">
        <v>247</v>
      </c>
      <c r="F527" s="193">
        <v>96</v>
      </c>
      <c r="G527" s="193">
        <v>390</v>
      </c>
      <c r="H527" s="193">
        <v>284</v>
      </c>
      <c r="I527" s="193">
        <v>140</v>
      </c>
      <c r="J527" s="193">
        <v>240</v>
      </c>
      <c r="K527" s="193">
        <v>306</v>
      </c>
      <c r="L527" s="193">
        <v>2278</v>
      </c>
      <c r="M527" s="194"/>
    </row>
    <row r="528" spans="1:46" x14ac:dyDescent="0.25">
      <c r="A528" s="199" t="s">
        <v>4525</v>
      </c>
      <c r="B528" s="193">
        <v>1</v>
      </c>
      <c r="C528" s="193">
        <v>0</v>
      </c>
      <c r="D528" s="193">
        <v>0</v>
      </c>
      <c r="E528" s="193">
        <v>0</v>
      </c>
      <c r="F528" s="193">
        <v>0</v>
      </c>
      <c r="G528" s="193">
        <v>1</v>
      </c>
      <c r="H528" s="193">
        <v>3</v>
      </c>
      <c r="I528" s="193">
        <v>2</v>
      </c>
      <c r="J528" s="193">
        <v>1</v>
      </c>
      <c r="K528" s="193">
        <v>0</v>
      </c>
      <c r="L528" s="193">
        <v>8</v>
      </c>
      <c r="M528" s="194"/>
    </row>
    <row r="529" spans="1:46" x14ac:dyDescent="0.25">
      <c r="A529" s="198" t="s">
        <v>4526</v>
      </c>
      <c r="B529" s="43">
        <v>3</v>
      </c>
      <c r="C529" s="193">
        <v>4</v>
      </c>
      <c r="D529" s="193">
        <v>0</v>
      </c>
      <c r="E529" s="193">
        <v>1</v>
      </c>
      <c r="F529" s="193">
        <v>1</v>
      </c>
      <c r="G529" s="193">
        <v>0</v>
      </c>
      <c r="H529" s="193">
        <v>1</v>
      </c>
      <c r="I529" s="193">
        <v>1</v>
      </c>
      <c r="J529" s="193">
        <v>2</v>
      </c>
      <c r="K529" s="193">
        <v>1</v>
      </c>
      <c r="L529" s="193">
        <v>14</v>
      </c>
      <c r="M529" s="194"/>
    </row>
    <row r="531" spans="1:46" x14ac:dyDescent="0.25">
      <c r="A531" s="198" t="s">
        <v>4527</v>
      </c>
      <c r="B531" s="193" t="s">
        <v>5203</v>
      </c>
      <c r="C531" s="193" t="s">
        <v>5204</v>
      </c>
      <c r="D531" s="193" t="s">
        <v>5205</v>
      </c>
      <c r="E531" s="193" t="s">
        <v>5206</v>
      </c>
      <c r="F531" s="193" t="s">
        <v>5207</v>
      </c>
      <c r="G531" s="193" t="s">
        <v>5208</v>
      </c>
      <c r="H531" s="193" t="s">
        <v>5209</v>
      </c>
      <c r="I531" s="193" t="s">
        <v>5210</v>
      </c>
      <c r="J531" s="193" t="s">
        <v>5211</v>
      </c>
      <c r="K531" s="193" t="s">
        <v>5212</v>
      </c>
      <c r="L531" s="193" t="s">
        <v>5213</v>
      </c>
      <c r="M531" s="193" t="s">
        <v>4540</v>
      </c>
      <c r="N531" s="193" t="s">
        <v>4541</v>
      </c>
      <c r="O531" s="193" t="s">
        <v>4542</v>
      </c>
    </row>
    <row r="532" spans="1:46" x14ac:dyDescent="0.25">
      <c r="A532" s="198" t="s">
        <v>4528</v>
      </c>
      <c r="B532" s="193" t="s">
        <v>5217</v>
      </c>
      <c r="C532" s="193" t="s">
        <v>5218</v>
      </c>
      <c r="D532" s="193" t="s">
        <v>5219</v>
      </c>
      <c r="E532" s="193" t="s">
        <v>5220</v>
      </c>
      <c r="F532" s="193" t="s">
        <v>5221</v>
      </c>
      <c r="G532" s="193" t="s">
        <v>5222</v>
      </c>
      <c r="H532" s="193" t="s">
        <v>5223</v>
      </c>
      <c r="I532" s="193" t="s">
        <v>5224</v>
      </c>
      <c r="J532" s="193" t="s">
        <v>5225</v>
      </c>
      <c r="K532" s="193" t="s">
        <v>5226</v>
      </c>
      <c r="L532" s="193" t="s">
        <v>5227</v>
      </c>
      <c r="M532" s="193" t="s">
        <v>5216</v>
      </c>
      <c r="N532" s="193" t="s">
        <v>5215</v>
      </c>
      <c r="O532" s="193" t="s">
        <v>5214</v>
      </c>
    </row>
    <row r="533" spans="1:46" x14ac:dyDescent="0.25">
      <c r="A533" s="198" t="s">
        <v>4529</v>
      </c>
      <c r="B533" s="193">
        <v>55.11</v>
      </c>
      <c r="C533" s="193">
        <v>63.92</v>
      </c>
      <c r="D533" s="114">
        <v>43.75</v>
      </c>
      <c r="E533" s="193">
        <v>41.89</v>
      </c>
      <c r="F533" s="193">
        <v>67.62</v>
      </c>
      <c r="G533" s="193">
        <v>57.79</v>
      </c>
      <c r="H533" s="193">
        <v>47.03</v>
      </c>
      <c r="I533" s="193">
        <v>56.94</v>
      </c>
      <c r="J533" s="193">
        <v>68.37</v>
      </c>
      <c r="K533" s="193">
        <v>60.84</v>
      </c>
      <c r="L533" s="193">
        <v>59.22</v>
      </c>
      <c r="O533" s="193">
        <v>80.180000000000007</v>
      </c>
    </row>
    <row r="534" spans="1:46" x14ac:dyDescent="0.25">
      <c r="A534" s="198" t="s">
        <v>4531</v>
      </c>
      <c r="B534" s="193">
        <v>254</v>
      </c>
      <c r="C534" s="193">
        <v>158</v>
      </c>
      <c r="D534" s="162">
        <v>256</v>
      </c>
      <c r="E534" s="193">
        <v>253</v>
      </c>
      <c r="F534" s="193">
        <v>451</v>
      </c>
      <c r="G534" s="193">
        <v>526</v>
      </c>
      <c r="H534" s="193">
        <v>3991</v>
      </c>
      <c r="I534" s="193">
        <v>943</v>
      </c>
      <c r="J534" s="193">
        <v>351</v>
      </c>
      <c r="K534" s="193">
        <v>1236</v>
      </c>
      <c r="L534" s="193">
        <v>618</v>
      </c>
      <c r="M534" s="193">
        <v>0</v>
      </c>
      <c r="N534" s="193">
        <v>0</v>
      </c>
      <c r="O534" s="193">
        <v>9037</v>
      </c>
    </row>
    <row r="535" spans="1:46" x14ac:dyDescent="0.25">
      <c r="A535" s="198" t="s">
        <v>4530</v>
      </c>
      <c r="B535" s="193">
        <v>140</v>
      </c>
      <c r="C535" s="193">
        <v>101</v>
      </c>
      <c r="D535" s="193">
        <v>112</v>
      </c>
      <c r="E535" s="193">
        <v>106</v>
      </c>
      <c r="F535" s="193">
        <v>305</v>
      </c>
      <c r="G535" s="193">
        <v>304</v>
      </c>
      <c r="H535" s="193">
        <v>1877</v>
      </c>
      <c r="I535" s="193">
        <v>537</v>
      </c>
      <c r="J535" s="193">
        <v>240</v>
      </c>
      <c r="K535" s="193">
        <v>752</v>
      </c>
      <c r="L535" s="193">
        <v>366</v>
      </c>
      <c r="M535" s="193">
        <v>1572</v>
      </c>
      <c r="N535" s="193">
        <v>834</v>
      </c>
      <c r="O535" s="193">
        <v>7246</v>
      </c>
      <c r="AT535"/>
    </row>
    <row r="536" spans="1:46" x14ac:dyDescent="0.25">
      <c r="A536" s="198" t="s">
        <v>4532</v>
      </c>
      <c r="B536">
        <v>54</v>
      </c>
      <c r="C536" s="193">
        <v>33</v>
      </c>
      <c r="D536" s="193">
        <v>30</v>
      </c>
      <c r="E536">
        <v>10</v>
      </c>
      <c r="F536" s="193">
        <v>87</v>
      </c>
      <c r="G536" s="193">
        <v>96</v>
      </c>
      <c r="H536" s="193">
        <v>1097</v>
      </c>
      <c r="I536" s="193">
        <v>254</v>
      </c>
      <c r="J536" s="193">
        <v>55</v>
      </c>
      <c r="K536" s="193">
        <v>331</v>
      </c>
      <c r="L536" s="193">
        <v>168</v>
      </c>
      <c r="M536" s="193">
        <v>817</v>
      </c>
      <c r="N536" s="193">
        <v>376</v>
      </c>
      <c r="O536" s="193">
        <v>3408</v>
      </c>
      <c r="AT536" s="11"/>
    </row>
    <row r="537" spans="1:46" x14ac:dyDescent="0.25">
      <c r="A537" s="198" t="s">
        <v>4533</v>
      </c>
      <c r="B537" s="193">
        <v>24</v>
      </c>
      <c r="C537" s="193">
        <v>28</v>
      </c>
      <c r="D537" s="193">
        <v>28</v>
      </c>
      <c r="E537" s="193">
        <v>74</v>
      </c>
      <c r="F537" s="193">
        <v>92</v>
      </c>
      <c r="G537" s="193">
        <v>73</v>
      </c>
      <c r="H537" s="193">
        <v>238</v>
      </c>
      <c r="I537" s="193">
        <v>99</v>
      </c>
      <c r="J537" s="193">
        <v>112</v>
      </c>
      <c r="K537" s="163">
        <v>163</v>
      </c>
      <c r="L537" s="193">
        <v>64</v>
      </c>
      <c r="M537" s="193">
        <v>328</v>
      </c>
      <c r="N537" s="193">
        <v>132</v>
      </c>
      <c r="O537" s="193">
        <v>1455</v>
      </c>
      <c r="AT537" s="67"/>
    </row>
    <row r="538" spans="1:46" x14ac:dyDescent="0.25">
      <c r="A538" s="198" t="s">
        <v>4521</v>
      </c>
      <c r="B538" s="193">
        <v>0</v>
      </c>
      <c r="C538" s="193">
        <v>0</v>
      </c>
      <c r="D538" s="193">
        <v>0</v>
      </c>
      <c r="E538" s="193">
        <v>0</v>
      </c>
      <c r="F538" s="193">
        <v>0</v>
      </c>
      <c r="G538" s="193">
        <v>1</v>
      </c>
      <c r="H538" s="193">
        <v>1</v>
      </c>
      <c r="I538" s="193">
        <v>1</v>
      </c>
      <c r="J538" s="193">
        <v>0</v>
      </c>
      <c r="K538" s="193">
        <v>0</v>
      </c>
      <c r="L538" s="193">
        <v>0</v>
      </c>
      <c r="M538" s="193">
        <v>0</v>
      </c>
      <c r="N538" s="193">
        <v>1</v>
      </c>
      <c r="O538" s="193">
        <v>4</v>
      </c>
      <c r="AT538" s="160"/>
    </row>
    <row r="539" spans="1:46" x14ac:dyDescent="0.25">
      <c r="A539" s="199" t="s">
        <v>4534</v>
      </c>
      <c r="B539" s="193">
        <v>1</v>
      </c>
      <c r="C539" s="193">
        <v>2</v>
      </c>
      <c r="D539" s="193">
        <v>2</v>
      </c>
      <c r="E539" s="193">
        <v>0</v>
      </c>
      <c r="F539" s="193">
        <v>0</v>
      </c>
      <c r="G539" s="193">
        <v>3</v>
      </c>
      <c r="H539" s="193">
        <v>4</v>
      </c>
      <c r="I539" s="193">
        <v>5</v>
      </c>
      <c r="J539" s="193">
        <v>4</v>
      </c>
      <c r="K539" s="193">
        <v>9</v>
      </c>
      <c r="L539" s="193">
        <v>8</v>
      </c>
      <c r="M539" s="193">
        <v>4</v>
      </c>
      <c r="N539" s="193">
        <v>11</v>
      </c>
      <c r="O539" s="193">
        <v>53</v>
      </c>
      <c r="AT539" s="67"/>
    </row>
    <row r="540" spans="1:46" x14ac:dyDescent="0.25">
      <c r="A540" s="199" t="s">
        <v>4522</v>
      </c>
      <c r="B540" s="193">
        <v>0</v>
      </c>
      <c r="C540" s="193">
        <v>0</v>
      </c>
      <c r="D540" s="193">
        <v>0</v>
      </c>
      <c r="E540" s="193">
        <v>0</v>
      </c>
      <c r="F540" s="193">
        <v>0</v>
      </c>
      <c r="G540" s="193">
        <v>1</v>
      </c>
      <c r="H540" s="193">
        <v>1</v>
      </c>
      <c r="I540" s="193">
        <v>1</v>
      </c>
      <c r="J540" s="193">
        <v>2</v>
      </c>
      <c r="K540" s="193">
        <v>1</v>
      </c>
      <c r="L540" s="193">
        <v>0</v>
      </c>
      <c r="M540" s="193">
        <v>1</v>
      </c>
      <c r="N540" s="193">
        <v>0</v>
      </c>
      <c r="O540" s="193">
        <v>7</v>
      </c>
      <c r="AT540" s="17"/>
    </row>
    <row r="541" spans="1:46" x14ac:dyDescent="0.25">
      <c r="A541" s="199" t="s">
        <v>4523</v>
      </c>
      <c r="B541" s="193">
        <v>0</v>
      </c>
      <c r="C541" s="193">
        <v>0</v>
      </c>
      <c r="D541" s="193">
        <v>2</v>
      </c>
      <c r="E541" s="193">
        <v>0</v>
      </c>
      <c r="F541" s="193">
        <v>0</v>
      </c>
      <c r="G541" s="193">
        <v>5</v>
      </c>
      <c r="H541" s="193">
        <v>0</v>
      </c>
      <c r="I541" s="193">
        <v>1</v>
      </c>
      <c r="J541" s="193">
        <v>0</v>
      </c>
      <c r="K541" s="193">
        <v>4</v>
      </c>
      <c r="L541" s="193">
        <v>0</v>
      </c>
      <c r="M541" s="193">
        <v>1</v>
      </c>
      <c r="N541" s="193">
        <v>2</v>
      </c>
      <c r="O541" s="193">
        <v>15</v>
      </c>
      <c r="AT541" s="67"/>
    </row>
    <row r="542" spans="1:46" x14ac:dyDescent="0.25">
      <c r="A542" s="198" t="s">
        <v>4535</v>
      </c>
      <c r="B542" s="193">
        <v>1</v>
      </c>
      <c r="C542" s="193">
        <v>0</v>
      </c>
      <c r="D542" s="193">
        <v>5</v>
      </c>
      <c r="E542" s="193">
        <v>0</v>
      </c>
      <c r="F542" s="193">
        <v>0</v>
      </c>
      <c r="G542" s="193">
        <v>0</v>
      </c>
      <c r="H542" s="193">
        <v>1</v>
      </c>
      <c r="I542" s="193">
        <v>1</v>
      </c>
      <c r="J542" s="193">
        <v>2</v>
      </c>
      <c r="K542" s="193">
        <v>1</v>
      </c>
      <c r="L542" s="193">
        <v>2</v>
      </c>
      <c r="M542" s="193">
        <v>7</v>
      </c>
      <c r="N542" s="193">
        <v>2</v>
      </c>
      <c r="O542" s="193">
        <v>22</v>
      </c>
      <c r="AT542" s="17"/>
    </row>
    <row r="543" spans="1:46" x14ac:dyDescent="0.25">
      <c r="A543" s="198" t="s">
        <v>4524</v>
      </c>
      <c r="B543" s="193">
        <v>57</v>
      </c>
      <c r="C543" s="193">
        <v>36</v>
      </c>
      <c r="D543" s="193">
        <v>44</v>
      </c>
      <c r="E543" s="193">
        <v>22</v>
      </c>
      <c r="F543" s="193">
        <v>125</v>
      </c>
      <c r="G543" s="193">
        <v>115</v>
      </c>
      <c r="H543" s="193">
        <v>514</v>
      </c>
      <c r="I543" s="193">
        <v>167</v>
      </c>
      <c r="J543" s="193">
        <v>63</v>
      </c>
      <c r="K543" s="193">
        <v>237</v>
      </c>
      <c r="L543" s="193">
        <v>122</v>
      </c>
      <c r="M543" s="193">
        <v>400</v>
      </c>
      <c r="N543" s="193">
        <v>299</v>
      </c>
      <c r="O543" s="193">
        <v>2201</v>
      </c>
      <c r="AT543" s="98"/>
    </row>
    <row r="544" spans="1:46" x14ac:dyDescent="0.25">
      <c r="A544" s="199" t="s">
        <v>4525</v>
      </c>
      <c r="B544" s="193">
        <v>0</v>
      </c>
      <c r="C544" s="193">
        <v>0</v>
      </c>
      <c r="D544" s="193">
        <v>0</v>
      </c>
      <c r="E544" s="193">
        <v>0</v>
      </c>
      <c r="F544">
        <v>1</v>
      </c>
      <c r="G544" s="193">
        <v>2</v>
      </c>
      <c r="H544" s="193">
        <v>1</v>
      </c>
      <c r="I544" s="193">
        <v>0</v>
      </c>
      <c r="J544" s="193">
        <v>0</v>
      </c>
      <c r="K544" s="193">
        <v>1</v>
      </c>
      <c r="L544" s="193">
        <v>0</v>
      </c>
      <c r="M544" s="193">
        <v>0</v>
      </c>
      <c r="N544" s="193">
        <v>1</v>
      </c>
      <c r="O544" s="193">
        <v>6</v>
      </c>
      <c r="AT544" s="67"/>
    </row>
    <row r="545" spans="1:47" x14ac:dyDescent="0.25">
      <c r="A545" s="198" t="s">
        <v>4526</v>
      </c>
      <c r="B545" s="193">
        <v>0</v>
      </c>
      <c r="C545" s="193">
        <v>0</v>
      </c>
      <c r="D545" s="193">
        <v>0</v>
      </c>
      <c r="E545" s="193">
        <v>0</v>
      </c>
      <c r="F545" s="193">
        <v>0</v>
      </c>
      <c r="G545" s="193">
        <v>0</v>
      </c>
      <c r="H545" s="193">
        <v>3</v>
      </c>
      <c r="I545" s="193">
        <v>1</v>
      </c>
      <c r="J545" s="193">
        <v>1</v>
      </c>
      <c r="K545" s="193">
        <v>1</v>
      </c>
      <c r="L545" s="193">
        <v>0</v>
      </c>
      <c r="M545" s="193">
        <v>3</v>
      </c>
      <c r="N545" s="193">
        <v>3</v>
      </c>
      <c r="O545" s="193">
        <v>12</v>
      </c>
      <c r="AT545"/>
      <c r="AU545"/>
    </row>
    <row r="546" spans="1:47" x14ac:dyDescent="0.25">
      <c r="AT546"/>
      <c r="AU546"/>
    </row>
    <row r="547" spans="1:47" x14ac:dyDescent="0.25">
      <c r="A547" s="198" t="s">
        <v>4527</v>
      </c>
      <c r="B547" s="193" t="s">
        <v>5228</v>
      </c>
      <c r="C547" s="193" t="s">
        <v>5229</v>
      </c>
      <c r="D547" s="193" t="s">
        <v>5230</v>
      </c>
      <c r="E547" s="193" t="s">
        <v>5231</v>
      </c>
      <c r="F547" s="193" t="s">
        <v>5232</v>
      </c>
      <c r="G547" s="193" t="s">
        <v>5233</v>
      </c>
      <c r="H547" s="193" t="s">
        <v>5234</v>
      </c>
      <c r="I547" s="193" t="s">
        <v>5235</v>
      </c>
      <c r="J547" s="193" t="s">
        <v>5236</v>
      </c>
      <c r="K547" s="193" t="s">
        <v>5237</v>
      </c>
      <c r="L547" s="193" t="s">
        <v>5238</v>
      </c>
      <c r="M547" s="193" t="s">
        <v>5239</v>
      </c>
      <c r="N547" s="193" t="s">
        <v>4540</v>
      </c>
      <c r="O547" s="193" t="s">
        <v>4541</v>
      </c>
      <c r="P547" s="193" t="s">
        <v>4542</v>
      </c>
      <c r="AT547" s="161"/>
      <c r="AU547"/>
    </row>
    <row r="548" spans="1:47" x14ac:dyDescent="0.25">
      <c r="A548" s="198" t="s">
        <v>4528</v>
      </c>
      <c r="B548" s="193" t="s">
        <v>5243</v>
      </c>
      <c r="C548" s="193" t="s">
        <v>5244</v>
      </c>
      <c r="D548" s="193" t="s">
        <v>5245</v>
      </c>
      <c r="E548" s="193" t="s">
        <v>5246</v>
      </c>
      <c r="F548" s="193" t="s">
        <v>5247</v>
      </c>
      <c r="G548" s="193" t="s">
        <v>5248</v>
      </c>
      <c r="H548" s="193" t="s">
        <v>5249</v>
      </c>
      <c r="I548" s="193" t="s">
        <v>5250</v>
      </c>
      <c r="J548" s="193" t="s">
        <v>5251</v>
      </c>
      <c r="K548" s="193" t="s">
        <v>5252</v>
      </c>
      <c r="L548" s="193" t="s">
        <v>5253</v>
      </c>
      <c r="M548" s="193" t="s">
        <v>5254</v>
      </c>
      <c r="N548" s="193" t="s">
        <v>5242</v>
      </c>
      <c r="O548" s="193" t="s">
        <v>5241</v>
      </c>
      <c r="P548" s="193" t="s">
        <v>5240</v>
      </c>
      <c r="AT548"/>
      <c r="AU548" s="32"/>
    </row>
    <row r="549" spans="1:47" x14ac:dyDescent="0.25">
      <c r="A549" s="198" t="s">
        <v>4529</v>
      </c>
      <c r="B549" s="193">
        <v>57.59</v>
      </c>
      <c r="C549" s="193">
        <v>46.13</v>
      </c>
      <c r="D549" s="193">
        <v>52.24</v>
      </c>
      <c r="E549" s="193">
        <v>64.569999999999993</v>
      </c>
      <c r="F549" s="193">
        <v>59.14</v>
      </c>
      <c r="G549" s="193">
        <v>62.23</v>
      </c>
      <c r="H549" s="193">
        <v>35.5</v>
      </c>
      <c r="I549" s="193">
        <v>38.83</v>
      </c>
      <c r="J549" s="193">
        <v>65.16</v>
      </c>
      <c r="K549" s="193">
        <v>67.38</v>
      </c>
      <c r="L549" s="193">
        <v>61.24</v>
      </c>
      <c r="M549" s="193">
        <v>33.630000000000003</v>
      </c>
      <c r="P549" s="193">
        <v>79.48</v>
      </c>
      <c r="AU549" s="32"/>
    </row>
    <row r="550" spans="1:47" x14ac:dyDescent="0.25">
      <c r="A550" s="198" t="s">
        <v>4531</v>
      </c>
      <c r="B550" s="193">
        <v>1396</v>
      </c>
      <c r="C550" s="193">
        <v>362</v>
      </c>
      <c r="D550" s="193">
        <v>1778</v>
      </c>
      <c r="E550" s="193">
        <v>717</v>
      </c>
      <c r="F550" s="193">
        <v>886</v>
      </c>
      <c r="G550" s="193">
        <v>940</v>
      </c>
      <c r="H550" s="193">
        <v>276</v>
      </c>
      <c r="I550" s="193">
        <v>224</v>
      </c>
      <c r="J550" s="193">
        <v>422</v>
      </c>
      <c r="K550" s="193">
        <v>463</v>
      </c>
      <c r="L550" s="193">
        <v>578</v>
      </c>
      <c r="M550" s="193">
        <v>110</v>
      </c>
      <c r="N550" s="193">
        <v>0</v>
      </c>
      <c r="O550" s="193">
        <v>0</v>
      </c>
      <c r="P550" s="193">
        <v>8152</v>
      </c>
      <c r="AT550" s="13"/>
      <c r="AU550" s="28"/>
    </row>
    <row r="551" spans="1:47" x14ac:dyDescent="0.25">
      <c r="A551" s="198" t="s">
        <v>4530</v>
      </c>
      <c r="B551" s="193">
        <v>804</v>
      </c>
      <c r="C551" s="193">
        <v>167</v>
      </c>
      <c r="D551" s="193">
        <v>929</v>
      </c>
      <c r="E551" s="193">
        <v>463</v>
      </c>
      <c r="F551" s="193">
        <v>524</v>
      </c>
      <c r="G551" s="193">
        <v>585</v>
      </c>
      <c r="H551" s="193">
        <v>98</v>
      </c>
      <c r="I551" s="193">
        <v>87</v>
      </c>
      <c r="J551" s="193">
        <v>275</v>
      </c>
      <c r="K551" s="193">
        <v>312</v>
      </c>
      <c r="L551" s="193">
        <v>354</v>
      </c>
      <c r="M551" s="193">
        <v>37</v>
      </c>
      <c r="N551" s="193">
        <v>1299</v>
      </c>
      <c r="O551" s="193">
        <v>539</v>
      </c>
      <c r="P551" s="193">
        <v>6473</v>
      </c>
      <c r="AT551" s="13"/>
      <c r="AU551" s="17"/>
    </row>
    <row r="552" spans="1:47" x14ac:dyDescent="0.25">
      <c r="A552" s="198" t="s">
        <v>4532</v>
      </c>
      <c r="B552" s="193">
        <v>264</v>
      </c>
      <c r="C552" s="193">
        <v>57</v>
      </c>
      <c r="D552" s="193">
        <v>386</v>
      </c>
      <c r="E552" s="193">
        <v>190</v>
      </c>
      <c r="F552" s="193">
        <v>192</v>
      </c>
      <c r="G552" s="193">
        <v>200</v>
      </c>
      <c r="H552" s="193">
        <v>22</v>
      </c>
      <c r="I552" s="193">
        <v>51</v>
      </c>
      <c r="J552" s="193">
        <v>62</v>
      </c>
      <c r="K552" s="193">
        <v>135</v>
      </c>
      <c r="L552" s="193">
        <v>223</v>
      </c>
      <c r="M552" s="193">
        <v>23</v>
      </c>
      <c r="N552" s="193">
        <v>556</v>
      </c>
      <c r="O552" s="193">
        <v>164</v>
      </c>
      <c r="P552" s="193">
        <v>2525</v>
      </c>
      <c r="AT552" s="13"/>
      <c r="AU552" s="17"/>
    </row>
    <row r="553" spans="1:47" x14ac:dyDescent="0.25">
      <c r="A553" s="198" t="s">
        <v>4533</v>
      </c>
      <c r="B553" s="193">
        <v>264</v>
      </c>
      <c r="C553" s="193">
        <v>46</v>
      </c>
      <c r="D553" s="193">
        <v>183</v>
      </c>
      <c r="E553" s="193">
        <v>109</v>
      </c>
      <c r="F553" s="193">
        <v>138</v>
      </c>
      <c r="G553" s="193">
        <v>153</v>
      </c>
      <c r="H553" s="193">
        <v>23</v>
      </c>
      <c r="I553" s="193">
        <v>15</v>
      </c>
      <c r="J553" s="193">
        <v>84</v>
      </c>
      <c r="K553" s="193">
        <v>63</v>
      </c>
      <c r="L553" s="193">
        <v>56</v>
      </c>
      <c r="M553" s="193">
        <v>2</v>
      </c>
      <c r="N553" s="193">
        <v>319</v>
      </c>
      <c r="O553" s="193">
        <v>117</v>
      </c>
      <c r="P553" s="193">
        <v>1572</v>
      </c>
      <c r="AT553" s="43"/>
      <c r="AU553"/>
    </row>
    <row r="554" spans="1:47" x14ac:dyDescent="0.25">
      <c r="A554" s="198" t="s">
        <v>4521</v>
      </c>
      <c r="B554" s="193">
        <v>1</v>
      </c>
      <c r="C554" s="193">
        <v>0</v>
      </c>
      <c r="D554" s="193">
        <v>0</v>
      </c>
      <c r="E554" s="193">
        <v>0</v>
      </c>
      <c r="F554" s="193">
        <v>0</v>
      </c>
      <c r="G554" s="193">
        <v>3</v>
      </c>
      <c r="H554" s="193">
        <v>0</v>
      </c>
      <c r="I554" s="193">
        <v>0</v>
      </c>
      <c r="J554" s="193">
        <v>0</v>
      </c>
      <c r="K554" s="193">
        <v>0</v>
      </c>
      <c r="L554" s="193">
        <v>0</v>
      </c>
      <c r="M554" s="193">
        <v>0</v>
      </c>
      <c r="N554" s="193">
        <v>0</v>
      </c>
      <c r="O554" s="193">
        <v>0</v>
      </c>
      <c r="P554" s="193">
        <v>4</v>
      </c>
      <c r="AT554" s="13"/>
      <c r="AU554"/>
    </row>
    <row r="555" spans="1:47" x14ac:dyDescent="0.25">
      <c r="A555" s="199" t="s">
        <v>4534</v>
      </c>
      <c r="B555" s="193">
        <v>4</v>
      </c>
      <c r="C555" s="193">
        <v>5</v>
      </c>
      <c r="D555" s="193">
        <v>21</v>
      </c>
      <c r="E555" s="193">
        <v>3</v>
      </c>
      <c r="F555" s="193">
        <v>4</v>
      </c>
      <c r="G555" s="193">
        <v>16</v>
      </c>
      <c r="H555" s="193">
        <v>0</v>
      </c>
      <c r="I555" s="193">
        <v>2</v>
      </c>
      <c r="J555" s="193">
        <v>8</v>
      </c>
      <c r="K555" s="193">
        <v>2</v>
      </c>
      <c r="L555" s="193">
        <v>1</v>
      </c>
      <c r="M555" s="193">
        <v>0</v>
      </c>
      <c r="N555" s="193">
        <v>13</v>
      </c>
      <c r="O555" s="193">
        <v>11</v>
      </c>
      <c r="P555" s="193">
        <v>90</v>
      </c>
      <c r="AT555" s="13"/>
      <c r="AU555"/>
    </row>
    <row r="556" spans="1:47" x14ac:dyDescent="0.25">
      <c r="A556" s="199" t="s">
        <v>4522</v>
      </c>
      <c r="B556" s="193">
        <v>3</v>
      </c>
      <c r="C556" s="193">
        <v>1</v>
      </c>
      <c r="D556" s="193">
        <v>5</v>
      </c>
      <c r="E556" s="193">
        <v>0</v>
      </c>
      <c r="F556" s="193">
        <v>0</v>
      </c>
      <c r="G556" s="193">
        <v>1</v>
      </c>
      <c r="H556" s="193">
        <v>0</v>
      </c>
      <c r="I556" s="193">
        <v>0</v>
      </c>
      <c r="J556" s="193">
        <v>3</v>
      </c>
      <c r="K556" s="193">
        <v>0</v>
      </c>
      <c r="L556" s="193">
        <v>0</v>
      </c>
      <c r="M556" s="193">
        <v>0</v>
      </c>
      <c r="N556" s="193">
        <v>3</v>
      </c>
      <c r="O556" s="193">
        <v>3</v>
      </c>
      <c r="P556" s="193">
        <v>19</v>
      </c>
      <c r="AT556" s="13"/>
      <c r="AU556" s="29"/>
    </row>
    <row r="557" spans="1:47" x14ac:dyDescent="0.25">
      <c r="A557" s="199" t="s">
        <v>4523</v>
      </c>
      <c r="B557" s="193">
        <v>0</v>
      </c>
      <c r="C557" s="193">
        <v>0</v>
      </c>
      <c r="D557" s="193">
        <v>2</v>
      </c>
      <c r="E557" s="193">
        <v>0</v>
      </c>
      <c r="F557" s="193">
        <v>2</v>
      </c>
      <c r="G557" s="193">
        <v>2</v>
      </c>
      <c r="H557" s="193">
        <v>0</v>
      </c>
      <c r="I557" s="193">
        <v>0</v>
      </c>
      <c r="J557" s="193">
        <v>0</v>
      </c>
      <c r="K557" s="193">
        <v>0</v>
      </c>
      <c r="L557" s="193">
        <v>0</v>
      </c>
      <c r="M557" s="193">
        <v>0</v>
      </c>
      <c r="N557" s="193">
        <v>1</v>
      </c>
      <c r="O557" s="193">
        <v>2</v>
      </c>
      <c r="P557" s="193">
        <v>9</v>
      </c>
      <c r="AT557" s="13"/>
      <c r="AU557" s="28"/>
    </row>
    <row r="558" spans="1:47" x14ac:dyDescent="0.25">
      <c r="A558" s="198" t="s">
        <v>4535</v>
      </c>
      <c r="B558" s="193">
        <v>4</v>
      </c>
      <c r="C558" s="193">
        <v>2</v>
      </c>
      <c r="D558" s="193">
        <v>5</v>
      </c>
      <c r="E558" s="193">
        <v>1</v>
      </c>
      <c r="F558" s="193">
        <v>3</v>
      </c>
      <c r="G558" s="193">
        <v>6</v>
      </c>
      <c r="H558" s="193">
        <v>0</v>
      </c>
      <c r="I558" s="193">
        <v>0</v>
      </c>
      <c r="J558" s="193">
        <v>2</v>
      </c>
      <c r="K558" s="193">
        <v>1</v>
      </c>
      <c r="L558" s="193">
        <v>3</v>
      </c>
      <c r="M558" s="193">
        <v>0</v>
      </c>
      <c r="N558" s="193">
        <v>10</v>
      </c>
      <c r="O558" s="193">
        <v>2</v>
      </c>
      <c r="P558" s="193">
        <v>39</v>
      </c>
      <c r="AT558" s="43"/>
      <c r="AU558" s="29"/>
    </row>
    <row r="559" spans="1:47" x14ac:dyDescent="0.25">
      <c r="A559" s="198" t="s">
        <v>4524</v>
      </c>
      <c r="B559" s="193">
        <v>258</v>
      </c>
      <c r="C559" s="193">
        <v>54</v>
      </c>
      <c r="D559" s="193">
        <v>314</v>
      </c>
      <c r="E559" s="193">
        <v>153</v>
      </c>
      <c r="F559" s="193">
        <v>179</v>
      </c>
      <c r="G559" s="193">
        <v>200</v>
      </c>
      <c r="H559" s="193">
        <v>52</v>
      </c>
      <c r="I559" s="193">
        <v>18</v>
      </c>
      <c r="J559" s="193">
        <v>113</v>
      </c>
      <c r="K559" s="193">
        <v>107</v>
      </c>
      <c r="L559" s="193">
        <v>64</v>
      </c>
      <c r="M559" s="193">
        <v>12</v>
      </c>
      <c r="N559" s="193">
        <v>379</v>
      </c>
      <c r="O559" s="193">
        <v>236</v>
      </c>
      <c r="P559" s="193">
        <v>2139</v>
      </c>
      <c r="AT559" s="13"/>
      <c r="AU559" s="28"/>
    </row>
    <row r="560" spans="1:47" x14ac:dyDescent="0.25">
      <c r="A560" s="199" t="s">
        <v>4525</v>
      </c>
      <c r="B560" s="193">
        <v>0</v>
      </c>
      <c r="C560" s="193">
        <v>1</v>
      </c>
      <c r="D560" s="193">
        <v>0</v>
      </c>
      <c r="E560" s="193">
        <v>3</v>
      </c>
      <c r="F560" s="193">
        <v>0</v>
      </c>
      <c r="G560" s="193">
        <v>0</v>
      </c>
      <c r="H560" s="193">
        <v>0</v>
      </c>
      <c r="I560" s="193">
        <v>0</v>
      </c>
      <c r="J560" s="193">
        <v>0</v>
      </c>
      <c r="K560" s="193">
        <v>1</v>
      </c>
      <c r="L560" s="193">
        <v>2</v>
      </c>
      <c r="M560" s="193">
        <v>0</v>
      </c>
      <c r="N560" s="193">
        <v>3</v>
      </c>
      <c r="O560" s="193">
        <v>1</v>
      </c>
      <c r="P560" s="193">
        <v>11</v>
      </c>
      <c r="AT560" s="13"/>
      <c r="AU560" s="28"/>
    </row>
    <row r="561" spans="1:57" x14ac:dyDescent="0.25">
      <c r="A561" s="198" t="s">
        <v>4526</v>
      </c>
      <c r="B561" s="43">
        <v>0</v>
      </c>
      <c r="C561" s="193">
        <v>0</v>
      </c>
      <c r="D561" s="193">
        <v>1</v>
      </c>
      <c r="E561" s="193">
        <v>1</v>
      </c>
      <c r="F561" s="193">
        <v>1</v>
      </c>
      <c r="G561" s="193">
        <v>0</v>
      </c>
      <c r="H561" s="193">
        <v>0</v>
      </c>
      <c r="I561" s="193">
        <v>0</v>
      </c>
      <c r="J561" s="193">
        <v>0</v>
      </c>
      <c r="K561" s="193">
        <v>2</v>
      </c>
      <c r="L561" s="193">
        <v>0</v>
      </c>
      <c r="M561" s="193">
        <v>0</v>
      </c>
      <c r="N561" s="193">
        <v>1</v>
      </c>
      <c r="O561" s="193">
        <v>1</v>
      </c>
      <c r="P561" s="193">
        <v>7</v>
      </c>
      <c r="AT561" s="13"/>
      <c r="AU561"/>
    </row>
    <row r="562" spans="1:57" x14ac:dyDescent="0.25">
      <c r="AT562" s="43"/>
      <c r="AU562" s="17"/>
    </row>
    <row r="563" spans="1:57" x14ac:dyDescent="0.25">
      <c r="A563" s="198" t="s">
        <v>4527</v>
      </c>
      <c r="B563" s="193" t="s">
        <v>5255</v>
      </c>
      <c r="C563" s="193" t="s">
        <v>5256</v>
      </c>
      <c r="D563" s="193" t="s">
        <v>5257</v>
      </c>
      <c r="E563" s="193" t="s">
        <v>5258</v>
      </c>
      <c r="F563" s="193" t="s">
        <v>5259</v>
      </c>
      <c r="G563" s="193" t="s">
        <v>5260</v>
      </c>
      <c r="H563" s="193" t="s">
        <v>5261</v>
      </c>
      <c r="I563" s="193" t="s">
        <v>5262</v>
      </c>
      <c r="J563" s="193" t="s">
        <v>5263</v>
      </c>
      <c r="K563" s="193" t="s">
        <v>5264</v>
      </c>
      <c r="L563" s="193" t="s">
        <v>5265</v>
      </c>
      <c r="M563" s="193" t="s">
        <v>5266</v>
      </c>
      <c r="N563" s="193" t="s">
        <v>5267</v>
      </c>
      <c r="O563" s="193" t="s">
        <v>5268</v>
      </c>
      <c r="P563" s="193" t="s">
        <v>5269</v>
      </c>
      <c r="Q563" s="193" t="s">
        <v>5270</v>
      </c>
      <c r="R563" s="193" t="s">
        <v>5271</v>
      </c>
      <c r="S563" s="193" t="s">
        <v>5272</v>
      </c>
      <c r="T563" s="193" t="s">
        <v>5273</v>
      </c>
      <c r="U563" s="193" t="s">
        <v>5274</v>
      </c>
      <c r="V563" s="193" t="s">
        <v>5275</v>
      </c>
      <c r="W563" s="193" t="s">
        <v>5276</v>
      </c>
      <c r="X563" s="193" t="s">
        <v>5277</v>
      </c>
      <c r="Y563" s="193" t="s">
        <v>5278</v>
      </c>
      <c r="Z563" s="193" t="s">
        <v>5279</v>
      </c>
      <c r="AA563" s="193" t="s">
        <v>5280</v>
      </c>
      <c r="AB563" s="193" t="s">
        <v>5281</v>
      </c>
      <c r="AC563" s="193" t="s">
        <v>5282</v>
      </c>
      <c r="AD563" s="193" t="s">
        <v>5283</v>
      </c>
      <c r="AE563" s="193" t="s">
        <v>5284</v>
      </c>
      <c r="AF563" s="193" t="s">
        <v>5335</v>
      </c>
      <c r="AG563" s="193" t="s">
        <v>5285</v>
      </c>
      <c r="AH563" s="193" t="s">
        <v>5286</v>
      </c>
      <c r="AI563" s="193" t="s">
        <v>5287</v>
      </c>
      <c r="AJ563" s="193" t="s">
        <v>5288</v>
      </c>
      <c r="AK563" s="193" t="s">
        <v>5289</v>
      </c>
      <c r="AL563" s="193" t="s">
        <v>5290</v>
      </c>
      <c r="AM563" s="193" t="s">
        <v>5291</v>
      </c>
      <c r="AN563" s="193" t="s">
        <v>5292</v>
      </c>
      <c r="AO563" s="193" t="s">
        <v>5293</v>
      </c>
      <c r="AP563" s="193" t="s">
        <v>5294</v>
      </c>
      <c r="AQ563" s="193" t="s">
        <v>5295</v>
      </c>
      <c r="AR563" s="193" t="s">
        <v>5296</v>
      </c>
      <c r="AS563" s="193" t="s">
        <v>5297</v>
      </c>
      <c r="AT563" s="193" t="s">
        <v>5298</v>
      </c>
      <c r="AU563" s="193" t="s">
        <v>5299</v>
      </c>
      <c r="AV563" s="17" t="s">
        <v>5300</v>
      </c>
      <c r="AW563" s="193" t="s">
        <v>5301</v>
      </c>
      <c r="AX563" s="193" t="s">
        <v>5302</v>
      </c>
      <c r="AY563" s="193" t="s">
        <v>5303</v>
      </c>
      <c r="AZ563" s="193" t="s">
        <v>5304</v>
      </c>
      <c r="BA563" s="193" t="s">
        <v>5305</v>
      </c>
      <c r="BB563" s="193" t="s">
        <v>5306</v>
      </c>
      <c r="BC563" s="193" t="s">
        <v>4540</v>
      </c>
      <c r="BD563" s="193" t="s">
        <v>4541</v>
      </c>
      <c r="BE563" s="193" t="s">
        <v>4542</v>
      </c>
    </row>
    <row r="564" spans="1:57" x14ac:dyDescent="0.25">
      <c r="A564" s="198" t="s">
        <v>4528</v>
      </c>
      <c r="B564" s="193" t="s">
        <v>5351</v>
      </c>
      <c r="C564" s="193" t="s">
        <v>5352</v>
      </c>
      <c r="D564" s="193" t="s">
        <v>5353</v>
      </c>
      <c r="E564" s="193" t="s">
        <v>5354</v>
      </c>
      <c r="F564" s="193" t="s">
        <v>5355</v>
      </c>
      <c r="G564" s="193" t="s">
        <v>5356</v>
      </c>
      <c r="H564" s="193" t="s">
        <v>5357</v>
      </c>
      <c r="I564" s="193" t="s">
        <v>5358</v>
      </c>
      <c r="J564" s="193" t="s">
        <v>5359</v>
      </c>
      <c r="K564" s="193" t="s">
        <v>5360</v>
      </c>
      <c r="L564" s="193" t="s">
        <v>5361</v>
      </c>
      <c r="M564" s="206" t="s">
        <v>5362</v>
      </c>
      <c r="N564" s="193" t="s">
        <v>5363</v>
      </c>
      <c r="O564" s="193" t="s">
        <v>5350</v>
      </c>
      <c r="P564" s="193" t="s">
        <v>5349</v>
      </c>
      <c r="Q564" s="193" t="s">
        <v>5348</v>
      </c>
      <c r="R564" s="193" t="s">
        <v>5347</v>
      </c>
      <c r="S564" s="193" t="s">
        <v>5346</v>
      </c>
      <c r="T564" s="193" t="s">
        <v>5345</v>
      </c>
      <c r="U564" s="193" t="s">
        <v>5344</v>
      </c>
      <c r="V564" s="193" t="s">
        <v>5343</v>
      </c>
      <c r="W564" s="193" t="s">
        <v>5342</v>
      </c>
      <c r="X564" s="193" t="s">
        <v>5341</v>
      </c>
      <c r="Y564" s="193" t="s">
        <v>5340</v>
      </c>
      <c r="Z564" s="193" t="s">
        <v>5339</v>
      </c>
      <c r="AA564" s="193" t="s">
        <v>5338</v>
      </c>
      <c r="AB564" s="193" t="s">
        <v>5337</v>
      </c>
      <c r="AC564" s="193" t="s">
        <v>5336</v>
      </c>
      <c r="AD564" s="193" t="s">
        <v>5334</v>
      </c>
      <c r="AE564" s="193" t="s">
        <v>5333</v>
      </c>
      <c r="AF564" s="193" t="s">
        <v>5332</v>
      </c>
      <c r="AG564" s="193" t="s">
        <v>5331</v>
      </c>
      <c r="AH564" s="193" t="s">
        <v>5330</v>
      </c>
      <c r="AI564" s="193" t="s">
        <v>5329</v>
      </c>
      <c r="AJ564" s="193" t="s">
        <v>5328</v>
      </c>
      <c r="AK564" s="193" t="s">
        <v>5327</v>
      </c>
      <c r="AL564" s="193" t="s">
        <v>5326</v>
      </c>
      <c r="AM564" s="193" t="s">
        <v>5325</v>
      </c>
      <c r="AN564" s="193" t="s">
        <v>5324</v>
      </c>
      <c r="AO564" s="193" t="s">
        <v>5323</v>
      </c>
      <c r="AP564" s="193" t="s">
        <v>5322</v>
      </c>
      <c r="AQ564" s="193" t="s">
        <v>5321</v>
      </c>
      <c r="AR564" s="193" t="s">
        <v>5320</v>
      </c>
      <c r="AS564" s="193" t="s">
        <v>5319</v>
      </c>
      <c r="AT564" s="193" t="s">
        <v>5318</v>
      </c>
      <c r="AU564" s="193" t="s">
        <v>5316</v>
      </c>
      <c r="AV564" s="17" t="s">
        <v>5315</v>
      </c>
      <c r="AW564" s="193" t="s">
        <v>5317</v>
      </c>
      <c r="AX564" s="193" t="s">
        <v>5314</v>
      </c>
      <c r="AY564" s="193" t="s">
        <v>5313</v>
      </c>
      <c r="AZ564" s="193" t="s">
        <v>5312</v>
      </c>
      <c r="BA564" s="193" t="s">
        <v>5311</v>
      </c>
      <c r="BB564" s="193" t="s">
        <v>5310</v>
      </c>
      <c r="BC564" s="193" t="s">
        <v>5309</v>
      </c>
      <c r="BD564" s="193" t="s">
        <v>5308</v>
      </c>
      <c r="BE564" s="193" t="s">
        <v>5307</v>
      </c>
    </row>
    <row r="565" spans="1:57" x14ac:dyDescent="0.25">
      <c r="A565" s="198" t="s">
        <v>4529</v>
      </c>
      <c r="B565" s="193">
        <v>15.21</v>
      </c>
      <c r="C565" s="193">
        <v>51.91</v>
      </c>
      <c r="D565" s="193">
        <v>59.77</v>
      </c>
      <c r="E565" s="193">
        <v>53.33</v>
      </c>
      <c r="F565" s="193">
        <v>52.43</v>
      </c>
      <c r="G565" s="193">
        <v>65.680000000000007</v>
      </c>
      <c r="H565" s="193">
        <v>45.82</v>
      </c>
      <c r="I565" s="193">
        <v>37.07</v>
      </c>
      <c r="J565" s="193">
        <v>55.02</v>
      </c>
      <c r="K565" s="193">
        <v>80.260000000000005</v>
      </c>
      <c r="L565" s="193">
        <v>60.86</v>
      </c>
      <c r="M565" s="193">
        <v>60.45</v>
      </c>
      <c r="N565" s="193">
        <v>40.67</v>
      </c>
      <c r="O565" s="193">
        <v>46.66</v>
      </c>
      <c r="P565" s="193">
        <v>65.709999999999994</v>
      </c>
      <c r="Q565" s="193">
        <v>66.66</v>
      </c>
      <c r="R565" s="193">
        <v>59.17</v>
      </c>
      <c r="S565" s="193">
        <v>53.7</v>
      </c>
      <c r="T565" s="193">
        <v>52.85</v>
      </c>
      <c r="U565" s="193">
        <v>61.42</v>
      </c>
      <c r="V565" s="193">
        <v>26.19</v>
      </c>
      <c r="W565" s="193">
        <v>63.63</v>
      </c>
      <c r="X565" s="193">
        <v>56.89</v>
      </c>
      <c r="Y565" s="193">
        <v>61.53</v>
      </c>
      <c r="Z565" s="193">
        <v>50.79</v>
      </c>
      <c r="AA565" s="193">
        <v>59.09</v>
      </c>
      <c r="AB565" s="193">
        <v>51.57</v>
      </c>
      <c r="AC565" s="193">
        <v>61.76</v>
      </c>
      <c r="AD565" s="193">
        <v>66.66</v>
      </c>
      <c r="AE565" s="193">
        <v>70.33</v>
      </c>
      <c r="AF565" s="193">
        <v>72.41</v>
      </c>
      <c r="AG565" s="193">
        <v>68</v>
      </c>
      <c r="AH565" s="193">
        <v>71.87</v>
      </c>
      <c r="AI565" s="193">
        <v>70</v>
      </c>
      <c r="AJ565" s="193">
        <v>48.48</v>
      </c>
      <c r="AK565" s="193">
        <v>52.95</v>
      </c>
      <c r="AL565" s="193">
        <v>72.8</v>
      </c>
      <c r="AM565" s="193">
        <v>67.790000000000006</v>
      </c>
      <c r="AN565" s="193">
        <v>78</v>
      </c>
      <c r="AO565" s="193">
        <v>75.55</v>
      </c>
      <c r="AP565" s="193">
        <v>55.14</v>
      </c>
      <c r="AQ565" s="193">
        <v>70.73</v>
      </c>
      <c r="AR565" s="193">
        <v>36.020000000000003</v>
      </c>
      <c r="AS565" s="193">
        <v>53.57</v>
      </c>
      <c r="AT565" s="193">
        <v>58.33</v>
      </c>
      <c r="AU565" s="193">
        <v>57.4</v>
      </c>
      <c r="AV565" s="193">
        <v>64.849999999999994</v>
      </c>
      <c r="AW565" s="193">
        <v>68.069999999999993</v>
      </c>
      <c r="AX565" s="193">
        <v>39.32</v>
      </c>
      <c r="AY565" s="193">
        <v>68.7</v>
      </c>
      <c r="AZ565" s="193">
        <v>70.959999999999994</v>
      </c>
      <c r="BA565" s="193">
        <v>54.71</v>
      </c>
      <c r="BB565" s="193">
        <v>47.34</v>
      </c>
      <c r="BE565" s="193">
        <v>74.89</v>
      </c>
    </row>
    <row r="566" spans="1:57" x14ac:dyDescent="0.25">
      <c r="A566" s="198" t="s">
        <v>4531</v>
      </c>
      <c r="B566" s="193">
        <v>46</v>
      </c>
      <c r="C566" s="193">
        <v>183</v>
      </c>
      <c r="D566" s="193">
        <v>348</v>
      </c>
      <c r="E566" s="193">
        <v>45</v>
      </c>
      <c r="F566" s="193">
        <v>164</v>
      </c>
      <c r="G566" s="193">
        <v>169</v>
      </c>
      <c r="H566" s="193">
        <v>443</v>
      </c>
      <c r="I566" s="193">
        <v>89</v>
      </c>
      <c r="J566" s="193">
        <v>189</v>
      </c>
      <c r="K566" s="193">
        <v>76</v>
      </c>
      <c r="L566" s="193">
        <v>46</v>
      </c>
      <c r="M566" s="193">
        <v>665</v>
      </c>
      <c r="N566" s="193">
        <v>118</v>
      </c>
      <c r="O566" s="193">
        <v>60</v>
      </c>
      <c r="P566" s="193">
        <v>35</v>
      </c>
      <c r="Q566" s="193">
        <v>117</v>
      </c>
      <c r="R566" s="193">
        <v>267</v>
      </c>
      <c r="S566" s="193">
        <v>54</v>
      </c>
      <c r="T566" s="193">
        <v>70</v>
      </c>
      <c r="U566" s="193">
        <v>70</v>
      </c>
      <c r="V566" s="193">
        <v>126</v>
      </c>
      <c r="W566" s="193">
        <v>33</v>
      </c>
      <c r="X566" s="193">
        <v>58</v>
      </c>
      <c r="Y566" s="193">
        <v>52</v>
      </c>
      <c r="Z566" s="193">
        <v>313</v>
      </c>
      <c r="AA566" s="193">
        <v>286</v>
      </c>
      <c r="AB566" s="193">
        <v>95</v>
      </c>
      <c r="AC566" s="193">
        <v>136</v>
      </c>
      <c r="AD566" s="193">
        <v>36</v>
      </c>
      <c r="AE566" s="193">
        <v>118</v>
      </c>
      <c r="AF566" s="193">
        <v>87</v>
      </c>
      <c r="AG566" s="193">
        <v>125</v>
      </c>
      <c r="AH566" s="193">
        <v>64</v>
      </c>
      <c r="AI566" s="193">
        <v>140</v>
      </c>
      <c r="AJ566" s="193">
        <v>132</v>
      </c>
      <c r="AK566" s="193">
        <v>338</v>
      </c>
      <c r="AL566" s="193">
        <v>125</v>
      </c>
      <c r="AM566" s="193">
        <v>59</v>
      </c>
      <c r="AN566" s="193">
        <v>150</v>
      </c>
      <c r="AO566" s="193">
        <v>45</v>
      </c>
      <c r="AP566" s="193">
        <v>107</v>
      </c>
      <c r="AQ566" s="193">
        <v>82</v>
      </c>
      <c r="AR566" s="193">
        <v>136</v>
      </c>
      <c r="AS566" s="193">
        <v>56</v>
      </c>
      <c r="AT566" s="193">
        <v>36</v>
      </c>
      <c r="AU566" s="193">
        <v>54</v>
      </c>
      <c r="AV566" s="193">
        <v>202</v>
      </c>
      <c r="AW566" s="193">
        <v>166</v>
      </c>
      <c r="AX566" s="193">
        <v>89</v>
      </c>
      <c r="AY566" s="193">
        <v>131</v>
      </c>
      <c r="AZ566" s="193">
        <v>155</v>
      </c>
      <c r="BA566" s="193">
        <v>106</v>
      </c>
      <c r="BB566" s="193">
        <v>188</v>
      </c>
      <c r="BC566" s="193">
        <v>0</v>
      </c>
      <c r="BD566" s="193">
        <v>0</v>
      </c>
      <c r="BE566" s="193">
        <v>7280</v>
      </c>
    </row>
    <row r="567" spans="1:57" x14ac:dyDescent="0.25">
      <c r="A567" s="198" t="s">
        <v>4530</v>
      </c>
      <c r="B567" s="193">
        <v>7</v>
      </c>
      <c r="C567" s="193">
        <v>95</v>
      </c>
      <c r="D567" s="193">
        <v>208</v>
      </c>
      <c r="E567" s="193">
        <v>24</v>
      </c>
      <c r="F567" s="193">
        <v>86</v>
      </c>
      <c r="G567" s="193">
        <v>111</v>
      </c>
      <c r="H567" s="193">
        <v>203</v>
      </c>
      <c r="I567" s="193">
        <v>33</v>
      </c>
      <c r="J567" s="193">
        <v>104</v>
      </c>
      <c r="K567" s="193">
        <v>61</v>
      </c>
      <c r="L567" s="193">
        <v>28</v>
      </c>
      <c r="M567" s="193">
        <v>402</v>
      </c>
      <c r="N567" s="193">
        <v>48</v>
      </c>
      <c r="O567" s="193">
        <v>28</v>
      </c>
      <c r="P567" s="193">
        <v>23</v>
      </c>
      <c r="Q567" s="193">
        <v>78</v>
      </c>
      <c r="R567" s="193">
        <v>158</v>
      </c>
      <c r="S567" s="193">
        <v>29</v>
      </c>
      <c r="T567" s="193">
        <v>37</v>
      </c>
      <c r="U567" s="193">
        <v>43</v>
      </c>
      <c r="V567" s="193">
        <v>33</v>
      </c>
      <c r="W567" s="193">
        <v>21</v>
      </c>
      <c r="X567" s="193">
        <v>33</v>
      </c>
      <c r="Y567" s="193">
        <v>32</v>
      </c>
      <c r="Z567" s="193">
        <v>159</v>
      </c>
      <c r="AA567" s="193">
        <v>169</v>
      </c>
      <c r="AB567" s="193">
        <v>49</v>
      </c>
      <c r="AC567" s="193">
        <v>84</v>
      </c>
      <c r="AD567" s="193">
        <v>24</v>
      </c>
      <c r="AE567" s="193">
        <v>83</v>
      </c>
      <c r="AF567" s="193">
        <v>63</v>
      </c>
      <c r="AG567" s="193">
        <v>85</v>
      </c>
      <c r="AH567" s="193">
        <v>46</v>
      </c>
      <c r="AI567" s="193">
        <v>98</v>
      </c>
      <c r="AJ567" s="193">
        <v>64</v>
      </c>
      <c r="AK567" s="193">
        <v>179</v>
      </c>
      <c r="AL567" s="193">
        <v>91</v>
      </c>
      <c r="AM567" s="193">
        <v>40</v>
      </c>
      <c r="AN567" s="193">
        <v>117</v>
      </c>
      <c r="AO567" s="193">
        <v>34</v>
      </c>
      <c r="AP567" s="193">
        <v>59</v>
      </c>
      <c r="AQ567" s="193">
        <v>58</v>
      </c>
      <c r="AR567" s="193">
        <v>49</v>
      </c>
      <c r="AS567" s="193">
        <v>30</v>
      </c>
      <c r="AT567" s="193">
        <v>21</v>
      </c>
      <c r="AU567" s="193">
        <v>31</v>
      </c>
      <c r="AV567" s="193">
        <v>131</v>
      </c>
      <c r="AW567" s="193">
        <v>113</v>
      </c>
      <c r="AX567" s="193">
        <v>35</v>
      </c>
      <c r="AY567" s="193">
        <v>90</v>
      </c>
      <c r="AZ567" s="193">
        <v>110</v>
      </c>
      <c r="BA567" s="193">
        <v>58</v>
      </c>
      <c r="BB567" s="193">
        <v>89</v>
      </c>
      <c r="BC567" s="193">
        <v>849</v>
      </c>
      <c r="BD567" s="193">
        <v>419</v>
      </c>
      <c r="BE567" s="193">
        <v>5452</v>
      </c>
    </row>
    <row r="568" spans="1:57" x14ac:dyDescent="0.25">
      <c r="A568" s="198" t="s">
        <v>4532</v>
      </c>
      <c r="B568" s="193">
        <v>3</v>
      </c>
      <c r="C568" s="193">
        <v>39</v>
      </c>
      <c r="D568" s="193">
        <v>85</v>
      </c>
      <c r="E568" s="193">
        <v>10</v>
      </c>
      <c r="F568" s="193">
        <v>33</v>
      </c>
      <c r="G568" s="193">
        <v>53</v>
      </c>
      <c r="H568" s="193">
        <v>80</v>
      </c>
      <c r="I568" s="193">
        <v>7</v>
      </c>
      <c r="J568" s="193">
        <v>66</v>
      </c>
      <c r="K568" s="193">
        <v>35</v>
      </c>
      <c r="L568" s="193">
        <v>12</v>
      </c>
      <c r="M568" s="193">
        <v>175</v>
      </c>
      <c r="N568" s="193">
        <v>18</v>
      </c>
      <c r="O568" s="193">
        <v>13</v>
      </c>
      <c r="P568" s="193">
        <v>18</v>
      </c>
      <c r="Q568" s="193">
        <v>19</v>
      </c>
      <c r="R568" s="193">
        <v>60</v>
      </c>
      <c r="S568" s="193">
        <v>9</v>
      </c>
      <c r="T568" s="193">
        <v>3</v>
      </c>
      <c r="U568" s="193">
        <v>10</v>
      </c>
      <c r="V568" s="193">
        <v>12</v>
      </c>
      <c r="W568" s="193">
        <v>19</v>
      </c>
      <c r="X568" s="193">
        <v>11</v>
      </c>
      <c r="Y568" s="193">
        <v>13</v>
      </c>
      <c r="Z568" s="193">
        <v>69</v>
      </c>
      <c r="AA568" s="193">
        <v>67</v>
      </c>
      <c r="AB568" s="193">
        <v>10</v>
      </c>
      <c r="AC568" s="193">
        <v>38</v>
      </c>
      <c r="AD568" s="193">
        <v>4</v>
      </c>
      <c r="AE568" s="193">
        <v>33</v>
      </c>
      <c r="AF568" s="193">
        <v>27</v>
      </c>
      <c r="AG568" s="193">
        <v>24</v>
      </c>
      <c r="AH568" s="193">
        <v>16</v>
      </c>
      <c r="AI568" s="193">
        <v>35</v>
      </c>
      <c r="AJ568" s="193">
        <v>10</v>
      </c>
      <c r="AK568" s="193">
        <v>78</v>
      </c>
      <c r="AL568" s="193">
        <v>28</v>
      </c>
      <c r="AM568" s="193">
        <v>10</v>
      </c>
      <c r="AN568" s="193">
        <v>37</v>
      </c>
      <c r="AO568" s="193">
        <v>8</v>
      </c>
      <c r="AP568" s="193">
        <v>22</v>
      </c>
      <c r="AQ568" s="193">
        <v>27</v>
      </c>
      <c r="AR568" s="193">
        <v>24</v>
      </c>
      <c r="AS568" s="193">
        <v>2</v>
      </c>
      <c r="AT568" s="193">
        <v>11</v>
      </c>
      <c r="AU568" s="193">
        <v>17</v>
      </c>
      <c r="AV568" s="193">
        <v>26</v>
      </c>
      <c r="AW568" s="193">
        <v>41</v>
      </c>
      <c r="AX568" s="193">
        <v>9</v>
      </c>
      <c r="AY568" s="193">
        <v>48</v>
      </c>
      <c r="AZ568" s="193">
        <v>42</v>
      </c>
      <c r="BA568" s="193">
        <v>23</v>
      </c>
      <c r="BB568" s="193">
        <v>35</v>
      </c>
      <c r="BC568" s="193">
        <v>313</v>
      </c>
      <c r="BD568" s="193">
        <v>144</v>
      </c>
      <c r="BE568" s="193">
        <v>2081</v>
      </c>
    </row>
    <row r="569" spans="1:57" x14ac:dyDescent="0.25">
      <c r="A569" s="198" t="s">
        <v>4533</v>
      </c>
      <c r="B569" s="193">
        <v>1</v>
      </c>
      <c r="C569" s="193">
        <v>19</v>
      </c>
      <c r="D569" s="193">
        <v>55</v>
      </c>
      <c r="E569" s="193">
        <v>6</v>
      </c>
      <c r="F569" s="193">
        <v>20</v>
      </c>
      <c r="G569" s="193">
        <v>20</v>
      </c>
      <c r="H569" s="193">
        <v>52</v>
      </c>
      <c r="I569" s="193">
        <v>17</v>
      </c>
      <c r="J569" s="193">
        <v>22</v>
      </c>
      <c r="K569" s="193">
        <v>19</v>
      </c>
      <c r="L569" s="193">
        <v>11</v>
      </c>
      <c r="M569" s="193">
        <v>66</v>
      </c>
      <c r="N569" s="193">
        <v>3</v>
      </c>
      <c r="O569" s="193">
        <v>8</v>
      </c>
      <c r="P569" s="193">
        <v>1</v>
      </c>
      <c r="Q569" s="193">
        <v>43</v>
      </c>
      <c r="R569" s="193">
        <v>62</v>
      </c>
      <c r="S569" s="193">
        <v>5</v>
      </c>
      <c r="T569" s="193">
        <v>31</v>
      </c>
      <c r="U569" s="193">
        <v>22</v>
      </c>
      <c r="V569" s="193">
        <v>10</v>
      </c>
      <c r="W569" s="193">
        <v>1</v>
      </c>
      <c r="X569" s="193">
        <v>9</v>
      </c>
      <c r="Y569" s="193">
        <v>11</v>
      </c>
      <c r="Z569" s="193">
        <v>64</v>
      </c>
      <c r="AA569" s="193">
        <v>46</v>
      </c>
      <c r="AB569" s="193">
        <v>14</v>
      </c>
      <c r="AC569" s="193">
        <v>36</v>
      </c>
      <c r="AD569" s="193">
        <v>10</v>
      </c>
      <c r="AE569" s="193">
        <v>37</v>
      </c>
      <c r="AF569" s="193">
        <v>18</v>
      </c>
      <c r="AG569" s="193">
        <v>37</v>
      </c>
      <c r="AH569" s="193">
        <v>17</v>
      </c>
      <c r="AI569" s="193">
        <v>36</v>
      </c>
      <c r="AJ569" s="193">
        <v>10</v>
      </c>
      <c r="AK569" s="193">
        <v>37</v>
      </c>
      <c r="AL569" s="193">
        <v>57</v>
      </c>
      <c r="AM569" s="193">
        <v>15</v>
      </c>
      <c r="AN569" s="193">
        <v>59</v>
      </c>
      <c r="AO569" s="193">
        <v>21</v>
      </c>
      <c r="AP569" s="193">
        <v>22</v>
      </c>
      <c r="AQ569" s="193">
        <v>16</v>
      </c>
      <c r="AR569" s="193">
        <v>16</v>
      </c>
      <c r="AS569" s="193">
        <v>28</v>
      </c>
      <c r="AT569" s="193">
        <v>5</v>
      </c>
      <c r="AU569" s="193">
        <v>5</v>
      </c>
      <c r="AV569" s="193">
        <v>69</v>
      </c>
      <c r="AW569" s="193">
        <v>48</v>
      </c>
      <c r="AX569" s="193">
        <v>15</v>
      </c>
      <c r="AY569" s="193">
        <v>33</v>
      </c>
      <c r="AZ569" s="193">
        <v>36</v>
      </c>
      <c r="BA569" s="193">
        <v>20</v>
      </c>
      <c r="BB569" s="193">
        <v>21</v>
      </c>
      <c r="BC569" s="193">
        <v>257</v>
      </c>
      <c r="BD569" s="193">
        <v>129</v>
      </c>
      <c r="BE569" s="193">
        <v>1748</v>
      </c>
    </row>
    <row r="570" spans="1:57" x14ac:dyDescent="0.25">
      <c r="A570" s="198" t="s">
        <v>4521</v>
      </c>
      <c r="B570" s="193">
        <v>0</v>
      </c>
      <c r="C570" s="193">
        <v>0</v>
      </c>
      <c r="D570" s="193">
        <v>0</v>
      </c>
      <c r="E570" s="193">
        <v>0</v>
      </c>
      <c r="F570" s="193">
        <v>0</v>
      </c>
      <c r="G570" s="193">
        <v>0</v>
      </c>
      <c r="H570" s="193">
        <v>0</v>
      </c>
      <c r="I570" s="193">
        <v>1</v>
      </c>
      <c r="J570" s="193">
        <v>0</v>
      </c>
      <c r="K570" s="193">
        <v>0</v>
      </c>
      <c r="L570" s="193">
        <v>0</v>
      </c>
      <c r="M570" s="193">
        <v>0</v>
      </c>
      <c r="N570" s="193">
        <v>0</v>
      </c>
      <c r="O570" s="193">
        <v>0</v>
      </c>
      <c r="P570" s="193">
        <v>0</v>
      </c>
      <c r="Q570" s="193">
        <v>0</v>
      </c>
      <c r="R570" s="193">
        <v>0</v>
      </c>
      <c r="S570" s="193">
        <v>0</v>
      </c>
      <c r="T570" s="193">
        <v>0</v>
      </c>
      <c r="U570" s="193">
        <v>1</v>
      </c>
      <c r="V570" s="193">
        <v>0</v>
      </c>
      <c r="W570" s="193">
        <v>0</v>
      </c>
      <c r="X570" s="193">
        <v>0</v>
      </c>
      <c r="Y570" s="193">
        <v>0</v>
      </c>
      <c r="Z570" s="193">
        <v>0</v>
      </c>
      <c r="AA570" s="193">
        <v>0</v>
      </c>
      <c r="AB570" s="193">
        <v>0</v>
      </c>
      <c r="AC570" s="193">
        <v>0</v>
      </c>
      <c r="AD570" s="193">
        <v>0</v>
      </c>
      <c r="AE570" s="193">
        <v>1</v>
      </c>
      <c r="AF570" s="193">
        <v>1</v>
      </c>
      <c r="AG570" s="193">
        <v>0</v>
      </c>
      <c r="AH570" s="193">
        <v>0</v>
      </c>
      <c r="AI570" s="193">
        <v>1</v>
      </c>
      <c r="AJ570" s="193">
        <v>0</v>
      </c>
      <c r="AK570" s="193">
        <v>0</v>
      </c>
      <c r="AL570" s="193">
        <v>0</v>
      </c>
      <c r="AM570" s="193">
        <v>0</v>
      </c>
      <c r="AN570" s="193">
        <v>0</v>
      </c>
      <c r="AO570" s="193">
        <v>0</v>
      </c>
      <c r="AP570" s="193">
        <v>0</v>
      </c>
      <c r="AQ570" s="193">
        <v>0</v>
      </c>
      <c r="AR570" s="193">
        <v>0</v>
      </c>
      <c r="AS570" s="193">
        <v>0</v>
      </c>
      <c r="AT570" s="193">
        <v>0</v>
      </c>
      <c r="AU570" s="193">
        <v>0</v>
      </c>
      <c r="AV570" s="193">
        <v>0</v>
      </c>
      <c r="AW570" s="193">
        <v>1</v>
      </c>
      <c r="AX570" s="193">
        <v>0</v>
      </c>
      <c r="AY570" s="193">
        <v>0</v>
      </c>
      <c r="AZ570" s="193">
        <v>0</v>
      </c>
      <c r="BA570" s="193">
        <v>0</v>
      </c>
      <c r="BB570" s="193">
        <v>0</v>
      </c>
      <c r="BC570" s="193">
        <v>1</v>
      </c>
      <c r="BD570" s="193">
        <v>0</v>
      </c>
      <c r="BE570" s="193">
        <v>7</v>
      </c>
    </row>
    <row r="571" spans="1:57" x14ac:dyDescent="0.25">
      <c r="A571" s="199" t="s">
        <v>4534</v>
      </c>
      <c r="B571" s="193">
        <v>1</v>
      </c>
      <c r="C571" s="193">
        <v>0</v>
      </c>
      <c r="D571" s="193">
        <v>0</v>
      </c>
      <c r="E571" s="193">
        <v>1</v>
      </c>
      <c r="F571" s="193">
        <v>0</v>
      </c>
      <c r="G571" s="193">
        <v>3</v>
      </c>
      <c r="H571" s="193">
        <v>6</v>
      </c>
      <c r="I571" s="193">
        <v>0</v>
      </c>
      <c r="J571" s="193">
        <v>0</v>
      </c>
      <c r="K571" s="193">
        <v>0</v>
      </c>
      <c r="L571" s="193">
        <v>1</v>
      </c>
      <c r="M571" s="193">
        <v>2</v>
      </c>
      <c r="N571" s="193">
        <v>2</v>
      </c>
      <c r="O571" s="193">
        <v>0</v>
      </c>
      <c r="P571" s="193">
        <v>0</v>
      </c>
      <c r="Q571" s="193">
        <v>0</v>
      </c>
      <c r="R571" s="193">
        <v>0</v>
      </c>
      <c r="S571" s="193">
        <v>0</v>
      </c>
      <c r="T571" s="193">
        <v>0</v>
      </c>
      <c r="U571" s="193">
        <v>0</v>
      </c>
      <c r="V571" s="193">
        <v>0</v>
      </c>
      <c r="W571" s="193">
        <v>0</v>
      </c>
      <c r="X571" s="193">
        <v>0</v>
      </c>
      <c r="Y571" s="193">
        <v>1</v>
      </c>
      <c r="Z571" s="193">
        <v>1</v>
      </c>
      <c r="AA571" s="193">
        <v>1</v>
      </c>
      <c r="AB571" s="193">
        <v>0</v>
      </c>
      <c r="AC571" s="193">
        <v>0</v>
      </c>
      <c r="AD571" s="193">
        <v>1</v>
      </c>
      <c r="AE571" s="193">
        <v>0</v>
      </c>
      <c r="AF571" s="193">
        <v>4</v>
      </c>
      <c r="AG571" s="193">
        <v>0</v>
      </c>
      <c r="AH571" s="193">
        <v>0</v>
      </c>
      <c r="AI571" s="193">
        <v>0</v>
      </c>
      <c r="AJ571" s="193">
        <v>1</v>
      </c>
      <c r="AK571" s="193">
        <v>0</v>
      </c>
      <c r="AL571" s="193">
        <v>1</v>
      </c>
      <c r="AM571" s="193">
        <v>1</v>
      </c>
      <c r="AN571" s="193">
        <v>0</v>
      </c>
      <c r="AO571" s="193">
        <v>0</v>
      </c>
      <c r="AP571" s="193">
        <v>0</v>
      </c>
      <c r="AQ571" s="193">
        <v>0</v>
      </c>
      <c r="AR571" s="193">
        <v>1</v>
      </c>
      <c r="AS571" s="193">
        <v>0</v>
      </c>
      <c r="AT571" s="193">
        <v>0</v>
      </c>
      <c r="AU571" s="193">
        <v>0</v>
      </c>
      <c r="AV571" s="193">
        <v>1</v>
      </c>
      <c r="AW571" s="193">
        <v>1</v>
      </c>
      <c r="AX571" s="193">
        <v>0</v>
      </c>
      <c r="AY571" s="193">
        <v>2</v>
      </c>
      <c r="AZ571" s="193">
        <v>0</v>
      </c>
      <c r="BA571" s="193">
        <v>0</v>
      </c>
      <c r="BB571" s="193">
        <v>0</v>
      </c>
      <c r="BC571" s="193">
        <v>3</v>
      </c>
      <c r="BD571" s="193">
        <v>5</v>
      </c>
      <c r="BE571" s="193">
        <v>40</v>
      </c>
    </row>
    <row r="572" spans="1:57" x14ac:dyDescent="0.25">
      <c r="A572" s="199" t="s">
        <v>4522</v>
      </c>
      <c r="B572" s="193">
        <v>0</v>
      </c>
      <c r="C572" s="193">
        <v>0</v>
      </c>
      <c r="D572" s="193">
        <v>0</v>
      </c>
      <c r="E572" s="193">
        <v>0</v>
      </c>
      <c r="F572" s="193">
        <v>0</v>
      </c>
      <c r="G572" s="193">
        <v>1</v>
      </c>
      <c r="H572" s="193">
        <v>0</v>
      </c>
      <c r="I572" s="193">
        <v>0</v>
      </c>
      <c r="J572" s="193">
        <v>1</v>
      </c>
      <c r="K572" s="193">
        <v>0</v>
      </c>
      <c r="L572" s="193">
        <v>0</v>
      </c>
      <c r="M572" s="193">
        <v>1</v>
      </c>
      <c r="N572" s="193">
        <v>0</v>
      </c>
      <c r="O572" s="193">
        <v>0</v>
      </c>
      <c r="P572" s="193">
        <v>0</v>
      </c>
      <c r="Q572" s="193">
        <v>0</v>
      </c>
      <c r="R572" s="193">
        <v>0</v>
      </c>
      <c r="S572" s="193">
        <v>0</v>
      </c>
      <c r="T572" s="193">
        <v>0</v>
      </c>
      <c r="U572" s="193">
        <v>0</v>
      </c>
      <c r="V572" s="193">
        <v>0</v>
      </c>
      <c r="W572" s="193">
        <v>0</v>
      </c>
      <c r="X572" s="193">
        <v>0</v>
      </c>
      <c r="Y572" s="193">
        <v>1</v>
      </c>
      <c r="Z572" s="193">
        <v>0</v>
      </c>
      <c r="AA572" s="193">
        <v>0</v>
      </c>
      <c r="AB572" s="193">
        <v>0</v>
      </c>
      <c r="AC572" s="193">
        <v>1</v>
      </c>
      <c r="AD572" s="193">
        <v>0</v>
      </c>
      <c r="AE572" s="193">
        <v>0</v>
      </c>
      <c r="AF572" s="193">
        <v>0</v>
      </c>
      <c r="AG572" s="193">
        <v>0</v>
      </c>
      <c r="AH572" s="193">
        <v>0</v>
      </c>
      <c r="AI572" s="193">
        <v>0</v>
      </c>
      <c r="AJ572" s="193">
        <v>0</v>
      </c>
      <c r="AK572" s="193">
        <v>0</v>
      </c>
      <c r="AL572" s="193">
        <v>0</v>
      </c>
      <c r="AM572" s="193">
        <v>0</v>
      </c>
      <c r="AN572" s="193">
        <v>0</v>
      </c>
      <c r="AO572" s="193">
        <v>0</v>
      </c>
      <c r="AP572" s="193">
        <v>0</v>
      </c>
      <c r="AQ572" s="193">
        <v>0</v>
      </c>
      <c r="AR572" s="193">
        <v>0</v>
      </c>
      <c r="AS572" s="193">
        <v>0</v>
      </c>
      <c r="AT572" s="193">
        <v>0</v>
      </c>
      <c r="AU572" s="193">
        <v>0</v>
      </c>
      <c r="AV572" s="193">
        <v>0</v>
      </c>
      <c r="AW572" s="193">
        <v>5</v>
      </c>
      <c r="AX572" s="193">
        <v>0</v>
      </c>
      <c r="AY572" s="193">
        <v>0</v>
      </c>
      <c r="AZ572" s="193">
        <v>0</v>
      </c>
      <c r="BA572" s="193">
        <v>0</v>
      </c>
      <c r="BB572" s="193">
        <v>0</v>
      </c>
      <c r="BC572" s="193">
        <v>1</v>
      </c>
      <c r="BD572" s="193">
        <v>1</v>
      </c>
      <c r="BE572" s="193">
        <v>12</v>
      </c>
    </row>
    <row r="573" spans="1:57" x14ac:dyDescent="0.25">
      <c r="A573" s="199" t="s">
        <v>4523</v>
      </c>
      <c r="B573" s="193">
        <v>0</v>
      </c>
      <c r="C573" s="193">
        <v>0</v>
      </c>
      <c r="D573" s="193">
        <v>0</v>
      </c>
      <c r="E573" s="193">
        <v>0</v>
      </c>
      <c r="F573" s="193">
        <v>0</v>
      </c>
      <c r="G573" s="193">
        <v>0</v>
      </c>
      <c r="H573" s="193">
        <v>0</v>
      </c>
      <c r="I573" s="193">
        <v>0</v>
      </c>
      <c r="J573" s="193">
        <v>0</v>
      </c>
      <c r="K573" s="193">
        <v>0</v>
      </c>
      <c r="L573" s="193">
        <v>0</v>
      </c>
      <c r="M573" s="193">
        <v>0</v>
      </c>
      <c r="N573" s="193">
        <v>2</v>
      </c>
      <c r="O573" s="193">
        <v>0</v>
      </c>
      <c r="P573" s="193">
        <v>0</v>
      </c>
      <c r="Q573" s="193">
        <v>0</v>
      </c>
      <c r="R573" s="193">
        <v>0</v>
      </c>
      <c r="S573" s="193">
        <v>0</v>
      </c>
      <c r="T573" s="193">
        <v>0</v>
      </c>
      <c r="U573" s="193">
        <v>0</v>
      </c>
      <c r="V573" s="193">
        <v>0</v>
      </c>
      <c r="W573" s="193">
        <v>0</v>
      </c>
      <c r="X573" s="193">
        <v>1</v>
      </c>
      <c r="Y573" s="193">
        <v>0</v>
      </c>
      <c r="Z573" s="193">
        <v>2</v>
      </c>
      <c r="AA573" s="193">
        <v>0</v>
      </c>
      <c r="AB573" s="193">
        <v>0</v>
      </c>
      <c r="AC573" s="193">
        <v>0</v>
      </c>
      <c r="AD573" s="193">
        <v>0</v>
      </c>
      <c r="AE573" s="193">
        <v>0</v>
      </c>
      <c r="AF573" s="193">
        <v>0</v>
      </c>
      <c r="AG573" s="193">
        <v>0</v>
      </c>
      <c r="AH573" s="193">
        <v>0</v>
      </c>
      <c r="AI573" s="193">
        <v>0</v>
      </c>
      <c r="AJ573" s="193">
        <v>1</v>
      </c>
      <c r="AK573" s="193">
        <v>0</v>
      </c>
      <c r="AL573" s="193">
        <v>0</v>
      </c>
      <c r="AM573" s="193">
        <v>1</v>
      </c>
      <c r="AN573" s="193">
        <v>0</v>
      </c>
      <c r="AO573" s="193">
        <v>0</v>
      </c>
      <c r="AP573" s="193">
        <v>0</v>
      </c>
      <c r="AQ573" s="193">
        <v>0</v>
      </c>
      <c r="AR573" s="193">
        <v>0</v>
      </c>
      <c r="AS573" s="193">
        <v>0</v>
      </c>
      <c r="AT573" s="193">
        <v>0</v>
      </c>
      <c r="AU573" s="193">
        <v>0</v>
      </c>
      <c r="AV573" s="193">
        <v>0</v>
      </c>
      <c r="AW573" s="193">
        <v>3</v>
      </c>
      <c r="AX573" s="193">
        <v>0</v>
      </c>
      <c r="AY573" s="193">
        <v>0</v>
      </c>
      <c r="AZ573" s="193">
        <v>0</v>
      </c>
      <c r="BA573" s="193">
        <v>0</v>
      </c>
      <c r="BB573" s="193">
        <v>0</v>
      </c>
      <c r="BC573" s="193">
        <v>0</v>
      </c>
      <c r="BD573" s="193">
        <v>0</v>
      </c>
      <c r="BE573" s="193">
        <v>10</v>
      </c>
    </row>
    <row r="574" spans="1:57" x14ac:dyDescent="0.25">
      <c r="A574" s="198" t="s">
        <v>4535</v>
      </c>
      <c r="B574" s="193">
        <v>0</v>
      </c>
      <c r="C574" s="193">
        <v>1</v>
      </c>
      <c r="D574" s="193">
        <v>1</v>
      </c>
      <c r="E574" s="193">
        <v>1</v>
      </c>
      <c r="F574" s="193">
        <v>1</v>
      </c>
      <c r="G574" s="193">
        <v>0</v>
      </c>
      <c r="H574" s="193">
        <v>3</v>
      </c>
      <c r="I574" s="193">
        <v>0</v>
      </c>
      <c r="J574" s="193">
        <v>1</v>
      </c>
      <c r="K574" s="193">
        <v>0</v>
      </c>
      <c r="L574" s="193">
        <v>0</v>
      </c>
      <c r="M574" s="193">
        <v>3</v>
      </c>
      <c r="N574" s="193">
        <v>0</v>
      </c>
      <c r="O574" s="193">
        <v>0</v>
      </c>
      <c r="P574" s="193">
        <v>0</v>
      </c>
      <c r="Q574" s="193">
        <v>0</v>
      </c>
      <c r="R574" s="193">
        <v>3</v>
      </c>
      <c r="S574" s="193">
        <v>1</v>
      </c>
      <c r="T574" s="193">
        <v>0</v>
      </c>
      <c r="U574" s="193">
        <v>0</v>
      </c>
      <c r="V574" s="193">
        <v>0</v>
      </c>
      <c r="W574" s="193">
        <v>0</v>
      </c>
      <c r="X574" s="193">
        <v>0</v>
      </c>
      <c r="Y574" s="193">
        <v>0</v>
      </c>
      <c r="Z574" s="193">
        <v>0</v>
      </c>
      <c r="AA574" s="193">
        <v>1</v>
      </c>
      <c r="AB574" s="193">
        <v>0</v>
      </c>
      <c r="AC574" s="193">
        <v>0</v>
      </c>
      <c r="AD574" s="193">
        <v>0</v>
      </c>
      <c r="AE574" s="193">
        <v>0</v>
      </c>
      <c r="AF574" s="193">
        <v>0</v>
      </c>
      <c r="AG574" s="193">
        <v>0</v>
      </c>
      <c r="AH574" s="193">
        <v>0</v>
      </c>
      <c r="AI574" s="193">
        <v>2</v>
      </c>
      <c r="AJ574" s="193">
        <v>0</v>
      </c>
      <c r="AK574" s="193">
        <v>1</v>
      </c>
      <c r="AL574" s="193">
        <v>0</v>
      </c>
      <c r="AM574" s="193">
        <v>0</v>
      </c>
      <c r="AN574" s="193">
        <v>0</v>
      </c>
      <c r="AO574" s="193">
        <v>0</v>
      </c>
      <c r="AP574" s="193">
        <v>0</v>
      </c>
      <c r="AQ574" s="193">
        <v>0</v>
      </c>
      <c r="AR574" s="193">
        <v>0</v>
      </c>
      <c r="AS574" s="193">
        <v>0</v>
      </c>
      <c r="AT574" s="193">
        <v>0</v>
      </c>
      <c r="AU574" s="193">
        <v>0</v>
      </c>
      <c r="AV574" s="193">
        <v>0</v>
      </c>
      <c r="AW574" s="193">
        <v>0</v>
      </c>
      <c r="AX574" s="193">
        <v>0</v>
      </c>
      <c r="AY574" s="193">
        <v>0</v>
      </c>
      <c r="AZ574" s="193">
        <v>0</v>
      </c>
      <c r="BA574" s="193">
        <v>0</v>
      </c>
      <c r="BB574" s="193">
        <v>1</v>
      </c>
      <c r="BC574" s="193">
        <v>10</v>
      </c>
      <c r="BD574" s="193">
        <v>4</v>
      </c>
      <c r="BE574" s="193">
        <v>34</v>
      </c>
    </row>
    <row r="575" spans="1:57" x14ac:dyDescent="0.25">
      <c r="A575" s="198" t="s">
        <v>4524</v>
      </c>
      <c r="B575" s="193">
        <v>2</v>
      </c>
      <c r="C575" s="193">
        <v>35</v>
      </c>
      <c r="D575" s="193">
        <v>61</v>
      </c>
      <c r="E575" s="193">
        <v>5</v>
      </c>
      <c r="F575" s="193">
        <v>31</v>
      </c>
      <c r="G575" s="193">
        <v>31</v>
      </c>
      <c r="H575" s="193">
        <v>49</v>
      </c>
      <c r="I575" s="193">
        <v>6</v>
      </c>
      <c r="J575" s="193">
        <v>14</v>
      </c>
      <c r="K575" s="193">
        <v>6</v>
      </c>
      <c r="L575" s="193">
        <v>4</v>
      </c>
      <c r="M575" s="193">
        <v>149</v>
      </c>
      <c r="N575" s="193">
        <v>23</v>
      </c>
      <c r="O575" s="193">
        <v>7</v>
      </c>
      <c r="P575" s="193">
        <v>4</v>
      </c>
      <c r="Q575" s="193">
        <v>11</v>
      </c>
      <c r="R575" s="193">
        <v>27</v>
      </c>
      <c r="S575" s="193">
        <v>11</v>
      </c>
      <c r="T575" s="193">
        <v>2</v>
      </c>
      <c r="U575" s="193">
        <v>7</v>
      </c>
      <c r="V575" s="193">
        <v>9</v>
      </c>
      <c r="W575" s="193">
        <v>1</v>
      </c>
      <c r="X575" s="193">
        <v>11</v>
      </c>
      <c r="Y575" s="193">
        <v>3</v>
      </c>
      <c r="Z575" s="193">
        <v>19</v>
      </c>
      <c r="AA575" s="193">
        <v>46</v>
      </c>
      <c r="AB575" s="193">
        <v>22</v>
      </c>
      <c r="AC575" s="193">
        <v>6</v>
      </c>
      <c r="AD575" s="193">
        <v>5</v>
      </c>
      <c r="AE575" s="193">
        <v>11</v>
      </c>
      <c r="AF575" s="193">
        <v>9</v>
      </c>
      <c r="AG575" s="193">
        <v>19</v>
      </c>
      <c r="AH575" s="193">
        <v>9</v>
      </c>
      <c r="AI575" s="193">
        <v>16</v>
      </c>
      <c r="AJ575" s="193">
        <v>38</v>
      </c>
      <c r="AK575" s="193">
        <v>60</v>
      </c>
      <c r="AL575" s="193">
        <v>4</v>
      </c>
      <c r="AM575" s="193">
        <v>9</v>
      </c>
      <c r="AN575" s="193">
        <v>12</v>
      </c>
      <c r="AO575" s="193">
        <v>3</v>
      </c>
      <c r="AP575" s="193">
        <v>12</v>
      </c>
      <c r="AQ575" s="193">
        <v>12</v>
      </c>
      <c r="AR575" s="193">
        <v>6</v>
      </c>
      <c r="AS575" s="193">
        <v>0</v>
      </c>
      <c r="AT575" s="193">
        <v>4</v>
      </c>
      <c r="AU575" s="193">
        <v>8</v>
      </c>
      <c r="AV575" s="193">
        <v>28</v>
      </c>
      <c r="AW575" s="193">
        <v>14</v>
      </c>
      <c r="AX575" s="193">
        <v>9</v>
      </c>
      <c r="AY575" s="193">
        <v>7</v>
      </c>
      <c r="AZ575" s="193">
        <v>24</v>
      </c>
      <c r="BA575" s="193">
        <v>8</v>
      </c>
      <c r="BB575" s="193">
        <v>24</v>
      </c>
      <c r="BC575" s="193">
        <v>252</v>
      </c>
      <c r="BD575" s="193">
        <v>117</v>
      </c>
      <c r="BE575" s="193">
        <v>1322</v>
      </c>
    </row>
    <row r="576" spans="1:57" x14ac:dyDescent="0.25">
      <c r="A576" s="199" t="s">
        <v>4525</v>
      </c>
      <c r="B576" s="193">
        <v>0</v>
      </c>
      <c r="C576" s="193">
        <v>0</v>
      </c>
      <c r="D576" s="193">
        <v>1</v>
      </c>
      <c r="E576" s="193">
        <v>0</v>
      </c>
      <c r="F576" s="193">
        <v>1</v>
      </c>
      <c r="G576" s="193">
        <v>0</v>
      </c>
      <c r="H576" s="193">
        <v>5</v>
      </c>
      <c r="I576" s="193">
        <v>2</v>
      </c>
      <c r="J576" s="193">
        <v>0</v>
      </c>
      <c r="K576" s="193">
        <v>0</v>
      </c>
      <c r="L576" s="193">
        <v>0</v>
      </c>
      <c r="M576" s="193">
        <v>1</v>
      </c>
      <c r="N576" s="193">
        <v>0</v>
      </c>
      <c r="O576" s="193">
        <v>0</v>
      </c>
      <c r="P576" s="193">
        <v>0</v>
      </c>
      <c r="Q576" s="193">
        <v>0</v>
      </c>
      <c r="R576" s="193">
        <v>0</v>
      </c>
      <c r="S576" s="193">
        <v>0</v>
      </c>
      <c r="T576" s="193">
        <v>0</v>
      </c>
      <c r="U576" s="193">
        <v>0</v>
      </c>
      <c r="V576" s="193">
        <v>1</v>
      </c>
      <c r="W576" s="193">
        <v>0</v>
      </c>
      <c r="X576" s="193">
        <v>1</v>
      </c>
      <c r="Y576" s="193">
        <v>1</v>
      </c>
      <c r="Z576" s="193">
        <v>0</v>
      </c>
      <c r="AA576" s="193">
        <v>0</v>
      </c>
      <c r="AB576" s="193">
        <v>1</v>
      </c>
      <c r="AC576" s="193">
        <v>0</v>
      </c>
      <c r="AD576" s="193">
        <v>0</v>
      </c>
      <c r="AE576" s="193">
        <v>0</v>
      </c>
      <c r="AF576" s="193">
        <v>0</v>
      </c>
      <c r="AG576" s="193">
        <v>0</v>
      </c>
      <c r="AH576" s="193">
        <v>1</v>
      </c>
      <c r="AI576" s="193">
        <v>1</v>
      </c>
      <c r="AJ576" s="193">
        <v>0</v>
      </c>
      <c r="AK576" s="193">
        <v>1</v>
      </c>
      <c r="AL576" s="193">
        <v>1</v>
      </c>
      <c r="AM576" s="193">
        <v>0</v>
      </c>
      <c r="AN576" s="193">
        <v>0</v>
      </c>
      <c r="AO576" s="193">
        <v>0</v>
      </c>
      <c r="AP576" s="193">
        <v>0</v>
      </c>
      <c r="AQ576" s="193">
        <v>0</v>
      </c>
      <c r="AR576" s="193">
        <v>0</v>
      </c>
      <c r="AS576" s="193">
        <v>0</v>
      </c>
      <c r="AT576" s="193">
        <v>1</v>
      </c>
      <c r="AU576" s="193">
        <v>0</v>
      </c>
      <c r="AV576" s="193">
        <v>0</v>
      </c>
      <c r="AW576" s="193">
        <v>0</v>
      </c>
      <c r="AX576" s="193">
        <v>0</v>
      </c>
      <c r="AY576" s="193">
        <v>0</v>
      </c>
      <c r="AZ576" s="193">
        <v>1</v>
      </c>
      <c r="BA576" s="193">
        <v>1</v>
      </c>
      <c r="BB576" s="193">
        <v>0</v>
      </c>
      <c r="BC576" s="193">
        <v>2</v>
      </c>
      <c r="BD576" s="193">
        <v>2</v>
      </c>
      <c r="BE576" s="193">
        <v>25</v>
      </c>
    </row>
    <row r="577" spans="1:57" x14ac:dyDescent="0.25">
      <c r="A577" s="198" t="s">
        <v>4526</v>
      </c>
      <c r="B577" s="43">
        <v>0</v>
      </c>
      <c r="C577" s="193">
        <v>0</v>
      </c>
      <c r="D577" s="193">
        <v>0</v>
      </c>
      <c r="E577" s="193">
        <v>0</v>
      </c>
      <c r="F577" s="193">
        <v>0</v>
      </c>
      <c r="G577" s="193">
        <v>0</v>
      </c>
      <c r="H577" s="193">
        <v>0</v>
      </c>
      <c r="I577" s="193">
        <v>0</v>
      </c>
      <c r="J577" s="193">
        <v>0</v>
      </c>
      <c r="K577" s="193">
        <v>0</v>
      </c>
      <c r="L577" s="193">
        <v>0</v>
      </c>
      <c r="M577" s="193">
        <v>0</v>
      </c>
      <c r="N577" s="193">
        <v>0</v>
      </c>
      <c r="O577" s="193">
        <v>0</v>
      </c>
      <c r="P577" s="193">
        <v>0</v>
      </c>
      <c r="Q577" s="193">
        <v>0</v>
      </c>
      <c r="R577" s="193">
        <v>0</v>
      </c>
      <c r="S577" s="193">
        <v>0</v>
      </c>
      <c r="T577" s="193">
        <v>0</v>
      </c>
      <c r="U577" s="193">
        <v>0</v>
      </c>
      <c r="V577" s="193">
        <v>1</v>
      </c>
      <c r="W577" s="193">
        <v>0</v>
      </c>
      <c r="X577" s="193">
        <v>0</v>
      </c>
      <c r="Y577" s="193">
        <v>0</v>
      </c>
      <c r="Z577" s="193">
        <v>1</v>
      </c>
      <c r="AA577" s="193">
        <v>1</v>
      </c>
      <c r="AB577" s="43">
        <v>0</v>
      </c>
      <c r="AC577" s="193">
        <v>0</v>
      </c>
      <c r="AD577" s="193">
        <v>0</v>
      </c>
      <c r="AE577" s="193">
        <v>0</v>
      </c>
      <c r="AF577" s="193">
        <v>0</v>
      </c>
      <c r="AG577" s="193">
        <v>0</v>
      </c>
      <c r="AH577" s="193">
        <v>0</v>
      </c>
      <c r="AI577" s="193">
        <v>0</v>
      </c>
      <c r="AJ577" s="193">
        <v>0</v>
      </c>
      <c r="AK577" s="193">
        <v>0</v>
      </c>
      <c r="AL577" s="193">
        <v>0</v>
      </c>
      <c r="AM577" s="193">
        <v>0</v>
      </c>
      <c r="AN577" s="193">
        <v>0</v>
      </c>
      <c r="AO577" s="43">
        <v>0</v>
      </c>
      <c r="AP577" s="193">
        <v>0</v>
      </c>
      <c r="AQ577" s="193">
        <v>0</v>
      </c>
      <c r="AR577" s="193">
        <v>0</v>
      </c>
      <c r="AS577" s="193">
        <v>0</v>
      </c>
      <c r="AT577" s="193">
        <v>0</v>
      </c>
      <c r="AU577" s="193">
        <v>0</v>
      </c>
      <c r="AV577" s="193">
        <v>0</v>
      </c>
      <c r="AW577" s="193">
        <v>0</v>
      </c>
      <c r="AX577" s="193">
        <v>1</v>
      </c>
      <c r="AY577" s="193">
        <v>0</v>
      </c>
      <c r="AZ577" s="193">
        <v>0</v>
      </c>
      <c r="BA577" s="193">
        <v>0</v>
      </c>
      <c r="BB577" s="193">
        <v>0</v>
      </c>
      <c r="BC577" s="193">
        <v>0</v>
      </c>
      <c r="BD577" s="193">
        <v>1</v>
      </c>
      <c r="BE577" s="193">
        <v>5</v>
      </c>
    </row>
    <row r="579" spans="1:57" x14ac:dyDescent="0.25">
      <c r="A579" s="198" t="s">
        <v>4527</v>
      </c>
      <c r="B579" s="193" t="s">
        <v>5364</v>
      </c>
      <c r="C579" s="193" t="s">
        <v>5365</v>
      </c>
      <c r="D579" s="193" t="s">
        <v>5366</v>
      </c>
      <c r="E579" s="193" t="s">
        <v>5367</v>
      </c>
      <c r="F579" s="193" t="s">
        <v>5368</v>
      </c>
      <c r="G579" s="193" t="s">
        <v>5369</v>
      </c>
      <c r="H579" s="193" t="s">
        <v>5370</v>
      </c>
      <c r="I579" s="193" t="s">
        <v>5371</v>
      </c>
      <c r="J579" s="193" t="s">
        <v>5372</v>
      </c>
      <c r="K579" s="193" t="s">
        <v>5373</v>
      </c>
      <c r="L579" s="193" t="s">
        <v>5374</v>
      </c>
      <c r="M579" s="193" t="s">
        <v>5375</v>
      </c>
      <c r="N579" s="193" t="s">
        <v>5376</v>
      </c>
      <c r="O579" s="193" t="s">
        <v>5377</v>
      </c>
      <c r="P579" s="193" t="s">
        <v>5378</v>
      </c>
      <c r="Q579" s="193" t="s">
        <v>5379</v>
      </c>
      <c r="R579" s="193" t="s">
        <v>5380</v>
      </c>
      <c r="S579" s="193" t="s">
        <v>5381</v>
      </c>
      <c r="T579" s="193" t="s">
        <v>5382</v>
      </c>
      <c r="U579" s="193" t="s">
        <v>5383</v>
      </c>
      <c r="V579" s="193" t="s">
        <v>5384</v>
      </c>
      <c r="W579" s="193" t="s">
        <v>5385</v>
      </c>
      <c r="X579" s="193" t="s">
        <v>5386</v>
      </c>
      <c r="Y579" s="193" t="s">
        <v>5387</v>
      </c>
      <c r="Z579" s="193" t="s">
        <v>5388</v>
      </c>
      <c r="AA579" s="193" t="s">
        <v>4540</v>
      </c>
      <c r="AB579" s="193" t="s">
        <v>4541</v>
      </c>
      <c r="AC579" s="193" t="s">
        <v>4542</v>
      </c>
    </row>
    <row r="580" spans="1:57" x14ac:dyDescent="0.25">
      <c r="A580" s="198" t="s">
        <v>4528</v>
      </c>
      <c r="B580" s="193" t="s">
        <v>5404</v>
      </c>
      <c r="C580" s="193" t="s">
        <v>5405</v>
      </c>
      <c r="D580" s="193" t="s">
        <v>5406</v>
      </c>
      <c r="E580" s="193" t="s">
        <v>5407</v>
      </c>
      <c r="F580" s="193" t="s">
        <v>5408</v>
      </c>
      <c r="G580" s="193" t="s">
        <v>5409</v>
      </c>
      <c r="H580" s="193" t="s">
        <v>5410</v>
      </c>
      <c r="I580" s="193" t="s">
        <v>5411</v>
      </c>
      <c r="J580" s="193" t="s">
        <v>5412</v>
      </c>
      <c r="K580" s="193" t="s">
        <v>5413</v>
      </c>
      <c r="L580" s="193" t="s">
        <v>5414</v>
      </c>
      <c r="M580" s="193" t="s">
        <v>5415</v>
      </c>
      <c r="N580" s="193" t="s">
        <v>5416</v>
      </c>
      <c r="O580" s="193" t="s">
        <v>5392</v>
      </c>
      <c r="P580" s="193" t="s">
        <v>5393</v>
      </c>
      <c r="Q580" s="193" t="s">
        <v>5394</v>
      </c>
      <c r="R580" s="193" t="s">
        <v>5395</v>
      </c>
      <c r="S580" s="193" t="s">
        <v>5396</v>
      </c>
      <c r="T580" s="193" t="s">
        <v>5397</v>
      </c>
      <c r="U580" s="193" t="s">
        <v>5398</v>
      </c>
      <c r="V580" s="193" t="s">
        <v>5399</v>
      </c>
      <c r="W580" s="193" t="s">
        <v>5400</v>
      </c>
      <c r="X580" s="193" t="s">
        <v>5401</v>
      </c>
      <c r="Y580" s="193" t="s">
        <v>5402</v>
      </c>
      <c r="Z580" s="193" t="s">
        <v>5403</v>
      </c>
      <c r="AA580" s="193" t="s">
        <v>5391</v>
      </c>
      <c r="AB580" s="193" t="s">
        <v>5390</v>
      </c>
      <c r="AC580" s="193" t="s">
        <v>5389</v>
      </c>
    </row>
    <row r="581" spans="1:57" x14ac:dyDescent="0.25">
      <c r="A581" s="198" t="s">
        <v>4529</v>
      </c>
      <c r="B581" s="193">
        <v>63.25</v>
      </c>
      <c r="C581" s="193">
        <v>36.159999999999997</v>
      </c>
      <c r="D581" s="193">
        <v>56.07</v>
      </c>
      <c r="E581" s="193">
        <v>56.49</v>
      </c>
      <c r="F581" s="193">
        <v>71.22</v>
      </c>
      <c r="G581" s="193">
        <v>66.66</v>
      </c>
      <c r="H581" s="193">
        <v>64.78</v>
      </c>
      <c r="I581" s="193">
        <v>54.67</v>
      </c>
      <c r="J581" s="193">
        <v>66.16</v>
      </c>
      <c r="K581" s="193">
        <v>75.14</v>
      </c>
      <c r="L581" s="193">
        <v>58.18</v>
      </c>
      <c r="M581" s="193">
        <v>53.16</v>
      </c>
      <c r="N581" s="193">
        <v>62.23</v>
      </c>
      <c r="O581" s="193">
        <v>61.41</v>
      </c>
      <c r="P581" s="193">
        <v>69.14</v>
      </c>
      <c r="Q581" s="193">
        <v>60.63</v>
      </c>
      <c r="R581" s="193">
        <v>62.33</v>
      </c>
      <c r="S581" s="193">
        <v>54.68</v>
      </c>
      <c r="T581" s="193">
        <v>63.96</v>
      </c>
      <c r="U581" s="193">
        <v>64.73</v>
      </c>
      <c r="V581" s="193">
        <v>78.48</v>
      </c>
      <c r="W581" s="193">
        <v>53.33</v>
      </c>
      <c r="X581" s="193">
        <v>69.260000000000005</v>
      </c>
      <c r="Y581" s="193">
        <v>64.44</v>
      </c>
      <c r="Z581" s="193">
        <v>68</v>
      </c>
      <c r="AC581" s="193">
        <v>71.37</v>
      </c>
    </row>
    <row r="582" spans="1:57" x14ac:dyDescent="0.25">
      <c r="A582" s="198" t="s">
        <v>4531</v>
      </c>
      <c r="B582" s="193">
        <v>166</v>
      </c>
      <c r="C582" s="193">
        <v>224</v>
      </c>
      <c r="D582" s="193">
        <v>107</v>
      </c>
      <c r="E582" s="193">
        <v>1554</v>
      </c>
      <c r="F582" s="193">
        <v>212</v>
      </c>
      <c r="G582" s="193">
        <v>150</v>
      </c>
      <c r="H582" s="193">
        <v>71</v>
      </c>
      <c r="I582" s="193">
        <v>139</v>
      </c>
      <c r="J582" s="193">
        <v>198</v>
      </c>
      <c r="K582" s="193">
        <v>169</v>
      </c>
      <c r="L582" s="193">
        <v>55</v>
      </c>
      <c r="M582" s="193">
        <v>1358</v>
      </c>
      <c r="N582" s="193">
        <v>188</v>
      </c>
      <c r="O582" s="193">
        <v>254</v>
      </c>
      <c r="P582" s="193">
        <v>175</v>
      </c>
      <c r="Q582" s="193">
        <v>282</v>
      </c>
      <c r="R582" s="193">
        <v>77</v>
      </c>
      <c r="S582" s="193">
        <v>256</v>
      </c>
      <c r="T582" s="193">
        <v>111</v>
      </c>
      <c r="U582" s="193">
        <v>224</v>
      </c>
      <c r="V582" s="193">
        <v>79</v>
      </c>
      <c r="W582" s="193">
        <v>75</v>
      </c>
      <c r="X582" s="193">
        <v>205</v>
      </c>
      <c r="Y582" s="193">
        <v>135</v>
      </c>
      <c r="Z582" s="193">
        <v>100</v>
      </c>
      <c r="AA582" s="193">
        <v>0</v>
      </c>
      <c r="AB582" s="193">
        <v>0</v>
      </c>
      <c r="AC582" s="193">
        <v>6564</v>
      </c>
    </row>
    <row r="583" spans="1:57" x14ac:dyDescent="0.25">
      <c r="A583" s="198" t="s">
        <v>4530</v>
      </c>
      <c r="B583" s="193">
        <v>105</v>
      </c>
      <c r="C583" s="193">
        <v>81</v>
      </c>
      <c r="D583" s="193">
        <v>60</v>
      </c>
      <c r="E583" s="193">
        <v>878</v>
      </c>
      <c r="F583" s="193">
        <v>151</v>
      </c>
      <c r="G583" s="193">
        <v>100</v>
      </c>
      <c r="H583" s="193">
        <v>46</v>
      </c>
      <c r="I583" s="193">
        <v>76</v>
      </c>
      <c r="J583" s="193">
        <v>131</v>
      </c>
      <c r="K583" s="193">
        <v>127</v>
      </c>
      <c r="L583" s="193">
        <v>32</v>
      </c>
      <c r="M583" s="193">
        <v>722</v>
      </c>
      <c r="N583" s="193">
        <v>117</v>
      </c>
      <c r="O583" s="193">
        <v>156</v>
      </c>
      <c r="P583" s="193">
        <v>121</v>
      </c>
      <c r="Q583" s="193">
        <v>171</v>
      </c>
      <c r="R583" s="193">
        <v>48</v>
      </c>
      <c r="S583" s="193">
        <v>140</v>
      </c>
      <c r="T583" s="193">
        <v>71</v>
      </c>
      <c r="U583" s="193">
        <v>145</v>
      </c>
      <c r="V583" s="193">
        <v>62</v>
      </c>
      <c r="W583" s="193">
        <v>40</v>
      </c>
      <c r="X583" s="193">
        <v>142</v>
      </c>
      <c r="Y583" s="193">
        <v>87</v>
      </c>
      <c r="Z583" s="193">
        <v>68</v>
      </c>
      <c r="AA583" s="193">
        <v>356</v>
      </c>
      <c r="AB583" s="193">
        <v>452</v>
      </c>
      <c r="AC583" s="193">
        <v>4685</v>
      </c>
    </row>
    <row r="584" spans="1:57" x14ac:dyDescent="0.25">
      <c r="A584" s="198" t="s">
        <v>4532</v>
      </c>
      <c r="B584" s="193">
        <v>42</v>
      </c>
      <c r="C584" s="193">
        <v>28</v>
      </c>
      <c r="D584" s="193">
        <v>21</v>
      </c>
      <c r="E584" s="193">
        <v>302</v>
      </c>
      <c r="F584" s="193">
        <v>57</v>
      </c>
      <c r="G584" s="193">
        <v>31</v>
      </c>
      <c r="H584" s="193">
        <v>11</v>
      </c>
      <c r="I584" s="193">
        <v>27</v>
      </c>
      <c r="J584" s="193">
        <v>47</v>
      </c>
      <c r="K584" s="193">
        <v>72</v>
      </c>
      <c r="L584" s="193">
        <v>10</v>
      </c>
      <c r="M584" s="193">
        <v>250</v>
      </c>
      <c r="N584" s="193">
        <v>52</v>
      </c>
      <c r="O584" s="193">
        <v>73</v>
      </c>
      <c r="P584" s="193">
        <v>53</v>
      </c>
      <c r="Q584" s="193">
        <v>55</v>
      </c>
      <c r="R584" s="193">
        <v>15</v>
      </c>
      <c r="S584" s="193">
        <v>65</v>
      </c>
      <c r="T584" s="193">
        <v>27</v>
      </c>
      <c r="U584" s="193">
        <v>57</v>
      </c>
      <c r="V584" s="193">
        <v>26</v>
      </c>
      <c r="W584" s="193">
        <v>9</v>
      </c>
      <c r="X584" s="193">
        <v>37</v>
      </c>
      <c r="Y584" s="193">
        <v>29</v>
      </c>
      <c r="Z584" s="193">
        <v>28</v>
      </c>
      <c r="AA584" s="193">
        <v>114</v>
      </c>
      <c r="AB584" s="193">
        <v>151</v>
      </c>
      <c r="AC584" s="193">
        <v>1689</v>
      </c>
    </row>
    <row r="585" spans="1:57" x14ac:dyDescent="0.25">
      <c r="A585" s="198" t="s">
        <v>4533</v>
      </c>
      <c r="B585" s="193">
        <v>40</v>
      </c>
      <c r="C585">
        <v>34</v>
      </c>
      <c r="D585" s="193">
        <v>23</v>
      </c>
      <c r="E585" s="193">
        <v>340</v>
      </c>
      <c r="F585" s="193">
        <v>65</v>
      </c>
      <c r="G585" s="193">
        <v>46</v>
      </c>
      <c r="H585" s="193">
        <v>28</v>
      </c>
      <c r="I585" s="193">
        <v>24</v>
      </c>
      <c r="J585" s="193">
        <v>63</v>
      </c>
      <c r="K585" s="193">
        <v>36</v>
      </c>
      <c r="L585" s="193">
        <v>13</v>
      </c>
      <c r="M585" s="193">
        <v>254</v>
      </c>
      <c r="N585" s="193">
        <v>41</v>
      </c>
      <c r="O585" s="193">
        <v>56</v>
      </c>
      <c r="P585" s="193">
        <v>42</v>
      </c>
      <c r="Q585" s="193">
        <v>85</v>
      </c>
      <c r="R585" s="193">
        <v>16</v>
      </c>
      <c r="S585" s="193">
        <v>50</v>
      </c>
      <c r="T585" s="193">
        <v>36</v>
      </c>
      <c r="U585" s="193">
        <v>62</v>
      </c>
      <c r="V585" s="193">
        <v>23</v>
      </c>
      <c r="W585" s="193">
        <v>25</v>
      </c>
      <c r="X585" s="193">
        <v>85</v>
      </c>
      <c r="Y585" s="193">
        <v>32</v>
      </c>
      <c r="Z585" s="193">
        <v>33</v>
      </c>
      <c r="AA585" s="193">
        <v>134</v>
      </c>
      <c r="AB585" s="193">
        <v>136</v>
      </c>
      <c r="AC585" s="193">
        <v>1822</v>
      </c>
    </row>
    <row r="586" spans="1:57" x14ac:dyDescent="0.25">
      <c r="A586" s="198" t="s">
        <v>4521</v>
      </c>
      <c r="B586" s="193">
        <v>1</v>
      </c>
      <c r="C586">
        <v>0</v>
      </c>
      <c r="D586" s="193">
        <v>0</v>
      </c>
      <c r="E586" s="193">
        <v>2</v>
      </c>
      <c r="F586" s="193">
        <v>1</v>
      </c>
      <c r="G586" s="193">
        <v>0</v>
      </c>
      <c r="H586" s="193">
        <v>0</v>
      </c>
      <c r="I586" s="193">
        <v>0</v>
      </c>
      <c r="J586" s="193">
        <v>1</v>
      </c>
      <c r="K586" s="193">
        <v>1</v>
      </c>
      <c r="L586" s="193">
        <v>0</v>
      </c>
      <c r="M586" s="193">
        <v>1</v>
      </c>
      <c r="N586" s="193">
        <v>1</v>
      </c>
      <c r="O586" s="193">
        <v>1</v>
      </c>
      <c r="P586" s="193">
        <v>1</v>
      </c>
      <c r="Q586" s="193">
        <v>2</v>
      </c>
      <c r="R586" s="193">
        <v>0</v>
      </c>
      <c r="S586" s="193">
        <v>1</v>
      </c>
      <c r="T586" s="193">
        <v>0</v>
      </c>
      <c r="U586" s="193">
        <v>0</v>
      </c>
      <c r="V586" s="193">
        <v>0</v>
      </c>
      <c r="W586" s="193">
        <v>0</v>
      </c>
      <c r="X586" s="193">
        <v>0</v>
      </c>
      <c r="Y586" s="193">
        <v>0</v>
      </c>
      <c r="Z586" s="193">
        <v>0</v>
      </c>
      <c r="AA586" s="193">
        <v>1</v>
      </c>
      <c r="AB586" s="193">
        <v>1</v>
      </c>
      <c r="AC586" s="193">
        <v>15</v>
      </c>
    </row>
    <row r="587" spans="1:57" x14ac:dyDescent="0.25">
      <c r="A587" s="199" t="s">
        <v>4534</v>
      </c>
      <c r="B587" s="193">
        <v>1</v>
      </c>
      <c r="C587">
        <v>0</v>
      </c>
      <c r="D587" s="193">
        <v>0</v>
      </c>
      <c r="E587" s="193">
        <v>0</v>
      </c>
      <c r="F587" s="193">
        <v>0</v>
      </c>
      <c r="G587" s="193">
        <v>1</v>
      </c>
      <c r="H587" s="193">
        <v>0</v>
      </c>
      <c r="I587" s="193">
        <v>2</v>
      </c>
      <c r="J587" s="193">
        <v>0</v>
      </c>
      <c r="K587" s="193">
        <v>0</v>
      </c>
      <c r="L587" s="193">
        <v>0</v>
      </c>
      <c r="M587" s="193">
        <v>6</v>
      </c>
      <c r="N587" s="193">
        <v>1</v>
      </c>
      <c r="O587" s="193">
        <v>0</v>
      </c>
      <c r="P587" s="193">
        <v>1</v>
      </c>
      <c r="Q587" s="193">
        <v>0</v>
      </c>
      <c r="R587" s="193">
        <v>0</v>
      </c>
      <c r="S587" s="193">
        <v>2</v>
      </c>
      <c r="T587" s="193">
        <v>0</v>
      </c>
      <c r="U587" s="193">
        <v>0</v>
      </c>
      <c r="V587" s="193">
        <v>0</v>
      </c>
      <c r="W587" s="193">
        <v>0</v>
      </c>
      <c r="X587" s="193">
        <v>0</v>
      </c>
      <c r="Y587" s="193">
        <v>0</v>
      </c>
      <c r="Z587" s="193">
        <v>0</v>
      </c>
      <c r="AA587" s="193">
        <v>2</v>
      </c>
      <c r="AB587" s="193">
        <v>2</v>
      </c>
      <c r="AC587" s="193">
        <v>18</v>
      </c>
    </row>
    <row r="588" spans="1:57" x14ac:dyDescent="0.25">
      <c r="A588" s="199" t="s">
        <v>4522</v>
      </c>
      <c r="B588" s="193">
        <v>0</v>
      </c>
      <c r="C588">
        <v>0</v>
      </c>
      <c r="D588" s="193">
        <v>0</v>
      </c>
      <c r="E588" s="193">
        <v>1</v>
      </c>
      <c r="F588" s="193">
        <v>1</v>
      </c>
      <c r="G588" s="193">
        <v>0</v>
      </c>
      <c r="H588" s="193">
        <v>0</v>
      </c>
      <c r="I588" s="193">
        <v>0</v>
      </c>
      <c r="J588" s="193">
        <v>0</v>
      </c>
      <c r="K588" s="193">
        <v>0</v>
      </c>
      <c r="L588" s="193">
        <v>0</v>
      </c>
      <c r="M588" s="193">
        <v>2</v>
      </c>
      <c r="N588" s="193">
        <v>0</v>
      </c>
      <c r="O588" s="193">
        <v>3</v>
      </c>
      <c r="P588" s="193">
        <v>0</v>
      </c>
      <c r="Q588" s="193">
        <v>1</v>
      </c>
      <c r="R588" s="193">
        <v>0</v>
      </c>
      <c r="S588" s="193">
        <v>0</v>
      </c>
      <c r="T588" s="193">
        <v>0</v>
      </c>
      <c r="U588" s="193">
        <v>0</v>
      </c>
      <c r="V588" s="193">
        <v>0</v>
      </c>
      <c r="W588" s="193">
        <v>0</v>
      </c>
      <c r="X588" s="193">
        <v>1</v>
      </c>
      <c r="Y588" s="193">
        <v>0</v>
      </c>
      <c r="Z588" s="193">
        <v>0</v>
      </c>
      <c r="AA588" s="193">
        <v>1</v>
      </c>
      <c r="AB588" s="193">
        <v>1</v>
      </c>
      <c r="AC588" s="193">
        <v>11</v>
      </c>
    </row>
    <row r="589" spans="1:57" x14ac:dyDescent="0.25">
      <c r="A589" s="199" t="s">
        <v>4523</v>
      </c>
      <c r="B589" s="193">
        <v>0</v>
      </c>
      <c r="C589" s="193">
        <v>0</v>
      </c>
      <c r="D589" s="193">
        <v>0</v>
      </c>
      <c r="E589" s="193">
        <v>0</v>
      </c>
      <c r="F589" s="193">
        <v>0</v>
      </c>
      <c r="G589" s="193">
        <v>1</v>
      </c>
      <c r="H589" s="193">
        <v>0</v>
      </c>
      <c r="I589" s="193">
        <v>0</v>
      </c>
      <c r="J589" s="193">
        <v>2</v>
      </c>
      <c r="K589" s="193">
        <v>0</v>
      </c>
      <c r="L589" s="193">
        <v>0</v>
      </c>
      <c r="M589" s="193">
        <v>1</v>
      </c>
      <c r="N589" s="193">
        <v>0</v>
      </c>
      <c r="O589" s="193">
        <v>0</v>
      </c>
      <c r="P589" s="193">
        <v>2</v>
      </c>
      <c r="Q589" s="193">
        <v>0</v>
      </c>
      <c r="R589" s="193">
        <v>1</v>
      </c>
      <c r="S589" s="193">
        <v>0</v>
      </c>
      <c r="T589" s="193">
        <v>1</v>
      </c>
      <c r="U589" s="193">
        <v>0</v>
      </c>
      <c r="V589" s="193">
        <v>0</v>
      </c>
      <c r="W589" s="193">
        <v>0</v>
      </c>
      <c r="X589" s="193">
        <v>0</v>
      </c>
      <c r="Y589" s="193">
        <v>0</v>
      </c>
      <c r="Z589" s="193">
        <v>1</v>
      </c>
      <c r="AA589" s="193">
        <v>0</v>
      </c>
      <c r="AB589" s="193">
        <v>4</v>
      </c>
      <c r="AC589" s="193">
        <v>13</v>
      </c>
    </row>
    <row r="590" spans="1:57" x14ac:dyDescent="0.25">
      <c r="A590" s="198" t="s">
        <v>4535</v>
      </c>
      <c r="B590" s="193">
        <v>1</v>
      </c>
      <c r="C590" s="178">
        <v>0</v>
      </c>
      <c r="D590" s="193">
        <v>1</v>
      </c>
      <c r="E590" s="193">
        <v>4</v>
      </c>
      <c r="F590" s="193">
        <v>2</v>
      </c>
      <c r="G590" s="193">
        <v>0</v>
      </c>
      <c r="H590" s="193">
        <v>0</v>
      </c>
      <c r="I590" s="193">
        <v>1</v>
      </c>
      <c r="J590" s="193">
        <v>1</v>
      </c>
      <c r="K590" s="193">
        <v>0</v>
      </c>
      <c r="L590" s="193">
        <v>1</v>
      </c>
      <c r="M590" s="193">
        <v>3</v>
      </c>
      <c r="N590" s="193">
        <v>0</v>
      </c>
      <c r="O590" s="193">
        <v>0</v>
      </c>
      <c r="P590" s="193">
        <v>0</v>
      </c>
      <c r="Q590" s="193">
        <v>3</v>
      </c>
      <c r="R590" s="193">
        <v>0</v>
      </c>
      <c r="S590" s="193">
        <v>0</v>
      </c>
      <c r="T590" s="193">
        <v>0</v>
      </c>
      <c r="U590" s="193">
        <v>1</v>
      </c>
      <c r="V590" s="193">
        <v>0</v>
      </c>
      <c r="W590" s="193">
        <v>0</v>
      </c>
      <c r="X590" s="193">
        <v>0</v>
      </c>
      <c r="Y590" s="193">
        <v>0</v>
      </c>
      <c r="Z590" s="193">
        <v>1</v>
      </c>
      <c r="AA590" s="193">
        <v>1</v>
      </c>
      <c r="AB590" s="193">
        <v>4</v>
      </c>
      <c r="AC590" s="193">
        <v>24</v>
      </c>
    </row>
    <row r="591" spans="1:57" x14ac:dyDescent="0.25">
      <c r="A591" s="198" t="s">
        <v>4524</v>
      </c>
      <c r="B591" s="193">
        <v>17</v>
      </c>
      <c r="C591" s="193">
        <v>18</v>
      </c>
      <c r="D591" s="193">
        <v>13</v>
      </c>
      <c r="E591" s="193">
        <v>199</v>
      </c>
      <c r="F591" s="193">
        <v>24</v>
      </c>
      <c r="G591" s="193">
        <v>12</v>
      </c>
      <c r="H591" s="193">
        <v>5</v>
      </c>
      <c r="I591" s="193">
        <v>21</v>
      </c>
      <c r="J591" s="193">
        <v>13</v>
      </c>
      <c r="K591" s="193">
        <v>15</v>
      </c>
      <c r="L591" s="193">
        <v>4</v>
      </c>
      <c r="M591" s="193">
        <v>181</v>
      </c>
      <c r="N591" s="193">
        <v>16</v>
      </c>
      <c r="O591" s="193">
        <v>17</v>
      </c>
      <c r="P591" s="193">
        <v>17</v>
      </c>
      <c r="Q591" s="193">
        <v>23</v>
      </c>
      <c r="R591" s="193">
        <v>12</v>
      </c>
      <c r="S591" s="193">
        <v>11</v>
      </c>
      <c r="T591" s="193">
        <v>5</v>
      </c>
      <c r="U591" s="193">
        <v>21</v>
      </c>
      <c r="V591" s="193">
        <v>8</v>
      </c>
      <c r="W591" s="193">
        <v>4</v>
      </c>
      <c r="X591" s="193">
        <v>15</v>
      </c>
      <c r="Y591" s="193">
        <v>21</v>
      </c>
      <c r="Z591" s="193">
        <v>3</v>
      </c>
      <c r="AA591" s="193">
        <v>97</v>
      </c>
      <c r="AB591" s="193">
        <v>133</v>
      </c>
      <c r="AC591" s="193">
        <v>925</v>
      </c>
    </row>
    <row r="592" spans="1:57" x14ac:dyDescent="0.25">
      <c r="A592" s="199" t="s">
        <v>4525</v>
      </c>
      <c r="B592" s="193">
        <v>0</v>
      </c>
      <c r="C592" s="193">
        <v>1</v>
      </c>
      <c r="D592" s="193">
        <v>1</v>
      </c>
      <c r="E592" s="193">
        <v>2</v>
      </c>
      <c r="F592" s="193">
        <v>0</v>
      </c>
      <c r="G592" s="193">
        <v>1</v>
      </c>
      <c r="H592" s="193">
        <v>0</v>
      </c>
      <c r="I592" s="193">
        <v>1</v>
      </c>
      <c r="J592" s="193">
        <v>1</v>
      </c>
      <c r="K592" s="193">
        <v>2</v>
      </c>
      <c r="L592" s="193">
        <v>0</v>
      </c>
      <c r="M592" s="193">
        <v>4</v>
      </c>
      <c r="N592" s="193">
        <v>0</v>
      </c>
      <c r="O592" s="193">
        <v>0</v>
      </c>
      <c r="P592" s="193">
        <v>3</v>
      </c>
      <c r="Q592" s="193">
        <v>2</v>
      </c>
      <c r="R592" s="193">
        <v>0</v>
      </c>
      <c r="S592" s="193">
        <v>1</v>
      </c>
      <c r="T592" s="193">
        <v>0</v>
      </c>
      <c r="U592" s="193">
        <v>1</v>
      </c>
      <c r="V592" s="193">
        <v>0</v>
      </c>
      <c r="W592" s="193">
        <v>0</v>
      </c>
      <c r="X592" s="193">
        <v>1</v>
      </c>
      <c r="Y592" s="193">
        <v>1</v>
      </c>
      <c r="Z592" s="193">
        <v>0</v>
      </c>
      <c r="AA592" s="193">
        <v>0</v>
      </c>
      <c r="AB592" s="193">
        <v>1</v>
      </c>
      <c r="AC592" s="193">
        <v>23</v>
      </c>
    </row>
    <row r="593" spans="1:34" x14ac:dyDescent="0.25">
      <c r="A593" s="198" t="s">
        <v>4526</v>
      </c>
      <c r="B593" s="193">
        <v>0</v>
      </c>
      <c r="C593" s="36">
        <v>0</v>
      </c>
      <c r="D593" s="193">
        <v>0</v>
      </c>
      <c r="E593" s="193">
        <v>0</v>
      </c>
      <c r="F593" s="193">
        <v>1</v>
      </c>
      <c r="G593" s="193">
        <v>0</v>
      </c>
      <c r="H593" s="193">
        <v>0</v>
      </c>
      <c r="I593" s="193">
        <v>0</v>
      </c>
      <c r="J593" s="193">
        <v>0</v>
      </c>
      <c r="K593" s="193">
        <v>0</v>
      </c>
      <c r="L593" s="193">
        <v>0</v>
      </c>
      <c r="M593" s="193">
        <v>1</v>
      </c>
      <c r="N593" s="193">
        <v>0</v>
      </c>
      <c r="O593" s="193">
        <v>0</v>
      </c>
      <c r="P593" s="193">
        <v>0</v>
      </c>
      <c r="Q593" s="193">
        <v>0</v>
      </c>
      <c r="R593" s="193">
        <v>0</v>
      </c>
      <c r="S593" s="193">
        <v>0</v>
      </c>
      <c r="T593" s="193">
        <v>0</v>
      </c>
      <c r="U593" s="193">
        <v>0</v>
      </c>
      <c r="V593" s="193">
        <v>0</v>
      </c>
      <c r="W593" s="193">
        <v>0</v>
      </c>
      <c r="X593" s="193">
        <v>0</v>
      </c>
      <c r="Y593" s="193">
        <v>0</v>
      </c>
      <c r="Z593" s="193">
        <v>0</v>
      </c>
      <c r="AA593" s="193">
        <v>1</v>
      </c>
      <c r="AB593" s="193">
        <v>0</v>
      </c>
      <c r="AC593" s="193">
        <v>3</v>
      </c>
    </row>
    <row r="595" spans="1:34" x14ac:dyDescent="0.25">
      <c r="A595" s="198" t="s">
        <v>4527</v>
      </c>
      <c r="B595" s="193" t="s">
        <v>5417</v>
      </c>
      <c r="C595" s="193" t="s">
        <v>5418</v>
      </c>
      <c r="D595" s="193" t="s">
        <v>5419</v>
      </c>
      <c r="E595" s="193" t="s">
        <v>5420</v>
      </c>
      <c r="F595" s="193" t="s">
        <v>5421</v>
      </c>
      <c r="G595" s="193" t="s">
        <v>5422</v>
      </c>
      <c r="H595" s="193" t="s">
        <v>5423</v>
      </c>
      <c r="I595" s="193" t="s">
        <v>5424</v>
      </c>
      <c r="J595" s="193" t="s">
        <v>5425</v>
      </c>
      <c r="K595" s="193" t="s">
        <v>5426</v>
      </c>
      <c r="L595" s="193" t="s">
        <v>5427</v>
      </c>
      <c r="M595" s="193" t="s">
        <v>5428</v>
      </c>
      <c r="N595" s="193" t="s">
        <v>5429</v>
      </c>
      <c r="O595" s="193" t="s">
        <v>5430</v>
      </c>
      <c r="P595" s="193" t="s">
        <v>5431</v>
      </c>
      <c r="Q595" s="193" t="s">
        <v>5432</v>
      </c>
      <c r="R595" s="193" t="s">
        <v>5433</v>
      </c>
      <c r="S595" s="193" t="s">
        <v>5435</v>
      </c>
      <c r="T595" s="193" t="s">
        <v>5434</v>
      </c>
      <c r="U595" s="193" t="s">
        <v>5436</v>
      </c>
      <c r="V595" s="193" t="s">
        <v>5437</v>
      </c>
      <c r="W595" s="193" t="s">
        <v>5438</v>
      </c>
      <c r="X595" s="193" t="s">
        <v>5439</v>
      </c>
      <c r="Y595" s="193" t="s">
        <v>5440</v>
      </c>
      <c r="Z595" s="193" t="s">
        <v>5441</v>
      </c>
      <c r="AA595" s="193" t="s">
        <v>5442</v>
      </c>
      <c r="AB595" s="193" t="s">
        <v>5443</v>
      </c>
      <c r="AC595" s="193" t="s">
        <v>5444</v>
      </c>
      <c r="AD595" s="193" t="s">
        <v>5445</v>
      </c>
      <c r="AE595" s="193" t="s">
        <v>5446</v>
      </c>
      <c r="AF595" s="193" t="s">
        <v>4540</v>
      </c>
      <c r="AG595" s="193" t="s">
        <v>4541</v>
      </c>
      <c r="AH595" s="193" t="s">
        <v>4542</v>
      </c>
    </row>
    <row r="596" spans="1:34" x14ac:dyDescent="0.25">
      <c r="A596" s="198" t="s">
        <v>4528</v>
      </c>
      <c r="B596" s="193" t="s">
        <v>5470</v>
      </c>
      <c r="C596" s="193" t="s">
        <v>5471</v>
      </c>
      <c r="D596" s="193" t="s">
        <v>5472</v>
      </c>
      <c r="E596" s="193" t="s">
        <v>5473</v>
      </c>
      <c r="F596" s="193" t="s">
        <v>5474</v>
      </c>
      <c r="G596" s="193" t="s">
        <v>5475</v>
      </c>
      <c r="H596" s="193" t="s">
        <v>5476</v>
      </c>
      <c r="I596" s="193" t="s">
        <v>5477</v>
      </c>
      <c r="J596" s="193" t="s">
        <v>5478</v>
      </c>
      <c r="K596" s="193" t="s">
        <v>5479</v>
      </c>
      <c r="L596" s="193" t="s">
        <v>5480</v>
      </c>
      <c r="M596" s="193" t="s">
        <v>5481</v>
      </c>
      <c r="N596" s="193" t="s">
        <v>5482</v>
      </c>
      <c r="O596" s="193" t="s">
        <v>5457</v>
      </c>
      <c r="P596" s="193" t="s">
        <v>5458</v>
      </c>
      <c r="Q596" s="193" t="s">
        <v>5460</v>
      </c>
      <c r="R596" s="193" t="s">
        <v>5459</v>
      </c>
      <c r="S596" s="193" t="s">
        <v>5461</v>
      </c>
      <c r="T596" s="193" t="s">
        <v>5462</v>
      </c>
      <c r="U596" s="193" t="s">
        <v>5463</v>
      </c>
      <c r="V596" s="193" t="s">
        <v>5464</v>
      </c>
      <c r="W596" s="193" t="s">
        <v>5465</v>
      </c>
      <c r="X596" s="193" t="s">
        <v>5466</v>
      </c>
      <c r="Y596" s="193" t="s">
        <v>5467</v>
      </c>
      <c r="Z596" s="193" t="s">
        <v>5468</v>
      </c>
      <c r="AA596" s="193" t="s">
        <v>5469</v>
      </c>
      <c r="AB596" s="193" t="s">
        <v>5453</v>
      </c>
      <c r="AC596" s="193" t="s">
        <v>5454</v>
      </c>
      <c r="AD596" s="193" t="s">
        <v>5455</v>
      </c>
      <c r="AE596" s="193" t="s">
        <v>5456</v>
      </c>
      <c r="AF596" s="193" t="s">
        <v>5450</v>
      </c>
      <c r="AG596" s="193" t="s">
        <v>5451</v>
      </c>
      <c r="AH596" s="193" t="s">
        <v>5452</v>
      </c>
    </row>
    <row r="597" spans="1:34" x14ac:dyDescent="0.25">
      <c r="A597" s="198" t="s">
        <v>4529</v>
      </c>
      <c r="B597" s="193">
        <v>66.48</v>
      </c>
      <c r="C597" s="193">
        <v>62.64</v>
      </c>
      <c r="D597" s="193" t="s">
        <v>5483</v>
      </c>
      <c r="E597" s="193">
        <v>65.67</v>
      </c>
      <c r="F597" s="193" t="s">
        <v>5484</v>
      </c>
      <c r="G597" s="193">
        <v>11.11</v>
      </c>
      <c r="H597" s="193">
        <v>58.33</v>
      </c>
      <c r="I597" s="193">
        <v>74.52</v>
      </c>
      <c r="J597" s="193">
        <v>78.900000000000006</v>
      </c>
      <c r="K597" s="193">
        <v>61.26</v>
      </c>
      <c r="L597" s="193">
        <v>62.83</v>
      </c>
      <c r="M597" s="193">
        <v>81.25</v>
      </c>
      <c r="N597" s="193">
        <v>67.66</v>
      </c>
      <c r="O597" s="193">
        <v>86.4</v>
      </c>
      <c r="P597" s="193">
        <v>73.010000000000005</v>
      </c>
      <c r="Q597" s="193">
        <v>69.760000000000005</v>
      </c>
      <c r="R597" s="193">
        <v>71.05</v>
      </c>
      <c r="S597" s="193">
        <v>71.260000000000005</v>
      </c>
      <c r="T597" s="193">
        <v>40.97</v>
      </c>
      <c r="U597" s="193">
        <v>55.81</v>
      </c>
      <c r="V597" s="193">
        <v>69</v>
      </c>
      <c r="W597" s="193">
        <v>70.37</v>
      </c>
      <c r="X597" s="193">
        <v>66.12</v>
      </c>
      <c r="Y597" s="193">
        <v>65.02</v>
      </c>
      <c r="Z597" s="193">
        <v>61.94</v>
      </c>
      <c r="AA597" s="193">
        <v>60.45</v>
      </c>
      <c r="AB597" s="193">
        <v>75.38</v>
      </c>
      <c r="AC597" s="193">
        <v>71.92</v>
      </c>
      <c r="AD597" s="193">
        <v>76.099999999999994</v>
      </c>
      <c r="AE597" s="193">
        <v>63.81</v>
      </c>
      <c r="AH597" s="193">
        <v>74.61</v>
      </c>
    </row>
    <row r="598" spans="1:34" x14ac:dyDescent="0.25">
      <c r="A598" s="198" t="s">
        <v>4531</v>
      </c>
      <c r="B598" s="193">
        <v>182</v>
      </c>
      <c r="C598" s="193">
        <v>265</v>
      </c>
      <c r="D598" s="193">
        <v>148</v>
      </c>
      <c r="E598" s="193">
        <v>268</v>
      </c>
      <c r="F598" s="193">
        <v>166</v>
      </c>
      <c r="G598" s="193">
        <v>72</v>
      </c>
      <c r="H598" s="193">
        <v>336</v>
      </c>
      <c r="I598" s="193">
        <v>157</v>
      </c>
      <c r="J598" s="193">
        <v>128</v>
      </c>
      <c r="K598" s="193">
        <v>914</v>
      </c>
      <c r="L598" s="193">
        <v>888</v>
      </c>
      <c r="M598" s="193">
        <v>272</v>
      </c>
      <c r="N598" s="193">
        <v>167</v>
      </c>
      <c r="O598" s="193">
        <v>103</v>
      </c>
      <c r="P598" s="193">
        <v>63</v>
      </c>
      <c r="Q598" s="193">
        <v>129</v>
      </c>
      <c r="R598" s="193">
        <v>152</v>
      </c>
      <c r="S598" s="193">
        <v>348</v>
      </c>
      <c r="T598" s="193">
        <v>144</v>
      </c>
      <c r="U598" s="193">
        <v>129</v>
      </c>
      <c r="V598" s="193">
        <v>100</v>
      </c>
      <c r="W598" s="193">
        <v>81</v>
      </c>
      <c r="X598" s="193">
        <v>248</v>
      </c>
      <c r="Y598" s="193">
        <v>183</v>
      </c>
      <c r="Z598" s="193">
        <v>134</v>
      </c>
      <c r="AA598" s="193">
        <v>306</v>
      </c>
      <c r="AB598" s="193">
        <v>195</v>
      </c>
      <c r="AC598" s="193">
        <v>57</v>
      </c>
      <c r="AD598" s="193">
        <v>113</v>
      </c>
      <c r="AE598" s="193">
        <v>257</v>
      </c>
      <c r="AF598" s="193">
        <v>0</v>
      </c>
      <c r="AG598" s="193">
        <v>0</v>
      </c>
      <c r="AH598" s="193">
        <v>6705</v>
      </c>
    </row>
    <row r="599" spans="1:34" x14ac:dyDescent="0.25">
      <c r="A599" s="198" t="s">
        <v>4530</v>
      </c>
      <c r="B599" s="193">
        <v>121</v>
      </c>
      <c r="C599" s="193">
        <v>166</v>
      </c>
      <c r="D599" s="193">
        <v>109</v>
      </c>
      <c r="E599" s="193">
        <v>176</v>
      </c>
      <c r="F599" s="193">
        <v>121</v>
      </c>
      <c r="G599" s="193">
        <v>56</v>
      </c>
      <c r="H599" s="193">
        <v>196</v>
      </c>
      <c r="I599" s="193">
        <v>117</v>
      </c>
      <c r="J599" s="193">
        <v>101</v>
      </c>
      <c r="K599" s="193">
        <v>560</v>
      </c>
      <c r="L599" s="193">
        <v>558</v>
      </c>
      <c r="M599" s="193">
        <v>221</v>
      </c>
      <c r="N599" s="193">
        <v>113</v>
      </c>
      <c r="O599" s="193">
        <v>89</v>
      </c>
      <c r="P599" s="193">
        <v>46</v>
      </c>
      <c r="Q599" s="193">
        <v>90</v>
      </c>
      <c r="R599" s="193">
        <v>108</v>
      </c>
      <c r="S599" s="193">
        <v>248</v>
      </c>
      <c r="T599" s="193">
        <v>59</v>
      </c>
      <c r="U599" s="193">
        <v>72</v>
      </c>
      <c r="V599" s="193">
        <v>69</v>
      </c>
      <c r="W599" s="193">
        <v>57</v>
      </c>
      <c r="X599" s="193">
        <v>164</v>
      </c>
      <c r="Y599" s="193">
        <v>119</v>
      </c>
      <c r="Z599" s="193">
        <v>83</v>
      </c>
      <c r="AA599" s="193">
        <v>185</v>
      </c>
      <c r="AB599" s="193">
        <v>147</v>
      </c>
      <c r="AC599" s="193">
        <v>41</v>
      </c>
      <c r="AD599" s="193">
        <v>86</v>
      </c>
      <c r="AE599" s="193">
        <v>164</v>
      </c>
      <c r="AF599" s="193">
        <v>260</v>
      </c>
      <c r="AG599" s="193">
        <v>301</v>
      </c>
      <c r="AH599" s="193">
        <v>5003</v>
      </c>
    </row>
    <row r="600" spans="1:34" x14ac:dyDescent="0.25">
      <c r="A600" s="198" t="s">
        <v>4532</v>
      </c>
      <c r="B600" s="193">
        <v>53</v>
      </c>
      <c r="C600" s="193">
        <v>59</v>
      </c>
      <c r="D600" s="193">
        <v>20</v>
      </c>
      <c r="E600" s="193">
        <v>76</v>
      </c>
      <c r="F600" s="193">
        <v>62</v>
      </c>
      <c r="G600" s="193">
        <v>32</v>
      </c>
      <c r="H600" s="193">
        <v>92</v>
      </c>
      <c r="I600" s="193">
        <v>53</v>
      </c>
      <c r="J600" s="193">
        <v>39</v>
      </c>
      <c r="K600" s="193">
        <v>188</v>
      </c>
      <c r="L600" s="193">
        <v>206</v>
      </c>
      <c r="M600" s="193">
        <v>95</v>
      </c>
      <c r="N600" s="193">
        <v>67</v>
      </c>
      <c r="O600" s="193">
        <v>48</v>
      </c>
      <c r="P600" s="193">
        <v>15</v>
      </c>
      <c r="Q600" s="193">
        <v>31</v>
      </c>
      <c r="R600" s="193">
        <v>44</v>
      </c>
      <c r="S600" s="193">
        <v>107</v>
      </c>
      <c r="T600" s="193">
        <v>23</v>
      </c>
      <c r="U600" s="193">
        <v>43</v>
      </c>
      <c r="V600" s="193">
        <v>25</v>
      </c>
      <c r="W600" s="193">
        <v>34</v>
      </c>
      <c r="X600" s="193">
        <v>67</v>
      </c>
      <c r="Y600" s="193">
        <v>62</v>
      </c>
      <c r="Z600" s="193">
        <v>21</v>
      </c>
      <c r="AA600" s="193">
        <v>77</v>
      </c>
      <c r="AB600" s="193">
        <v>74</v>
      </c>
      <c r="AC600" s="193">
        <v>13</v>
      </c>
      <c r="AD600" s="193">
        <v>32</v>
      </c>
      <c r="AE600" s="193">
        <v>50</v>
      </c>
      <c r="AF600" s="193">
        <v>79</v>
      </c>
      <c r="AG600" s="193">
        <v>124</v>
      </c>
      <c r="AH600" s="193">
        <v>2011</v>
      </c>
    </row>
    <row r="601" spans="1:34" x14ac:dyDescent="0.25">
      <c r="A601" s="198" t="s">
        <v>4533</v>
      </c>
      <c r="B601" s="193">
        <v>44</v>
      </c>
      <c r="C601" s="193">
        <v>93</v>
      </c>
      <c r="D601" s="193">
        <v>68</v>
      </c>
      <c r="E601" s="193">
        <v>58</v>
      </c>
      <c r="F601" s="193">
        <v>29</v>
      </c>
      <c r="G601" s="193">
        <v>20</v>
      </c>
      <c r="H601" s="193">
        <v>70</v>
      </c>
      <c r="I601" s="193">
        <v>44</v>
      </c>
      <c r="J601" s="193">
        <v>40</v>
      </c>
      <c r="K601" s="193">
        <v>199</v>
      </c>
      <c r="L601" s="193">
        <v>189</v>
      </c>
      <c r="M601" s="193">
        <v>99</v>
      </c>
      <c r="N601" s="193">
        <v>29</v>
      </c>
      <c r="O601" s="193">
        <v>35</v>
      </c>
      <c r="P601" s="193">
        <v>19</v>
      </c>
      <c r="Q601" s="193">
        <v>38</v>
      </c>
      <c r="R601" s="193">
        <v>37</v>
      </c>
      <c r="S601" s="193">
        <v>94</v>
      </c>
      <c r="T601" s="193">
        <v>26</v>
      </c>
      <c r="U601" s="193">
        <v>15</v>
      </c>
      <c r="V601" s="193">
        <v>31</v>
      </c>
      <c r="W601" s="193">
        <v>15</v>
      </c>
      <c r="X601" s="193">
        <v>79</v>
      </c>
      <c r="Y601" s="193">
        <v>43</v>
      </c>
      <c r="Z601" s="193">
        <v>44</v>
      </c>
      <c r="AA601" s="193">
        <v>60</v>
      </c>
      <c r="AB601" s="193">
        <v>42</v>
      </c>
      <c r="AC601" s="193">
        <v>18</v>
      </c>
      <c r="AD601" s="193">
        <v>36</v>
      </c>
      <c r="AE601" s="193">
        <v>63</v>
      </c>
      <c r="AF601" s="193">
        <v>118</v>
      </c>
      <c r="AG601" s="193">
        <v>102</v>
      </c>
      <c r="AH601" s="193">
        <v>1897</v>
      </c>
    </row>
    <row r="602" spans="1:34" x14ac:dyDescent="0.25">
      <c r="A602" s="198" t="s">
        <v>4521</v>
      </c>
      <c r="B602" s="193">
        <v>0</v>
      </c>
      <c r="C602" s="193">
        <v>0</v>
      </c>
      <c r="D602" s="193">
        <v>0</v>
      </c>
      <c r="E602" s="193">
        <v>1</v>
      </c>
      <c r="F602" s="193">
        <v>1</v>
      </c>
      <c r="G602" s="193">
        <v>0</v>
      </c>
      <c r="H602" s="193">
        <v>0</v>
      </c>
      <c r="I602" s="193">
        <v>0</v>
      </c>
      <c r="J602" s="193">
        <v>2</v>
      </c>
      <c r="K602" s="193">
        <v>2</v>
      </c>
      <c r="L602" s="193">
        <v>2</v>
      </c>
      <c r="M602" s="193">
        <v>1</v>
      </c>
      <c r="N602" s="193">
        <v>0</v>
      </c>
      <c r="O602" s="193">
        <v>0</v>
      </c>
      <c r="P602" s="193">
        <v>0</v>
      </c>
      <c r="Q602" s="193">
        <v>0</v>
      </c>
      <c r="R602" s="193">
        <v>1</v>
      </c>
      <c r="S602" s="193">
        <v>0</v>
      </c>
      <c r="T602" s="193">
        <v>0</v>
      </c>
      <c r="U602" s="193">
        <v>0</v>
      </c>
      <c r="V602" s="193">
        <v>1</v>
      </c>
      <c r="W602" s="193">
        <v>1</v>
      </c>
      <c r="X602" s="193">
        <v>0</v>
      </c>
      <c r="Y602" s="193">
        <v>3</v>
      </c>
      <c r="Z602" s="193">
        <v>0</v>
      </c>
      <c r="AA602" s="193">
        <v>0</v>
      </c>
      <c r="AB602" s="193">
        <v>1</v>
      </c>
      <c r="AC602" s="193">
        <v>0</v>
      </c>
      <c r="AD602" s="193">
        <v>0</v>
      </c>
      <c r="AE602" s="193">
        <v>1</v>
      </c>
      <c r="AF602" s="193">
        <v>0</v>
      </c>
      <c r="AG602" s="193">
        <v>1</v>
      </c>
      <c r="AH602" s="193">
        <v>18</v>
      </c>
    </row>
    <row r="603" spans="1:34" x14ac:dyDescent="0.25">
      <c r="A603" s="199" t="s">
        <v>4534</v>
      </c>
      <c r="B603" s="193">
        <v>0</v>
      </c>
      <c r="C603" s="193">
        <v>1</v>
      </c>
      <c r="D603" s="193">
        <v>1</v>
      </c>
      <c r="E603" s="193">
        <v>0</v>
      </c>
      <c r="F603" s="193">
        <v>0</v>
      </c>
      <c r="G603" s="193">
        <v>0</v>
      </c>
      <c r="H603" s="193">
        <v>0</v>
      </c>
      <c r="I603" s="193">
        <v>0</v>
      </c>
      <c r="J603" s="193">
        <v>0</v>
      </c>
      <c r="K603" s="193">
        <v>1</v>
      </c>
      <c r="L603" s="193">
        <v>0</v>
      </c>
      <c r="M603" s="193">
        <v>0</v>
      </c>
      <c r="N603" s="193">
        <v>0</v>
      </c>
      <c r="O603" s="193">
        <v>0</v>
      </c>
      <c r="P603" s="193">
        <v>1</v>
      </c>
      <c r="Q603" s="193">
        <v>1</v>
      </c>
      <c r="R603" s="193">
        <v>0</v>
      </c>
      <c r="S603" s="193">
        <v>0</v>
      </c>
      <c r="T603" s="193">
        <v>0</v>
      </c>
      <c r="U603" s="193">
        <v>0</v>
      </c>
      <c r="V603" s="193">
        <v>0</v>
      </c>
      <c r="W603" s="193">
        <v>0</v>
      </c>
      <c r="X603" s="193">
        <v>0</v>
      </c>
      <c r="Y603" s="193">
        <v>1</v>
      </c>
      <c r="Z603" s="193">
        <v>0</v>
      </c>
      <c r="AA603" s="193">
        <v>1</v>
      </c>
      <c r="AB603" s="193">
        <v>0</v>
      </c>
      <c r="AC603" s="193">
        <v>0</v>
      </c>
      <c r="AD603" s="193">
        <v>0</v>
      </c>
      <c r="AE603" s="193">
        <v>0</v>
      </c>
      <c r="AF603" s="193">
        <v>1</v>
      </c>
      <c r="AG603" s="193">
        <v>2</v>
      </c>
      <c r="AH603" s="193">
        <v>10</v>
      </c>
    </row>
    <row r="604" spans="1:34" x14ac:dyDescent="0.25">
      <c r="A604" s="199" t="s">
        <v>4522</v>
      </c>
      <c r="B604" s="193">
        <v>0</v>
      </c>
      <c r="C604" s="193">
        <v>0</v>
      </c>
      <c r="D604" s="193">
        <v>0</v>
      </c>
      <c r="E604" s="193">
        <v>0</v>
      </c>
      <c r="F604" s="193">
        <v>0</v>
      </c>
      <c r="G604" s="193">
        <v>0</v>
      </c>
      <c r="H604" s="193">
        <v>1</v>
      </c>
      <c r="I604" s="193">
        <v>0</v>
      </c>
      <c r="J604" s="193">
        <v>1</v>
      </c>
      <c r="K604" s="193">
        <v>0</v>
      </c>
      <c r="L604" s="193">
        <v>0</v>
      </c>
      <c r="M604" s="193">
        <v>3</v>
      </c>
      <c r="N604" s="193">
        <v>0</v>
      </c>
      <c r="O604" s="193">
        <v>0</v>
      </c>
      <c r="P604" s="193">
        <v>1</v>
      </c>
      <c r="Q604" s="193">
        <v>0</v>
      </c>
      <c r="R604" s="193">
        <v>1</v>
      </c>
      <c r="S604" s="193">
        <v>0</v>
      </c>
      <c r="T604" s="193">
        <v>0</v>
      </c>
      <c r="U604" s="193">
        <v>1</v>
      </c>
      <c r="V604" s="193">
        <v>0</v>
      </c>
      <c r="W604" s="193">
        <v>0</v>
      </c>
      <c r="X604" s="193">
        <v>0</v>
      </c>
      <c r="Y604" s="193">
        <v>1</v>
      </c>
      <c r="Z604" s="193">
        <v>1</v>
      </c>
      <c r="AA604" s="193">
        <v>1</v>
      </c>
      <c r="AB604" s="193">
        <v>2</v>
      </c>
      <c r="AC604" s="193">
        <v>0</v>
      </c>
      <c r="AD604" s="193">
        <v>0</v>
      </c>
      <c r="AE604" s="193">
        <v>1</v>
      </c>
      <c r="AF604" s="193">
        <v>1</v>
      </c>
      <c r="AG604" s="193">
        <v>1</v>
      </c>
      <c r="AH604" s="193">
        <v>16</v>
      </c>
    </row>
    <row r="605" spans="1:34" x14ac:dyDescent="0.25">
      <c r="A605" s="199" t="s">
        <v>4523</v>
      </c>
      <c r="B605" s="193">
        <v>1</v>
      </c>
      <c r="C605" s="193">
        <v>0</v>
      </c>
      <c r="D605" s="193">
        <v>0</v>
      </c>
      <c r="E605" s="193">
        <v>1</v>
      </c>
      <c r="F605" s="193">
        <v>0</v>
      </c>
      <c r="G605" s="193">
        <v>0</v>
      </c>
      <c r="H605" s="193">
        <v>0</v>
      </c>
      <c r="I605" s="193">
        <v>0</v>
      </c>
      <c r="J605" s="193">
        <v>0</v>
      </c>
      <c r="K605" s="193">
        <v>1</v>
      </c>
      <c r="L605" s="193">
        <v>1</v>
      </c>
      <c r="M605" s="193">
        <v>1</v>
      </c>
      <c r="N605" s="193">
        <v>0</v>
      </c>
      <c r="O605" s="193">
        <v>0</v>
      </c>
      <c r="P605" s="193">
        <v>0</v>
      </c>
      <c r="Q605" s="193">
        <v>0</v>
      </c>
      <c r="R605" s="193">
        <v>1</v>
      </c>
      <c r="S605" s="193">
        <v>0</v>
      </c>
      <c r="T605" s="193">
        <v>0</v>
      </c>
      <c r="U605" s="193">
        <v>1</v>
      </c>
      <c r="V605" s="193">
        <v>0</v>
      </c>
      <c r="W605" s="193">
        <v>0</v>
      </c>
      <c r="X605" s="193">
        <v>0</v>
      </c>
      <c r="Y605" s="193">
        <v>1</v>
      </c>
      <c r="Z605" s="193">
        <v>0</v>
      </c>
      <c r="AA605" s="193">
        <v>1</v>
      </c>
      <c r="AB605" s="193">
        <v>1</v>
      </c>
      <c r="AC605" s="193">
        <v>0</v>
      </c>
      <c r="AD605" s="193">
        <v>0</v>
      </c>
      <c r="AE605" s="193">
        <v>0</v>
      </c>
      <c r="AF605" s="193">
        <v>1</v>
      </c>
      <c r="AG605" s="193">
        <v>2</v>
      </c>
      <c r="AH605" s="193">
        <v>13</v>
      </c>
    </row>
    <row r="606" spans="1:34" x14ac:dyDescent="0.25">
      <c r="A606" s="198" t="s">
        <v>4535</v>
      </c>
      <c r="B606" s="193">
        <v>0</v>
      </c>
      <c r="C606" s="28">
        <v>1</v>
      </c>
      <c r="D606" s="193">
        <v>1</v>
      </c>
      <c r="E606">
        <v>0</v>
      </c>
      <c r="F606" s="193">
        <v>0</v>
      </c>
      <c r="G606" s="193">
        <v>0</v>
      </c>
      <c r="H606" s="193">
        <v>2</v>
      </c>
      <c r="I606" s="193">
        <v>0</v>
      </c>
      <c r="J606" s="193">
        <v>0</v>
      </c>
      <c r="K606" s="193">
        <v>1</v>
      </c>
      <c r="L606" s="193">
        <v>3</v>
      </c>
      <c r="M606" s="193">
        <v>0</v>
      </c>
      <c r="N606" s="193">
        <v>0</v>
      </c>
      <c r="O606" s="193">
        <v>0</v>
      </c>
      <c r="P606" s="193">
        <v>0</v>
      </c>
      <c r="Q606" s="193">
        <v>0</v>
      </c>
      <c r="R606" s="193">
        <v>1</v>
      </c>
      <c r="S606" s="193">
        <v>0</v>
      </c>
      <c r="T606" s="193">
        <v>2</v>
      </c>
      <c r="U606" s="193">
        <v>0</v>
      </c>
      <c r="V606" s="193">
        <v>0</v>
      </c>
      <c r="W606" s="193">
        <v>0</v>
      </c>
      <c r="X606" s="193">
        <v>0</v>
      </c>
      <c r="Y606" s="193">
        <v>0</v>
      </c>
      <c r="Z606" s="193">
        <v>0</v>
      </c>
      <c r="AA606" s="193">
        <v>0</v>
      </c>
      <c r="AB606" s="193">
        <v>3</v>
      </c>
      <c r="AC606" s="193">
        <v>0</v>
      </c>
      <c r="AD606" s="193">
        <v>0</v>
      </c>
      <c r="AE606" s="193">
        <v>0</v>
      </c>
      <c r="AF606" s="193">
        <v>2</v>
      </c>
      <c r="AG606" s="193">
        <v>1</v>
      </c>
      <c r="AH606" s="193">
        <v>17</v>
      </c>
    </row>
    <row r="607" spans="1:34" x14ac:dyDescent="0.25">
      <c r="A607" s="198" t="s">
        <v>4524</v>
      </c>
      <c r="B607" s="193">
        <v>17</v>
      </c>
      <c r="C607" s="28">
        <v>9</v>
      </c>
      <c r="D607" s="193">
        <v>16</v>
      </c>
      <c r="E607">
        <v>30</v>
      </c>
      <c r="F607" s="193">
        <v>21</v>
      </c>
      <c r="G607" s="193">
        <v>4</v>
      </c>
      <c r="H607" s="193">
        <v>23</v>
      </c>
      <c r="I607" s="193">
        <v>13</v>
      </c>
      <c r="J607" s="193">
        <v>15</v>
      </c>
      <c r="K607" s="193">
        <v>157</v>
      </c>
      <c r="L607" s="193">
        <v>147</v>
      </c>
      <c r="M607" s="193">
        <v>18</v>
      </c>
      <c r="N607" s="193">
        <v>11</v>
      </c>
      <c r="O607" s="193">
        <v>6</v>
      </c>
      <c r="P607" s="193">
        <v>7</v>
      </c>
      <c r="Q607" s="193">
        <v>9</v>
      </c>
      <c r="R607" s="193">
        <v>16</v>
      </c>
      <c r="S607" s="193">
        <v>40</v>
      </c>
      <c r="T607" s="193">
        <v>7</v>
      </c>
      <c r="U607" s="193">
        <v>8</v>
      </c>
      <c r="V607" s="193">
        <v>9</v>
      </c>
      <c r="W607" s="193">
        <v>6</v>
      </c>
      <c r="X607" s="193">
        <v>18</v>
      </c>
      <c r="Y607" s="193">
        <v>6</v>
      </c>
      <c r="Z607" s="193">
        <v>11</v>
      </c>
      <c r="AA607" s="193">
        <v>38</v>
      </c>
      <c r="AB607" s="193">
        <v>13</v>
      </c>
      <c r="AC607" s="193">
        <v>10</v>
      </c>
      <c r="AD607" s="193">
        <v>15</v>
      </c>
      <c r="AE607" s="193">
        <v>43</v>
      </c>
      <c r="AF607" s="193">
        <v>54</v>
      </c>
      <c r="AG607" s="193">
        <v>53</v>
      </c>
      <c r="AH607" s="193">
        <v>850</v>
      </c>
    </row>
    <row r="608" spans="1:34" x14ac:dyDescent="0.25">
      <c r="A608" s="199" t="s">
        <v>4525</v>
      </c>
      <c r="B608">
        <v>0</v>
      </c>
      <c r="C608" s="193">
        <v>1</v>
      </c>
      <c r="D608" s="193">
        <v>2</v>
      </c>
      <c r="E608" s="193">
        <v>0</v>
      </c>
      <c r="F608" s="193">
        <v>1</v>
      </c>
      <c r="G608" s="193">
        <v>0</v>
      </c>
      <c r="H608" s="193">
        <v>0</v>
      </c>
      <c r="I608" s="193">
        <v>1</v>
      </c>
      <c r="J608" s="193">
        <v>0</v>
      </c>
      <c r="K608" s="193">
        <v>2</v>
      </c>
      <c r="L608" s="193">
        <v>1</v>
      </c>
      <c r="M608" s="193">
        <v>1</v>
      </c>
      <c r="N608" s="193">
        <v>1</v>
      </c>
      <c r="O608" s="193">
        <v>0</v>
      </c>
      <c r="P608" s="193">
        <v>1</v>
      </c>
      <c r="Q608" s="193">
        <v>1</v>
      </c>
      <c r="R608" s="193">
        <v>3</v>
      </c>
      <c r="S608" s="193">
        <v>1</v>
      </c>
      <c r="T608" s="193">
        <v>1</v>
      </c>
      <c r="U608" s="193">
        <v>0</v>
      </c>
      <c r="V608" s="193">
        <v>1</v>
      </c>
      <c r="W608" s="193">
        <v>1</v>
      </c>
      <c r="X608" s="193">
        <v>0</v>
      </c>
      <c r="Y608" s="193">
        <v>2</v>
      </c>
      <c r="Z608" s="193">
        <v>2</v>
      </c>
      <c r="AA608" s="193">
        <v>1</v>
      </c>
      <c r="AB608" s="193">
        <v>3</v>
      </c>
      <c r="AC608" s="193">
        <v>0</v>
      </c>
      <c r="AD608" s="193">
        <v>0</v>
      </c>
      <c r="AE608" s="193">
        <v>1</v>
      </c>
      <c r="AF608" s="193">
        <v>0</v>
      </c>
      <c r="AG608" s="193">
        <v>0</v>
      </c>
      <c r="AH608" s="193">
        <v>28</v>
      </c>
    </row>
    <row r="609" spans="1:34" x14ac:dyDescent="0.25">
      <c r="A609" s="198" t="s">
        <v>4526</v>
      </c>
      <c r="B609" s="193">
        <v>0</v>
      </c>
      <c r="C609" s="193">
        <v>0</v>
      </c>
      <c r="D609" s="193">
        <v>0</v>
      </c>
      <c r="E609" s="193">
        <v>0</v>
      </c>
      <c r="F609" s="193">
        <v>0</v>
      </c>
      <c r="G609" s="193">
        <v>0</v>
      </c>
      <c r="H609" s="193">
        <v>0</v>
      </c>
      <c r="I609" s="193">
        <v>0</v>
      </c>
      <c r="J609" s="193">
        <v>0</v>
      </c>
      <c r="K609" s="193">
        <v>0</v>
      </c>
      <c r="L609" s="193">
        <v>0</v>
      </c>
      <c r="M609" s="193">
        <v>0</v>
      </c>
      <c r="N609" s="193">
        <v>0</v>
      </c>
      <c r="O609" s="193">
        <v>0</v>
      </c>
      <c r="P609" s="193">
        <v>0</v>
      </c>
      <c r="Q609" s="193">
        <v>2</v>
      </c>
      <c r="R609" s="193">
        <v>0</v>
      </c>
      <c r="S609" s="193">
        <v>0</v>
      </c>
      <c r="T609" s="193">
        <v>0</v>
      </c>
      <c r="U609" s="193">
        <v>0</v>
      </c>
      <c r="V609" s="193">
        <v>0</v>
      </c>
      <c r="W609" s="193">
        <v>0</v>
      </c>
      <c r="X609" s="193">
        <v>0</v>
      </c>
      <c r="Y609" s="193">
        <v>0</v>
      </c>
      <c r="Z609" s="193">
        <v>0</v>
      </c>
      <c r="AA609" s="193">
        <v>0</v>
      </c>
      <c r="AB609" s="43">
        <v>0</v>
      </c>
      <c r="AC609" s="193">
        <v>0</v>
      </c>
      <c r="AD609" s="193">
        <v>0</v>
      </c>
      <c r="AE609" s="193">
        <v>0</v>
      </c>
      <c r="AF609" s="193">
        <v>2</v>
      </c>
      <c r="AG609" s="193">
        <v>0</v>
      </c>
      <c r="AH609" s="193">
        <v>4</v>
      </c>
    </row>
    <row r="611" spans="1:34" x14ac:dyDescent="0.25">
      <c r="A611" s="198" t="s">
        <v>4527</v>
      </c>
      <c r="B611" s="193" t="s">
        <v>5485</v>
      </c>
      <c r="C611" s="193" t="s">
        <v>5486</v>
      </c>
      <c r="D611" s="193" t="s">
        <v>5487</v>
      </c>
      <c r="E611" s="193" t="s">
        <v>5488</v>
      </c>
      <c r="F611" s="193" t="s">
        <v>5489</v>
      </c>
      <c r="G611" s="193" t="s">
        <v>5490</v>
      </c>
      <c r="H611" s="193" t="s">
        <v>5491</v>
      </c>
      <c r="I611" s="193" t="s">
        <v>5492</v>
      </c>
      <c r="J611" s="193" t="s">
        <v>5493</v>
      </c>
      <c r="K611" s="193" t="s">
        <v>5494</v>
      </c>
      <c r="L611" s="193" t="s">
        <v>5495</v>
      </c>
      <c r="M611" s="193" t="s">
        <v>5496</v>
      </c>
      <c r="N611" s="193" t="s">
        <v>5497</v>
      </c>
      <c r="O611" s="193" t="s">
        <v>5498</v>
      </c>
      <c r="P611" s="193" t="s">
        <v>5499</v>
      </c>
      <c r="Q611" s="193" t="s">
        <v>5500</v>
      </c>
      <c r="R611" s="193" t="s">
        <v>5501</v>
      </c>
      <c r="S611" s="193" t="s">
        <v>5502</v>
      </c>
      <c r="T611" s="193" t="s">
        <v>5503</v>
      </c>
      <c r="U611" s="193" t="s">
        <v>5504</v>
      </c>
      <c r="V611" s="193" t="s">
        <v>5505</v>
      </c>
      <c r="W611" s="193" t="s">
        <v>5506</v>
      </c>
      <c r="X611" s="193" t="s">
        <v>5507</v>
      </c>
      <c r="Y611" s="193" t="s">
        <v>5508</v>
      </c>
      <c r="Z611" s="193" t="s">
        <v>4540</v>
      </c>
      <c r="AA611" s="193" t="s">
        <v>4541</v>
      </c>
      <c r="AB611" s="193" t="s">
        <v>4542</v>
      </c>
    </row>
    <row r="612" spans="1:34" x14ac:dyDescent="0.25">
      <c r="A612" s="198" t="s">
        <v>4528</v>
      </c>
      <c r="B612" s="193" t="s">
        <v>5520</v>
      </c>
      <c r="C612" s="193" t="s">
        <v>5521</v>
      </c>
      <c r="D612" s="193" t="s">
        <v>5522</v>
      </c>
      <c r="E612" s="193" t="s">
        <v>5523</v>
      </c>
      <c r="F612" s="193" t="s">
        <v>5524</v>
      </c>
      <c r="G612" s="193" t="s">
        <v>5525</v>
      </c>
      <c r="H612" s="193" t="s">
        <v>5526</v>
      </c>
      <c r="I612" s="193" t="s">
        <v>5527</v>
      </c>
      <c r="J612" s="193" t="s">
        <v>5528</v>
      </c>
      <c r="K612" s="193" t="s">
        <v>5529</v>
      </c>
      <c r="L612" s="193" t="s">
        <v>5530</v>
      </c>
      <c r="M612" s="193" t="s">
        <v>5531</v>
      </c>
      <c r="N612" s="193" t="s">
        <v>5532</v>
      </c>
      <c r="O612" s="193" t="s">
        <v>5509</v>
      </c>
      <c r="P612" s="193" t="s">
        <v>5510</v>
      </c>
      <c r="Q612" s="193" t="s">
        <v>5511</v>
      </c>
      <c r="R612" s="193" t="s">
        <v>5512</v>
      </c>
      <c r="S612" s="193" t="s">
        <v>5513</v>
      </c>
      <c r="T612" s="193" t="s">
        <v>5514</v>
      </c>
      <c r="U612" s="193" t="s">
        <v>5515</v>
      </c>
      <c r="V612" s="193" t="s">
        <v>5516</v>
      </c>
      <c r="W612" s="193" t="s">
        <v>5517</v>
      </c>
      <c r="X612" s="193" t="s">
        <v>5518</v>
      </c>
      <c r="Y612" s="193" t="s">
        <v>5519</v>
      </c>
      <c r="Z612" s="193" t="s">
        <v>5449</v>
      </c>
      <c r="AA612" s="193" t="s">
        <v>5448</v>
      </c>
      <c r="AB612" s="193" t="s">
        <v>5447</v>
      </c>
    </row>
    <row r="613" spans="1:34" x14ac:dyDescent="0.25">
      <c r="A613" s="198" t="s">
        <v>4529</v>
      </c>
      <c r="B613" s="193">
        <v>64.790000000000006</v>
      </c>
      <c r="C613" s="193">
        <v>70.27</v>
      </c>
      <c r="D613" s="193">
        <v>56.31</v>
      </c>
      <c r="E613" s="193">
        <v>61.99</v>
      </c>
      <c r="F613" s="193">
        <v>62.94</v>
      </c>
      <c r="G613" s="193">
        <v>63.01</v>
      </c>
      <c r="H613" s="193">
        <v>61.22</v>
      </c>
      <c r="I613" s="193">
        <v>67.13</v>
      </c>
      <c r="J613" s="193">
        <v>49.1</v>
      </c>
      <c r="K613" s="193">
        <v>57.57</v>
      </c>
      <c r="L613" s="193">
        <v>62.94</v>
      </c>
      <c r="M613" s="193">
        <v>53.79</v>
      </c>
      <c r="N613" s="193">
        <v>69.010000000000005</v>
      </c>
      <c r="O613" s="193">
        <v>67.34</v>
      </c>
      <c r="P613" s="193">
        <v>64.28</v>
      </c>
      <c r="Q613" s="193">
        <v>67.400000000000006</v>
      </c>
      <c r="R613" s="193">
        <v>56.92</v>
      </c>
      <c r="S613" s="193">
        <v>67.430000000000007</v>
      </c>
      <c r="T613" s="193">
        <v>60.81</v>
      </c>
      <c r="U613" s="193">
        <v>59.25</v>
      </c>
      <c r="V613" s="193">
        <v>53.33</v>
      </c>
      <c r="W613" s="193">
        <v>60.43</v>
      </c>
      <c r="X613" s="193">
        <v>75.28</v>
      </c>
      <c r="Y613" s="193">
        <v>66.290000000000006</v>
      </c>
      <c r="AB613" s="193">
        <v>75.739999999999995</v>
      </c>
    </row>
    <row r="614" spans="1:34" x14ac:dyDescent="0.25">
      <c r="A614" s="198" t="s">
        <v>4531</v>
      </c>
      <c r="B614" s="193">
        <v>196</v>
      </c>
      <c r="C614" s="193">
        <v>111</v>
      </c>
      <c r="D614" s="193">
        <v>103</v>
      </c>
      <c r="E614" s="193">
        <v>442</v>
      </c>
      <c r="F614" s="193">
        <v>1020</v>
      </c>
      <c r="G614" s="193">
        <v>557</v>
      </c>
      <c r="H614" s="193">
        <v>147</v>
      </c>
      <c r="I614" s="193">
        <v>143</v>
      </c>
      <c r="J614" s="193">
        <v>167</v>
      </c>
      <c r="K614" s="193">
        <v>198</v>
      </c>
      <c r="L614" s="193">
        <v>170</v>
      </c>
      <c r="M614" s="193">
        <v>145</v>
      </c>
      <c r="N614" s="193">
        <v>213</v>
      </c>
      <c r="O614" s="193">
        <v>147</v>
      </c>
      <c r="P614" s="193">
        <v>126</v>
      </c>
      <c r="Q614" s="193">
        <v>135</v>
      </c>
      <c r="R614" s="193">
        <v>195</v>
      </c>
      <c r="S614" s="193">
        <v>218</v>
      </c>
      <c r="T614" s="193">
        <v>148</v>
      </c>
      <c r="U614" s="193">
        <v>81</v>
      </c>
      <c r="V614" s="193">
        <v>45</v>
      </c>
      <c r="W614" s="193">
        <v>1069</v>
      </c>
      <c r="X614" s="193">
        <v>178</v>
      </c>
      <c r="Y614" s="193">
        <v>267</v>
      </c>
      <c r="Z614" s="193">
        <v>0</v>
      </c>
      <c r="AA614" s="193">
        <v>0</v>
      </c>
      <c r="AB614" s="193">
        <v>6221</v>
      </c>
    </row>
    <row r="615" spans="1:34" x14ac:dyDescent="0.25">
      <c r="A615" s="198" t="s">
        <v>4530</v>
      </c>
      <c r="B615" s="193">
        <v>127</v>
      </c>
      <c r="C615" s="193">
        <v>78</v>
      </c>
      <c r="D615" s="193">
        <v>58</v>
      </c>
      <c r="E615" s="193">
        <v>274</v>
      </c>
      <c r="F615" s="193">
        <v>642</v>
      </c>
      <c r="G615" s="193">
        <v>351</v>
      </c>
      <c r="H615" s="193">
        <v>90</v>
      </c>
      <c r="I615" s="193">
        <v>96</v>
      </c>
      <c r="J615" s="193">
        <v>82</v>
      </c>
      <c r="K615" s="193">
        <v>114</v>
      </c>
      <c r="L615" s="193">
        <v>107</v>
      </c>
      <c r="M615" s="193">
        <v>78</v>
      </c>
      <c r="N615" s="193">
        <v>147</v>
      </c>
      <c r="O615" s="193">
        <v>99</v>
      </c>
      <c r="P615" s="193">
        <v>81</v>
      </c>
      <c r="Q615" s="193">
        <v>91</v>
      </c>
      <c r="R615" s="193">
        <v>111</v>
      </c>
      <c r="S615" s="193">
        <v>147</v>
      </c>
      <c r="T615" s="193">
        <v>90</v>
      </c>
      <c r="U615" s="193">
        <v>48</v>
      </c>
      <c r="V615" s="193">
        <v>24</v>
      </c>
      <c r="W615" s="193">
        <v>646</v>
      </c>
      <c r="X615" s="193">
        <v>134</v>
      </c>
      <c r="Y615" s="193">
        <v>177</v>
      </c>
      <c r="Z615" s="193">
        <v>294</v>
      </c>
      <c r="AA615" s="193">
        <v>526</v>
      </c>
      <c r="AB615" s="193">
        <v>4712</v>
      </c>
    </row>
    <row r="616" spans="1:34" x14ac:dyDescent="0.25">
      <c r="A616" s="198" t="s">
        <v>4532</v>
      </c>
      <c r="B616" s="193">
        <v>50</v>
      </c>
      <c r="C616" s="193">
        <v>29</v>
      </c>
      <c r="D616" s="193">
        <v>19</v>
      </c>
      <c r="E616" s="193">
        <v>83</v>
      </c>
      <c r="F616" s="193">
        <v>188</v>
      </c>
      <c r="G616" s="193">
        <v>111</v>
      </c>
      <c r="H616" s="193">
        <v>48</v>
      </c>
      <c r="I616" s="193">
        <v>48</v>
      </c>
      <c r="J616" s="193">
        <v>52</v>
      </c>
      <c r="K616" s="193">
        <v>54</v>
      </c>
      <c r="L616" s="193">
        <v>39</v>
      </c>
      <c r="M616" s="193">
        <v>14</v>
      </c>
      <c r="N616" s="193">
        <v>49</v>
      </c>
      <c r="O616" s="193">
        <v>43</v>
      </c>
      <c r="P616" s="193">
        <v>33</v>
      </c>
      <c r="Q616" s="193">
        <v>42</v>
      </c>
      <c r="R616" s="193">
        <v>60</v>
      </c>
      <c r="S616" s="193">
        <v>76</v>
      </c>
      <c r="T616" s="193">
        <v>39</v>
      </c>
      <c r="U616" s="193">
        <v>20</v>
      </c>
      <c r="V616" s="193">
        <v>10</v>
      </c>
      <c r="W616" s="193">
        <v>213</v>
      </c>
      <c r="X616" s="193">
        <v>54</v>
      </c>
      <c r="Y616" s="193">
        <v>98</v>
      </c>
      <c r="Z616" s="193">
        <v>108</v>
      </c>
      <c r="AA616" s="193">
        <v>197</v>
      </c>
      <c r="AB616" s="193">
        <v>1777</v>
      </c>
    </row>
    <row r="617" spans="1:34" x14ac:dyDescent="0.25">
      <c r="A617" s="198" t="s">
        <v>4533</v>
      </c>
      <c r="B617" s="193">
        <v>61</v>
      </c>
      <c r="C617" s="193">
        <v>33</v>
      </c>
      <c r="D617" s="193">
        <v>24</v>
      </c>
      <c r="E617" s="193">
        <v>117</v>
      </c>
      <c r="F617" s="193">
        <v>288</v>
      </c>
      <c r="G617" s="193">
        <v>144</v>
      </c>
      <c r="H617" s="193">
        <v>28</v>
      </c>
      <c r="I617" s="193">
        <v>34</v>
      </c>
      <c r="J617" s="193">
        <v>12</v>
      </c>
      <c r="K617" s="193">
        <v>34</v>
      </c>
      <c r="L617" s="193">
        <v>45</v>
      </c>
      <c r="M617" s="193">
        <v>47</v>
      </c>
      <c r="N617" s="193">
        <v>74</v>
      </c>
      <c r="O617" s="193">
        <v>40</v>
      </c>
      <c r="P617" s="193">
        <v>36</v>
      </c>
      <c r="Q617" s="193">
        <v>33</v>
      </c>
      <c r="R617" s="193">
        <v>13</v>
      </c>
      <c r="S617" s="193">
        <v>53</v>
      </c>
      <c r="T617" s="193">
        <v>36</v>
      </c>
      <c r="U617" s="193">
        <v>21</v>
      </c>
      <c r="V617" s="193">
        <v>5</v>
      </c>
      <c r="W617" s="193">
        <v>248</v>
      </c>
      <c r="X617" s="193">
        <v>36</v>
      </c>
      <c r="Y617" s="193">
        <v>48</v>
      </c>
      <c r="Z617" s="193">
        <v>133</v>
      </c>
      <c r="AA617" s="193">
        <v>154</v>
      </c>
      <c r="AB617" s="193">
        <v>1797</v>
      </c>
    </row>
    <row r="618" spans="1:34" x14ac:dyDescent="0.25">
      <c r="A618" s="198" t="s">
        <v>4521</v>
      </c>
      <c r="B618" s="193">
        <v>1</v>
      </c>
      <c r="C618" s="193">
        <v>0</v>
      </c>
      <c r="D618" s="193">
        <v>0</v>
      </c>
      <c r="E618" s="193">
        <v>2</v>
      </c>
      <c r="F618" s="193">
        <v>2</v>
      </c>
      <c r="G618" s="193">
        <v>0</v>
      </c>
      <c r="H618" s="193">
        <v>0</v>
      </c>
      <c r="I618" s="193">
        <v>0</v>
      </c>
      <c r="J618" s="193">
        <v>0</v>
      </c>
      <c r="K618" s="193">
        <v>0</v>
      </c>
      <c r="L618" s="193">
        <v>1</v>
      </c>
      <c r="M618" s="193">
        <v>0</v>
      </c>
      <c r="N618" s="193">
        <v>1</v>
      </c>
      <c r="O618" s="193">
        <v>0</v>
      </c>
      <c r="P618" s="193">
        <v>0</v>
      </c>
      <c r="Q618" s="193">
        <v>0</v>
      </c>
      <c r="R618" s="193">
        <v>0</v>
      </c>
      <c r="S618" s="193">
        <v>0</v>
      </c>
      <c r="T618" s="193">
        <v>1</v>
      </c>
      <c r="U618" s="193">
        <v>0</v>
      </c>
      <c r="V618" s="193">
        <v>0</v>
      </c>
      <c r="W618" s="193">
        <v>1</v>
      </c>
      <c r="X618" s="193">
        <v>1</v>
      </c>
      <c r="Y618" s="193">
        <v>0</v>
      </c>
      <c r="Z618" s="193">
        <v>0</v>
      </c>
      <c r="AA618" s="193">
        <v>0</v>
      </c>
      <c r="AB618" s="193">
        <v>10</v>
      </c>
    </row>
    <row r="619" spans="1:34" x14ac:dyDescent="0.25">
      <c r="A619" s="199" t="s">
        <v>4534</v>
      </c>
      <c r="B619" s="193">
        <v>0</v>
      </c>
      <c r="C619" s="193">
        <v>0</v>
      </c>
      <c r="D619" s="193">
        <v>0</v>
      </c>
      <c r="E619" s="193">
        <v>2</v>
      </c>
      <c r="F619" s="193">
        <v>1</v>
      </c>
      <c r="G619" s="193">
        <v>0</v>
      </c>
      <c r="H619" s="193">
        <v>0</v>
      </c>
      <c r="I619" s="193">
        <v>0</v>
      </c>
      <c r="J619" s="193">
        <v>1</v>
      </c>
      <c r="K619" s="193">
        <v>1</v>
      </c>
      <c r="L619" s="193">
        <v>0</v>
      </c>
      <c r="M619" s="193">
        <v>0</v>
      </c>
      <c r="N619" s="193">
        <v>0</v>
      </c>
      <c r="O619" s="193">
        <v>0</v>
      </c>
      <c r="P619" s="193">
        <v>0</v>
      </c>
      <c r="Q619" s="193">
        <v>2</v>
      </c>
      <c r="R619" s="193">
        <v>0</v>
      </c>
      <c r="S619" s="193">
        <v>0</v>
      </c>
      <c r="T619" s="193">
        <v>1</v>
      </c>
      <c r="U619" s="193">
        <v>0</v>
      </c>
      <c r="V619" s="193">
        <v>0</v>
      </c>
      <c r="W619" s="193">
        <v>1</v>
      </c>
      <c r="X619" s="193">
        <v>0</v>
      </c>
      <c r="Y619" s="193">
        <v>0</v>
      </c>
      <c r="Z619" s="193">
        <v>0</v>
      </c>
      <c r="AA619" s="193">
        <v>3</v>
      </c>
      <c r="AB619" s="193">
        <v>12</v>
      </c>
    </row>
    <row r="620" spans="1:34" x14ac:dyDescent="0.25">
      <c r="A620" s="199" t="s">
        <v>4522</v>
      </c>
      <c r="B620" s="193">
        <v>1</v>
      </c>
      <c r="C620" s="193">
        <v>0</v>
      </c>
      <c r="D620" s="193">
        <v>0</v>
      </c>
      <c r="E620" s="193">
        <v>0</v>
      </c>
      <c r="F620" s="193">
        <v>1</v>
      </c>
      <c r="G620" s="193">
        <v>1</v>
      </c>
      <c r="H620" s="193">
        <v>0</v>
      </c>
      <c r="I620" s="193">
        <v>2</v>
      </c>
      <c r="J620" s="193">
        <v>0</v>
      </c>
      <c r="K620" s="193">
        <v>0</v>
      </c>
      <c r="L620" s="193">
        <v>1</v>
      </c>
      <c r="M620" s="193">
        <v>0</v>
      </c>
      <c r="N620" s="193">
        <v>0</v>
      </c>
      <c r="O620" s="193">
        <v>0</v>
      </c>
      <c r="P620" s="193">
        <v>0</v>
      </c>
      <c r="Q620" s="193">
        <v>0</v>
      </c>
      <c r="R620" s="193">
        <v>1</v>
      </c>
      <c r="S620" s="193">
        <v>0</v>
      </c>
      <c r="T620" s="193">
        <v>0</v>
      </c>
      <c r="U620" s="193">
        <v>0</v>
      </c>
      <c r="V620" s="193">
        <v>1</v>
      </c>
      <c r="W620" s="193">
        <v>1</v>
      </c>
      <c r="X620" s="193">
        <v>0</v>
      </c>
      <c r="Y620" s="193">
        <v>0</v>
      </c>
      <c r="Z620" s="193">
        <v>1</v>
      </c>
      <c r="AA620" s="193">
        <v>3</v>
      </c>
      <c r="AB620" s="193">
        <v>13</v>
      </c>
    </row>
    <row r="621" spans="1:34" x14ac:dyDescent="0.25">
      <c r="A621" s="199" t="s">
        <v>4523</v>
      </c>
      <c r="B621" s="193">
        <v>0</v>
      </c>
      <c r="C621" s="193">
        <v>2</v>
      </c>
      <c r="D621" s="193">
        <v>0</v>
      </c>
      <c r="E621" s="193">
        <v>0</v>
      </c>
      <c r="F621" s="193">
        <v>0</v>
      </c>
      <c r="G621" s="193">
        <v>1</v>
      </c>
      <c r="H621" s="193">
        <v>1</v>
      </c>
      <c r="I621" s="193">
        <v>0</v>
      </c>
      <c r="J621" s="193">
        <v>0</v>
      </c>
      <c r="K621" s="193">
        <v>0</v>
      </c>
      <c r="L621" s="193">
        <v>0</v>
      </c>
      <c r="M621" s="193">
        <v>0</v>
      </c>
      <c r="N621" s="193">
        <v>3</v>
      </c>
      <c r="O621" s="193">
        <v>0</v>
      </c>
      <c r="P621" s="193">
        <v>0</v>
      </c>
      <c r="Q621" s="193">
        <v>0</v>
      </c>
      <c r="R621" s="193">
        <v>0</v>
      </c>
      <c r="S621" s="193">
        <v>0</v>
      </c>
      <c r="T621" s="193">
        <v>0</v>
      </c>
      <c r="U621" s="193">
        <v>2</v>
      </c>
      <c r="V621" s="193">
        <v>0</v>
      </c>
      <c r="W621" s="193">
        <v>2</v>
      </c>
      <c r="X621" s="193">
        <v>0</v>
      </c>
      <c r="Y621" s="193">
        <v>0</v>
      </c>
      <c r="Z621" s="193">
        <v>1</v>
      </c>
      <c r="AA621" s="193">
        <v>2</v>
      </c>
      <c r="AB621" s="193">
        <v>14</v>
      </c>
    </row>
    <row r="622" spans="1:34" x14ac:dyDescent="0.25">
      <c r="A622" s="198" t="s">
        <v>4535</v>
      </c>
      <c r="B622" s="193">
        <v>1</v>
      </c>
      <c r="C622" s="193">
        <v>0</v>
      </c>
      <c r="D622" s="193">
        <v>1</v>
      </c>
      <c r="E622" s="193">
        <v>2</v>
      </c>
      <c r="F622" s="193">
        <v>2</v>
      </c>
      <c r="G622" s="193">
        <v>1</v>
      </c>
      <c r="H622" s="193">
        <v>0</v>
      </c>
      <c r="I622" s="193">
        <v>1</v>
      </c>
      <c r="J622" s="193">
        <v>0</v>
      </c>
      <c r="K622" s="193">
        <v>0</v>
      </c>
      <c r="L622" s="193">
        <v>0</v>
      </c>
      <c r="M622" s="193">
        <v>0</v>
      </c>
      <c r="N622" s="193">
        <v>0</v>
      </c>
      <c r="O622" s="193">
        <v>1</v>
      </c>
      <c r="P622" s="193">
        <v>0</v>
      </c>
      <c r="Q622" s="193">
        <v>1</v>
      </c>
      <c r="R622" s="193">
        <v>0</v>
      </c>
      <c r="S622" s="193">
        <v>0</v>
      </c>
      <c r="T622" s="193">
        <v>1</v>
      </c>
      <c r="U622" s="193">
        <v>0</v>
      </c>
      <c r="V622" s="193">
        <v>0</v>
      </c>
      <c r="W622" s="193">
        <v>1</v>
      </c>
      <c r="X622" s="193">
        <v>0</v>
      </c>
      <c r="Y622" s="193">
        <v>0</v>
      </c>
      <c r="Z622" s="193">
        <v>1</v>
      </c>
      <c r="AA622" s="193">
        <v>0</v>
      </c>
      <c r="AB622" s="193">
        <v>13</v>
      </c>
    </row>
    <row r="623" spans="1:34" x14ac:dyDescent="0.25">
      <c r="A623" s="198" t="s">
        <v>4524</v>
      </c>
      <c r="B623" s="193">
        <v>12</v>
      </c>
      <c r="C623" s="193">
        <v>9</v>
      </c>
      <c r="D623" s="193">
        <v>9</v>
      </c>
      <c r="E623" s="193">
        <v>57</v>
      </c>
      <c r="F623" s="193">
        <v>149</v>
      </c>
      <c r="G623" s="193">
        <v>82</v>
      </c>
      <c r="H623" s="193">
        <v>12</v>
      </c>
      <c r="I623" s="193">
        <v>4</v>
      </c>
      <c r="J623" s="193">
        <v>12</v>
      </c>
      <c r="K623" s="193">
        <v>18</v>
      </c>
      <c r="L623" s="193">
        <v>19</v>
      </c>
      <c r="M623" s="193">
        <v>6</v>
      </c>
      <c r="N623" s="193">
        <v>18</v>
      </c>
      <c r="O623" s="193">
        <v>10</v>
      </c>
      <c r="P623" s="193">
        <v>9</v>
      </c>
      <c r="Q623" s="193">
        <v>12</v>
      </c>
      <c r="R623" s="193">
        <v>3</v>
      </c>
      <c r="S623" s="193">
        <v>18</v>
      </c>
      <c r="T623" s="193">
        <v>9</v>
      </c>
      <c r="U623" s="193">
        <v>3</v>
      </c>
      <c r="V623" s="193">
        <v>5</v>
      </c>
      <c r="W623" s="193">
        <v>167</v>
      </c>
      <c r="X623" s="193">
        <v>8</v>
      </c>
      <c r="Y623" s="193">
        <v>11</v>
      </c>
      <c r="Z623" s="193">
        <v>48</v>
      </c>
      <c r="AA623" s="193">
        <v>150</v>
      </c>
      <c r="AB623" s="193">
        <v>860</v>
      </c>
    </row>
    <row r="624" spans="1:34" x14ac:dyDescent="0.25">
      <c r="A624" s="199" t="s">
        <v>4525</v>
      </c>
      <c r="B624" s="193">
        <v>0</v>
      </c>
      <c r="C624" s="193">
        <v>1</v>
      </c>
      <c r="D624" s="193">
        <v>2</v>
      </c>
      <c r="E624" s="193">
        <v>0</v>
      </c>
      <c r="F624" s="193">
        <v>0</v>
      </c>
      <c r="G624" s="193">
        <v>0</v>
      </c>
      <c r="H624" s="193">
        <v>1</v>
      </c>
      <c r="I624" s="193">
        <v>1</v>
      </c>
      <c r="J624" s="193">
        <v>0</v>
      </c>
      <c r="K624" s="193">
        <v>1</v>
      </c>
      <c r="L624" s="193">
        <v>0</v>
      </c>
      <c r="M624" s="193">
        <v>0</v>
      </c>
      <c r="N624" s="193">
        <v>1</v>
      </c>
      <c r="O624" s="193">
        <v>3</v>
      </c>
      <c r="P624" s="193">
        <v>0</v>
      </c>
      <c r="Q624" s="193">
        <v>0</v>
      </c>
      <c r="R624" s="193">
        <v>2</v>
      </c>
      <c r="S624" s="193">
        <v>0</v>
      </c>
      <c r="T624" s="193">
        <v>2</v>
      </c>
      <c r="U624" s="193">
        <v>0</v>
      </c>
      <c r="V624" s="193">
        <v>0</v>
      </c>
      <c r="W624" s="193">
        <v>0</v>
      </c>
      <c r="X624" s="193">
        <v>1</v>
      </c>
      <c r="Y624" s="193">
        <v>0</v>
      </c>
      <c r="Z624" s="193">
        <v>0</v>
      </c>
      <c r="AA624" s="193">
        <v>2</v>
      </c>
      <c r="AB624" s="193">
        <v>17</v>
      </c>
    </row>
    <row r="625" spans="1:28" x14ac:dyDescent="0.25">
      <c r="A625" s="198" t="s">
        <v>4526</v>
      </c>
      <c r="B625" s="193">
        <v>1</v>
      </c>
      <c r="C625" s="193">
        <v>0</v>
      </c>
      <c r="D625" s="193">
        <v>0</v>
      </c>
      <c r="E625" s="193">
        <v>1</v>
      </c>
      <c r="F625" s="193">
        <v>0</v>
      </c>
      <c r="G625" s="193">
        <v>1</v>
      </c>
      <c r="H625" s="193">
        <v>0</v>
      </c>
      <c r="I625" s="193">
        <v>0</v>
      </c>
      <c r="J625" s="193">
        <v>0</v>
      </c>
      <c r="K625" s="193">
        <v>0</v>
      </c>
      <c r="L625" s="193">
        <v>0</v>
      </c>
      <c r="M625" s="193">
        <v>0</v>
      </c>
      <c r="N625" s="193">
        <v>0</v>
      </c>
      <c r="O625" s="193">
        <v>0</v>
      </c>
      <c r="P625" s="193">
        <v>0</v>
      </c>
      <c r="Q625" s="193">
        <v>0</v>
      </c>
      <c r="R625" s="193">
        <v>0</v>
      </c>
      <c r="S625" s="193">
        <v>0</v>
      </c>
      <c r="T625" s="193">
        <v>0</v>
      </c>
      <c r="U625" s="193">
        <v>0</v>
      </c>
      <c r="V625" s="193">
        <v>0</v>
      </c>
      <c r="W625" s="193">
        <v>0</v>
      </c>
      <c r="X625" s="193">
        <v>0</v>
      </c>
      <c r="Y625" s="193">
        <v>0</v>
      </c>
      <c r="Z625" s="193">
        <v>0</v>
      </c>
      <c r="AA625" s="193">
        <v>0</v>
      </c>
      <c r="AB625" s="193">
        <v>3</v>
      </c>
    </row>
    <row r="627" spans="1:28" x14ac:dyDescent="0.25">
      <c r="A627" s="198" t="s">
        <v>4527</v>
      </c>
      <c r="B627" s="193" t="s">
        <v>5533</v>
      </c>
      <c r="C627" s="193" t="s">
        <v>5534</v>
      </c>
      <c r="D627" s="193" t="s">
        <v>5535</v>
      </c>
      <c r="E627" s="193" t="s">
        <v>5536</v>
      </c>
      <c r="F627" s="193" t="s">
        <v>5537</v>
      </c>
      <c r="G627" s="193" t="s">
        <v>5538</v>
      </c>
      <c r="H627" s="193" t="s">
        <v>5539</v>
      </c>
      <c r="I627" s="193" t="s">
        <v>5540</v>
      </c>
      <c r="J627" s="193" t="s">
        <v>5541</v>
      </c>
      <c r="K627" s="193" t="s">
        <v>5542</v>
      </c>
      <c r="L627" s="193" t="s">
        <v>5543</v>
      </c>
      <c r="M627" s="193" t="s">
        <v>5544</v>
      </c>
      <c r="N627" s="193" t="s">
        <v>5545</v>
      </c>
      <c r="O627" s="193" t="s">
        <v>5546</v>
      </c>
      <c r="P627" s="193" t="s">
        <v>5547</v>
      </c>
      <c r="Q627" s="193" t="s">
        <v>5548</v>
      </c>
      <c r="R627" s="193" t="s">
        <v>5549</v>
      </c>
      <c r="S627" s="193" t="s">
        <v>5550</v>
      </c>
      <c r="T627" s="193" t="s">
        <v>5551</v>
      </c>
      <c r="U627" s="193" t="s">
        <v>5552</v>
      </c>
      <c r="V627" s="193" t="s">
        <v>5553</v>
      </c>
      <c r="W627" s="193" t="s">
        <v>4540</v>
      </c>
      <c r="X627" s="193" t="s">
        <v>4541</v>
      </c>
      <c r="Y627" s="193" t="s">
        <v>4542</v>
      </c>
    </row>
    <row r="628" spans="1:28" x14ac:dyDescent="0.25">
      <c r="A628" s="198" t="s">
        <v>4528</v>
      </c>
      <c r="B628" s="193" t="s">
        <v>5565</v>
      </c>
      <c r="C628" s="193" t="s">
        <v>5566</v>
      </c>
      <c r="D628" s="193" t="s">
        <v>5577</v>
      </c>
      <c r="E628" s="193" t="s">
        <v>5567</v>
      </c>
      <c r="F628" s="193" t="s">
        <v>5568</v>
      </c>
      <c r="G628" s="193" t="s">
        <v>5569</v>
      </c>
      <c r="H628" s="193" t="s">
        <v>5570</v>
      </c>
      <c r="I628" s="193" t="s">
        <v>5571</v>
      </c>
      <c r="J628" s="193" t="s">
        <v>5572</v>
      </c>
      <c r="K628" s="193" t="s">
        <v>5573</v>
      </c>
      <c r="L628" s="193" t="s">
        <v>5574</v>
      </c>
      <c r="M628" s="193" t="s">
        <v>5575</v>
      </c>
      <c r="N628" s="193" t="s">
        <v>5576</v>
      </c>
      <c r="O628" s="193" t="s">
        <v>5557</v>
      </c>
      <c r="P628" s="193" t="s">
        <v>5558</v>
      </c>
      <c r="Q628" s="193" t="s">
        <v>5560</v>
      </c>
      <c r="R628" s="193" t="s">
        <v>5561</v>
      </c>
      <c r="S628" s="193" t="s">
        <v>5559</v>
      </c>
      <c r="T628" s="193" t="s">
        <v>5562</v>
      </c>
      <c r="U628" s="193" t="s">
        <v>5563</v>
      </c>
      <c r="V628" s="193" t="s">
        <v>5564</v>
      </c>
      <c r="W628" s="193" t="s">
        <v>5556</v>
      </c>
      <c r="X628" s="193" t="s">
        <v>5555</v>
      </c>
      <c r="Y628" s="193" t="s">
        <v>5554</v>
      </c>
    </row>
    <row r="629" spans="1:28" x14ac:dyDescent="0.25">
      <c r="A629" s="198" t="s">
        <v>4529</v>
      </c>
      <c r="B629" s="193">
        <v>16.36</v>
      </c>
      <c r="C629" s="193">
        <v>32.71</v>
      </c>
      <c r="D629" s="193">
        <v>56.56</v>
      </c>
      <c r="E629" s="193">
        <v>72.41</v>
      </c>
      <c r="F629" s="193">
        <v>42.06</v>
      </c>
      <c r="G629" s="193">
        <v>23.72</v>
      </c>
      <c r="H629" s="193">
        <v>80</v>
      </c>
      <c r="I629" s="193">
        <v>54.04</v>
      </c>
      <c r="J629" s="193">
        <v>55.49</v>
      </c>
      <c r="K629" s="193">
        <v>70</v>
      </c>
      <c r="L629" s="193">
        <v>59.01</v>
      </c>
      <c r="M629" s="193">
        <v>62.19</v>
      </c>
      <c r="N629" s="193">
        <v>77.290000000000006</v>
      </c>
      <c r="O629" s="193">
        <v>76.92</v>
      </c>
      <c r="P629" s="193">
        <v>44.44</v>
      </c>
      <c r="Q629" s="193">
        <v>70.27</v>
      </c>
      <c r="R629" s="193">
        <v>40.61</v>
      </c>
      <c r="S629" s="193">
        <v>63.38</v>
      </c>
      <c r="T629" s="193">
        <v>63.41</v>
      </c>
      <c r="U629" s="193">
        <v>48.06</v>
      </c>
      <c r="V629" s="193">
        <v>60.31</v>
      </c>
      <c r="Y629" s="193">
        <v>72.81</v>
      </c>
    </row>
    <row r="630" spans="1:28" x14ac:dyDescent="0.25">
      <c r="A630" s="198" t="s">
        <v>4531</v>
      </c>
      <c r="B630" s="193">
        <v>336</v>
      </c>
      <c r="C630" s="193">
        <v>1498</v>
      </c>
      <c r="D630" s="193">
        <v>99</v>
      </c>
      <c r="E630" s="193">
        <v>58</v>
      </c>
      <c r="F630" s="193">
        <v>145</v>
      </c>
      <c r="G630" s="193">
        <v>177</v>
      </c>
      <c r="H630" s="193">
        <v>50</v>
      </c>
      <c r="I630" s="193">
        <v>198</v>
      </c>
      <c r="J630" s="193">
        <v>364</v>
      </c>
      <c r="K630" s="193">
        <v>90</v>
      </c>
      <c r="L630" s="193">
        <v>61</v>
      </c>
      <c r="M630" s="193">
        <v>365</v>
      </c>
      <c r="N630" s="193">
        <v>207</v>
      </c>
      <c r="O630" s="193">
        <v>26</v>
      </c>
      <c r="P630" s="193">
        <v>54</v>
      </c>
      <c r="Q630" s="193">
        <v>74</v>
      </c>
      <c r="R630" s="193">
        <v>421</v>
      </c>
      <c r="S630" s="193">
        <v>71</v>
      </c>
      <c r="T630" s="193">
        <v>82</v>
      </c>
      <c r="U630" s="193">
        <v>310</v>
      </c>
      <c r="V630" s="193">
        <v>1134</v>
      </c>
      <c r="W630" s="193">
        <v>0</v>
      </c>
      <c r="X630" s="193">
        <v>0</v>
      </c>
      <c r="Y630" s="193">
        <v>5820</v>
      </c>
    </row>
    <row r="631" spans="1:28" x14ac:dyDescent="0.25">
      <c r="A631" s="198" t="s">
        <v>4530</v>
      </c>
      <c r="B631" s="193">
        <v>55</v>
      </c>
      <c r="C631" s="193">
        <v>490</v>
      </c>
      <c r="D631" s="193">
        <v>56</v>
      </c>
      <c r="E631" s="193">
        <v>42</v>
      </c>
      <c r="F631" s="193">
        <v>61</v>
      </c>
      <c r="G631" s="193">
        <v>42</v>
      </c>
      <c r="H631" s="193">
        <v>40</v>
      </c>
      <c r="I631" s="193">
        <v>107</v>
      </c>
      <c r="J631" s="193">
        <v>202</v>
      </c>
      <c r="K631" s="193">
        <v>63</v>
      </c>
      <c r="L631" s="193">
        <v>36</v>
      </c>
      <c r="M631" s="193">
        <v>227</v>
      </c>
      <c r="N631" s="193">
        <v>160</v>
      </c>
      <c r="O631" s="193">
        <v>20</v>
      </c>
      <c r="P631" s="193">
        <v>24</v>
      </c>
      <c r="Q631" s="193">
        <v>52</v>
      </c>
      <c r="R631" s="193">
        <v>171</v>
      </c>
      <c r="S631" s="193">
        <v>45</v>
      </c>
      <c r="T631" s="193">
        <v>52</v>
      </c>
      <c r="U631" s="193">
        <v>149</v>
      </c>
      <c r="V631" s="193">
        <v>684</v>
      </c>
      <c r="W631" s="193">
        <v>1065</v>
      </c>
      <c r="X631" s="193">
        <v>395</v>
      </c>
      <c r="Y631" s="193">
        <v>4238</v>
      </c>
    </row>
    <row r="632" spans="1:28" x14ac:dyDescent="0.25">
      <c r="A632" s="198" t="s">
        <v>4532</v>
      </c>
      <c r="B632" s="193">
        <v>24</v>
      </c>
      <c r="C632" s="193">
        <v>222</v>
      </c>
      <c r="D632" s="193">
        <v>29</v>
      </c>
      <c r="E632" s="193">
        <v>15</v>
      </c>
      <c r="F632" s="193">
        <v>28</v>
      </c>
      <c r="G632" s="193">
        <v>25</v>
      </c>
      <c r="H632" s="193">
        <v>17</v>
      </c>
      <c r="I632" s="193">
        <v>61</v>
      </c>
      <c r="J632" s="193">
        <v>93</v>
      </c>
      <c r="K632" s="193">
        <v>36</v>
      </c>
      <c r="L632" s="193">
        <v>17</v>
      </c>
      <c r="M632" s="193">
        <v>82</v>
      </c>
      <c r="N632" s="193">
        <v>98</v>
      </c>
      <c r="O632" s="193">
        <v>11</v>
      </c>
      <c r="P632" s="193">
        <v>13</v>
      </c>
      <c r="Q632" s="193">
        <v>28</v>
      </c>
      <c r="R632" s="193">
        <v>79</v>
      </c>
      <c r="S632" s="193">
        <v>16</v>
      </c>
      <c r="T632" s="193">
        <v>35</v>
      </c>
      <c r="U632" s="193">
        <v>58</v>
      </c>
      <c r="V632" s="193">
        <v>188</v>
      </c>
      <c r="W632" s="193">
        <v>455</v>
      </c>
      <c r="X632" s="193">
        <v>156</v>
      </c>
      <c r="Y632" s="193">
        <v>1786</v>
      </c>
    </row>
    <row r="633" spans="1:28" x14ac:dyDescent="0.25">
      <c r="A633" s="198" t="s">
        <v>4533</v>
      </c>
      <c r="B633">
        <v>7</v>
      </c>
      <c r="C633" s="193">
        <v>117</v>
      </c>
      <c r="D633" s="193">
        <v>17</v>
      </c>
      <c r="E633" s="193">
        <v>19</v>
      </c>
      <c r="F633">
        <v>16</v>
      </c>
      <c r="G633" s="193">
        <v>7</v>
      </c>
      <c r="H633" s="193">
        <v>18</v>
      </c>
      <c r="I633" s="193">
        <v>36</v>
      </c>
      <c r="J633" s="193">
        <v>53</v>
      </c>
      <c r="K633" s="193">
        <v>17</v>
      </c>
      <c r="L633" s="193">
        <v>10</v>
      </c>
      <c r="M633" s="193">
        <v>73</v>
      </c>
      <c r="N633" s="193">
        <v>42</v>
      </c>
      <c r="O633">
        <v>6</v>
      </c>
      <c r="P633" s="193">
        <v>8</v>
      </c>
      <c r="Q633" s="193">
        <v>6</v>
      </c>
      <c r="R633" s="193">
        <v>45</v>
      </c>
      <c r="S633">
        <v>10</v>
      </c>
      <c r="T633" s="193">
        <v>11</v>
      </c>
      <c r="U633" s="193">
        <v>65</v>
      </c>
      <c r="V633" s="193">
        <v>256</v>
      </c>
      <c r="W633" s="193">
        <v>280</v>
      </c>
      <c r="X633" s="193">
        <v>92</v>
      </c>
      <c r="Y633" s="193">
        <v>1211</v>
      </c>
    </row>
    <row r="634" spans="1:28" x14ac:dyDescent="0.25">
      <c r="A634" s="198" t="s">
        <v>4521</v>
      </c>
      <c r="B634">
        <v>0</v>
      </c>
      <c r="C634" s="193">
        <v>2</v>
      </c>
      <c r="D634" s="193">
        <v>0</v>
      </c>
      <c r="E634" s="193">
        <v>0</v>
      </c>
      <c r="F634">
        <v>0</v>
      </c>
      <c r="G634" s="193">
        <v>0</v>
      </c>
      <c r="H634" s="193">
        <v>0</v>
      </c>
      <c r="I634" s="193">
        <v>0</v>
      </c>
      <c r="J634" s="193">
        <v>0</v>
      </c>
      <c r="K634" s="193">
        <v>0</v>
      </c>
      <c r="L634" s="193">
        <v>0</v>
      </c>
      <c r="M634" s="193">
        <v>0</v>
      </c>
      <c r="N634" s="193">
        <v>0</v>
      </c>
      <c r="O634" s="43">
        <v>0</v>
      </c>
      <c r="P634" s="193">
        <v>0</v>
      </c>
      <c r="Q634" s="193">
        <v>0</v>
      </c>
      <c r="R634" s="193">
        <v>0</v>
      </c>
      <c r="S634" s="193">
        <v>0</v>
      </c>
      <c r="T634" s="193">
        <v>0</v>
      </c>
      <c r="U634" s="193">
        <v>0</v>
      </c>
      <c r="V634" s="193">
        <v>1</v>
      </c>
      <c r="W634" s="193">
        <v>3</v>
      </c>
      <c r="X634" s="193">
        <v>2</v>
      </c>
      <c r="Y634" s="193">
        <v>8</v>
      </c>
    </row>
    <row r="635" spans="1:28" x14ac:dyDescent="0.25">
      <c r="A635" s="199" t="s">
        <v>4534</v>
      </c>
      <c r="B635">
        <v>1</v>
      </c>
      <c r="C635" s="193">
        <v>1</v>
      </c>
      <c r="D635" s="193">
        <v>0</v>
      </c>
      <c r="E635" s="193">
        <v>0</v>
      </c>
      <c r="F635" s="193">
        <v>0</v>
      </c>
      <c r="G635" s="193">
        <v>0</v>
      </c>
      <c r="H635" s="88">
        <v>0</v>
      </c>
      <c r="I635" s="193">
        <v>0</v>
      </c>
      <c r="J635" s="193">
        <v>1</v>
      </c>
      <c r="K635" s="193">
        <v>0</v>
      </c>
      <c r="L635" s="193">
        <v>1</v>
      </c>
      <c r="M635" s="193">
        <v>0</v>
      </c>
      <c r="N635" s="193">
        <v>0</v>
      </c>
      <c r="O635" s="193">
        <v>0</v>
      </c>
      <c r="P635" s="193">
        <v>0</v>
      </c>
      <c r="Q635" s="193">
        <v>0</v>
      </c>
      <c r="R635" s="193">
        <v>0</v>
      </c>
      <c r="S635" s="193">
        <v>0</v>
      </c>
      <c r="T635" s="193">
        <v>0</v>
      </c>
      <c r="U635" s="193">
        <v>0</v>
      </c>
      <c r="V635" s="193">
        <v>4</v>
      </c>
      <c r="W635" s="193">
        <v>4</v>
      </c>
      <c r="X635" s="193">
        <v>0</v>
      </c>
      <c r="Y635" s="193">
        <v>12</v>
      </c>
    </row>
    <row r="636" spans="1:28" x14ac:dyDescent="0.25">
      <c r="A636" s="199" t="s">
        <v>4522</v>
      </c>
      <c r="B636">
        <v>0</v>
      </c>
      <c r="C636" s="193">
        <v>1</v>
      </c>
      <c r="D636" s="193">
        <v>0</v>
      </c>
      <c r="E636" s="193">
        <v>0</v>
      </c>
      <c r="F636" s="193">
        <v>0</v>
      </c>
      <c r="G636" s="193">
        <v>0</v>
      </c>
      <c r="H636" s="193">
        <v>0</v>
      </c>
      <c r="I636" s="193">
        <v>0</v>
      </c>
      <c r="J636" s="193">
        <v>0</v>
      </c>
      <c r="K636" s="193">
        <v>0</v>
      </c>
      <c r="L636" s="193">
        <v>0</v>
      </c>
      <c r="M636" s="193">
        <v>0</v>
      </c>
      <c r="N636" s="193">
        <v>0</v>
      </c>
      <c r="O636" s="193">
        <v>0</v>
      </c>
      <c r="P636" s="193">
        <v>0</v>
      </c>
      <c r="Q636" s="193">
        <v>1</v>
      </c>
      <c r="R636" s="193">
        <v>0</v>
      </c>
      <c r="S636" s="193">
        <v>0</v>
      </c>
      <c r="T636" s="193">
        <v>0</v>
      </c>
      <c r="U636" s="193">
        <v>0</v>
      </c>
      <c r="V636" s="193">
        <v>1</v>
      </c>
      <c r="W636" s="193">
        <v>0</v>
      </c>
      <c r="X636" s="193">
        <v>0</v>
      </c>
      <c r="Y636" s="193">
        <v>3</v>
      </c>
    </row>
    <row r="637" spans="1:28" x14ac:dyDescent="0.25">
      <c r="A637" s="199" t="s">
        <v>4523</v>
      </c>
      <c r="B637" s="36">
        <v>0</v>
      </c>
      <c r="C637" s="193">
        <v>0</v>
      </c>
      <c r="D637" s="193">
        <v>0</v>
      </c>
      <c r="E637" s="193">
        <v>1</v>
      </c>
      <c r="F637" s="193">
        <v>0</v>
      </c>
      <c r="G637" s="193">
        <v>0</v>
      </c>
      <c r="H637" s="193">
        <v>0</v>
      </c>
      <c r="I637" s="193">
        <v>0</v>
      </c>
      <c r="J637" s="193">
        <v>0</v>
      </c>
      <c r="K637" s="193">
        <v>0</v>
      </c>
      <c r="L637" s="193">
        <v>0</v>
      </c>
      <c r="M637" s="193">
        <v>2</v>
      </c>
      <c r="N637" s="193">
        <v>2</v>
      </c>
      <c r="O637" s="193">
        <v>0</v>
      </c>
      <c r="P637" s="193">
        <v>0</v>
      </c>
      <c r="Q637" s="193">
        <v>0</v>
      </c>
      <c r="R637" s="193">
        <v>0</v>
      </c>
      <c r="S637" s="193">
        <v>1</v>
      </c>
      <c r="T637" s="193">
        <v>0</v>
      </c>
      <c r="U637" s="193">
        <v>0</v>
      </c>
      <c r="V637" s="193">
        <v>1</v>
      </c>
      <c r="W637" s="193">
        <v>0</v>
      </c>
      <c r="X637" s="193">
        <v>0</v>
      </c>
      <c r="Y637" s="193">
        <v>7</v>
      </c>
    </row>
    <row r="638" spans="1:28" x14ac:dyDescent="0.25">
      <c r="A638" s="198" t="s">
        <v>4535</v>
      </c>
      <c r="B638" s="193">
        <v>0</v>
      </c>
      <c r="C638" s="193">
        <v>0</v>
      </c>
      <c r="D638" s="193">
        <v>0</v>
      </c>
      <c r="E638" s="193">
        <v>0</v>
      </c>
      <c r="F638" s="193">
        <v>0</v>
      </c>
      <c r="G638" s="193">
        <v>0</v>
      </c>
      <c r="H638" s="193">
        <v>0</v>
      </c>
      <c r="I638" s="193">
        <v>0</v>
      </c>
      <c r="J638" s="193">
        <v>0</v>
      </c>
      <c r="K638" s="193">
        <v>0</v>
      </c>
      <c r="L638" s="193">
        <v>0</v>
      </c>
      <c r="M638" s="193">
        <v>0</v>
      </c>
      <c r="N638" s="193">
        <v>1</v>
      </c>
      <c r="O638" s="193">
        <v>0</v>
      </c>
      <c r="P638" s="193">
        <v>0</v>
      </c>
      <c r="Q638" s="193">
        <v>0</v>
      </c>
      <c r="R638" s="193">
        <v>0</v>
      </c>
      <c r="S638" s="193">
        <v>0</v>
      </c>
      <c r="T638" s="193">
        <v>0</v>
      </c>
      <c r="U638" s="193">
        <v>1</v>
      </c>
      <c r="V638" s="193">
        <v>1</v>
      </c>
      <c r="W638" s="193">
        <v>3</v>
      </c>
      <c r="X638" s="193">
        <v>6</v>
      </c>
      <c r="Y638" s="193">
        <v>12</v>
      </c>
    </row>
    <row r="639" spans="1:28" x14ac:dyDescent="0.25">
      <c r="A639" s="198" t="s">
        <v>4524</v>
      </c>
      <c r="B639" s="193">
        <v>21</v>
      </c>
      <c r="C639" s="193">
        <v>145</v>
      </c>
      <c r="D639" s="193">
        <v>10</v>
      </c>
      <c r="E639" s="193">
        <v>6</v>
      </c>
      <c r="F639" s="193">
        <v>16</v>
      </c>
      <c r="G639" s="193">
        <v>9</v>
      </c>
      <c r="H639" s="193">
        <v>4</v>
      </c>
      <c r="I639" s="193">
        <v>9</v>
      </c>
      <c r="J639" s="193">
        <v>53</v>
      </c>
      <c r="K639" s="193">
        <v>7</v>
      </c>
      <c r="L639" s="193">
        <v>6</v>
      </c>
      <c r="M639" s="193">
        <v>67</v>
      </c>
      <c r="N639" s="193">
        <v>8</v>
      </c>
      <c r="O639" s="193">
        <v>2</v>
      </c>
      <c r="P639" s="193">
        <v>1</v>
      </c>
      <c r="Q639" s="193">
        <v>13</v>
      </c>
      <c r="R639" s="193">
        <v>43</v>
      </c>
      <c r="S639" s="193">
        <v>17</v>
      </c>
      <c r="T639" s="193">
        <v>3</v>
      </c>
      <c r="U639" s="193">
        <v>19</v>
      </c>
      <c r="V639" s="193">
        <v>221</v>
      </c>
      <c r="W639" s="193">
        <v>308</v>
      </c>
      <c r="X639" s="193">
        <v>134</v>
      </c>
      <c r="Y639" s="193">
        <v>1122</v>
      </c>
    </row>
    <row r="640" spans="1:28" x14ac:dyDescent="0.25">
      <c r="A640" s="199" t="s">
        <v>4525</v>
      </c>
      <c r="B640" s="28">
        <v>0</v>
      </c>
      <c r="C640" s="193">
        <v>1</v>
      </c>
      <c r="D640" s="193">
        <v>0</v>
      </c>
      <c r="E640" s="193">
        <v>0</v>
      </c>
      <c r="F640">
        <v>0</v>
      </c>
      <c r="G640" s="193">
        <v>0</v>
      </c>
      <c r="H640" s="193">
        <v>0</v>
      </c>
      <c r="I640" s="193">
        <v>1</v>
      </c>
      <c r="J640" s="193">
        <v>0</v>
      </c>
      <c r="K640" s="193">
        <v>0</v>
      </c>
      <c r="L640" s="193">
        <v>0</v>
      </c>
      <c r="M640" s="193">
        <v>0</v>
      </c>
      <c r="N640" s="193">
        <v>0</v>
      </c>
      <c r="O640" s="193">
        <v>0</v>
      </c>
      <c r="P640" s="193">
        <v>0</v>
      </c>
      <c r="Q640" s="193">
        <v>0</v>
      </c>
      <c r="R640" s="193">
        <v>0</v>
      </c>
      <c r="S640" s="193">
        <v>0</v>
      </c>
      <c r="T640" s="193">
        <v>1</v>
      </c>
      <c r="U640" s="193">
        <v>0</v>
      </c>
      <c r="V640" s="193">
        <v>0</v>
      </c>
      <c r="W640" s="193">
        <v>1</v>
      </c>
      <c r="X640" s="193">
        <v>1</v>
      </c>
      <c r="Y640" s="193">
        <v>5</v>
      </c>
    </row>
    <row r="641" spans="1:25" x14ac:dyDescent="0.25">
      <c r="A641" s="198" t="s">
        <v>4526</v>
      </c>
      <c r="B641" s="193">
        <v>0</v>
      </c>
      <c r="C641" s="193">
        <v>0</v>
      </c>
      <c r="D641" s="193">
        <v>0</v>
      </c>
      <c r="E641" s="193">
        <v>0</v>
      </c>
      <c r="F641" s="193">
        <v>0</v>
      </c>
      <c r="G641" s="193">
        <v>0</v>
      </c>
      <c r="H641" s="193">
        <v>0</v>
      </c>
      <c r="I641" s="193">
        <v>0</v>
      </c>
      <c r="J641" s="193">
        <v>0</v>
      </c>
      <c r="K641" s="193">
        <v>0</v>
      </c>
      <c r="L641" s="193">
        <v>0</v>
      </c>
      <c r="M641" s="193">
        <v>0</v>
      </c>
      <c r="N641" s="193">
        <v>0</v>
      </c>
      <c r="O641" s="43">
        <v>0</v>
      </c>
      <c r="P641" s="193">
        <v>0</v>
      </c>
      <c r="Q641" s="193">
        <v>0</v>
      </c>
      <c r="R641" s="193">
        <v>0</v>
      </c>
      <c r="S641" s="193">
        <v>0</v>
      </c>
      <c r="T641" s="193">
        <v>0</v>
      </c>
      <c r="U641" s="193">
        <v>0</v>
      </c>
      <c r="V641" s="193">
        <v>0</v>
      </c>
      <c r="W641" s="193">
        <v>0</v>
      </c>
      <c r="X641" s="193">
        <v>0</v>
      </c>
      <c r="Y641" s="193">
        <v>0</v>
      </c>
    </row>
    <row r="643" spans="1:25" x14ac:dyDescent="0.25">
      <c r="A643" s="198" t="s">
        <v>4527</v>
      </c>
      <c r="B643" s="193" t="s">
        <v>5589</v>
      </c>
      <c r="C643" s="193" t="s">
        <v>4542</v>
      </c>
    </row>
    <row r="644" spans="1:25" x14ac:dyDescent="0.25">
      <c r="A644" s="198" t="s">
        <v>4528</v>
      </c>
      <c r="B644" s="193" t="s">
        <v>5590</v>
      </c>
      <c r="C644" s="193" t="s">
        <v>5591</v>
      </c>
    </row>
    <row r="645" spans="1:25" x14ac:dyDescent="0.25">
      <c r="A645" s="198" t="s">
        <v>4529</v>
      </c>
    </row>
    <row r="646" spans="1:25" x14ac:dyDescent="0.25">
      <c r="A646" s="198" t="s">
        <v>4531</v>
      </c>
      <c r="B646" s="193">
        <v>0</v>
      </c>
      <c r="C646" s="193">
        <v>0</v>
      </c>
    </row>
    <row r="647" spans="1:25" x14ac:dyDescent="0.25">
      <c r="A647" s="198" t="s">
        <v>4530</v>
      </c>
      <c r="B647" s="193">
        <v>56</v>
      </c>
      <c r="C647" s="193">
        <v>56</v>
      </c>
    </row>
    <row r="648" spans="1:25" x14ac:dyDescent="0.25">
      <c r="A648" s="198" t="s">
        <v>4532</v>
      </c>
      <c r="B648" s="193">
        <v>28</v>
      </c>
      <c r="C648" s="193">
        <v>28</v>
      </c>
    </row>
    <row r="649" spans="1:25" x14ac:dyDescent="0.25">
      <c r="A649" s="198" t="s">
        <v>4533</v>
      </c>
      <c r="B649">
        <v>22</v>
      </c>
      <c r="C649" s="193">
        <v>22</v>
      </c>
    </row>
    <row r="650" spans="1:25" x14ac:dyDescent="0.25">
      <c r="A650" s="198" t="s">
        <v>4521</v>
      </c>
      <c r="B650">
        <v>0</v>
      </c>
      <c r="C650" s="193">
        <v>0</v>
      </c>
    </row>
    <row r="651" spans="1:25" x14ac:dyDescent="0.25">
      <c r="A651" s="199" t="s">
        <v>4534</v>
      </c>
      <c r="B651">
        <v>0</v>
      </c>
      <c r="C651" s="193">
        <v>0</v>
      </c>
    </row>
    <row r="652" spans="1:25" x14ac:dyDescent="0.25">
      <c r="A652" s="199" t="s">
        <v>4522</v>
      </c>
      <c r="B652">
        <v>0</v>
      </c>
      <c r="C652" s="193">
        <v>0</v>
      </c>
    </row>
    <row r="653" spans="1:25" x14ac:dyDescent="0.25">
      <c r="A653" s="199" t="s">
        <v>4523</v>
      </c>
      <c r="B653" s="36">
        <v>0</v>
      </c>
      <c r="C653" s="193">
        <v>0</v>
      </c>
    </row>
    <row r="654" spans="1:25" x14ac:dyDescent="0.25">
      <c r="A654" s="198" t="s">
        <v>4535</v>
      </c>
      <c r="B654" s="193">
        <v>0</v>
      </c>
      <c r="C654" s="193">
        <v>0</v>
      </c>
    </row>
    <row r="655" spans="1:25" x14ac:dyDescent="0.25">
      <c r="A655" s="198" t="s">
        <v>4524</v>
      </c>
      <c r="B655" s="193">
        <v>8</v>
      </c>
      <c r="C655" s="193">
        <v>8</v>
      </c>
    </row>
    <row r="656" spans="1:25" x14ac:dyDescent="0.25">
      <c r="A656" s="199" t="s">
        <v>4525</v>
      </c>
      <c r="B656" s="28">
        <v>0</v>
      </c>
      <c r="C656" s="193">
        <v>0</v>
      </c>
    </row>
    <row r="657" spans="1:3" x14ac:dyDescent="0.25">
      <c r="A657" s="198" t="s">
        <v>4526</v>
      </c>
      <c r="B657" s="193">
        <v>0</v>
      </c>
      <c r="C657" s="19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D649-0C01-409B-A197-83A39E5035BC}">
  <dimension ref="A1:AW596"/>
  <sheetViews>
    <sheetView topLeftCell="AP1" workbookViewId="0">
      <selection activeCell="AU11" sqref="AU11"/>
    </sheetView>
  </sheetViews>
  <sheetFormatPr defaultRowHeight="14.4" x14ac:dyDescent="0.25"/>
  <cols>
    <col min="1" max="3" width="8.88671875" style="202"/>
    <col min="4" max="4" width="8.88671875" style="209"/>
    <col min="5" max="5" width="8.88671875" style="198"/>
    <col min="6" max="18" width="8.88671875" style="202"/>
    <col min="19" max="33" width="8.88671875" style="193"/>
  </cols>
  <sheetData>
    <row r="1" spans="1:49" s="209" customFormat="1" x14ac:dyDescent="0.3">
      <c r="A1" s="198" t="s">
        <v>4528</v>
      </c>
      <c r="B1" s="198" t="s">
        <v>5587</v>
      </c>
      <c r="C1" s="198" t="s">
        <v>5605</v>
      </c>
      <c r="D1" s="198" t="s">
        <v>5916</v>
      </c>
      <c r="E1" s="198" t="s">
        <v>4527</v>
      </c>
      <c r="F1" s="198" t="s">
        <v>4529</v>
      </c>
      <c r="G1" s="198" t="s">
        <v>4531</v>
      </c>
      <c r="H1" s="198" t="s">
        <v>4530</v>
      </c>
      <c r="I1" s="198" t="s">
        <v>4519</v>
      </c>
      <c r="J1" s="198" t="s">
        <v>4520</v>
      </c>
      <c r="K1" s="198" t="s">
        <v>4521</v>
      </c>
      <c r="L1" s="199" t="s">
        <v>4534</v>
      </c>
      <c r="M1" s="199" t="s">
        <v>4522</v>
      </c>
      <c r="N1" s="199" t="s">
        <v>4523</v>
      </c>
      <c r="O1" s="198" t="s">
        <v>4582</v>
      </c>
      <c r="P1" s="198" t="s">
        <v>4524</v>
      </c>
      <c r="Q1" s="199" t="s">
        <v>4525</v>
      </c>
      <c r="R1" s="198" t="s">
        <v>4526</v>
      </c>
      <c r="S1" s="198" t="s">
        <v>5602</v>
      </c>
      <c r="T1" s="198" t="s">
        <v>5592</v>
      </c>
      <c r="U1" s="198" t="s">
        <v>5593</v>
      </c>
      <c r="V1" s="198" t="s">
        <v>5594</v>
      </c>
      <c r="W1" s="198" t="s">
        <v>5597</v>
      </c>
      <c r="X1" s="198" t="s">
        <v>5596</v>
      </c>
      <c r="Y1" s="198" t="s">
        <v>5598</v>
      </c>
      <c r="Z1" s="198" t="s">
        <v>5595</v>
      </c>
      <c r="AA1" s="198" t="s">
        <v>5599</v>
      </c>
      <c r="AB1" s="198" t="s">
        <v>5600</v>
      </c>
      <c r="AC1" s="198" t="s">
        <v>5601</v>
      </c>
      <c r="AD1" s="198" t="s">
        <v>5603</v>
      </c>
      <c r="AE1" s="198"/>
      <c r="AF1" s="198"/>
      <c r="AG1" s="213" t="s">
        <v>5604</v>
      </c>
      <c r="AH1" s="213" t="s">
        <v>5916</v>
      </c>
      <c r="AI1" s="213"/>
      <c r="AJ1" s="213" t="s">
        <v>5587</v>
      </c>
      <c r="AK1" s="213" t="s">
        <v>5605</v>
      </c>
      <c r="AL1" s="213" t="s">
        <v>5916</v>
      </c>
      <c r="AO1" s="209" t="s">
        <v>6100</v>
      </c>
      <c r="AP1" s="209" t="s">
        <v>6101</v>
      </c>
      <c r="AR1" s="209" t="s">
        <v>5916</v>
      </c>
      <c r="AS1" s="209" t="s">
        <v>6102</v>
      </c>
      <c r="AT1" s="209" t="s">
        <v>6103</v>
      </c>
      <c r="AU1" s="209" t="s">
        <v>6104</v>
      </c>
      <c r="AV1" s="209" t="s">
        <v>6105</v>
      </c>
      <c r="AW1" s="209" t="s">
        <v>5968</v>
      </c>
    </row>
    <row r="2" spans="1:49" s="202" customFormat="1" x14ac:dyDescent="0.25">
      <c r="A2" s="193" t="s">
        <v>4494</v>
      </c>
      <c r="B2" s="193">
        <v>1</v>
      </c>
      <c r="C2" s="193" t="s">
        <v>5202</v>
      </c>
      <c r="D2" s="198" t="s">
        <v>5917</v>
      </c>
      <c r="E2" s="198" t="s">
        <v>5578</v>
      </c>
      <c r="F2" s="193">
        <v>57.67</v>
      </c>
      <c r="G2" s="193">
        <v>567</v>
      </c>
      <c r="H2" s="193">
        <v>327</v>
      </c>
      <c r="I2" s="193">
        <v>114</v>
      </c>
      <c r="J2" s="193">
        <v>91</v>
      </c>
      <c r="K2" s="193">
        <v>1</v>
      </c>
      <c r="L2" s="193">
        <v>1</v>
      </c>
      <c r="M2" s="193">
        <v>1</v>
      </c>
      <c r="N2" s="193">
        <v>1</v>
      </c>
      <c r="O2" s="193">
        <v>0</v>
      </c>
      <c r="P2" s="193">
        <v>114</v>
      </c>
      <c r="Q2" s="193">
        <v>0</v>
      </c>
      <c r="R2" s="193">
        <v>0</v>
      </c>
      <c r="S2" s="193">
        <f>SUM(I2:R2)</f>
        <v>323</v>
      </c>
      <c r="T2" s="193">
        <f>I2/S2</f>
        <v>0.35294117647058826</v>
      </c>
      <c r="U2" s="197">
        <f>K2/S2</f>
        <v>3.0959752321981426E-3</v>
      </c>
      <c r="V2" s="193">
        <f>J2/S2</f>
        <v>0.28173374613003094</v>
      </c>
      <c r="W2" s="193">
        <f>O2/S2</f>
        <v>0</v>
      </c>
      <c r="X2" s="193">
        <f>P2/S2</f>
        <v>0.35294117647058826</v>
      </c>
      <c r="Y2" s="193">
        <f>L2/S2</f>
        <v>3.0959752321981426E-3</v>
      </c>
      <c r="Z2" s="193">
        <f>M2/S2</f>
        <v>3.0959752321981426E-3</v>
      </c>
      <c r="AA2" s="193">
        <f>N2/S2</f>
        <v>3.0959752321981426E-3</v>
      </c>
      <c r="AB2" s="193">
        <f>Q2/S2</f>
        <v>0</v>
      </c>
      <c r="AC2" s="193">
        <f>R2/S2</f>
        <v>0</v>
      </c>
      <c r="AD2" s="193">
        <f>IF(S2=0,10,IF(MAX(I2:R2)=LARGE(I2:R2,2),9,IF(I2=MAX(I2:R2),T2,IF(K2=MAX(I2:R2),U2+1,IF(J2=MAX(I2:R2),V2+2,IF(O2=MAX(I2:R2),W2+3,IF(P2=MAX(I2:R2),X2+4,IF(L2=MAX(I2:R2),Y2+5,IF(M2=MAX(I2:R2),Z2+6,IF(N2=MAX(I2:R2),AA2+7,IF(Q2=MAX(I2:R2),AB2+8,-1)))))))))))</f>
        <v>9</v>
      </c>
      <c r="AE2" s="193" t="str">
        <f>IF(AD2&gt;=9,"Tie",IF(AD2&gt;4,"Perot",IF(AD2&gt;2,"Clinton","Bush")))</f>
        <v>Tie</v>
      </c>
      <c r="AF2" s="193"/>
      <c r="AG2" s="193" t="str">
        <f t="shared" ref="AG2:AG65" si="0">A2</f>
        <v>01-005</v>
      </c>
      <c r="AH2" s="209" t="s">
        <v>5917</v>
      </c>
      <c r="AJ2" s="202">
        <v>1</v>
      </c>
      <c r="AK2" s="202" t="s">
        <v>5202</v>
      </c>
      <c r="AL2" s="209" t="s">
        <v>5917</v>
      </c>
      <c r="AO2" s="202" t="s">
        <v>6102</v>
      </c>
      <c r="AP2" s="202">
        <f>COUNTIF(AE$2:AE$596,AO2)</f>
        <v>349</v>
      </c>
      <c r="AR2" s="202" t="s">
        <v>5917</v>
      </c>
      <c r="AS2" s="202">
        <f>COUNTIFS($AE$2:$AE$596,AS$1,$D$2:$D$596,$AR2)</f>
        <v>9</v>
      </c>
      <c r="AT2" s="202">
        <f t="shared" ref="AT2:AV30" si="1">COUNTIFS($AE$2:$AE$596,AT$1,$D$2:$D$596,$AR2)</f>
        <v>5</v>
      </c>
      <c r="AU2" s="202">
        <f t="shared" si="1"/>
        <v>1</v>
      </c>
      <c r="AV2" s="202">
        <f t="shared" si="1"/>
        <v>1</v>
      </c>
      <c r="AW2" s="202">
        <f>COUNTIFS($D$2:$D$596,$AR2)</f>
        <v>16</v>
      </c>
    </row>
    <row r="3" spans="1:49" s="202" customFormat="1" x14ac:dyDescent="0.25">
      <c r="A3" s="193" t="s">
        <v>4495</v>
      </c>
      <c r="B3" s="193">
        <v>1</v>
      </c>
      <c r="C3" s="193" t="s">
        <v>5202</v>
      </c>
      <c r="D3" s="198" t="s">
        <v>5918</v>
      </c>
      <c r="E3" s="198" t="s">
        <v>4493</v>
      </c>
      <c r="F3" s="193">
        <v>54.79</v>
      </c>
      <c r="G3" s="193">
        <v>73</v>
      </c>
      <c r="H3" s="193">
        <v>40</v>
      </c>
      <c r="I3" s="193">
        <v>21</v>
      </c>
      <c r="J3" s="194">
        <v>4</v>
      </c>
      <c r="K3" s="193">
        <v>0</v>
      </c>
      <c r="L3" s="193">
        <v>1</v>
      </c>
      <c r="M3" s="193">
        <v>2</v>
      </c>
      <c r="N3" s="193">
        <v>0</v>
      </c>
      <c r="O3" s="193">
        <v>0</v>
      </c>
      <c r="P3" s="193">
        <v>12</v>
      </c>
      <c r="Q3" s="193">
        <v>0</v>
      </c>
      <c r="R3" s="193">
        <v>0</v>
      </c>
      <c r="S3" s="193">
        <f t="shared" ref="S3:S66" si="2">SUM(I3:R3)</f>
        <v>40</v>
      </c>
      <c r="T3" s="193">
        <f t="shared" ref="T3:T66" si="3">I3/S3</f>
        <v>0.52500000000000002</v>
      </c>
      <c r="U3" s="197">
        <f t="shared" ref="U3:U66" si="4">K3/S3</f>
        <v>0</v>
      </c>
      <c r="V3" s="193">
        <f t="shared" ref="V3:V66" si="5">J3/S3</f>
        <v>0.1</v>
      </c>
      <c r="W3" s="193">
        <f t="shared" ref="W3:W66" si="6">O3/S3</f>
        <v>0</v>
      </c>
      <c r="X3" s="193">
        <f t="shared" ref="X3:X66" si="7">P3/S3</f>
        <v>0.3</v>
      </c>
      <c r="Y3" s="193">
        <f t="shared" ref="Y3:Y66" si="8">L3/S3</f>
        <v>2.5000000000000001E-2</v>
      </c>
      <c r="Z3" s="193">
        <f t="shared" ref="Z3:Z66" si="9">M3/S3</f>
        <v>0.05</v>
      </c>
      <c r="AA3" s="193">
        <f t="shared" ref="AA3:AA66" si="10">N3/S3</f>
        <v>0</v>
      </c>
      <c r="AB3" s="193">
        <f t="shared" ref="AB3:AB66" si="11">Q3/S3</f>
        <v>0</v>
      </c>
      <c r="AC3" s="193">
        <f t="shared" ref="AC3:AC66" si="12">R3/S3</f>
        <v>0</v>
      </c>
      <c r="AD3" s="193">
        <f t="shared" ref="AD3:AD66" si="13">IF(S3=0,10,IF(MAX(I3:R3)=LARGE(I3:R3,2),9,IF(I3=MAX(I3:R3),T3,IF(K3=MAX(I3:R3),U3+1,IF(J3=MAX(I3:R3),V3+2,IF(O3=MAX(I3:R3),W3+3,IF(P3=MAX(I3:R3),X3+4,IF(L3=MAX(I3:R3),Y3+5,IF(M3=MAX(I3:R3),Z3+6,IF(N3=MAX(I3:R3),AA3+7,IF(Q3=MAX(I3:R3),AB3+8,-1)))))))))))</f>
        <v>0.52500000000000002</v>
      </c>
      <c r="AE3" s="193" t="str">
        <f t="shared" ref="AE3:AE66" si="14">IF(AD3&gt;=9,"Tie",IF(AD3&gt;4,"Perot",IF(AD3&gt;2,"Clinton","Bush")))</f>
        <v>Bush</v>
      </c>
      <c r="AF3" s="193"/>
      <c r="AG3" s="193" t="str">
        <f t="shared" si="0"/>
        <v>01-010</v>
      </c>
      <c r="AH3" s="209" t="s">
        <v>5918</v>
      </c>
      <c r="AJ3" s="202">
        <v>1</v>
      </c>
      <c r="AK3" s="202" t="s">
        <v>5202</v>
      </c>
      <c r="AL3" s="209" t="s">
        <v>5918</v>
      </c>
      <c r="AO3" s="202" t="s">
        <v>6103</v>
      </c>
      <c r="AP3" s="202">
        <f>COUNTIF(AE$2:AE$596,AO3)</f>
        <v>170</v>
      </c>
      <c r="AR3" s="202" t="s">
        <v>5918</v>
      </c>
      <c r="AS3" s="202">
        <f t="shared" ref="AS3:AT30" si="15">COUNTIFS($AE$2:$AE$596,AS$1,$D$2:$D$596,$AR3)</f>
        <v>4</v>
      </c>
      <c r="AT3" s="202">
        <f t="shared" si="1"/>
        <v>4</v>
      </c>
      <c r="AU3" s="202">
        <f t="shared" si="1"/>
        <v>5</v>
      </c>
      <c r="AV3" s="202">
        <f t="shared" si="1"/>
        <v>0</v>
      </c>
      <c r="AW3" s="202">
        <f t="shared" ref="AW3:AW30" si="16">COUNTIFS($D$2:$D$596,$AR3)</f>
        <v>13</v>
      </c>
    </row>
    <row r="4" spans="1:49" s="202" customFormat="1" x14ac:dyDescent="0.25">
      <c r="A4" s="193" t="s">
        <v>4496</v>
      </c>
      <c r="B4" s="193">
        <v>1</v>
      </c>
      <c r="C4" s="193" t="s">
        <v>5202</v>
      </c>
      <c r="D4" s="198" t="s">
        <v>5917</v>
      </c>
      <c r="E4" s="198" t="s">
        <v>4509</v>
      </c>
      <c r="F4" s="193">
        <v>58.72</v>
      </c>
      <c r="G4" s="193">
        <v>424</v>
      </c>
      <c r="H4" s="193">
        <v>249</v>
      </c>
      <c r="I4" s="193">
        <v>74</v>
      </c>
      <c r="J4" s="193">
        <v>95</v>
      </c>
      <c r="K4" s="193">
        <v>1</v>
      </c>
      <c r="L4" s="193">
        <v>0</v>
      </c>
      <c r="M4" s="193">
        <v>0</v>
      </c>
      <c r="N4" s="193">
        <v>0</v>
      </c>
      <c r="O4" s="193">
        <v>4</v>
      </c>
      <c r="P4" s="193">
        <v>67</v>
      </c>
      <c r="Q4" s="193">
        <v>2</v>
      </c>
      <c r="R4" s="193">
        <v>0</v>
      </c>
      <c r="S4" s="193">
        <f t="shared" si="2"/>
        <v>243</v>
      </c>
      <c r="T4" s="193">
        <f t="shared" si="3"/>
        <v>0.30452674897119342</v>
      </c>
      <c r="U4" s="197">
        <f t="shared" si="4"/>
        <v>4.11522633744856E-3</v>
      </c>
      <c r="V4" s="193">
        <f t="shared" si="5"/>
        <v>0.39094650205761317</v>
      </c>
      <c r="W4" s="193">
        <f t="shared" si="6"/>
        <v>1.646090534979424E-2</v>
      </c>
      <c r="X4" s="193">
        <f t="shared" si="7"/>
        <v>0.27572016460905352</v>
      </c>
      <c r="Y4" s="193">
        <f t="shared" si="8"/>
        <v>0</v>
      </c>
      <c r="Z4" s="193">
        <f t="shared" si="9"/>
        <v>0</v>
      </c>
      <c r="AA4" s="193">
        <f t="shared" si="10"/>
        <v>0</v>
      </c>
      <c r="AB4" s="193">
        <f t="shared" si="11"/>
        <v>8.23045267489712E-3</v>
      </c>
      <c r="AC4" s="193">
        <f t="shared" si="12"/>
        <v>0</v>
      </c>
      <c r="AD4" s="193">
        <f t="shared" si="13"/>
        <v>2.3909465020576133</v>
      </c>
      <c r="AE4" s="193" t="str">
        <f t="shared" si="14"/>
        <v>Clinton</v>
      </c>
      <c r="AF4" s="193"/>
      <c r="AG4" s="193" t="str">
        <f t="shared" si="0"/>
        <v>01-015</v>
      </c>
      <c r="AH4" s="209" t="s">
        <v>5917</v>
      </c>
      <c r="AJ4" s="202">
        <v>1</v>
      </c>
      <c r="AK4" s="202" t="s">
        <v>5202</v>
      </c>
      <c r="AL4" s="209" t="s">
        <v>5917</v>
      </c>
      <c r="AO4" s="202" t="s">
        <v>6104</v>
      </c>
      <c r="AP4" s="202">
        <f>COUNTIF(AE$2:AE$596,AO4)</f>
        <v>69</v>
      </c>
      <c r="AR4" s="202" t="s">
        <v>5919</v>
      </c>
      <c r="AS4" s="202">
        <f t="shared" si="15"/>
        <v>1</v>
      </c>
      <c r="AT4" s="202">
        <f t="shared" si="1"/>
        <v>2</v>
      </c>
      <c r="AU4" s="202">
        <f t="shared" si="1"/>
        <v>1</v>
      </c>
      <c r="AV4" s="202">
        <f t="shared" si="1"/>
        <v>0</v>
      </c>
      <c r="AW4" s="202">
        <f t="shared" si="16"/>
        <v>4</v>
      </c>
    </row>
    <row r="5" spans="1:49" s="202" customFormat="1" x14ac:dyDescent="0.25">
      <c r="A5" s="193" t="s">
        <v>4497</v>
      </c>
      <c r="B5" s="193">
        <v>1</v>
      </c>
      <c r="C5" s="193" t="s">
        <v>5202</v>
      </c>
      <c r="D5" s="198" t="s">
        <v>5917</v>
      </c>
      <c r="E5" s="198" t="s">
        <v>4510</v>
      </c>
      <c r="F5" s="193">
        <v>55.23</v>
      </c>
      <c r="G5" s="193">
        <v>840</v>
      </c>
      <c r="H5" s="193">
        <v>464</v>
      </c>
      <c r="I5" s="193">
        <v>143</v>
      </c>
      <c r="J5" s="193">
        <v>186</v>
      </c>
      <c r="K5" s="193">
        <v>1</v>
      </c>
      <c r="L5" s="193">
        <v>2</v>
      </c>
      <c r="M5" s="193">
        <v>1</v>
      </c>
      <c r="N5" s="193">
        <v>0</v>
      </c>
      <c r="O5" s="193">
        <v>1</v>
      </c>
      <c r="P5" s="193">
        <v>120</v>
      </c>
      <c r="Q5" s="193">
        <v>3</v>
      </c>
      <c r="R5" s="193">
        <v>0</v>
      </c>
      <c r="S5" s="193">
        <f t="shared" si="2"/>
        <v>457</v>
      </c>
      <c r="T5" s="193">
        <f t="shared" si="3"/>
        <v>0.31291028446389496</v>
      </c>
      <c r="U5" s="197">
        <f t="shared" si="4"/>
        <v>2.1881838074398249E-3</v>
      </c>
      <c r="V5" s="193">
        <f t="shared" si="5"/>
        <v>0.40700218818380746</v>
      </c>
      <c r="W5" s="193">
        <f t="shared" si="6"/>
        <v>2.1881838074398249E-3</v>
      </c>
      <c r="X5" s="193">
        <f t="shared" si="7"/>
        <v>0.26258205689277897</v>
      </c>
      <c r="Y5" s="193">
        <f t="shared" si="8"/>
        <v>4.3763676148796497E-3</v>
      </c>
      <c r="Z5" s="193">
        <f t="shared" si="9"/>
        <v>2.1881838074398249E-3</v>
      </c>
      <c r="AA5" s="193">
        <f t="shared" si="10"/>
        <v>0</v>
      </c>
      <c r="AB5" s="193">
        <f t="shared" si="11"/>
        <v>6.5645514223194746E-3</v>
      </c>
      <c r="AC5" s="193">
        <f t="shared" si="12"/>
        <v>0</v>
      </c>
      <c r="AD5" s="193">
        <f t="shared" si="13"/>
        <v>2.4070021881838075</v>
      </c>
      <c r="AE5" s="193" t="str">
        <f t="shared" si="14"/>
        <v>Clinton</v>
      </c>
      <c r="AF5" s="193"/>
      <c r="AG5" s="193" t="str">
        <f t="shared" si="0"/>
        <v>01-020</v>
      </c>
      <c r="AH5" s="209" t="s">
        <v>5917</v>
      </c>
      <c r="AJ5" s="202">
        <v>1</v>
      </c>
      <c r="AK5" s="202" t="s">
        <v>5202</v>
      </c>
      <c r="AL5" s="209" t="s">
        <v>5917</v>
      </c>
      <c r="AO5" s="202" t="s">
        <v>6105</v>
      </c>
      <c r="AP5" s="202">
        <f>COUNTIF(AE$2:AE$596,AO5)</f>
        <v>7</v>
      </c>
      <c r="AR5" s="202" t="s">
        <v>5920</v>
      </c>
      <c r="AS5" s="202">
        <f t="shared" si="15"/>
        <v>2</v>
      </c>
      <c r="AT5" s="202">
        <f t="shared" si="1"/>
        <v>0</v>
      </c>
      <c r="AU5" s="202">
        <f t="shared" si="1"/>
        <v>0</v>
      </c>
      <c r="AV5" s="202">
        <f t="shared" si="1"/>
        <v>0</v>
      </c>
      <c r="AW5" s="202">
        <f t="shared" si="16"/>
        <v>2</v>
      </c>
    </row>
    <row r="6" spans="1:49" s="202" customFormat="1" x14ac:dyDescent="0.25">
      <c r="A6" s="193" t="s">
        <v>4498</v>
      </c>
      <c r="B6" s="193">
        <v>1</v>
      </c>
      <c r="C6" s="193" t="s">
        <v>5202</v>
      </c>
      <c r="D6" s="198" t="s">
        <v>5917</v>
      </c>
      <c r="E6" s="198" t="s">
        <v>4511</v>
      </c>
      <c r="F6" s="193">
        <v>57.55</v>
      </c>
      <c r="G6" s="193">
        <v>483</v>
      </c>
      <c r="H6" s="193">
        <v>278</v>
      </c>
      <c r="I6" s="193">
        <v>76</v>
      </c>
      <c r="J6" s="193">
        <v>133</v>
      </c>
      <c r="K6" s="193">
        <v>0</v>
      </c>
      <c r="L6" s="193">
        <v>0</v>
      </c>
      <c r="M6" s="193">
        <v>0</v>
      </c>
      <c r="N6" s="193">
        <v>0</v>
      </c>
      <c r="O6" s="193">
        <v>0</v>
      </c>
      <c r="P6" s="193">
        <v>65</v>
      </c>
      <c r="Q6" s="193">
        <v>0</v>
      </c>
      <c r="R6" s="193">
        <v>0</v>
      </c>
      <c r="S6" s="193">
        <f t="shared" si="2"/>
        <v>274</v>
      </c>
      <c r="T6" s="193">
        <f t="shared" si="3"/>
        <v>0.27737226277372262</v>
      </c>
      <c r="U6" s="197">
        <f t="shared" si="4"/>
        <v>0</v>
      </c>
      <c r="V6" s="193">
        <f t="shared" si="5"/>
        <v>0.48540145985401462</v>
      </c>
      <c r="W6" s="193">
        <f t="shared" si="6"/>
        <v>0</v>
      </c>
      <c r="X6" s="193">
        <f t="shared" si="7"/>
        <v>0.23722627737226276</v>
      </c>
      <c r="Y6" s="193">
        <f t="shared" si="8"/>
        <v>0</v>
      </c>
      <c r="Z6" s="193">
        <f t="shared" si="9"/>
        <v>0</v>
      </c>
      <c r="AA6" s="193">
        <f t="shared" si="10"/>
        <v>0</v>
      </c>
      <c r="AB6" s="193">
        <f t="shared" si="11"/>
        <v>0</v>
      </c>
      <c r="AC6" s="193">
        <f t="shared" si="12"/>
        <v>0</v>
      </c>
      <c r="AD6" s="193">
        <f t="shared" si="13"/>
        <v>2.4854014598540148</v>
      </c>
      <c r="AE6" s="193" t="str">
        <f t="shared" si="14"/>
        <v>Clinton</v>
      </c>
      <c r="AF6" s="193"/>
      <c r="AG6" s="193" t="str">
        <f t="shared" si="0"/>
        <v>01-025</v>
      </c>
      <c r="AH6" s="209" t="s">
        <v>5917</v>
      </c>
      <c r="AJ6" s="202">
        <v>1</v>
      </c>
      <c r="AK6" s="202" t="s">
        <v>5202</v>
      </c>
      <c r="AL6" s="209" t="s">
        <v>5917</v>
      </c>
      <c r="AO6" s="202" t="s">
        <v>5968</v>
      </c>
      <c r="AP6" s="202">
        <f>SUM(AP2:AP5)</f>
        <v>595</v>
      </c>
      <c r="AR6" s="202" t="s">
        <v>5921</v>
      </c>
      <c r="AS6" s="202">
        <f t="shared" si="15"/>
        <v>6</v>
      </c>
      <c r="AT6" s="202">
        <f t="shared" si="1"/>
        <v>2</v>
      </c>
      <c r="AU6" s="202">
        <f t="shared" si="1"/>
        <v>0</v>
      </c>
      <c r="AV6" s="202">
        <f t="shared" si="1"/>
        <v>0</v>
      </c>
      <c r="AW6" s="202">
        <f t="shared" si="16"/>
        <v>8</v>
      </c>
    </row>
    <row r="7" spans="1:49" s="202" customFormat="1" x14ac:dyDescent="0.25">
      <c r="A7" s="193" t="s">
        <v>4499</v>
      </c>
      <c r="B7" s="193">
        <v>1</v>
      </c>
      <c r="C7" s="193" t="s">
        <v>5202</v>
      </c>
      <c r="D7" s="198" t="s">
        <v>5917</v>
      </c>
      <c r="E7" s="198" t="s">
        <v>4512</v>
      </c>
      <c r="F7" s="193">
        <v>58.48</v>
      </c>
      <c r="G7" s="193">
        <v>330</v>
      </c>
      <c r="H7" s="193">
        <v>193</v>
      </c>
      <c r="I7" s="193">
        <v>52</v>
      </c>
      <c r="J7" s="193">
        <v>80</v>
      </c>
      <c r="K7" s="193">
        <v>2</v>
      </c>
      <c r="L7" s="193">
        <v>1</v>
      </c>
      <c r="M7" s="193">
        <v>0</v>
      </c>
      <c r="N7" s="193">
        <v>1</v>
      </c>
      <c r="O7" s="193">
        <v>1</v>
      </c>
      <c r="P7" s="193">
        <v>53</v>
      </c>
      <c r="Q7" s="193">
        <v>1</v>
      </c>
      <c r="R7" s="193">
        <v>1</v>
      </c>
      <c r="S7" s="193">
        <f t="shared" si="2"/>
        <v>192</v>
      </c>
      <c r="T7" s="193">
        <f t="shared" si="3"/>
        <v>0.27083333333333331</v>
      </c>
      <c r="U7" s="197">
        <f t="shared" si="4"/>
        <v>1.0416666666666666E-2</v>
      </c>
      <c r="V7" s="193">
        <f t="shared" si="5"/>
        <v>0.41666666666666669</v>
      </c>
      <c r="W7" s="193">
        <f t="shared" si="6"/>
        <v>5.208333333333333E-3</v>
      </c>
      <c r="X7" s="193">
        <f t="shared" si="7"/>
        <v>0.27604166666666669</v>
      </c>
      <c r="Y7" s="193">
        <f t="shared" si="8"/>
        <v>5.208333333333333E-3</v>
      </c>
      <c r="Z7" s="193">
        <f t="shared" si="9"/>
        <v>0</v>
      </c>
      <c r="AA7" s="193">
        <f t="shared" si="10"/>
        <v>5.208333333333333E-3</v>
      </c>
      <c r="AB7" s="193">
        <f t="shared" si="11"/>
        <v>5.208333333333333E-3</v>
      </c>
      <c r="AC7" s="193">
        <f t="shared" si="12"/>
        <v>5.208333333333333E-3</v>
      </c>
      <c r="AD7" s="193">
        <f t="shared" si="13"/>
        <v>2.4166666666666665</v>
      </c>
      <c r="AE7" s="193" t="str">
        <f t="shared" si="14"/>
        <v>Clinton</v>
      </c>
      <c r="AF7" s="193"/>
      <c r="AG7" s="193" t="str">
        <f t="shared" si="0"/>
        <v>01-030</v>
      </c>
      <c r="AH7" s="209" t="s">
        <v>5917</v>
      </c>
      <c r="AJ7" s="202">
        <v>1</v>
      </c>
      <c r="AK7" s="202" t="s">
        <v>5202</v>
      </c>
      <c r="AL7" s="209" t="s">
        <v>5917</v>
      </c>
      <c r="AR7" s="202" t="s">
        <v>5922</v>
      </c>
      <c r="AS7" s="202">
        <f t="shared" si="15"/>
        <v>8</v>
      </c>
      <c r="AT7" s="202">
        <f t="shared" si="1"/>
        <v>13</v>
      </c>
      <c r="AU7" s="202">
        <f t="shared" si="1"/>
        <v>0</v>
      </c>
      <c r="AV7" s="202">
        <f t="shared" si="1"/>
        <v>0</v>
      </c>
      <c r="AW7" s="202">
        <f t="shared" si="16"/>
        <v>21</v>
      </c>
    </row>
    <row r="8" spans="1:49" s="202" customFormat="1" x14ac:dyDescent="0.25">
      <c r="A8" s="193" t="s">
        <v>4500</v>
      </c>
      <c r="B8" s="193">
        <v>1</v>
      </c>
      <c r="C8" s="193" t="s">
        <v>5202</v>
      </c>
      <c r="D8" s="198" t="s">
        <v>5917</v>
      </c>
      <c r="E8" s="198" t="s">
        <v>4513</v>
      </c>
      <c r="F8" s="193">
        <v>61.46</v>
      </c>
      <c r="G8" s="193">
        <v>449</v>
      </c>
      <c r="H8" s="193">
        <v>276</v>
      </c>
      <c r="I8" s="193">
        <v>117</v>
      </c>
      <c r="J8" s="193">
        <v>88</v>
      </c>
      <c r="K8" s="193">
        <v>0</v>
      </c>
      <c r="L8" s="193">
        <v>0</v>
      </c>
      <c r="M8" s="193">
        <v>0</v>
      </c>
      <c r="N8" s="193">
        <v>0</v>
      </c>
      <c r="O8" s="193">
        <v>0</v>
      </c>
      <c r="P8" s="193">
        <v>67</v>
      </c>
      <c r="Q8" s="193">
        <v>0</v>
      </c>
      <c r="R8" s="193">
        <v>1</v>
      </c>
      <c r="S8" s="193">
        <f t="shared" si="2"/>
        <v>273</v>
      </c>
      <c r="T8" s="193">
        <f t="shared" si="3"/>
        <v>0.42857142857142855</v>
      </c>
      <c r="U8" s="197">
        <f t="shared" si="4"/>
        <v>0</v>
      </c>
      <c r="V8" s="193">
        <f t="shared" si="5"/>
        <v>0.32234432234432236</v>
      </c>
      <c r="W8" s="193">
        <f t="shared" si="6"/>
        <v>0</v>
      </c>
      <c r="X8" s="193">
        <f t="shared" si="7"/>
        <v>0.24542124542124541</v>
      </c>
      <c r="Y8" s="193">
        <f t="shared" si="8"/>
        <v>0</v>
      </c>
      <c r="Z8" s="193">
        <f t="shared" si="9"/>
        <v>0</v>
      </c>
      <c r="AA8" s="193">
        <f t="shared" si="10"/>
        <v>0</v>
      </c>
      <c r="AB8" s="193">
        <f t="shared" si="11"/>
        <v>0</v>
      </c>
      <c r="AC8" s="193">
        <f t="shared" si="12"/>
        <v>3.663003663003663E-3</v>
      </c>
      <c r="AD8" s="193">
        <f t="shared" si="13"/>
        <v>0.42857142857142855</v>
      </c>
      <c r="AE8" s="193" t="str">
        <f t="shared" si="14"/>
        <v>Bush</v>
      </c>
      <c r="AF8" s="193"/>
      <c r="AG8" s="193" t="str">
        <f t="shared" si="0"/>
        <v>01-035</v>
      </c>
      <c r="AH8" s="209" t="s">
        <v>5917</v>
      </c>
      <c r="AJ8" s="202">
        <v>1</v>
      </c>
      <c r="AK8" s="202" t="s">
        <v>5202</v>
      </c>
      <c r="AL8" s="209" t="s">
        <v>5917</v>
      </c>
      <c r="AR8" s="202" t="s">
        <v>5923</v>
      </c>
      <c r="AS8" s="202">
        <f t="shared" si="15"/>
        <v>2</v>
      </c>
      <c r="AT8" s="202">
        <f t="shared" si="1"/>
        <v>3</v>
      </c>
      <c r="AU8" s="202">
        <f t="shared" si="1"/>
        <v>0</v>
      </c>
      <c r="AV8" s="202">
        <f t="shared" si="1"/>
        <v>0</v>
      </c>
      <c r="AW8" s="202">
        <f t="shared" si="16"/>
        <v>5</v>
      </c>
    </row>
    <row r="9" spans="1:49" s="202" customFormat="1" x14ac:dyDescent="0.25">
      <c r="A9" s="193" t="s">
        <v>4501</v>
      </c>
      <c r="B9" s="193">
        <v>1</v>
      </c>
      <c r="C9" s="193" t="s">
        <v>5202</v>
      </c>
      <c r="D9" s="198" t="s">
        <v>5917</v>
      </c>
      <c r="E9" s="198" t="s">
        <v>4514</v>
      </c>
      <c r="F9" s="193">
        <v>63.24</v>
      </c>
      <c r="G9" s="193">
        <v>555</v>
      </c>
      <c r="H9" s="193">
        <v>351</v>
      </c>
      <c r="I9" s="193">
        <v>153</v>
      </c>
      <c r="J9" s="193">
        <v>98</v>
      </c>
      <c r="K9" s="193">
        <v>0</v>
      </c>
      <c r="L9" s="193">
        <v>0</v>
      </c>
      <c r="M9" s="193">
        <v>2</v>
      </c>
      <c r="N9" s="193">
        <v>1</v>
      </c>
      <c r="O9" s="193">
        <v>0</v>
      </c>
      <c r="P9" s="193">
        <v>91</v>
      </c>
      <c r="Q9" s="193">
        <v>2</v>
      </c>
      <c r="R9" s="193">
        <v>1</v>
      </c>
      <c r="S9" s="193">
        <f t="shared" si="2"/>
        <v>348</v>
      </c>
      <c r="T9" s="193">
        <f t="shared" si="3"/>
        <v>0.43965517241379309</v>
      </c>
      <c r="U9" s="197">
        <f t="shared" si="4"/>
        <v>0</v>
      </c>
      <c r="V9" s="193">
        <f t="shared" si="5"/>
        <v>0.28160919540229884</v>
      </c>
      <c r="W9" s="193">
        <f t="shared" si="6"/>
        <v>0</v>
      </c>
      <c r="X9" s="193">
        <f t="shared" si="7"/>
        <v>0.2614942528735632</v>
      </c>
      <c r="Y9" s="193">
        <f t="shared" si="8"/>
        <v>0</v>
      </c>
      <c r="Z9" s="193">
        <f t="shared" si="9"/>
        <v>5.7471264367816091E-3</v>
      </c>
      <c r="AA9" s="193">
        <f t="shared" si="10"/>
        <v>2.8735632183908046E-3</v>
      </c>
      <c r="AB9" s="193">
        <f t="shared" si="11"/>
        <v>5.7471264367816091E-3</v>
      </c>
      <c r="AC9" s="193">
        <f t="shared" si="12"/>
        <v>2.8735632183908046E-3</v>
      </c>
      <c r="AD9" s="193">
        <f t="shared" si="13"/>
        <v>0.43965517241379309</v>
      </c>
      <c r="AE9" s="193" t="str">
        <f t="shared" si="14"/>
        <v>Bush</v>
      </c>
      <c r="AF9" s="193"/>
      <c r="AG9" s="193" t="str">
        <f t="shared" si="0"/>
        <v>01-040</v>
      </c>
      <c r="AH9" s="209" t="s">
        <v>5917</v>
      </c>
      <c r="AJ9" s="202">
        <v>1</v>
      </c>
      <c r="AK9" s="202" t="s">
        <v>5202</v>
      </c>
      <c r="AL9" s="209" t="s">
        <v>5917</v>
      </c>
      <c r="AR9" s="202" t="s">
        <v>5924</v>
      </c>
      <c r="AS9" s="202">
        <f t="shared" si="15"/>
        <v>1</v>
      </c>
      <c r="AT9" s="202">
        <f t="shared" si="1"/>
        <v>5</v>
      </c>
      <c r="AU9" s="202">
        <f t="shared" si="1"/>
        <v>0</v>
      </c>
      <c r="AV9" s="202">
        <f t="shared" si="1"/>
        <v>0</v>
      </c>
      <c r="AW9" s="202">
        <f t="shared" si="16"/>
        <v>6</v>
      </c>
    </row>
    <row r="10" spans="1:49" s="202" customFormat="1" x14ac:dyDescent="0.25">
      <c r="A10" s="193" t="s">
        <v>4502</v>
      </c>
      <c r="B10" s="193">
        <v>1</v>
      </c>
      <c r="C10" s="193" t="s">
        <v>5202</v>
      </c>
      <c r="D10" s="198" t="s">
        <v>5917</v>
      </c>
      <c r="E10" s="198" t="s">
        <v>4515</v>
      </c>
      <c r="F10" s="193">
        <v>62.35</v>
      </c>
      <c r="G10" s="193">
        <v>781</v>
      </c>
      <c r="H10" s="193">
        <v>487</v>
      </c>
      <c r="I10" s="193">
        <v>204</v>
      </c>
      <c r="J10" s="193">
        <v>121</v>
      </c>
      <c r="K10" s="193">
        <v>2</v>
      </c>
      <c r="L10" s="193">
        <v>1</v>
      </c>
      <c r="M10" s="193">
        <v>0</v>
      </c>
      <c r="N10" s="193">
        <v>0</v>
      </c>
      <c r="O10" s="193">
        <v>1</v>
      </c>
      <c r="P10" s="193">
        <v>148</v>
      </c>
      <c r="Q10" s="193">
        <v>0</v>
      </c>
      <c r="R10" s="193">
        <v>1</v>
      </c>
      <c r="S10" s="193">
        <f t="shared" si="2"/>
        <v>478</v>
      </c>
      <c r="T10" s="193">
        <f t="shared" si="3"/>
        <v>0.42677824267782427</v>
      </c>
      <c r="U10" s="197">
        <f t="shared" si="4"/>
        <v>4.1841004184100415E-3</v>
      </c>
      <c r="V10" s="193">
        <f t="shared" si="5"/>
        <v>0.25313807531380755</v>
      </c>
      <c r="W10" s="193">
        <f t="shared" si="6"/>
        <v>2.0920502092050207E-3</v>
      </c>
      <c r="X10" s="193">
        <f t="shared" si="7"/>
        <v>0.30962343096234307</v>
      </c>
      <c r="Y10" s="193">
        <f t="shared" si="8"/>
        <v>2.0920502092050207E-3</v>
      </c>
      <c r="Z10" s="193">
        <f t="shared" si="9"/>
        <v>0</v>
      </c>
      <c r="AA10" s="193">
        <f t="shared" si="10"/>
        <v>0</v>
      </c>
      <c r="AB10" s="193">
        <f t="shared" si="11"/>
        <v>0</v>
      </c>
      <c r="AC10" s="193">
        <f t="shared" si="12"/>
        <v>2.0920502092050207E-3</v>
      </c>
      <c r="AD10" s="193">
        <f t="shared" si="13"/>
        <v>0.42677824267782427</v>
      </c>
      <c r="AE10" s="193" t="str">
        <f t="shared" si="14"/>
        <v>Bush</v>
      </c>
      <c r="AF10" s="193"/>
      <c r="AG10" s="193" t="str">
        <f t="shared" si="0"/>
        <v>01-045</v>
      </c>
      <c r="AH10" s="209" t="s">
        <v>5917</v>
      </c>
      <c r="AJ10" s="202">
        <v>1</v>
      </c>
      <c r="AK10" s="202" t="s">
        <v>5202</v>
      </c>
      <c r="AL10" s="209" t="s">
        <v>5917</v>
      </c>
      <c r="AR10" s="202" t="s">
        <v>5926</v>
      </c>
      <c r="AS10" s="202">
        <f t="shared" si="15"/>
        <v>1</v>
      </c>
      <c r="AT10" s="202">
        <f t="shared" si="15"/>
        <v>1</v>
      </c>
      <c r="AU10" s="202">
        <f t="shared" si="1"/>
        <v>0</v>
      </c>
      <c r="AV10" s="202">
        <f t="shared" si="1"/>
        <v>0</v>
      </c>
      <c r="AW10" s="202">
        <f t="shared" si="16"/>
        <v>2</v>
      </c>
    </row>
    <row r="11" spans="1:49" s="202" customFormat="1" x14ac:dyDescent="0.25">
      <c r="A11" s="193" t="s">
        <v>4503</v>
      </c>
      <c r="B11" s="193">
        <v>1</v>
      </c>
      <c r="C11" s="193" t="s">
        <v>5202</v>
      </c>
      <c r="D11" s="198" t="s">
        <v>5917</v>
      </c>
      <c r="E11" s="198" t="s">
        <v>4516</v>
      </c>
      <c r="F11" s="193">
        <v>62.68</v>
      </c>
      <c r="G11" s="193">
        <v>1155</v>
      </c>
      <c r="H11" s="193">
        <v>724</v>
      </c>
      <c r="I11" s="193">
        <v>309</v>
      </c>
      <c r="J11" s="193">
        <v>196</v>
      </c>
      <c r="K11" s="193">
        <v>0</v>
      </c>
      <c r="L11" s="193">
        <v>2</v>
      </c>
      <c r="M11" s="193">
        <v>0</v>
      </c>
      <c r="N11" s="193">
        <v>1</v>
      </c>
      <c r="O11" s="193">
        <v>5</v>
      </c>
      <c r="P11" s="193">
        <v>193</v>
      </c>
      <c r="Q11" s="193">
        <v>0</v>
      </c>
      <c r="R11" s="193">
        <v>1</v>
      </c>
      <c r="S11" s="193">
        <f t="shared" si="2"/>
        <v>707</v>
      </c>
      <c r="T11" s="193">
        <f t="shared" si="3"/>
        <v>0.43705799151343705</v>
      </c>
      <c r="U11" s="197">
        <f t="shared" si="4"/>
        <v>0</v>
      </c>
      <c r="V11" s="193">
        <f t="shared" si="5"/>
        <v>0.27722772277227725</v>
      </c>
      <c r="W11" s="193">
        <f t="shared" si="6"/>
        <v>7.0721357850070717E-3</v>
      </c>
      <c r="X11" s="193">
        <f t="shared" si="7"/>
        <v>0.27298444130127297</v>
      </c>
      <c r="Y11" s="193">
        <f t="shared" si="8"/>
        <v>2.828854314002829E-3</v>
      </c>
      <c r="Z11" s="193">
        <f t="shared" si="9"/>
        <v>0</v>
      </c>
      <c r="AA11" s="193">
        <f t="shared" si="10"/>
        <v>1.4144271570014145E-3</v>
      </c>
      <c r="AB11" s="193">
        <f t="shared" si="11"/>
        <v>0</v>
      </c>
      <c r="AC11" s="193">
        <f t="shared" si="12"/>
        <v>1.4144271570014145E-3</v>
      </c>
      <c r="AD11" s="193">
        <f t="shared" si="13"/>
        <v>0.43705799151343705</v>
      </c>
      <c r="AE11" s="193" t="str">
        <f t="shared" si="14"/>
        <v>Bush</v>
      </c>
      <c r="AF11" s="193"/>
      <c r="AG11" s="193" t="str">
        <f t="shared" si="0"/>
        <v>01-050</v>
      </c>
      <c r="AH11" s="209" t="s">
        <v>5917</v>
      </c>
      <c r="AJ11" s="202">
        <v>1</v>
      </c>
      <c r="AK11" s="202" t="s">
        <v>5202</v>
      </c>
      <c r="AL11" s="209" t="s">
        <v>5917</v>
      </c>
      <c r="AR11" s="202" t="s">
        <v>5925</v>
      </c>
      <c r="AS11" s="202">
        <f t="shared" si="15"/>
        <v>1</v>
      </c>
      <c r="AT11" s="202">
        <f t="shared" si="1"/>
        <v>0</v>
      </c>
      <c r="AU11" s="202">
        <f t="shared" si="1"/>
        <v>0</v>
      </c>
      <c r="AV11" s="202">
        <f t="shared" si="1"/>
        <v>0</v>
      </c>
      <c r="AW11" s="202">
        <f t="shared" si="16"/>
        <v>1</v>
      </c>
    </row>
    <row r="12" spans="1:49" s="202" customFormat="1" x14ac:dyDescent="0.25">
      <c r="A12" s="193" t="s">
        <v>4504</v>
      </c>
      <c r="B12" s="193">
        <v>1</v>
      </c>
      <c r="C12" s="193" t="s">
        <v>5202</v>
      </c>
      <c r="D12" s="198" t="s">
        <v>5917</v>
      </c>
      <c r="E12" s="198" t="s">
        <v>4507</v>
      </c>
      <c r="F12" s="193">
        <v>62.85</v>
      </c>
      <c r="G12" s="193">
        <v>35</v>
      </c>
      <c r="H12" s="193">
        <v>22</v>
      </c>
      <c r="I12" s="193">
        <v>1</v>
      </c>
      <c r="J12" s="193">
        <v>8</v>
      </c>
      <c r="K12" s="193">
        <v>0</v>
      </c>
      <c r="L12" s="193">
        <v>0</v>
      </c>
      <c r="M12" s="193">
        <v>0</v>
      </c>
      <c r="N12" s="193">
        <v>0</v>
      </c>
      <c r="O12" s="193">
        <v>0</v>
      </c>
      <c r="P12" s="193">
        <v>12</v>
      </c>
      <c r="Q12" s="193">
        <v>0</v>
      </c>
      <c r="R12" s="193">
        <v>0</v>
      </c>
      <c r="S12" s="193">
        <f t="shared" si="2"/>
        <v>21</v>
      </c>
      <c r="T12" s="193">
        <f t="shared" si="3"/>
        <v>4.7619047619047616E-2</v>
      </c>
      <c r="U12" s="197">
        <f t="shared" si="4"/>
        <v>0</v>
      </c>
      <c r="V12" s="193">
        <f t="shared" si="5"/>
        <v>0.38095238095238093</v>
      </c>
      <c r="W12" s="193">
        <f t="shared" si="6"/>
        <v>0</v>
      </c>
      <c r="X12" s="193">
        <f t="shared" si="7"/>
        <v>0.5714285714285714</v>
      </c>
      <c r="Y12" s="193">
        <f t="shared" si="8"/>
        <v>0</v>
      </c>
      <c r="Z12" s="193">
        <f t="shared" si="9"/>
        <v>0</v>
      </c>
      <c r="AA12" s="193">
        <f t="shared" si="10"/>
        <v>0</v>
      </c>
      <c r="AB12" s="193">
        <f t="shared" si="11"/>
        <v>0</v>
      </c>
      <c r="AC12" s="193">
        <f t="shared" si="12"/>
        <v>0</v>
      </c>
      <c r="AD12" s="193">
        <f t="shared" si="13"/>
        <v>4.5714285714285712</v>
      </c>
      <c r="AE12" s="193" t="str">
        <f t="shared" si="14"/>
        <v>Perot</v>
      </c>
      <c r="AF12" s="193"/>
      <c r="AG12" s="193" t="str">
        <f t="shared" si="0"/>
        <v>01-065</v>
      </c>
      <c r="AH12" s="209" t="s">
        <v>5917</v>
      </c>
      <c r="AJ12" s="202">
        <v>1</v>
      </c>
      <c r="AK12" s="202" t="s">
        <v>5202</v>
      </c>
      <c r="AL12" s="209" t="s">
        <v>5917</v>
      </c>
      <c r="AR12" s="202" t="s">
        <v>5927</v>
      </c>
      <c r="AS12" s="202">
        <f t="shared" si="15"/>
        <v>9</v>
      </c>
      <c r="AT12" s="202">
        <f t="shared" si="1"/>
        <v>1</v>
      </c>
      <c r="AU12" s="202">
        <f t="shared" si="1"/>
        <v>2</v>
      </c>
      <c r="AV12" s="202">
        <f t="shared" si="1"/>
        <v>0</v>
      </c>
      <c r="AW12" s="202">
        <f t="shared" si="16"/>
        <v>12</v>
      </c>
    </row>
    <row r="13" spans="1:49" s="202" customFormat="1" x14ac:dyDescent="0.25">
      <c r="A13" s="193" t="s">
        <v>4505</v>
      </c>
      <c r="B13" s="193">
        <v>1</v>
      </c>
      <c r="C13" s="193" t="s">
        <v>5202</v>
      </c>
      <c r="D13" s="198" t="s">
        <v>5917</v>
      </c>
      <c r="E13" s="198" t="s">
        <v>4517</v>
      </c>
      <c r="F13" s="193">
        <v>60.95</v>
      </c>
      <c r="G13" s="193">
        <v>438</v>
      </c>
      <c r="H13" s="193">
        <v>267</v>
      </c>
      <c r="I13" s="193">
        <v>90</v>
      </c>
      <c r="J13" s="193">
        <v>91</v>
      </c>
      <c r="K13" s="193">
        <v>0</v>
      </c>
      <c r="L13" s="193">
        <v>0</v>
      </c>
      <c r="M13" s="193">
        <v>0</v>
      </c>
      <c r="N13" s="193">
        <v>0</v>
      </c>
      <c r="O13" s="193">
        <v>3</v>
      </c>
      <c r="P13" s="193">
        <v>82</v>
      </c>
      <c r="Q13" s="193">
        <v>0</v>
      </c>
      <c r="R13" s="193">
        <v>0</v>
      </c>
      <c r="S13" s="193">
        <f t="shared" si="2"/>
        <v>266</v>
      </c>
      <c r="T13" s="193">
        <f t="shared" si="3"/>
        <v>0.33834586466165412</v>
      </c>
      <c r="U13" s="197">
        <f t="shared" si="4"/>
        <v>0</v>
      </c>
      <c r="V13" s="193">
        <f t="shared" si="5"/>
        <v>0.34210526315789475</v>
      </c>
      <c r="W13" s="193">
        <f t="shared" si="6"/>
        <v>1.1278195488721804E-2</v>
      </c>
      <c r="X13" s="193">
        <f t="shared" si="7"/>
        <v>0.30827067669172931</v>
      </c>
      <c r="Y13" s="193">
        <f t="shared" si="8"/>
        <v>0</v>
      </c>
      <c r="Z13" s="193">
        <f t="shared" si="9"/>
        <v>0</v>
      </c>
      <c r="AA13" s="193">
        <f t="shared" si="10"/>
        <v>0</v>
      </c>
      <c r="AB13" s="193">
        <f t="shared" si="11"/>
        <v>0</v>
      </c>
      <c r="AC13" s="193">
        <f t="shared" si="12"/>
        <v>0</v>
      </c>
      <c r="AD13" s="193">
        <f t="shared" si="13"/>
        <v>2.3421052631578947</v>
      </c>
      <c r="AE13" s="193" t="str">
        <f t="shared" si="14"/>
        <v>Clinton</v>
      </c>
      <c r="AF13" s="193"/>
      <c r="AG13" s="193" t="str">
        <f t="shared" si="0"/>
        <v>01-070</v>
      </c>
      <c r="AH13" s="209" t="s">
        <v>5917</v>
      </c>
      <c r="AJ13" s="202">
        <v>1</v>
      </c>
      <c r="AK13" s="202" t="s">
        <v>5202</v>
      </c>
      <c r="AL13" s="209" t="s">
        <v>5917</v>
      </c>
      <c r="AR13" s="202" t="s">
        <v>5928</v>
      </c>
      <c r="AS13" s="202">
        <f t="shared" si="15"/>
        <v>18</v>
      </c>
      <c r="AT13" s="202">
        <f t="shared" si="1"/>
        <v>6</v>
      </c>
      <c r="AU13" s="202">
        <f t="shared" si="1"/>
        <v>9</v>
      </c>
      <c r="AV13" s="202">
        <f t="shared" si="1"/>
        <v>1</v>
      </c>
      <c r="AW13" s="202">
        <f t="shared" si="16"/>
        <v>34</v>
      </c>
    </row>
    <row r="14" spans="1:49" s="202" customFormat="1" x14ac:dyDescent="0.25">
      <c r="A14" s="193" t="s">
        <v>4506</v>
      </c>
      <c r="B14" s="193">
        <v>1</v>
      </c>
      <c r="C14" s="193" t="s">
        <v>5202</v>
      </c>
      <c r="D14" s="198" t="s">
        <v>5917</v>
      </c>
      <c r="E14" s="198" t="s">
        <v>4518</v>
      </c>
      <c r="F14" s="193">
        <v>62.88</v>
      </c>
      <c r="G14" s="193">
        <v>908</v>
      </c>
      <c r="H14" s="193">
        <v>571</v>
      </c>
      <c r="I14" s="193">
        <v>232</v>
      </c>
      <c r="J14" s="193">
        <v>133</v>
      </c>
      <c r="K14" s="193">
        <v>0</v>
      </c>
      <c r="L14" s="193">
        <v>0</v>
      </c>
      <c r="M14" s="193">
        <v>1</v>
      </c>
      <c r="N14" s="193">
        <v>1</v>
      </c>
      <c r="O14" s="193">
        <v>3</v>
      </c>
      <c r="P14" s="193">
        <v>195</v>
      </c>
      <c r="Q14" s="193">
        <v>1</v>
      </c>
      <c r="R14" s="193">
        <v>3</v>
      </c>
      <c r="S14" s="193">
        <f t="shared" si="2"/>
        <v>569</v>
      </c>
      <c r="T14" s="193">
        <f t="shared" si="3"/>
        <v>0.40773286467486819</v>
      </c>
      <c r="U14" s="197">
        <f t="shared" si="4"/>
        <v>0</v>
      </c>
      <c r="V14" s="193">
        <f t="shared" si="5"/>
        <v>0.23374340949033393</v>
      </c>
      <c r="W14" s="193">
        <f t="shared" si="6"/>
        <v>5.272407732864675E-3</v>
      </c>
      <c r="X14" s="193">
        <f t="shared" si="7"/>
        <v>0.34270650263620389</v>
      </c>
      <c r="Y14" s="193">
        <f t="shared" si="8"/>
        <v>0</v>
      </c>
      <c r="Z14" s="193">
        <f t="shared" si="9"/>
        <v>1.7574692442882249E-3</v>
      </c>
      <c r="AA14" s="193">
        <f t="shared" si="10"/>
        <v>1.7574692442882249E-3</v>
      </c>
      <c r="AB14" s="193">
        <f t="shared" si="11"/>
        <v>1.7574692442882249E-3</v>
      </c>
      <c r="AC14" s="193">
        <f t="shared" si="12"/>
        <v>5.272407732864675E-3</v>
      </c>
      <c r="AD14" s="193">
        <f t="shared" si="13"/>
        <v>0.40773286467486819</v>
      </c>
      <c r="AE14" s="193" t="str">
        <f t="shared" si="14"/>
        <v>Bush</v>
      </c>
      <c r="AF14" s="193"/>
      <c r="AG14" s="193" t="str">
        <f t="shared" si="0"/>
        <v>01-075</v>
      </c>
      <c r="AH14" s="209" t="s">
        <v>5917</v>
      </c>
      <c r="AJ14" s="202">
        <v>1</v>
      </c>
      <c r="AK14" s="202" t="s">
        <v>5202</v>
      </c>
      <c r="AL14" s="209" t="s">
        <v>5917</v>
      </c>
      <c r="AR14" s="202" t="s">
        <v>5929</v>
      </c>
      <c r="AS14" s="202">
        <f t="shared" si="15"/>
        <v>84</v>
      </c>
      <c r="AT14" s="202">
        <f t="shared" si="1"/>
        <v>31</v>
      </c>
      <c r="AU14" s="202">
        <f t="shared" si="1"/>
        <v>1</v>
      </c>
      <c r="AV14" s="202">
        <f t="shared" si="1"/>
        <v>0</v>
      </c>
      <c r="AW14" s="202">
        <f t="shared" si="16"/>
        <v>116</v>
      </c>
    </row>
    <row r="15" spans="1:49" s="202" customFormat="1" x14ac:dyDescent="0.25">
      <c r="A15" s="193" t="s">
        <v>4543</v>
      </c>
      <c r="B15" s="193">
        <v>1</v>
      </c>
      <c r="C15" s="193" t="s">
        <v>5202</v>
      </c>
      <c r="D15" s="198" t="s">
        <v>5917</v>
      </c>
      <c r="E15" s="198" t="s">
        <v>4536</v>
      </c>
      <c r="F15" s="193">
        <v>44.59</v>
      </c>
      <c r="G15" s="193">
        <v>74</v>
      </c>
      <c r="H15" s="193">
        <v>33</v>
      </c>
      <c r="I15" s="193">
        <v>12</v>
      </c>
      <c r="J15" s="193">
        <v>11</v>
      </c>
      <c r="K15" s="193">
        <v>0</v>
      </c>
      <c r="L15" s="193">
        <v>0</v>
      </c>
      <c r="M15" s="193">
        <v>0</v>
      </c>
      <c r="N15" s="193">
        <v>0</v>
      </c>
      <c r="O15" s="193">
        <v>0</v>
      </c>
      <c r="P15" s="193">
        <v>10</v>
      </c>
      <c r="Q15" s="193">
        <v>0</v>
      </c>
      <c r="R15" s="193">
        <v>0</v>
      </c>
      <c r="S15" s="193">
        <f t="shared" si="2"/>
        <v>33</v>
      </c>
      <c r="T15" s="193">
        <f t="shared" si="3"/>
        <v>0.36363636363636365</v>
      </c>
      <c r="U15" s="197">
        <f t="shared" si="4"/>
        <v>0</v>
      </c>
      <c r="V15" s="193">
        <f t="shared" si="5"/>
        <v>0.33333333333333331</v>
      </c>
      <c r="W15" s="193">
        <f t="shared" si="6"/>
        <v>0</v>
      </c>
      <c r="X15" s="193">
        <f t="shared" si="7"/>
        <v>0.30303030303030304</v>
      </c>
      <c r="Y15" s="193">
        <f t="shared" si="8"/>
        <v>0</v>
      </c>
      <c r="Z15" s="193">
        <f t="shared" si="9"/>
        <v>0</v>
      </c>
      <c r="AA15" s="193">
        <f t="shared" si="10"/>
        <v>0</v>
      </c>
      <c r="AB15" s="193">
        <f t="shared" si="11"/>
        <v>0</v>
      </c>
      <c r="AC15" s="193">
        <f t="shared" si="12"/>
        <v>0</v>
      </c>
      <c r="AD15" s="193">
        <f t="shared" si="13"/>
        <v>0.36363636363636365</v>
      </c>
      <c r="AE15" s="193" t="str">
        <f t="shared" si="14"/>
        <v>Bush</v>
      </c>
      <c r="AF15" s="193"/>
      <c r="AG15" s="193" t="str">
        <f t="shared" si="0"/>
        <v>01-080</v>
      </c>
      <c r="AH15" s="209" t="s">
        <v>5917</v>
      </c>
      <c r="AJ15" s="202">
        <v>1</v>
      </c>
      <c r="AK15" s="202" t="s">
        <v>5202</v>
      </c>
      <c r="AL15" s="209" t="s">
        <v>5917</v>
      </c>
      <c r="AR15" s="202" t="s">
        <v>5930</v>
      </c>
      <c r="AS15" s="202">
        <f t="shared" si="15"/>
        <v>13</v>
      </c>
      <c r="AT15" s="202">
        <f t="shared" si="1"/>
        <v>0</v>
      </c>
      <c r="AU15" s="202">
        <f t="shared" si="1"/>
        <v>7</v>
      </c>
      <c r="AV15" s="202">
        <f t="shared" si="1"/>
        <v>1</v>
      </c>
      <c r="AW15" s="202">
        <f t="shared" si="16"/>
        <v>21</v>
      </c>
    </row>
    <row r="16" spans="1:49" s="202" customFormat="1" x14ac:dyDescent="0.25">
      <c r="A16" s="193" t="s">
        <v>4544</v>
      </c>
      <c r="B16" s="193">
        <v>1</v>
      </c>
      <c r="C16" s="193" t="s">
        <v>5202</v>
      </c>
      <c r="D16" s="198" t="s">
        <v>5917</v>
      </c>
      <c r="E16" s="198" t="s">
        <v>4537</v>
      </c>
      <c r="F16" s="193">
        <v>64.02</v>
      </c>
      <c r="G16" s="193">
        <v>809</v>
      </c>
      <c r="H16" s="193">
        <v>518</v>
      </c>
      <c r="I16" s="193">
        <v>211</v>
      </c>
      <c r="J16" s="193">
        <v>141</v>
      </c>
      <c r="K16" s="193">
        <v>0</v>
      </c>
      <c r="L16" s="193">
        <v>1</v>
      </c>
      <c r="M16" s="193">
        <v>0</v>
      </c>
      <c r="N16" s="193">
        <v>0</v>
      </c>
      <c r="O16" s="195">
        <v>2</v>
      </c>
      <c r="P16" s="195">
        <v>159</v>
      </c>
      <c r="Q16" s="195">
        <v>0</v>
      </c>
      <c r="R16" s="193">
        <v>0</v>
      </c>
      <c r="S16" s="193">
        <f t="shared" si="2"/>
        <v>514</v>
      </c>
      <c r="T16" s="193">
        <f t="shared" si="3"/>
        <v>0.41050583657587547</v>
      </c>
      <c r="U16" s="197">
        <f t="shared" si="4"/>
        <v>0</v>
      </c>
      <c r="V16" s="193">
        <f t="shared" si="5"/>
        <v>0.27431906614785995</v>
      </c>
      <c r="W16" s="193">
        <f t="shared" si="6"/>
        <v>3.8910505836575876E-3</v>
      </c>
      <c r="X16" s="193">
        <f t="shared" si="7"/>
        <v>0.30933852140077822</v>
      </c>
      <c r="Y16" s="193">
        <f t="shared" si="8"/>
        <v>1.9455252918287938E-3</v>
      </c>
      <c r="Z16" s="193">
        <f t="shared" si="9"/>
        <v>0</v>
      </c>
      <c r="AA16" s="193">
        <f t="shared" si="10"/>
        <v>0</v>
      </c>
      <c r="AB16" s="193">
        <f t="shared" si="11"/>
        <v>0</v>
      </c>
      <c r="AC16" s="193">
        <f t="shared" si="12"/>
        <v>0</v>
      </c>
      <c r="AD16" s="193">
        <f t="shared" si="13"/>
        <v>0.41050583657587547</v>
      </c>
      <c r="AE16" s="193" t="str">
        <f t="shared" si="14"/>
        <v>Bush</v>
      </c>
      <c r="AF16" s="193"/>
      <c r="AG16" s="193" t="str">
        <f t="shared" si="0"/>
        <v>01-095</v>
      </c>
      <c r="AH16" s="209" t="s">
        <v>5917</v>
      </c>
      <c r="AJ16" s="202">
        <v>1</v>
      </c>
      <c r="AK16" s="202" t="s">
        <v>5202</v>
      </c>
      <c r="AL16" s="209" t="s">
        <v>5917</v>
      </c>
      <c r="AR16" s="202" t="s">
        <v>5931</v>
      </c>
      <c r="AS16" s="202">
        <f t="shared" si="15"/>
        <v>24</v>
      </c>
      <c r="AT16" s="202">
        <f t="shared" si="1"/>
        <v>11</v>
      </c>
      <c r="AU16" s="202">
        <f t="shared" si="1"/>
        <v>5</v>
      </c>
      <c r="AV16" s="202">
        <f t="shared" si="1"/>
        <v>0</v>
      </c>
      <c r="AW16" s="202">
        <f t="shared" si="16"/>
        <v>40</v>
      </c>
    </row>
    <row r="17" spans="1:49" s="202" customFormat="1" x14ac:dyDescent="0.25">
      <c r="A17" s="193" t="s">
        <v>4545</v>
      </c>
      <c r="B17" s="193">
        <v>1</v>
      </c>
      <c r="C17" s="193" t="s">
        <v>5202</v>
      </c>
      <c r="D17" s="198" t="s">
        <v>5917</v>
      </c>
      <c r="E17" s="198" t="s">
        <v>4538</v>
      </c>
      <c r="F17" s="193">
        <v>56.81</v>
      </c>
      <c r="G17" s="193">
        <v>220</v>
      </c>
      <c r="H17" s="193">
        <v>125</v>
      </c>
      <c r="I17" s="193">
        <v>51</v>
      </c>
      <c r="J17" s="193">
        <v>28</v>
      </c>
      <c r="K17" s="193">
        <v>0</v>
      </c>
      <c r="L17" s="193">
        <v>0</v>
      </c>
      <c r="M17" s="193">
        <v>0</v>
      </c>
      <c r="N17" s="193">
        <v>0</v>
      </c>
      <c r="O17" s="193">
        <v>0</v>
      </c>
      <c r="P17" s="193">
        <v>45</v>
      </c>
      <c r="Q17" s="193">
        <v>0</v>
      </c>
      <c r="R17" s="193">
        <v>0</v>
      </c>
      <c r="S17" s="193">
        <f t="shared" si="2"/>
        <v>124</v>
      </c>
      <c r="T17" s="193">
        <f t="shared" si="3"/>
        <v>0.41129032258064518</v>
      </c>
      <c r="U17" s="197">
        <f t="shared" si="4"/>
        <v>0</v>
      </c>
      <c r="V17" s="193">
        <f t="shared" si="5"/>
        <v>0.22580645161290322</v>
      </c>
      <c r="W17" s="193">
        <f t="shared" si="6"/>
        <v>0</v>
      </c>
      <c r="X17" s="193">
        <f t="shared" si="7"/>
        <v>0.36290322580645162</v>
      </c>
      <c r="Y17" s="193">
        <f t="shared" si="8"/>
        <v>0</v>
      </c>
      <c r="Z17" s="193">
        <f t="shared" si="9"/>
        <v>0</v>
      </c>
      <c r="AA17" s="193">
        <f t="shared" si="10"/>
        <v>0</v>
      </c>
      <c r="AB17" s="193">
        <f t="shared" si="11"/>
        <v>0</v>
      </c>
      <c r="AC17" s="193">
        <f t="shared" si="12"/>
        <v>0</v>
      </c>
      <c r="AD17" s="193">
        <f t="shared" si="13"/>
        <v>0.41129032258064518</v>
      </c>
      <c r="AE17" s="193" t="str">
        <f t="shared" si="14"/>
        <v>Bush</v>
      </c>
      <c r="AF17" s="193"/>
      <c r="AG17" s="193" t="str">
        <f t="shared" si="0"/>
        <v>01-105</v>
      </c>
      <c r="AH17" s="209" t="s">
        <v>5917</v>
      </c>
      <c r="AJ17" s="202">
        <v>1</v>
      </c>
      <c r="AK17" s="202" t="s">
        <v>5202</v>
      </c>
      <c r="AL17" s="209" t="s">
        <v>5917</v>
      </c>
      <c r="AR17" s="202" t="s">
        <v>5932</v>
      </c>
      <c r="AS17" s="202">
        <f t="shared" si="15"/>
        <v>0</v>
      </c>
      <c r="AT17" s="202">
        <f t="shared" si="1"/>
        <v>1</v>
      </c>
      <c r="AU17" s="202">
        <f t="shared" si="1"/>
        <v>4</v>
      </c>
      <c r="AV17" s="202">
        <f t="shared" si="1"/>
        <v>0</v>
      </c>
      <c r="AW17" s="202">
        <f t="shared" si="16"/>
        <v>5</v>
      </c>
    </row>
    <row r="18" spans="1:49" s="202" customFormat="1" x14ac:dyDescent="0.25">
      <c r="A18" s="193" t="s">
        <v>4546</v>
      </c>
      <c r="B18" s="193">
        <v>1</v>
      </c>
      <c r="C18" s="193" t="s">
        <v>5202</v>
      </c>
      <c r="D18" s="198" t="s">
        <v>5917</v>
      </c>
      <c r="E18" s="198" t="s">
        <v>4539</v>
      </c>
      <c r="F18" s="193">
        <v>55.91</v>
      </c>
      <c r="G18" s="193">
        <v>313</v>
      </c>
      <c r="H18" s="193">
        <v>175</v>
      </c>
      <c r="I18" s="193">
        <v>69</v>
      </c>
      <c r="J18" s="193">
        <v>34</v>
      </c>
      <c r="K18" s="193">
        <v>0</v>
      </c>
      <c r="L18" s="193">
        <v>1</v>
      </c>
      <c r="M18" s="193">
        <v>0</v>
      </c>
      <c r="N18" s="193">
        <v>1</v>
      </c>
      <c r="O18" s="193">
        <v>2</v>
      </c>
      <c r="P18" s="193">
        <v>66</v>
      </c>
      <c r="Q18" s="193">
        <v>0</v>
      </c>
      <c r="R18" s="193">
        <v>0</v>
      </c>
      <c r="S18" s="193">
        <f t="shared" si="2"/>
        <v>173</v>
      </c>
      <c r="T18" s="193">
        <f t="shared" si="3"/>
        <v>0.39884393063583817</v>
      </c>
      <c r="U18" s="197">
        <f t="shared" si="4"/>
        <v>0</v>
      </c>
      <c r="V18" s="193">
        <f t="shared" si="5"/>
        <v>0.19653179190751446</v>
      </c>
      <c r="W18" s="193">
        <f t="shared" si="6"/>
        <v>1.1560693641618497E-2</v>
      </c>
      <c r="X18" s="193">
        <f t="shared" si="7"/>
        <v>0.38150289017341038</v>
      </c>
      <c r="Y18" s="193">
        <f t="shared" si="8"/>
        <v>5.7803468208092483E-3</v>
      </c>
      <c r="Z18" s="193">
        <f t="shared" si="9"/>
        <v>0</v>
      </c>
      <c r="AA18" s="193">
        <f t="shared" si="10"/>
        <v>5.7803468208092483E-3</v>
      </c>
      <c r="AB18" s="193">
        <f t="shared" si="11"/>
        <v>0</v>
      </c>
      <c r="AC18" s="193">
        <f t="shared" si="12"/>
        <v>0</v>
      </c>
      <c r="AD18" s="193">
        <f t="shared" si="13"/>
        <v>0.39884393063583817</v>
      </c>
      <c r="AE18" s="193" t="str">
        <f t="shared" si="14"/>
        <v>Bush</v>
      </c>
      <c r="AF18" s="193"/>
      <c r="AG18" s="193" t="str">
        <f t="shared" si="0"/>
        <v>01-110</v>
      </c>
      <c r="AH18" s="209" t="s">
        <v>5917</v>
      </c>
      <c r="AJ18" s="202">
        <v>1</v>
      </c>
      <c r="AK18" s="202" t="s">
        <v>5202</v>
      </c>
      <c r="AL18" s="209" t="s">
        <v>5917</v>
      </c>
      <c r="AR18" s="202" t="s">
        <v>5935</v>
      </c>
      <c r="AS18" s="202">
        <f t="shared" si="15"/>
        <v>11</v>
      </c>
      <c r="AT18" s="202">
        <f t="shared" si="1"/>
        <v>13</v>
      </c>
      <c r="AU18" s="202">
        <f t="shared" si="1"/>
        <v>5</v>
      </c>
      <c r="AV18" s="202">
        <f t="shared" si="1"/>
        <v>1</v>
      </c>
      <c r="AW18" s="202">
        <f t="shared" si="16"/>
        <v>30</v>
      </c>
    </row>
    <row r="19" spans="1:49" s="202" customFormat="1" x14ac:dyDescent="0.25">
      <c r="A19" s="193" t="s">
        <v>4547</v>
      </c>
      <c r="B19" s="193">
        <v>1</v>
      </c>
      <c r="C19" s="193" t="s">
        <v>5961</v>
      </c>
      <c r="D19" s="198">
        <v>0</v>
      </c>
      <c r="E19" s="198" t="s">
        <v>4540</v>
      </c>
      <c r="F19" s="193"/>
      <c r="G19" s="193">
        <v>0</v>
      </c>
      <c r="H19" s="193">
        <v>1038</v>
      </c>
      <c r="I19" s="193">
        <v>365</v>
      </c>
      <c r="J19" s="193">
        <v>326</v>
      </c>
      <c r="K19" s="193">
        <v>1</v>
      </c>
      <c r="L19" s="193">
        <v>1</v>
      </c>
      <c r="M19" s="193">
        <v>1</v>
      </c>
      <c r="N19" s="193">
        <v>0</v>
      </c>
      <c r="O19" s="193">
        <v>5</v>
      </c>
      <c r="P19" s="193">
        <v>316</v>
      </c>
      <c r="Q19" s="193">
        <v>2</v>
      </c>
      <c r="R19" s="193">
        <v>3</v>
      </c>
      <c r="S19" s="193">
        <f t="shared" si="2"/>
        <v>1020</v>
      </c>
      <c r="T19" s="193">
        <f t="shared" si="3"/>
        <v>0.35784313725490197</v>
      </c>
      <c r="U19" s="197">
        <f t="shared" si="4"/>
        <v>9.8039215686274508E-4</v>
      </c>
      <c r="V19" s="193">
        <f t="shared" si="5"/>
        <v>0.31960784313725488</v>
      </c>
      <c r="W19" s="193">
        <f t="shared" si="6"/>
        <v>4.9019607843137254E-3</v>
      </c>
      <c r="X19" s="193">
        <f t="shared" si="7"/>
        <v>0.30980392156862746</v>
      </c>
      <c r="Y19" s="193">
        <f t="shared" si="8"/>
        <v>9.8039215686274508E-4</v>
      </c>
      <c r="Z19" s="193">
        <f t="shared" si="9"/>
        <v>9.8039215686274508E-4</v>
      </c>
      <c r="AA19" s="193">
        <f t="shared" si="10"/>
        <v>0</v>
      </c>
      <c r="AB19" s="193">
        <f t="shared" si="11"/>
        <v>1.9607843137254902E-3</v>
      </c>
      <c r="AC19" s="193">
        <f t="shared" si="12"/>
        <v>2.9411764705882353E-3</v>
      </c>
      <c r="AD19" s="193">
        <f t="shared" si="13"/>
        <v>0.35784313725490197</v>
      </c>
      <c r="AE19" s="193" t="str">
        <f t="shared" si="14"/>
        <v>Bush</v>
      </c>
      <c r="AF19" s="193"/>
      <c r="AG19" s="193" t="str">
        <f t="shared" si="0"/>
        <v>01-991</v>
      </c>
      <c r="AH19" s="209">
        <v>0</v>
      </c>
      <c r="AJ19" s="202">
        <v>1</v>
      </c>
      <c r="AK19" s="202" t="s">
        <v>5961</v>
      </c>
      <c r="AL19" s="209">
        <v>0</v>
      </c>
      <c r="AR19" s="202" t="s">
        <v>5934</v>
      </c>
      <c r="AS19" s="202">
        <f t="shared" si="15"/>
        <v>9</v>
      </c>
      <c r="AT19" s="202">
        <f t="shared" si="1"/>
        <v>1</v>
      </c>
      <c r="AU19" s="202">
        <f t="shared" si="1"/>
        <v>1</v>
      </c>
      <c r="AV19" s="202">
        <f t="shared" si="1"/>
        <v>2</v>
      </c>
      <c r="AW19" s="202">
        <f t="shared" si="16"/>
        <v>13</v>
      </c>
    </row>
    <row r="20" spans="1:49" s="202" customFormat="1" x14ac:dyDescent="0.25">
      <c r="A20" s="193" t="s">
        <v>4548</v>
      </c>
      <c r="B20" s="193">
        <v>1</v>
      </c>
      <c r="C20" s="193" t="s">
        <v>5962</v>
      </c>
      <c r="D20" s="198">
        <v>0</v>
      </c>
      <c r="E20" s="198" t="s">
        <v>4541</v>
      </c>
      <c r="F20" s="193"/>
      <c r="G20" s="193">
        <v>0</v>
      </c>
      <c r="H20" s="193">
        <v>711</v>
      </c>
      <c r="I20" s="193">
        <v>201</v>
      </c>
      <c r="J20" s="193">
        <v>191</v>
      </c>
      <c r="K20" s="193">
        <v>1</v>
      </c>
      <c r="L20" s="193">
        <v>0</v>
      </c>
      <c r="M20" s="193">
        <v>2</v>
      </c>
      <c r="N20" s="193">
        <v>1</v>
      </c>
      <c r="O20" s="193">
        <v>3</v>
      </c>
      <c r="P20" s="193">
        <v>305</v>
      </c>
      <c r="Q20" s="193">
        <v>1</v>
      </c>
      <c r="R20" s="193">
        <v>0</v>
      </c>
      <c r="S20" s="193">
        <f t="shared" si="2"/>
        <v>705</v>
      </c>
      <c r="T20" s="193">
        <f t="shared" si="3"/>
        <v>0.28510638297872343</v>
      </c>
      <c r="U20" s="197">
        <f t="shared" si="4"/>
        <v>1.4184397163120568E-3</v>
      </c>
      <c r="V20" s="193">
        <f t="shared" si="5"/>
        <v>0.27092198581560284</v>
      </c>
      <c r="W20" s="193">
        <f t="shared" si="6"/>
        <v>4.2553191489361703E-3</v>
      </c>
      <c r="X20" s="193">
        <f t="shared" si="7"/>
        <v>0.43262411347517732</v>
      </c>
      <c r="Y20" s="193">
        <f t="shared" si="8"/>
        <v>0</v>
      </c>
      <c r="Z20" s="193">
        <f t="shared" si="9"/>
        <v>2.8368794326241137E-3</v>
      </c>
      <c r="AA20" s="193">
        <f t="shared" si="10"/>
        <v>1.4184397163120568E-3</v>
      </c>
      <c r="AB20" s="193">
        <f t="shared" si="11"/>
        <v>1.4184397163120568E-3</v>
      </c>
      <c r="AC20" s="193">
        <f t="shared" si="12"/>
        <v>0</v>
      </c>
      <c r="AD20" s="193">
        <f t="shared" si="13"/>
        <v>4.4326241134751774</v>
      </c>
      <c r="AE20" s="193" t="str">
        <f t="shared" si="14"/>
        <v>Perot</v>
      </c>
      <c r="AF20" s="193"/>
      <c r="AG20" s="193" t="str">
        <f t="shared" si="0"/>
        <v>01-995</v>
      </c>
      <c r="AH20" s="209">
        <v>0</v>
      </c>
      <c r="AJ20" s="202">
        <v>1</v>
      </c>
      <c r="AK20" s="202" t="s">
        <v>5962</v>
      </c>
      <c r="AL20" s="209">
        <v>0</v>
      </c>
      <c r="AR20" s="202" t="s">
        <v>5933</v>
      </c>
      <c r="AS20" s="202">
        <f t="shared" si="15"/>
        <v>9</v>
      </c>
      <c r="AT20" s="202">
        <f t="shared" si="1"/>
        <v>0</v>
      </c>
      <c r="AU20" s="202">
        <f t="shared" si="1"/>
        <v>0</v>
      </c>
      <c r="AV20" s="202">
        <f t="shared" si="1"/>
        <v>0</v>
      </c>
      <c r="AW20" s="202">
        <f t="shared" si="16"/>
        <v>9</v>
      </c>
    </row>
    <row r="21" spans="1:49" s="202" customFormat="1" x14ac:dyDescent="0.25">
      <c r="A21" s="193" t="s">
        <v>4549</v>
      </c>
      <c r="B21" s="193">
        <v>1</v>
      </c>
      <c r="C21" s="193" t="e">
        <v>#VALUE!</v>
      </c>
      <c r="D21" s="198">
        <v>0</v>
      </c>
      <c r="E21" s="198" t="s">
        <v>4542</v>
      </c>
      <c r="F21" s="193">
        <v>81.010000000000005</v>
      </c>
      <c r="G21" s="193">
        <v>8454</v>
      </c>
      <c r="H21" s="193">
        <v>6849</v>
      </c>
      <c r="I21" s="193">
        <v>2495</v>
      </c>
      <c r="J21" s="193">
        <v>2055</v>
      </c>
      <c r="K21" s="193">
        <v>9</v>
      </c>
      <c r="L21" s="193">
        <v>11</v>
      </c>
      <c r="M21" s="193">
        <v>10</v>
      </c>
      <c r="N21" s="193">
        <v>7</v>
      </c>
      <c r="O21" s="193">
        <v>30</v>
      </c>
      <c r="P21" s="193">
        <v>2120</v>
      </c>
      <c r="Q21" s="193">
        <v>12</v>
      </c>
      <c r="R21" s="193">
        <v>11</v>
      </c>
      <c r="S21" s="193">
        <f t="shared" si="2"/>
        <v>6760</v>
      </c>
      <c r="T21" s="193">
        <f t="shared" si="3"/>
        <v>0.36908284023668642</v>
      </c>
      <c r="U21" s="197">
        <f t="shared" si="4"/>
        <v>1.3313609467455621E-3</v>
      </c>
      <c r="V21" s="193">
        <f t="shared" si="5"/>
        <v>0.30399408284023671</v>
      </c>
      <c r="W21" s="193">
        <f t="shared" si="6"/>
        <v>4.4378698224852072E-3</v>
      </c>
      <c r="X21" s="193">
        <f t="shared" si="7"/>
        <v>0.31360946745562129</v>
      </c>
      <c r="Y21" s="193">
        <f t="shared" si="8"/>
        <v>1.6272189349112425E-3</v>
      </c>
      <c r="Z21" s="193">
        <f t="shared" si="9"/>
        <v>1.4792899408284023E-3</v>
      </c>
      <c r="AA21" s="193">
        <f t="shared" si="10"/>
        <v>1.0355029585798817E-3</v>
      </c>
      <c r="AB21" s="193">
        <f t="shared" si="11"/>
        <v>1.7751479289940828E-3</v>
      </c>
      <c r="AC21" s="193">
        <f t="shared" si="12"/>
        <v>1.6272189349112425E-3</v>
      </c>
      <c r="AD21" s="193">
        <f t="shared" si="13"/>
        <v>0.36908284023668642</v>
      </c>
      <c r="AE21" s="193" t="str">
        <f t="shared" si="14"/>
        <v>Bush</v>
      </c>
      <c r="AF21" s="193"/>
      <c r="AG21" s="193" t="str">
        <f t="shared" si="0"/>
        <v>01-TOT</v>
      </c>
      <c r="AH21" s="209">
        <v>0</v>
      </c>
      <c r="AJ21" s="202">
        <v>1</v>
      </c>
      <c r="AK21" s="202" t="e">
        <v>#VALUE!</v>
      </c>
      <c r="AL21" s="209">
        <v>0</v>
      </c>
      <c r="AR21" s="202" t="s">
        <v>5936</v>
      </c>
      <c r="AS21" s="202">
        <f t="shared" si="15"/>
        <v>16</v>
      </c>
      <c r="AT21" s="202">
        <f t="shared" si="1"/>
        <v>15</v>
      </c>
      <c r="AU21" s="202">
        <f t="shared" si="1"/>
        <v>0</v>
      </c>
      <c r="AV21" s="202">
        <f t="shared" si="1"/>
        <v>1</v>
      </c>
      <c r="AW21" s="202">
        <f t="shared" si="16"/>
        <v>32</v>
      </c>
    </row>
    <row r="22" spans="1:49" s="202" customFormat="1" x14ac:dyDescent="0.25">
      <c r="A22" s="193" t="s">
        <v>4563</v>
      </c>
      <c r="B22" s="193">
        <v>2</v>
      </c>
      <c r="C22" s="193" t="s">
        <v>5202</v>
      </c>
      <c r="D22" s="198" t="s">
        <v>5919</v>
      </c>
      <c r="E22" s="198" t="s">
        <v>4550</v>
      </c>
      <c r="F22" s="193">
        <v>17.850000000000001</v>
      </c>
      <c r="G22" s="193">
        <v>112</v>
      </c>
      <c r="H22" s="193">
        <v>20</v>
      </c>
      <c r="I22" s="193">
        <v>4</v>
      </c>
      <c r="J22" s="193">
        <v>14</v>
      </c>
      <c r="K22" s="193">
        <v>0</v>
      </c>
      <c r="L22" s="193">
        <v>0</v>
      </c>
      <c r="M22" s="197">
        <v>0</v>
      </c>
      <c r="N22" s="193">
        <v>0</v>
      </c>
      <c r="O22" s="193">
        <v>0</v>
      </c>
      <c r="P22" s="193">
        <v>2</v>
      </c>
      <c r="Q22" s="193">
        <v>0</v>
      </c>
      <c r="R22" s="193">
        <v>0</v>
      </c>
      <c r="S22" s="193">
        <f t="shared" si="2"/>
        <v>20</v>
      </c>
      <c r="T22" s="193">
        <f t="shared" si="3"/>
        <v>0.2</v>
      </c>
      <c r="U22" s="197">
        <f t="shared" si="4"/>
        <v>0</v>
      </c>
      <c r="V22" s="193">
        <f t="shared" si="5"/>
        <v>0.7</v>
      </c>
      <c r="W22" s="193">
        <f t="shared" si="6"/>
        <v>0</v>
      </c>
      <c r="X22" s="193">
        <f t="shared" si="7"/>
        <v>0.1</v>
      </c>
      <c r="Y22" s="193">
        <f t="shared" si="8"/>
        <v>0</v>
      </c>
      <c r="Z22" s="193">
        <f t="shared" si="9"/>
        <v>0</v>
      </c>
      <c r="AA22" s="193">
        <f t="shared" si="10"/>
        <v>0</v>
      </c>
      <c r="AB22" s="193">
        <f t="shared" si="11"/>
        <v>0</v>
      </c>
      <c r="AC22" s="193">
        <f t="shared" si="12"/>
        <v>0</v>
      </c>
      <c r="AD22" s="193">
        <f t="shared" si="13"/>
        <v>2.7</v>
      </c>
      <c r="AE22" s="193" t="str">
        <f t="shared" si="14"/>
        <v>Clinton</v>
      </c>
      <c r="AF22" s="193"/>
      <c r="AG22" s="193" t="str">
        <f t="shared" si="0"/>
        <v>02-055</v>
      </c>
      <c r="AH22" s="209" t="s">
        <v>5919</v>
      </c>
      <c r="AJ22" s="202">
        <v>2</v>
      </c>
      <c r="AK22" s="202" t="s">
        <v>5202</v>
      </c>
      <c r="AL22" s="209" t="s">
        <v>5919</v>
      </c>
      <c r="AR22" s="202" t="s">
        <v>5945</v>
      </c>
      <c r="AS22" s="202">
        <f t="shared" si="15"/>
        <v>8</v>
      </c>
      <c r="AT22" s="202">
        <f t="shared" si="1"/>
        <v>0</v>
      </c>
      <c r="AU22" s="202">
        <f t="shared" si="1"/>
        <v>0</v>
      </c>
      <c r="AV22" s="202">
        <f t="shared" si="1"/>
        <v>0</v>
      </c>
      <c r="AW22" s="202">
        <f t="shared" si="16"/>
        <v>8</v>
      </c>
    </row>
    <row r="23" spans="1:49" s="202" customFormat="1" x14ac:dyDescent="0.25">
      <c r="A23" s="193" t="s">
        <v>4564</v>
      </c>
      <c r="B23" s="193">
        <v>2</v>
      </c>
      <c r="C23" s="193" t="s">
        <v>5202</v>
      </c>
      <c r="D23" s="198" t="s">
        <v>5919</v>
      </c>
      <c r="E23" s="198" t="s">
        <v>4551</v>
      </c>
      <c r="F23" s="193">
        <v>62.13</v>
      </c>
      <c r="G23" s="193">
        <v>816</v>
      </c>
      <c r="H23" s="193">
        <v>507</v>
      </c>
      <c r="I23" s="193">
        <v>179</v>
      </c>
      <c r="J23" s="193">
        <v>184</v>
      </c>
      <c r="K23" s="193">
        <v>0</v>
      </c>
      <c r="L23" s="193">
        <v>0</v>
      </c>
      <c r="M23" s="193">
        <v>0</v>
      </c>
      <c r="N23" s="193">
        <v>0</v>
      </c>
      <c r="O23" s="193">
        <v>2</v>
      </c>
      <c r="P23" s="193">
        <v>139</v>
      </c>
      <c r="Q23" s="193">
        <v>0</v>
      </c>
      <c r="R23" s="193">
        <v>0</v>
      </c>
      <c r="S23" s="193">
        <f t="shared" si="2"/>
        <v>504</v>
      </c>
      <c r="T23" s="193">
        <f t="shared" si="3"/>
        <v>0.35515873015873017</v>
      </c>
      <c r="U23" s="197">
        <f t="shared" si="4"/>
        <v>0</v>
      </c>
      <c r="V23" s="193">
        <f t="shared" si="5"/>
        <v>0.36507936507936506</v>
      </c>
      <c r="W23" s="193">
        <f t="shared" si="6"/>
        <v>3.968253968253968E-3</v>
      </c>
      <c r="X23" s="193">
        <f t="shared" si="7"/>
        <v>0.27579365079365081</v>
      </c>
      <c r="Y23" s="193">
        <f t="shared" si="8"/>
        <v>0</v>
      </c>
      <c r="Z23" s="193">
        <f t="shared" si="9"/>
        <v>0</v>
      </c>
      <c r="AA23" s="193">
        <f t="shared" si="10"/>
        <v>0</v>
      </c>
      <c r="AB23" s="193">
        <f t="shared" si="11"/>
        <v>0</v>
      </c>
      <c r="AC23" s="193">
        <f t="shared" si="12"/>
        <v>0</v>
      </c>
      <c r="AD23" s="193">
        <f t="shared" si="13"/>
        <v>2.3650793650793651</v>
      </c>
      <c r="AE23" s="193" t="str">
        <f t="shared" si="14"/>
        <v>Clinton</v>
      </c>
      <c r="AF23" s="193"/>
      <c r="AG23" s="193" t="str">
        <f t="shared" si="0"/>
        <v>02-085</v>
      </c>
      <c r="AH23" s="209" t="s">
        <v>5919</v>
      </c>
      <c r="AJ23" s="202">
        <v>2</v>
      </c>
      <c r="AK23" s="202" t="s">
        <v>5202</v>
      </c>
      <c r="AL23" s="209" t="s">
        <v>5919</v>
      </c>
      <c r="AR23" s="202" t="s">
        <v>5938</v>
      </c>
      <c r="AS23" s="202">
        <f t="shared" si="15"/>
        <v>6</v>
      </c>
      <c r="AT23" s="202">
        <f t="shared" si="1"/>
        <v>6</v>
      </c>
      <c r="AU23" s="202">
        <f t="shared" si="1"/>
        <v>0</v>
      </c>
      <c r="AV23" s="202">
        <f t="shared" si="1"/>
        <v>0</v>
      </c>
      <c r="AW23" s="202">
        <f t="shared" si="16"/>
        <v>12</v>
      </c>
    </row>
    <row r="24" spans="1:49" s="202" customFormat="1" x14ac:dyDescent="0.25">
      <c r="A24" s="193" t="s">
        <v>4565</v>
      </c>
      <c r="B24" s="193">
        <v>2</v>
      </c>
      <c r="C24" s="193" t="s">
        <v>5202</v>
      </c>
      <c r="D24" s="198" t="s">
        <v>5919</v>
      </c>
      <c r="E24" s="198" t="s">
        <v>4552</v>
      </c>
      <c r="F24" s="193">
        <v>65.86</v>
      </c>
      <c r="G24" s="193">
        <v>794</v>
      </c>
      <c r="H24" s="193">
        <v>523</v>
      </c>
      <c r="I24" s="193">
        <v>168</v>
      </c>
      <c r="J24" s="193">
        <v>161</v>
      </c>
      <c r="K24" s="193">
        <v>0</v>
      </c>
      <c r="L24" s="193">
        <v>0</v>
      </c>
      <c r="M24" s="193">
        <v>1</v>
      </c>
      <c r="N24" s="193">
        <v>0</v>
      </c>
      <c r="O24" s="193">
        <v>4</v>
      </c>
      <c r="P24" s="193">
        <v>182</v>
      </c>
      <c r="Q24" s="193">
        <v>0</v>
      </c>
      <c r="R24" s="193">
        <v>0</v>
      </c>
      <c r="S24" s="193">
        <f t="shared" si="2"/>
        <v>516</v>
      </c>
      <c r="T24" s="193">
        <f t="shared" si="3"/>
        <v>0.32558139534883723</v>
      </c>
      <c r="U24" s="197">
        <f t="shared" si="4"/>
        <v>0</v>
      </c>
      <c r="V24" s="193">
        <f t="shared" si="5"/>
        <v>0.31201550387596899</v>
      </c>
      <c r="W24" s="193">
        <f t="shared" si="6"/>
        <v>7.7519379844961239E-3</v>
      </c>
      <c r="X24" s="193">
        <f t="shared" si="7"/>
        <v>0.35271317829457366</v>
      </c>
      <c r="Y24" s="193">
        <f t="shared" si="8"/>
        <v>0</v>
      </c>
      <c r="Z24" s="193">
        <f t="shared" si="9"/>
        <v>1.937984496124031E-3</v>
      </c>
      <c r="AA24" s="193">
        <f t="shared" si="10"/>
        <v>0</v>
      </c>
      <c r="AB24" s="193">
        <f t="shared" si="11"/>
        <v>0</v>
      </c>
      <c r="AC24" s="193">
        <f t="shared" si="12"/>
        <v>0</v>
      </c>
      <c r="AD24" s="193">
        <f t="shared" si="13"/>
        <v>4.3527131782945734</v>
      </c>
      <c r="AE24" s="193" t="str">
        <f t="shared" si="14"/>
        <v>Perot</v>
      </c>
      <c r="AF24" s="193"/>
      <c r="AG24" s="193" t="str">
        <f t="shared" si="0"/>
        <v>02-090</v>
      </c>
      <c r="AH24" s="209" t="s">
        <v>5919</v>
      </c>
      <c r="AJ24" s="202">
        <v>2</v>
      </c>
      <c r="AK24" s="202" t="s">
        <v>5202</v>
      </c>
      <c r="AL24" s="209" t="s">
        <v>5919</v>
      </c>
      <c r="AR24" s="202" t="s">
        <v>5939</v>
      </c>
      <c r="AS24" s="202">
        <f t="shared" si="15"/>
        <v>1</v>
      </c>
      <c r="AT24" s="202">
        <f t="shared" si="1"/>
        <v>7</v>
      </c>
      <c r="AU24" s="202">
        <f t="shared" si="1"/>
        <v>0</v>
      </c>
      <c r="AV24" s="202">
        <f t="shared" si="1"/>
        <v>0</v>
      </c>
      <c r="AW24" s="202">
        <f t="shared" si="16"/>
        <v>8</v>
      </c>
    </row>
    <row r="25" spans="1:49" s="202" customFormat="1" x14ac:dyDescent="0.25">
      <c r="A25" s="193" t="s">
        <v>4566</v>
      </c>
      <c r="B25" s="193">
        <v>2</v>
      </c>
      <c r="C25" s="193" t="s">
        <v>5202</v>
      </c>
      <c r="D25" s="198" t="s">
        <v>5919</v>
      </c>
      <c r="E25" s="198" t="s">
        <v>4553</v>
      </c>
      <c r="F25" s="193">
        <v>66.34</v>
      </c>
      <c r="G25" s="193">
        <v>419</v>
      </c>
      <c r="H25" s="193">
        <v>278</v>
      </c>
      <c r="I25" s="193">
        <v>100</v>
      </c>
      <c r="J25" s="193">
        <v>76</v>
      </c>
      <c r="K25" s="193">
        <v>0</v>
      </c>
      <c r="L25" s="193">
        <v>0</v>
      </c>
      <c r="M25" s="193">
        <v>0</v>
      </c>
      <c r="N25" s="193">
        <v>0</v>
      </c>
      <c r="O25" s="193">
        <v>4</v>
      </c>
      <c r="P25" s="193">
        <v>96</v>
      </c>
      <c r="Q25" s="193">
        <v>0</v>
      </c>
      <c r="R25" s="193">
        <v>0</v>
      </c>
      <c r="S25" s="193">
        <f t="shared" si="2"/>
        <v>276</v>
      </c>
      <c r="T25" s="193">
        <f t="shared" si="3"/>
        <v>0.36231884057971014</v>
      </c>
      <c r="U25" s="197">
        <f t="shared" si="4"/>
        <v>0</v>
      </c>
      <c r="V25" s="193">
        <f t="shared" si="5"/>
        <v>0.27536231884057971</v>
      </c>
      <c r="W25" s="193">
        <f t="shared" si="6"/>
        <v>1.4492753623188406E-2</v>
      </c>
      <c r="X25" s="193">
        <f t="shared" si="7"/>
        <v>0.34782608695652173</v>
      </c>
      <c r="Y25" s="193">
        <f t="shared" si="8"/>
        <v>0</v>
      </c>
      <c r="Z25" s="193">
        <f t="shared" si="9"/>
        <v>0</v>
      </c>
      <c r="AA25" s="193">
        <f t="shared" si="10"/>
        <v>0</v>
      </c>
      <c r="AB25" s="193">
        <f t="shared" si="11"/>
        <v>0</v>
      </c>
      <c r="AC25" s="193">
        <f t="shared" si="12"/>
        <v>0</v>
      </c>
      <c r="AD25" s="193">
        <f t="shared" si="13"/>
        <v>0.36231884057971014</v>
      </c>
      <c r="AE25" s="193" t="str">
        <f t="shared" si="14"/>
        <v>Bush</v>
      </c>
      <c r="AF25" s="193"/>
      <c r="AG25" s="193" t="str">
        <f t="shared" si="0"/>
        <v>02-100</v>
      </c>
      <c r="AH25" s="209" t="s">
        <v>5919</v>
      </c>
      <c r="AJ25" s="202">
        <v>2</v>
      </c>
      <c r="AK25" s="202" t="s">
        <v>5202</v>
      </c>
      <c r="AL25" s="209" t="s">
        <v>5919</v>
      </c>
      <c r="AR25" s="202" t="s">
        <v>5940</v>
      </c>
      <c r="AS25" s="202">
        <f t="shared" si="15"/>
        <v>7</v>
      </c>
      <c r="AT25" s="202">
        <f t="shared" si="1"/>
        <v>10</v>
      </c>
      <c r="AU25" s="202">
        <f t="shared" si="1"/>
        <v>0</v>
      </c>
      <c r="AV25" s="202">
        <f t="shared" si="1"/>
        <v>0</v>
      </c>
      <c r="AW25" s="202">
        <f t="shared" si="16"/>
        <v>17</v>
      </c>
    </row>
    <row r="26" spans="1:49" s="202" customFormat="1" x14ac:dyDescent="0.25">
      <c r="A26" s="193" t="s">
        <v>4567</v>
      </c>
      <c r="B26" s="193">
        <v>2</v>
      </c>
      <c r="C26" s="193" t="s">
        <v>5202</v>
      </c>
      <c r="D26" s="198" t="s">
        <v>5920</v>
      </c>
      <c r="E26" s="198" t="s">
        <v>4554</v>
      </c>
      <c r="F26" s="193">
        <v>70.900000000000006</v>
      </c>
      <c r="G26" s="193">
        <v>519</v>
      </c>
      <c r="H26" s="193">
        <v>368</v>
      </c>
      <c r="I26" s="193">
        <v>164</v>
      </c>
      <c r="J26" s="193">
        <v>78</v>
      </c>
      <c r="K26" s="193">
        <v>0</v>
      </c>
      <c r="L26" s="193">
        <v>2</v>
      </c>
      <c r="M26" s="193">
        <v>0</v>
      </c>
      <c r="N26" s="193">
        <v>0</v>
      </c>
      <c r="O26" s="193">
        <v>1</v>
      </c>
      <c r="P26" s="193">
        <v>118</v>
      </c>
      <c r="Q26" s="193">
        <v>2</v>
      </c>
      <c r="R26" s="193">
        <v>0</v>
      </c>
      <c r="S26" s="193">
        <f t="shared" si="2"/>
        <v>365</v>
      </c>
      <c r="T26" s="193">
        <f t="shared" si="3"/>
        <v>0.44931506849315067</v>
      </c>
      <c r="U26" s="197">
        <f t="shared" si="4"/>
        <v>0</v>
      </c>
      <c r="V26" s="193">
        <f t="shared" si="5"/>
        <v>0.21369863013698631</v>
      </c>
      <c r="W26" s="193">
        <f t="shared" si="6"/>
        <v>2.7397260273972603E-3</v>
      </c>
      <c r="X26" s="193">
        <f t="shared" si="7"/>
        <v>0.32328767123287672</v>
      </c>
      <c r="Y26" s="193">
        <f t="shared" si="8"/>
        <v>5.4794520547945206E-3</v>
      </c>
      <c r="Z26" s="193">
        <f t="shared" si="9"/>
        <v>0</v>
      </c>
      <c r="AA26" s="193">
        <f t="shared" si="10"/>
        <v>0</v>
      </c>
      <c r="AB26" s="193">
        <f t="shared" si="11"/>
        <v>5.4794520547945206E-3</v>
      </c>
      <c r="AC26" s="193">
        <f t="shared" si="12"/>
        <v>0</v>
      </c>
      <c r="AD26" s="193">
        <f t="shared" si="13"/>
        <v>0.44931506849315067</v>
      </c>
      <c r="AE26" s="193" t="str">
        <f t="shared" si="14"/>
        <v>Bush</v>
      </c>
      <c r="AF26" s="193"/>
      <c r="AG26" s="193" t="str">
        <f t="shared" si="0"/>
        <v>02-115</v>
      </c>
      <c r="AH26" s="209" t="s">
        <v>5920</v>
      </c>
      <c r="AJ26" s="202">
        <v>2</v>
      </c>
      <c r="AK26" s="202" t="s">
        <v>5202</v>
      </c>
      <c r="AL26" s="209" t="s">
        <v>5920</v>
      </c>
      <c r="AR26" s="202" t="s">
        <v>5937</v>
      </c>
      <c r="AS26" s="202">
        <f t="shared" si="15"/>
        <v>7</v>
      </c>
      <c r="AT26" s="202">
        <f t="shared" si="1"/>
        <v>6</v>
      </c>
      <c r="AU26" s="202">
        <f t="shared" si="1"/>
        <v>0</v>
      </c>
      <c r="AV26" s="202">
        <f t="shared" si="1"/>
        <v>0</v>
      </c>
      <c r="AW26" s="202">
        <f t="shared" si="16"/>
        <v>13</v>
      </c>
    </row>
    <row r="27" spans="1:49" s="202" customFormat="1" x14ac:dyDescent="0.25">
      <c r="A27" s="193" t="s">
        <v>4568</v>
      </c>
      <c r="B27" s="193">
        <v>2</v>
      </c>
      <c r="C27" s="193" t="s">
        <v>5202</v>
      </c>
      <c r="D27" s="198" t="s">
        <v>5920</v>
      </c>
      <c r="E27" s="198" t="s">
        <v>4555</v>
      </c>
      <c r="F27" s="193">
        <v>65.680000000000007</v>
      </c>
      <c r="G27" s="193">
        <v>1020</v>
      </c>
      <c r="H27" s="193">
        <v>670</v>
      </c>
      <c r="I27" s="193">
        <v>291</v>
      </c>
      <c r="J27" s="193">
        <v>139</v>
      </c>
      <c r="K27" s="193">
        <v>1</v>
      </c>
      <c r="L27" s="193">
        <v>3</v>
      </c>
      <c r="M27" s="193">
        <v>0</v>
      </c>
      <c r="N27" s="193">
        <v>1</v>
      </c>
      <c r="O27" s="193">
        <v>4</v>
      </c>
      <c r="P27" s="193">
        <v>224</v>
      </c>
      <c r="Q27" s="193">
        <v>0</v>
      </c>
      <c r="R27" s="193">
        <v>0</v>
      </c>
      <c r="S27" s="193">
        <f t="shared" si="2"/>
        <v>663</v>
      </c>
      <c r="T27" s="193">
        <f t="shared" si="3"/>
        <v>0.43891402714932126</v>
      </c>
      <c r="U27" s="197">
        <f t="shared" si="4"/>
        <v>1.5082956259426848E-3</v>
      </c>
      <c r="V27" s="193">
        <f t="shared" si="5"/>
        <v>0.20965309200603319</v>
      </c>
      <c r="W27" s="193">
        <f t="shared" si="6"/>
        <v>6.0331825037707393E-3</v>
      </c>
      <c r="X27" s="193">
        <f t="shared" si="7"/>
        <v>0.33785822021116141</v>
      </c>
      <c r="Y27" s="193">
        <f t="shared" si="8"/>
        <v>4.5248868778280547E-3</v>
      </c>
      <c r="Z27" s="193">
        <f t="shared" si="9"/>
        <v>0</v>
      </c>
      <c r="AA27" s="193">
        <f t="shared" si="10"/>
        <v>1.5082956259426848E-3</v>
      </c>
      <c r="AB27" s="193">
        <f t="shared" si="11"/>
        <v>0</v>
      </c>
      <c r="AC27" s="193">
        <f t="shared" si="12"/>
        <v>0</v>
      </c>
      <c r="AD27" s="193">
        <f t="shared" si="13"/>
        <v>0.43891402714932126</v>
      </c>
      <c r="AE27" s="193" t="str">
        <f t="shared" si="14"/>
        <v>Bush</v>
      </c>
      <c r="AF27" s="193"/>
      <c r="AG27" s="193" t="str">
        <f t="shared" si="0"/>
        <v>02-120</v>
      </c>
      <c r="AH27" s="209" t="s">
        <v>5920</v>
      </c>
      <c r="AJ27" s="202">
        <v>2</v>
      </c>
      <c r="AK27" s="202" t="s">
        <v>5202</v>
      </c>
      <c r="AL27" s="209" t="s">
        <v>5920</v>
      </c>
      <c r="AR27" s="202" t="s">
        <v>5941</v>
      </c>
      <c r="AS27" s="202">
        <f t="shared" si="15"/>
        <v>5</v>
      </c>
      <c r="AT27" s="202">
        <f t="shared" si="1"/>
        <v>3</v>
      </c>
      <c r="AU27" s="202">
        <f t="shared" si="1"/>
        <v>0</v>
      </c>
      <c r="AV27" s="202">
        <f t="shared" si="1"/>
        <v>0</v>
      </c>
      <c r="AW27" s="202">
        <f t="shared" si="16"/>
        <v>8</v>
      </c>
    </row>
    <row r="28" spans="1:49" s="202" customFormat="1" x14ac:dyDescent="0.25">
      <c r="A28" s="193" t="s">
        <v>4569</v>
      </c>
      <c r="B28" s="193">
        <v>2</v>
      </c>
      <c r="C28" s="193" t="s">
        <v>5202</v>
      </c>
      <c r="D28" s="198" t="s">
        <v>5921</v>
      </c>
      <c r="E28" s="198" t="s">
        <v>4556</v>
      </c>
      <c r="F28" s="193">
        <v>64.849999999999994</v>
      </c>
      <c r="G28" s="193">
        <v>865</v>
      </c>
      <c r="H28" s="193">
        <v>561</v>
      </c>
      <c r="I28" s="193">
        <v>232</v>
      </c>
      <c r="J28" s="193">
        <v>185</v>
      </c>
      <c r="K28" s="193">
        <v>0</v>
      </c>
      <c r="L28" s="193">
        <v>2</v>
      </c>
      <c r="M28" s="193">
        <v>0</v>
      </c>
      <c r="N28" s="193">
        <v>0</v>
      </c>
      <c r="O28" s="193">
        <v>3</v>
      </c>
      <c r="P28" s="193">
        <v>130</v>
      </c>
      <c r="Q28" s="193">
        <v>0</v>
      </c>
      <c r="R28" s="193">
        <v>2</v>
      </c>
      <c r="S28" s="193">
        <f t="shared" si="2"/>
        <v>554</v>
      </c>
      <c r="T28" s="193">
        <f t="shared" si="3"/>
        <v>0.41877256317689532</v>
      </c>
      <c r="U28" s="197">
        <f t="shared" si="4"/>
        <v>0</v>
      </c>
      <c r="V28" s="193">
        <f t="shared" si="5"/>
        <v>0.33393501805054154</v>
      </c>
      <c r="W28" s="193">
        <f t="shared" si="6"/>
        <v>5.415162454873646E-3</v>
      </c>
      <c r="X28" s="193">
        <f t="shared" si="7"/>
        <v>0.23465703971119134</v>
      </c>
      <c r="Y28" s="193">
        <f t="shared" si="8"/>
        <v>3.6101083032490976E-3</v>
      </c>
      <c r="Z28" s="193">
        <f t="shared" si="9"/>
        <v>0</v>
      </c>
      <c r="AA28" s="193">
        <f t="shared" si="10"/>
        <v>0</v>
      </c>
      <c r="AB28" s="193">
        <f t="shared" si="11"/>
        <v>0</v>
      </c>
      <c r="AC28" s="193">
        <f t="shared" si="12"/>
        <v>3.6101083032490976E-3</v>
      </c>
      <c r="AD28" s="193">
        <f t="shared" si="13"/>
        <v>0.41877256317689532</v>
      </c>
      <c r="AE28" s="193" t="str">
        <f t="shared" si="14"/>
        <v>Bush</v>
      </c>
      <c r="AF28" s="193"/>
      <c r="AG28" s="193" t="str">
        <f t="shared" si="0"/>
        <v>02-270</v>
      </c>
      <c r="AH28" s="209" t="s">
        <v>5921</v>
      </c>
      <c r="AJ28" s="202">
        <v>2</v>
      </c>
      <c r="AK28" s="202" t="s">
        <v>5202</v>
      </c>
      <c r="AL28" s="209" t="s">
        <v>5921</v>
      </c>
      <c r="AR28" s="202" t="s">
        <v>5944</v>
      </c>
      <c r="AS28" s="202">
        <f t="shared" si="15"/>
        <v>3</v>
      </c>
      <c r="AT28" s="202">
        <f t="shared" si="1"/>
        <v>3</v>
      </c>
      <c r="AU28" s="202">
        <f t="shared" si="1"/>
        <v>0</v>
      </c>
      <c r="AV28" s="202">
        <f t="shared" si="1"/>
        <v>0</v>
      </c>
      <c r="AW28" s="202">
        <f t="shared" si="16"/>
        <v>6</v>
      </c>
    </row>
    <row r="29" spans="1:49" s="202" customFormat="1" x14ac:dyDescent="0.25">
      <c r="A29" s="193" t="s">
        <v>4570</v>
      </c>
      <c r="B29" s="193">
        <v>2</v>
      </c>
      <c r="C29" s="193" t="s">
        <v>5202</v>
      </c>
      <c r="D29" s="198" t="s">
        <v>5921</v>
      </c>
      <c r="E29" s="198" t="s">
        <v>4557</v>
      </c>
      <c r="F29" s="193">
        <v>62.98</v>
      </c>
      <c r="G29" s="193">
        <v>851</v>
      </c>
      <c r="H29" s="193">
        <v>536</v>
      </c>
      <c r="I29" s="193">
        <v>205</v>
      </c>
      <c r="J29" s="193">
        <v>185</v>
      </c>
      <c r="K29" s="193">
        <v>0</v>
      </c>
      <c r="L29" s="193">
        <v>1</v>
      </c>
      <c r="M29" s="193">
        <v>1</v>
      </c>
      <c r="N29" s="193">
        <v>1</v>
      </c>
      <c r="O29" s="193">
        <v>4</v>
      </c>
      <c r="P29" s="193">
        <v>136</v>
      </c>
      <c r="Q29" s="193">
        <v>1</v>
      </c>
      <c r="R29" s="193">
        <v>0</v>
      </c>
      <c r="S29" s="193">
        <f t="shared" si="2"/>
        <v>534</v>
      </c>
      <c r="T29" s="193">
        <f t="shared" si="3"/>
        <v>0.38389513108614232</v>
      </c>
      <c r="U29" s="197">
        <f t="shared" si="4"/>
        <v>0</v>
      </c>
      <c r="V29" s="193">
        <f t="shared" si="5"/>
        <v>0.34644194756554308</v>
      </c>
      <c r="W29" s="193">
        <f t="shared" si="6"/>
        <v>7.4906367041198503E-3</v>
      </c>
      <c r="X29" s="193">
        <f t="shared" si="7"/>
        <v>0.25468164794007492</v>
      </c>
      <c r="Y29" s="193">
        <f t="shared" si="8"/>
        <v>1.8726591760299626E-3</v>
      </c>
      <c r="Z29" s="193">
        <f t="shared" si="9"/>
        <v>1.8726591760299626E-3</v>
      </c>
      <c r="AA29" s="193">
        <f t="shared" si="10"/>
        <v>1.8726591760299626E-3</v>
      </c>
      <c r="AB29" s="193">
        <f t="shared" si="11"/>
        <v>1.8726591760299626E-3</v>
      </c>
      <c r="AC29" s="193">
        <f t="shared" si="12"/>
        <v>0</v>
      </c>
      <c r="AD29" s="193">
        <f t="shared" si="13"/>
        <v>0.38389513108614232</v>
      </c>
      <c r="AE29" s="193" t="str">
        <f t="shared" si="14"/>
        <v>Bush</v>
      </c>
      <c r="AF29" s="193"/>
      <c r="AG29" s="193" t="str">
        <f t="shared" si="0"/>
        <v>02-275</v>
      </c>
      <c r="AH29" s="209" t="s">
        <v>5921</v>
      </c>
      <c r="AJ29" s="202">
        <v>2</v>
      </c>
      <c r="AK29" s="202" t="s">
        <v>5202</v>
      </c>
      <c r="AL29" s="209" t="s">
        <v>5921</v>
      </c>
      <c r="AR29" s="202" t="s">
        <v>5943</v>
      </c>
      <c r="AS29" s="202">
        <f t="shared" si="15"/>
        <v>4</v>
      </c>
      <c r="AT29" s="202">
        <f t="shared" si="1"/>
        <v>0</v>
      </c>
      <c r="AU29" s="202">
        <f t="shared" si="1"/>
        <v>0</v>
      </c>
      <c r="AV29" s="202">
        <f t="shared" si="1"/>
        <v>0</v>
      </c>
      <c r="AW29" s="202">
        <f t="shared" si="16"/>
        <v>4</v>
      </c>
    </row>
    <row r="30" spans="1:49" s="202" customFormat="1" x14ac:dyDescent="0.25">
      <c r="A30" s="193" t="s">
        <v>4571</v>
      </c>
      <c r="B30" s="193">
        <v>2</v>
      </c>
      <c r="C30" s="193" t="s">
        <v>5202</v>
      </c>
      <c r="D30" s="198" t="s">
        <v>5921</v>
      </c>
      <c r="E30" s="198" t="s">
        <v>4558</v>
      </c>
      <c r="F30" s="193">
        <v>47.19</v>
      </c>
      <c r="G30" s="193">
        <v>339</v>
      </c>
      <c r="H30" s="193">
        <v>160</v>
      </c>
      <c r="I30" s="193">
        <v>74</v>
      </c>
      <c r="J30" s="193">
        <v>36</v>
      </c>
      <c r="K30" s="193">
        <v>0</v>
      </c>
      <c r="L30" s="193">
        <v>0</v>
      </c>
      <c r="M30" s="193">
        <v>0</v>
      </c>
      <c r="N30" s="193">
        <v>0</v>
      </c>
      <c r="O30" s="193">
        <v>2</v>
      </c>
      <c r="P30" s="193">
        <v>47</v>
      </c>
      <c r="Q30" s="193">
        <v>0</v>
      </c>
      <c r="R30" s="193">
        <v>0</v>
      </c>
      <c r="S30" s="193">
        <f t="shared" si="2"/>
        <v>159</v>
      </c>
      <c r="T30" s="193">
        <f t="shared" si="3"/>
        <v>0.46540880503144655</v>
      </c>
      <c r="U30" s="197">
        <f t="shared" si="4"/>
        <v>0</v>
      </c>
      <c r="V30" s="193">
        <f t="shared" si="5"/>
        <v>0.22641509433962265</v>
      </c>
      <c r="W30" s="193">
        <f t="shared" si="6"/>
        <v>1.2578616352201259E-2</v>
      </c>
      <c r="X30" s="193">
        <f t="shared" si="7"/>
        <v>0.29559748427672955</v>
      </c>
      <c r="Y30" s="193">
        <f t="shared" si="8"/>
        <v>0</v>
      </c>
      <c r="Z30" s="193">
        <f t="shared" si="9"/>
        <v>0</v>
      </c>
      <c r="AA30" s="193">
        <f t="shared" si="10"/>
        <v>0</v>
      </c>
      <c r="AB30" s="193">
        <f t="shared" si="11"/>
        <v>0</v>
      </c>
      <c r="AC30" s="193">
        <f t="shared" si="12"/>
        <v>0</v>
      </c>
      <c r="AD30" s="193">
        <f t="shared" si="13"/>
        <v>0.46540880503144655</v>
      </c>
      <c r="AE30" s="193" t="str">
        <f t="shared" si="14"/>
        <v>Bush</v>
      </c>
      <c r="AF30" s="193"/>
      <c r="AG30" s="193" t="str">
        <f t="shared" si="0"/>
        <v>02-280</v>
      </c>
      <c r="AH30" s="209" t="s">
        <v>5921</v>
      </c>
      <c r="AJ30" s="202">
        <v>2</v>
      </c>
      <c r="AK30" s="202" t="s">
        <v>5202</v>
      </c>
      <c r="AL30" s="209" t="s">
        <v>5921</v>
      </c>
      <c r="AR30" s="202" t="s">
        <v>5946</v>
      </c>
      <c r="AS30" s="202">
        <f t="shared" si="15"/>
        <v>2</v>
      </c>
      <c r="AT30" s="202">
        <f t="shared" si="1"/>
        <v>0</v>
      </c>
      <c r="AU30" s="202">
        <f t="shared" si="1"/>
        <v>1</v>
      </c>
      <c r="AV30" s="202">
        <f t="shared" si="1"/>
        <v>0</v>
      </c>
      <c r="AW30" s="202">
        <f t="shared" si="16"/>
        <v>3</v>
      </c>
    </row>
    <row r="31" spans="1:49" s="202" customFormat="1" x14ac:dyDescent="0.25">
      <c r="A31" s="193" t="s">
        <v>4572</v>
      </c>
      <c r="B31" s="193">
        <v>2</v>
      </c>
      <c r="C31" s="193" t="s">
        <v>5202</v>
      </c>
      <c r="D31" s="198" t="s">
        <v>5921</v>
      </c>
      <c r="E31" s="198" t="s">
        <v>4559</v>
      </c>
      <c r="F31" s="193">
        <v>54.52</v>
      </c>
      <c r="G31" s="193">
        <v>365</v>
      </c>
      <c r="H31" s="193">
        <v>199</v>
      </c>
      <c r="I31" s="193">
        <v>57</v>
      </c>
      <c r="J31" s="193">
        <v>87</v>
      </c>
      <c r="K31" s="193">
        <v>0</v>
      </c>
      <c r="L31" s="193">
        <v>0</v>
      </c>
      <c r="M31" s="193">
        <v>0</v>
      </c>
      <c r="N31" s="193">
        <v>0</v>
      </c>
      <c r="O31" s="193">
        <v>1</v>
      </c>
      <c r="P31" s="193">
        <v>51</v>
      </c>
      <c r="Q31" s="193">
        <v>0</v>
      </c>
      <c r="R31" s="193">
        <v>0</v>
      </c>
      <c r="S31" s="193">
        <f t="shared" si="2"/>
        <v>196</v>
      </c>
      <c r="T31" s="193">
        <f t="shared" si="3"/>
        <v>0.29081632653061223</v>
      </c>
      <c r="U31" s="197">
        <f t="shared" si="4"/>
        <v>0</v>
      </c>
      <c r="V31" s="193">
        <f t="shared" si="5"/>
        <v>0.44387755102040816</v>
      </c>
      <c r="W31" s="193">
        <f t="shared" si="6"/>
        <v>5.1020408163265302E-3</v>
      </c>
      <c r="X31" s="193">
        <f t="shared" si="7"/>
        <v>0.26020408163265307</v>
      </c>
      <c r="Y31" s="193">
        <f t="shared" si="8"/>
        <v>0</v>
      </c>
      <c r="Z31" s="193">
        <f t="shared" si="9"/>
        <v>0</v>
      </c>
      <c r="AA31" s="193">
        <f t="shared" si="10"/>
        <v>0</v>
      </c>
      <c r="AB31" s="193">
        <f t="shared" si="11"/>
        <v>0</v>
      </c>
      <c r="AC31" s="193">
        <f t="shared" si="12"/>
        <v>0</v>
      </c>
      <c r="AD31" s="193">
        <f t="shared" si="13"/>
        <v>2.443877551020408</v>
      </c>
      <c r="AE31" s="193" t="str">
        <f t="shared" si="14"/>
        <v>Clinton</v>
      </c>
      <c r="AF31" s="193"/>
      <c r="AG31" s="193" t="str">
        <f t="shared" si="0"/>
        <v>02-295</v>
      </c>
      <c r="AH31" s="209" t="s">
        <v>5921</v>
      </c>
      <c r="AJ31" s="202">
        <v>2</v>
      </c>
      <c r="AK31" s="202" t="s">
        <v>5202</v>
      </c>
      <c r="AL31" s="209" t="s">
        <v>5921</v>
      </c>
      <c r="AR31" s="202" t="s">
        <v>5961</v>
      </c>
      <c r="AS31" s="202">
        <f>COUNTIFS($AE$2:$AE$596,AS$1,$C$2:$C$596,$AR31)</f>
        <v>29</v>
      </c>
      <c r="AT31" s="202">
        <f t="shared" ref="AT31:AV33" si="17">COUNTIFS($AE$2:$AE$596,AT$1,$C$2:$C$596,$AR31)</f>
        <v>11</v>
      </c>
      <c r="AU31" s="202">
        <f t="shared" si="17"/>
        <v>1</v>
      </c>
      <c r="AV31" s="202">
        <f t="shared" si="17"/>
        <v>0</v>
      </c>
      <c r="AW31" s="202">
        <f>SUM(AS31:AV31)</f>
        <v>41</v>
      </c>
    </row>
    <row r="32" spans="1:49" s="202" customFormat="1" x14ac:dyDescent="0.25">
      <c r="A32" s="193" t="s">
        <v>4573</v>
      </c>
      <c r="B32" s="193">
        <v>2</v>
      </c>
      <c r="C32" s="193" t="s">
        <v>5202</v>
      </c>
      <c r="D32" s="198" t="s">
        <v>5921</v>
      </c>
      <c r="E32" s="198" t="s">
        <v>4560</v>
      </c>
      <c r="F32" s="193">
        <v>68.36</v>
      </c>
      <c r="G32" s="193">
        <v>885</v>
      </c>
      <c r="H32" s="193">
        <v>605</v>
      </c>
      <c r="I32" s="193">
        <v>212</v>
      </c>
      <c r="J32" s="193">
        <v>259</v>
      </c>
      <c r="K32" s="193">
        <v>0</v>
      </c>
      <c r="L32" s="193">
        <v>6</v>
      </c>
      <c r="M32" s="193">
        <v>1</v>
      </c>
      <c r="N32" s="193">
        <v>1</v>
      </c>
      <c r="O32" s="193">
        <v>4</v>
      </c>
      <c r="P32" s="193">
        <v>112</v>
      </c>
      <c r="Q32" s="193">
        <v>1</v>
      </c>
      <c r="R32" s="193">
        <v>5</v>
      </c>
      <c r="S32" s="193">
        <f t="shared" si="2"/>
        <v>601</v>
      </c>
      <c r="T32" s="193">
        <f t="shared" si="3"/>
        <v>0.35274542429284528</v>
      </c>
      <c r="U32" s="197">
        <f t="shared" si="4"/>
        <v>0</v>
      </c>
      <c r="V32" s="193">
        <f t="shared" si="5"/>
        <v>0.43094841930116473</v>
      </c>
      <c r="W32" s="193">
        <f t="shared" si="6"/>
        <v>6.6555740432612314E-3</v>
      </c>
      <c r="X32" s="193">
        <f t="shared" si="7"/>
        <v>0.18635607321131448</v>
      </c>
      <c r="Y32" s="193">
        <f t="shared" si="8"/>
        <v>9.9833610648918467E-3</v>
      </c>
      <c r="Z32" s="193">
        <f t="shared" si="9"/>
        <v>1.6638935108153079E-3</v>
      </c>
      <c r="AA32" s="193">
        <f t="shared" si="10"/>
        <v>1.6638935108153079E-3</v>
      </c>
      <c r="AB32" s="193">
        <f t="shared" si="11"/>
        <v>1.6638935108153079E-3</v>
      </c>
      <c r="AC32" s="193">
        <f t="shared" si="12"/>
        <v>8.3194675540765387E-3</v>
      </c>
      <c r="AD32" s="193">
        <f t="shared" si="13"/>
        <v>2.4309484193011648</v>
      </c>
      <c r="AE32" s="193" t="str">
        <f t="shared" si="14"/>
        <v>Clinton</v>
      </c>
      <c r="AF32" s="193"/>
      <c r="AG32" s="193" t="str">
        <f t="shared" si="0"/>
        <v>02-300</v>
      </c>
      <c r="AH32" s="209" t="s">
        <v>5921</v>
      </c>
      <c r="AJ32" s="202">
        <v>2</v>
      </c>
      <c r="AK32" s="202" t="s">
        <v>5202</v>
      </c>
      <c r="AL32" s="209" t="s">
        <v>5921</v>
      </c>
      <c r="AR32" s="202" t="s">
        <v>5962</v>
      </c>
      <c r="AS32" s="202">
        <f>COUNTIFS($AE$2:$AE$596,AS$1,$C$2:$C$596,$AR32)</f>
        <v>16</v>
      </c>
      <c r="AT32" s="202">
        <f t="shared" si="17"/>
        <v>2</v>
      </c>
      <c r="AU32" s="202">
        <f t="shared" si="17"/>
        <v>22</v>
      </c>
      <c r="AV32" s="202">
        <f t="shared" si="17"/>
        <v>0</v>
      </c>
      <c r="AW32" s="202">
        <f>SUM(AS32:AV32)</f>
        <v>40</v>
      </c>
    </row>
    <row r="33" spans="1:49" s="202" customFormat="1" x14ac:dyDescent="0.25">
      <c r="A33" s="193" t="s">
        <v>4574</v>
      </c>
      <c r="B33" s="193">
        <v>2</v>
      </c>
      <c r="C33" s="193" t="s">
        <v>5202</v>
      </c>
      <c r="D33" s="198" t="s">
        <v>5921</v>
      </c>
      <c r="E33" s="198" t="s">
        <v>4561</v>
      </c>
      <c r="F33" s="193">
        <v>64.97</v>
      </c>
      <c r="G33" s="193">
        <v>968</v>
      </c>
      <c r="H33" s="193">
        <v>629</v>
      </c>
      <c r="I33" s="193">
        <v>240</v>
      </c>
      <c r="J33" s="193">
        <v>236</v>
      </c>
      <c r="K33" s="193">
        <v>1</v>
      </c>
      <c r="L33" s="193">
        <v>3</v>
      </c>
      <c r="M33" s="193">
        <v>2</v>
      </c>
      <c r="N33" s="193">
        <v>0</v>
      </c>
      <c r="O33" s="193">
        <v>0</v>
      </c>
      <c r="P33" s="193">
        <v>135</v>
      </c>
      <c r="Q33" s="193">
        <v>2</v>
      </c>
      <c r="R33" s="193">
        <v>0</v>
      </c>
      <c r="S33" s="193">
        <f t="shared" si="2"/>
        <v>619</v>
      </c>
      <c r="T33" s="193">
        <f t="shared" si="3"/>
        <v>0.3877221324717286</v>
      </c>
      <c r="U33" s="197">
        <f t="shared" si="4"/>
        <v>1.6155088852988692E-3</v>
      </c>
      <c r="V33" s="193">
        <f t="shared" si="5"/>
        <v>0.38126009693053314</v>
      </c>
      <c r="W33" s="193">
        <f t="shared" si="6"/>
        <v>0</v>
      </c>
      <c r="X33" s="193">
        <f t="shared" si="7"/>
        <v>0.21809369951534732</v>
      </c>
      <c r="Y33" s="193">
        <f t="shared" si="8"/>
        <v>4.8465266558966073E-3</v>
      </c>
      <c r="Z33" s="193">
        <f t="shared" si="9"/>
        <v>3.2310177705977385E-3</v>
      </c>
      <c r="AA33" s="193">
        <f t="shared" si="10"/>
        <v>0</v>
      </c>
      <c r="AB33" s="193">
        <f t="shared" si="11"/>
        <v>3.2310177705977385E-3</v>
      </c>
      <c r="AC33" s="193">
        <f t="shared" si="12"/>
        <v>0</v>
      </c>
      <c r="AD33" s="193">
        <f t="shared" si="13"/>
        <v>0.3877221324717286</v>
      </c>
      <c r="AE33" s="193" t="str">
        <f t="shared" si="14"/>
        <v>Bush</v>
      </c>
      <c r="AF33" s="193"/>
      <c r="AG33" s="193" t="str">
        <f t="shared" si="0"/>
        <v>02-305</v>
      </c>
      <c r="AH33" s="209" t="s">
        <v>5921</v>
      </c>
      <c r="AJ33" s="202">
        <v>2</v>
      </c>
      <c r="AK33" s="202" t="s">
        <v>5202</v>
      </c>
      <c r="AL33" s="209" t="s">
        <v>5921</v>
      </c>
      <c r="AR33" s="202" t="e">
        <v>#VALUE!</v>
      </c>
      <c r="AS33" s="202">
        <f>COUNTIFS($AE$2:$AE$596,AS$1,$C$2:$C$596,$AR33)</f>
        <v>30</v>
      </c>
      <c r="AT33" s="202">
        <f t="shared" si="17"/>
        <v>8</v>
      </c>
      <c r="AU33" s="202">
        <f t="shared" si="17"/>
        <v>3</v>
      </c>
      <c r="AV33" s="202">
        <f t="shared" si="17"/>
        <v>0</v>
      </c>
      <c r="AW33" s="202">
        <f>SUM(AS33:AV33)</f>
        <v>41</v>
      </c>
    </row>
    <row r="34" spans="1:49" s="202" customFormat="1" x14ac:dyDescent="0.25">
      <c r="A34" s="193" t="s">
        <v>4575</v>
      </c>
      <c r="B34" s="193">
        <v>2</v>
      </c>
      <c r="C34" s="193" t="s">
        <v>5202</v>
      </c>
      <c r="D34" s="198" t="s">
        <v>5921</v>
      </c>
      <c r="E34" s="198" t="s">
        <v>4562</v>
      </c>
      <c r="F34" s="193">
        <v>62.68</v>
      </c>
      <c r="G34" s="193">
        <v>678</v>
      </c>
      <c r="H34" s="193">
        <v>425</v>
      </c>
      <c r="I34" s="193">
        <v>179</v>
      </c>
      <c r="J34" s="193">
        <v>153</v>
      </c>
      <c r="K34" s="193">
        <v>0</v>
      </c>
      <c r="L34" s="193">
        <v>0</v>
      </c>
      <c r="M34" s="193">
        <v>0</v>
      </c>
      <c r="N34" s="193">
        <v>0</v>
      </c>
      <c r="O34" s="193">
        <v>3</v>
      </c>
      <c r="P34" s="193">
        <v>84</v>
      </c>
      <c r="Q34" s="193">
        <v>0</v>
      </c>
      <c r="R34" s="193">
        <v>0</v>
      </c>
      <c r="S34" s="193">
        <f t="shared" si="2"/>
        <v>419</v>
      </c>
      <c r="T34" s="193">
        <f t="shared" si="3"/>
        <v>0.42720763723150357</v>
      </c>
      <c r="U34" s="197">
        <f t="shared" si="4"/>
        <v>0</v>
      </c>
      <c r="V34" s="193">
        <f t="shared" si="5"/>
        <v>0.36515513126491644</v>
      </c>
      <c r="W34" s="193">
        <f t="shared" si="6"/>
        <v>7.1599045346062056E-3</v>
      </c>
      <c r="X34" s="193">
        <f t="shared" si="7"/>
        <v>0.20047732696897375</v>
      </c>
      <c r="Y34" s="193">
        <f t="shared" si="8"/>
        <v>0</v>
      </c>
      <c r="Z34" s="193">
        <f t="shared" si="9"/>
        <v>0</v>
      </c>
      <c r="AA34" s="193">
        <f t="shared" si="10"/>
        <v>0</v>
      </c>
      <c r="AB34" s="193">
        <f t="shared" si="11"/>
        <v>0</v>
      </c>
      <c r="AC34" s="193">
        <f t="shared" si="12"/>
        <v>0</v>
      </c>
      <c r="AD34" s="193">
        <f t="shared" si="13"/>
        <v>0.42720763723150357</v>
      </c>
      <c r="AE34" s="193" t="str">
        <f t="shared" si="14"/>
        <v>Bush</v>
      </c>
      <c r="AF34" s="193"/>
      <c r="AG34" s="193" t="str">
        <f t="shared" si="0"/>
        <v>02-310</v>
      </c>
      <c r="AH34" s="209" t="s">
        <v>5921</v>
      </c>
      <c r="AJ34" s="202">
        <v>2</v>
      </c>
      <c r="AK34" s="202" t="s">
        <v>5202</v>
      </c>
      <c r="AL34" s="209" t="s">
        <v>5921</v>
      </c>
      <c r="AR34" s="202">
        <v>0</v>
      </c>
      <c r="AS34" s="202">
        <f>COUNTIFS($AE$2:$AE$596,AS$1,$D$2:$D$596,$AR34)</f>
        <v>74</v>
      </c>
      <c r="AT34" s="202">
        <f>COUNTIFS($AE$2:$AE$596,AT$1,$D$2:$D$596,$AR34)</f>
        <v>20</v>
      </c>
      <c r="AU34" s="202">
        <f>COUNTIFS($AE$2:$AE$596,AU$1,$D$2:$D$596,$AR34)</f>
        <v>26</v>
      </c>
      <c r="AV34" s="202">
        <f>COUNTIFS($AE$2:$AE$596,AV$1,$D$2:$D$596,$AR34)</f>
        <v>0</v>
      </c>
      <c r="AW34" s="202">
        <f>COUNTIFS($D$2:$D$596,$AR34)</f>
        <v>120</v>
      </c>
    </row>
    <row r="35" spans="1:49" s="202" customFormat="1" x14ac:dyDescent="0.25">
      <c r="A35" s="193" t="s">
        <v>4577</v>
      </c>
      <c r="B35" s="193">
        <v>2</v>
      </c>
      <c r="C35" s="193" t="s">
        <v>5202</v>
      </c>
      <c r="D35" s="198" t="s">
        <v>5921</v>
      </c>
      <c r="E35" s="198" t="s">
        <v>4576</v>
      </c>
      <c r="F35" s="193">
        <v>58.92</v>
      </c>
      <c r="G35" s="193">
        <v>667</v>
      </c>
      <c r="H35" s="193">
        <v>393</v>
      </c>
      <c r="I35" s="193">
        <v>143</v>
      </c>
      <c r="J35" s="193">
        <v>135</v>
      </c>
      <c r="K35" s="193">
        <v>0</v>
      </c>
      <c r="L35" s="193">
        <v>4</v>
      </c>
      <c r="M35" s="193">
        <v>1</v>
      </c>
      <c r="N35" s="193">
        <v>1</v>
      </c>
      <c r="O35" s="193">
        <v>1</v>
      </c>
      <c r="P35" s="193">
        <v>102</v>
      </c>
      <c r="Q35" s="193">
        <v>0</v>
      </c>
      <c r="R35" s="193">
        <v>1</v>
      </c>
      <c r="S35" s="193">
        <f t="shared" si="2"/>
        <v>388</v>
      </c>
      <c r="T35" s="193">
        <f t="shared" si="3"/>
        <v>0.36855670103092786</v>
      </c>
      <c r="U35" s="197">
        <f t="shared" si="4"/>
        <v>0</v>
      </c>
      <c r="V35" s="193">
        <f t="shared" si="5"/>
        <v>0.34793814432989689</v>
      </c>
      <c r="W35" s="193">
        <f t="shared" si="6"/>
        <v>2.5773195876288659E-3</v>
      </c>
      <c r="X35" s="193">
        <f t="shared" si="7"/>
        <v>0.26288659793814434</v>
      </c>
      <c r="Y35" s="193">
        <f t="shared" si="8"/>
        <v>1.0309278350515464E-2</v>
      </c>
      <c r="Z35" s="193">
        <f t="shared" si="9"/>
        <v>2.5773195876288659E-3</v>
      </c>
      <c r="AA35" s="193">
        <f t="shared" si="10"/>
        <v>2.5773195876288659E-3</v>
      </c>
      <c r="AB35" s="193">
        <f t="shared" si="11"/>
        <v>0</v>
      </c>
      <c r="AC35" s="193">
        <f t="shared" si="12"/>
        <v>2.5773195876288659E-3</v>
      </c>
      <c r="AD35" s="193">
        <f t="shared" si="13"/>
        <v>0.36855670103092786</v>
      </c>
      <c r="AE35" s="193" t="str">
        <f t="shared" si="14"/>
        <v>Bush</v>
      </c>
      <c r="AF35" s="193"/>
      <c r="AG35" s="193" t="str">
        <f t="shared" si="0"/>
        <v>02-320</v>
      </c>
      <c r="AH35" s="209" t="s">
        <v>5921</v>
      </c>
      <c r="AJ35" s="202">
        <v>2</v>
      </c>
      <c r="AK35" s="202" t="s">
        <v>5202</v>
      </c>
      <c r="AL35" s="209" t="s">
        <v>5921</v>
      </c>
      <c r="AR35" s="202" t="s">
        <v>6106</v>
      </c>
      <c r="AS35" s="202">
        <f>SUM(AS2:AS30)</f>
        <v>271</v>
      </c>
      <c r="AT35" s="202">
        <f>SUM(AT2:AT30)</f>
        <v>149</v>
      </c>
      <c r="AU35" s="202">
        <f>SUM(AU2:AU30)</f>
        <v>42</v>
      </c>
      <c r="AV35" s="202">
        <f>SUM(AV2:AV30)</f>
        <v>7</v>
      </c>
      <c r="AW35" s="202">
        <f>SUM(AW2:AW30)</f>
        <v>469</v>
      </c>
    </row>
    <row r="36" spans="1:49" s="202" customFormat="1" x14ac:dyDescent="0.25">
      <c r="A36" s="193" t="s">
        <v>4578</v>
      </c>
      <c r="B36" s="193">
        <v>2</v>
      </c>
      <c r="C36" s="193" t="s">
        <v>5961</v>
      </c>
      <c r="D36" s="198">
        <v>0</v>
      </c>
      <c r="E36" s="198" t="s">
        <v>4540</v>
      </c>
      <c r="F36" s="193"/>
      <c r="G36" s="193">
        <v>0</v>
      </c>
      <c r="H36" s="193">
        <v>1355</v>
      </c>
      <c r="I36" s="193">
        <v>496</v>
      </c>
      <c r="J36" s="193">
        <v>470</v>
      </c>
      <c r="K36" s="193">
        <v>3</v>
      </c>
      <c r="L36" s="193">
        <v>2</v>
      </c>
      <c r="M36" s="193">
        <v>0</v>
      </c>
      <c r="N36" s="193">
        <v>1</v>
      </c>
      <c r="O36" s="193">
        <v>7</v>
      </c>
      <c r="P36" s="193">
        <v>360</v>
      </c>
      <c r="Q36" s="193">
        <v>1</v>
      </c>
      <c r="R36" s="193">
        <v>0</v>
      </c>
      <c r="S36" s="193">
        <f t="shared" si="2"/>
        <v>1340</v>
      </c>
      <c r="T36" s="193">
        <f t="shared" si="3"/>
        <v>0.37014925373134328</v>
      </c>
      <c r="U36" s="197">
        <f t="shared" si="4"/>
        <v>2.2388059701492539E-3</v>
      </c>
      <c r="V36" s="193">
        <f t="shared" si="5"/>
        <v>0.35074626865671643</v>
      </c>
      <c r="W36" s="193">
        <f t="shared" si="6"/>
        <v>5.2238805970149255E-3</v>
      </c>
      <c r="X36" s="193">
        <f t="shared" si="7"/>
        <v>0.26865671641791045</v>
      </c>
      <c r="Y36" s="193">
        <f t="shared" si="8"/>
        <v>1.4925373134328358E-3</v>
      </c>
      <c r="Z36" s="193">
        <f t="shared" si="9"/>
        <v>0</v>
      </c>
      <c r="AA36" s="193">
        <f t="shared" si="10"/>
        <v>7.4626865671641792E-4</v>
      </c>
      <c r="AB36" s="193">
        <f t="shared" si="11"/>
        <v>7.4626865671641792E-4</v>
      </c>
      <c r="AC36" s="193">
        <f t="shared" si="12"/>
        <v>0</v>
      </c>
      <c r="AD36" s="193">
        <f t="shared" si="13"/>
        <v>0.37014925373134328</v>
      </c>
      <c r="AE36" s="193" t="str">
        <f t="shared" si="14"/>
        <v>Bush</v>
      </c>
      <c r="AF36" s="193"/>
      <c r="AG36" s="193" t="str">
        <f t="shared" si="0"/>
        <v>02-991</v>
      </c>
      <c r="AH36" s="209">
        <v>0</v>
      </c>
      <c r="AJ36" s="202">
        <v>2</v>
      </c>
      <c r="AK36" s="202" t="s">
        <v>5961</v>
      </c>
      <c r="AL36" s="209">
        <v>0</v>
      </c>
      <c r="AR36" s="202" t="s">
        <v>5968</v>
      </c>
      <c r="AS36" s="202">
        <f>SUM(AS2:AS33)</f>
        <v>346</v>
      </c>
      <c r="AT36" s="202">
        <f t="shared" ref="AT36:AW36" si="18">SUM(AT2:AT33)</f>
        <v>170</v>
      </c>
      <c r="AU36" s="202">
        <f t="shared" si="18"/>
        <v>68</v>
      </c>
      <c r="AV36" s="202">
        <f t="shared" si="18"/>
        <v>7</v>
      </c>
      <c r="AW36" s="202">
        <f t="shared" si="18"/>
        <v>591</v>
      </c>
    </row>
    <row r="37" spans="1:49" s="202" customFormat="1" x14ac:dyDescent="0.25">
      <c r="A37" s="193" t="s">
        <v>4579</v>
      </c>
      <c r="B37" s="193">
        <v>2</v>
      </c>
      <c r="C37" s="193" t="s">
        <v>5962</v>
      </c>
      <c r="D37" s="198">
        <v>0</v>
      </c>
      <c r="E37" s="198" t="s">
        <v>4541</v>
      </c>
      <c r="F37" s="193"/>
      <c r="G37" s="193">
        <v>0</v>
      </c>
      <c r="H37" s="193">
        <v>571</v>
      </c>
      <c r="I37" s="193">
        <v>172</v>
      </c>
      <c r="J37" s="193">
        <v>167</v>
      </c>
      <c r="K37" s="193">
        <v>2</v>
      </c>
      <c r="L37" s="193">
        <v>0</v>
      </c>
      <c r="M37" s="193">
        <v>1</v>
      </c>
      <c r="N37" s="193">
        <v>1</v>
      </c>
      <c r="O37" s="193">
        <v>1</v>
      </c>
      <c r="P37" s="193">
        <v>219</v>
      </c>
      <c r="Q37" s="193">
        <v>1</v>
      </c>
      <c r="R37" s="193">
        <v>1</v>
      </c>
      <c r="S37" s="193">
        <f t="shared" si="2"/>
        <v>565</v>
      </c>
      <c r="T37" s="193">
        <f t="shared" si="3"/>
        <v>0.30442477876106194</v>
      </c>
      <c r="U37" s="197">
        <f t="shared" si="4"/>
        <v>3.5398230088495575E-3</v>
      </c>
      <c r="V37" s="193">
        <f t="shared" si="5"/>
        <v>0.29557522123893804</v>
      </c>
      <c r="W37" s="193">
        <f t="shared" si="6"/>
        <v>1.7699115044247787E-3</v>
      </c>
      <c r="X37" s="193">
        <f t="shared" si="7"/>
        <v>0.38761061946902653</v>
      </c>
      <c r="Y37" s="193">
        <f t="shared" si="8"/>
        <v>0</v>
      </c>
      <c r="Z37" s="193">
        <f t="shared" si="9"/>
        <v>1.7699115044247787E-3</v>
      </c>
      <c r="AA37" s="193">
        <f t="shared" si="10"/>
        <v>1.7699115044247787E-3</v>
      </c>
      <c r="AB37" s="193">
        <f t="shared" si="11"/>
        <v>1.7699115044247787E-3</v>
      </c>
      <c r="AC37" s="193">
        <f t="shared" si="12"/>
        <v>1.7699115044247787E-3</v>
      </c>
      <c r="AD37" s="193">
        <f t="shared" si="13"/>
        <v>4.3876106194690268</v>
      </c>
      <c r="AE37" s="193" t="str">
        <f t="shared" si="14"/>
        <v>Perot</v>
      </c>
      <c r="AF37" s="193"/>
      <c r="AG37" s="193" t="str">
        <f t="shared" si="0"/>
        <v>02-995</v>
      </c>
      <c r="AH37" s="209">
        <v>0</v>
      </c>
      <c r="AJ37" s="202">
        <v>2</v>
      </c>
      <c r="AK37" s="202" t="s">
        <v>5962</v>
      </c>
      <c r="AL37" s="209">
        <v>0</v>
      </c>
      <c r="AR37"/>
    </row>
    <row r="38" spans="1:49" s="202" customFormat="1" x14ac:dyDescent="0.25">
      <c r="A38" s="193" t="s">
        <v>4580</v>
      </c>
      <c r="B38" s="193">
        <v>2</v>
      </c>
      <c r="C38" s="193" t="e">
        <v>#VALUE!</v>
      </c>
      <c r="D38" s="198">
        <v>0</v>
      </c>
      <c r="E38" s="198" t="s">
        <v>4542</v>
      </c>
      <c r="F38" s="193">
        <v>83.88</v>
      </c>
      <c r="G38" s="193">
        <v>9298</v>
      </c>
      <c r="H38" s="193">
        <v>7800</v>
      </c>
      <c r="I38" s="193">
        <v>2916</v>
      </c>
      <c r="J38" s="193">
        <v>2565</v>
      </c>
      <c r="K38" s="193">
        <v>7</v>
      </c>
      <c r="L38" s="193">
        <v>23</v>
      </c>
      <c r="M38" s="193">
        <v>7</v>
      </c>
      <c r="N38" s="193">
        <v>6</v>
      </c>
      <c r="O38" s="193">
        <v>41</v>
      </c>
      <c r="P38" s="193">
        <v>2137</v>
      </c>
      <c r="Q38" s="193">
        <v>8</v>
      </c>
      <c r="R38" s="193">
        <v>9</v>
      </c>
      <c r="S38" s="193">
        <f t="shared" si="2"/>
        <v>7719</v>
      </c>
      <c r="T38" s="193">
        <f t="shared" si="3"/>
        <v>0.37776914108045084</v>
      </c>
      <c r="U38" s="197">
        <f t="shared" si="4"/>
        <v>9.0685321932892861E-4</v>
      </c>
      <c r="V38" s="193">
        <f t="shared" si="5"/>
        <v>0.33229692965410029</v>
      </c>
      <c r="W38" s="193">
        <f t="shared" si="6"/>
        <v>5.3115688560694393E-3</v>
      </c>
      <c r="X38" s="193">
        <f t="shared" si="7"/>
        <v>0.27684933281513152</v>
      </c>
      <c r="Y38" s="193">
        <f t="shared" si="8"/>
        <v>2.9796605777950512E-3</v>
      </c>
      <c r="Z38" s="193">
        <f t="shared" si="9"/>
        <v>9.0685321932892861E-4</v>
      </c>
      <c r="AA38" s="193">
        <f t="shared" si="10"/>
        <v>7.7730275942479595E-4</v>
      </c>
      <c r="AB38" s="193">
        <f t="shared" si="11"/>
        <v>1.0364036792330613E-3</v>
      </c>
      <c r="AC38" s="193">
        <f t="shared" si="12"/>
        <v>1.165954139137194E-3</v>
      </c>
      <c r="AD38" s="193">
        <f t="shared" si="13"/>
        <v>0.37776914108045084</v>
      </c>
      <c r="AE38" s="193" t="str">
        <f t="shared" si="14"/>
        <v>Bush</v>
      </c>
      <c r="AF38" s="193"/>
      <c r="AG38" s="193" t="str">
        <f t="shared" si="0"/>
        <v>02-TOT</v>
      </c>
      <c r="AH38" s="209">
        <v>0</v>
      </c>
      <c r="AJ38" s="202">
        <v>2</v>
      </c>
      <c r="AK38" s="202" t="e">
        <v>#VALUE!</v>
      </c>
      <c r="AL38" s="209">
        <v>0</v>
      </c>
      <c r="AR38"/>
    </row>
    <row r="39" spans="1:49" s="202" customFormat="1" x14ac:dyDescent="0.25">
      <c r="A39" s="193" t="s">
        <v>4596</v>
      </c>
      <c r="B39" s="193">
        <v>3</v>
      </c>
      <c r="C39" s="193" t="s">
        <v>5202</v>
      </c>
      <c r="D39" s="198" t="s">
        <v>5922</v>
      </c>
      <c r="E39" s="198" t="s">
        <v>4583</v>
      </c>
      <c r="F39" s="193">
        <v>64.27</v>
      </c>
      <c r="G39" s="193">
        <v>837</v>
      </c>
      <c r="H39" s="193">
        <v>538</v>
      </c>
      <c r="I39" s="193">
        <v>145</v>
      </c>
      <c r="J39" s="193">
        <v>299</v>
      </c>
      <c r="K39" s="193">
        <v>1</v>
      </c>
      <c r="L39" s="193">
        <v>2</v>
      </c>
      <c r="M39" s="193">
        <v>1</v>
      </c>
      <c r="N39" s="193">
        <v>2</v>
      </c>
      <c r="O39" s="193">
        <v>4</v>
      </c>
      <c r="P39" s="193">
        <v>80</v>
      </c>
      <c r="Q39" s="193">
        <v>0</v>
      </c>
      <c r="R39" s="193">
        <v>1</v>
      </c>
      <c r="S39" s="193">
        <f t="shared" si="2"/>
        <v>535</v>
      </c>
      <c r="T39" s="193">
        <f t="shared" si="3"/>
        <v>0.27102803738317754</v>
      </c>
      <c r="U39" s="197">
        <f t="shared" si="4"/>
        <v>1.869158878504673E-3</v>
      </c>
      <c r="V39" s="193">
        <f t="shared" si="5"/>
        <v>0.55887850467289724</v>
      </c>
      <c r="W39" s="193">
        <f t="shared" si="6"/>
        <v>7.4766355140186919E-3</v>
      </c>
      <c r="X39" s="193">
        <f t="shared" si="7"/>
        <v>0.14953271028037382</v>
      </c>
      <c r="Y39" s="193">
        <f t="shared" si="8"/>
        <v>3.7383177570093459E-3</v>
      </c>
      <c r="Z39" s="193">
        <f t="shared" si="9"/>
        <v>1.869158878504673E-3</v>
      </c>
      <c r="AA39" s="193">
        <f t="shared" si="10"/>
        <v>3.7383177570093459E-3</v>
      </c>
      <c r="AB39" s="193">
        <f t="shared" si="11"/>
        <v>0</v>
      </c>
      <c r="AC39" s="193">
        <f t="shared" si="12"/>
        <v>1.869158878504673E-3</v>
      </c>
      <c r="AD39" s="193">
        <f t="shared" si="13"/>
        <v>2.5588785046728972</v>
      </c>
      <c r="AE39" s="193" t="str">
        <f t="shared" si="14"/>
        <v>Clinton</v>
      </c>
      <c r="AF39" s="193"/>
      <c r="AG39" s="193" t="str">
        <f t="shared" si="0"/>
        <v>03-330</v>
      </c>
      <c r="AH39" s="209" t="s">
        <v>5922</v>
      </c>
      <c r="AJ39" s="202">
        <v>3</v>
      </c>
      <c r="AK39" s="202" t="s">
        <v>5202</v>
      </c>
      <c r="AL39" s="209" t="s">
        <v>5922</v>
      </c>
      <c r="AR39"/>
    </row>
    <row r="40" spans="1:49" s="202" customFormat="1" x14ac:dyDescent="0.25">
      <c r="A40" s="193" t="s">
        <v>4597</v>
      </c>
      <c r="B40" s="193">
        <v>3</v>
      </c>
      <c r="C40" s="193" t="s">
        <v>5202</v>
      </c>
      <c r="D40" s="198" t="s">
        <v>5922</v>
      </c>
      <c r="E40" s="198" t="s">
        <v>4584</v>
      </c>
      <c r="F40" s="193">
        <v>64.040000000000006</v>
      </c>
      <c r="G40" s="193">
        <v>484</v>
      </c>
      <c r="H40" s="193">
        <v>310</v>
      </c>
      <c r="I40" s="193">
        <v>106</v>
      </c>
      <c r="J40" s="193">
        <v>151</v>
      </c>
      <c r="K40" s="193">
        <v>1</v>
      </c>
      <c r="L40" s="193">
        <v>0</v>
      </c>
      <c r="M40" s="193">
        <v>1</v>
      </c>
      <c r="N40" s="193">
        <v>0</v>
      </c>
      <c r="O40" s="193">
        <v>2</v>
      </c>
      <c r="P40" s="193">
        <v>49</v>
      </c>
      <c r="Q40" s="193">
        <v>0</v>
      </c>
      <c r="R40" s="193">
        <v>0</v>
      </c>
      <c r="S40" s="193">
        <f t="shared" si="2"/>
        <v>310</v>
      </c>
      <c r="T40" s="193">
        <f t="shared" si="3"/>
        <v>0.34193548387096773</v>
      </c>
      <c r="U40" s="197">
        <f t="shared" si="4"/>
        <v>3.2258064516129032E-3</v>
      </c>
      <c r="V40" s="193">
        <f t="shared" si="5"/>
        <v>0.48709677419354841</v>
      </c>
      <c r="W40" s="193">
        <f t="shared" si="6"/>
        <v>6.4516129032258064E-3</v>
      </c>
      <c r="X40" s="193">
        <f t="shared" si="7"/>
        <v>0.15806451612903225</v>
      </c>
      <c r="Y40" s="193">
        <f t="shared" si="8"/>
        <v>0</v>
      </c>
      <c r="Z40" s="193">
        <f t="shared" si="9"/>
        <v>3.2258064516129032E-3</v>
      </c>
      <c r="AA40" s="193">
        <f t="shared" si="10"/>
        <v>0</v>
      </c>
      <c r="AB40" s="193">
        <f t="shared" si="11"/>
        <v>0</v>
      </c>
      <c r="AC40" s="193">
        <f t="shared" si="12"/>
        <v>0</v>
      </c>
      <c r="AD40" s="193">
        <f t="shared" si="13"/>
        <v>2.4870967741935486</v>
      </c>
      <c r="AE40" s="193" t="str">
        <f t="shared" si="14"/>
        <v>Clinton</v>
      </c>
      <c r="AF40" s="193"/>
      <c r="AG40" s="193" t="str">
        <f t="shared" si="0"/>
        <v>03-335</v>
      </c>
      <c r="AH40" s="209" t="s">
        <v>5922</v>
      </c>
      <c r="AJ40" s="202">
        <v>3</v>
      </c>
      <c r="AK40" s="202" t="s">
        <v>5202</v>
      </c>
      <c r="AL40" s="209" t="s">
        <v>5922</v>
      </c>
      <c r="AR40"/>
    </row>
    <row r="41" spans="1:49" s="202" customFormat="1" x14ac:dyDescent="0.25">
      <c r="A41" s="196" t="s">
        <v>4598</v>
      </c>
      <c r="B41" s="196">
        <v>3</v>
      </c>
      <c r="C41" s="196" t="s">
        <v>5202</v>
      </c>
      <c r="D41" s="217" t="s">
        <v>5922</v>
      </c>
      <c r="E41" s="198" t="s">
        <v>4585</v>
      </c>
      <c r="F41" s="193">
        <v>60.58</v>
      </c>
      <c r="G41" s="193">
        <v>713</v>
      </c>
      <c r="H41" s="193">
        <v>432</v>
      </c>
      <c r="I41" s="193">
        <v>111</v>
      </c>
      <c r="J41" s="193">
        <v>234</v>
      </c>
      <c r="K41" s="193">
        <v>0</v>
      </c>
      <c r="L41" s="193">
        <v>2</v>
      </c>
      <c r="M41" s="193">
        <v>2</v>
      </c>
      <c r="N41" s="193">
        <v>0</v>
      </c>
      <c r="O41" s="193">
        <v>2</v>
      </c>
      <c r="P41" s="193">
        <v>62</v>
      </c>
      <c r="Q41" s="193">
        <v>3</v>
      </c>
      <c r="R41" s="193">
        <v>2</v>
      </c>
      <c r="S41" s="193">
        <f t="shared" si="2"/>
        <v>418</v>
      </c>
      <c r="T41" s="193">
        <f t="shared" si="3"/>
        <v>0.26555023923444976</v>
      </c>
      <c r="U41" s="197">
        <f t="shared" si="4"/>
        <v>0</v>
      </c>
      <c r="V41" s="193">
        <f t="shared" si="5"/>
        <v>0.55980861244019142</v>
      </c>
      <c r="W41" s="193">
        <f t="shared" si="6"/>
        <v>4.7846889952153108E-3</v>
      </c>
      <c r="X41" s="193">
        <f t="shared" si="7"/>
        <v>0.14832535885167464</v>
      </c>
      <c r="Y41" s="193">
        <f t="shared" si="8"/>
        <v>4.7846889952153108E-3</v>
      </c>
      <c r="Z41" s="193">
        <f t="shared" si="9"/>
        <v>4.7846889952153108E-3</v>
      </c>
      <c r="AA41" s="193">
        <f t="shared" si="10"/>
        <v>0</v>
      </c>
      <c r="AB41" s="193">
        <f t="shared" si="11"/>
        <v>7.1770334928229667E-3</v>
      </c>
      <c r="AC41" s="193">
        <f t="shared" si="12"/>
        <v>4.7846889952153108E-3</v>
      </c>
      <c r="AD41" s="193">
        <f t="shared" si="13"/>
        <v>2.5598086124401913</v>
      </c>
      <c r="AE41" s="193" t="str">
        <f t="shared" si="14"/>
        <v>Clinton</v>
      </c>
      <c r="AF41" s="193"/>
      <c r="AG41" s="193" t="str">
        <f t="shared" si="0"/>
        <v>03-345</v>
      </c>
      <c r="AH41" s="209" t="s">
        <v>5922</v>
      </c>
      <c r="AJ41" s="202">
        <v>3</v>
      </c>
      <c r="AK41" s="202" t="s">
        <v>5202</v>
      </c>
      <c r="AL41" s="209" t="s">
        <v>5922</v>
      </c>
      <c r="AR41"/>
    </row>
    <row r="42" spans="1:49" s="202" customFormat="1" x14ac:dyDescent="0.25">
      <c r="A42" s="193" t="s">
        <v>4599</v>
      </c>
      <c r="B42" s="193">
        <v>3</v>
      </c>
      <c r="C42" s="193" t="s">
        <v>5202</v>
      </c>
      <c r="D42" s="198" t="s">
        <v>5922</v>
      </c>
      <c r="E42" s="198" t="s">
        <v>4586</v>
      </c>
      <c r="F42" s="193">
        <v>59.95</v>
      </c>
      <c r="G42" s="193">
        <v>442</v>
      </c>
      <c r="H42" s="193">
        <v>265</v>
      </c>
      <c r="I42" s="193">
        <v>47</v>
      </c>
      <c r="J42" s="193">
        <v>185</v>
      </c>
      <c r="K42" s="193">
        <v>0</v>
      </c>
      <c r="L42" s="193">
        <v>0</v>
      </c>
      <c r="M42" s="193">
        <v>0</v>
      </c>
      <c r="N42" s="193">
        <v>0</v>
      </c>
      <c r="O42" s="193">
        <v>0</v>
      </c>
      <c r="P42" s="193">
        <v>31</v>
      </c>
      <c r="Q42" s="193">
        <v>0</v>
      </c>
      <c r="R42" s="193">
        <v>0</v>
      </c>
      <c r="S42" s="193">
        <f t="shared" si="2"/>
        <v>263</v>
      </c>
      <c r="T42" s="193">
        <f t="shared" si="3"/>
        <v>0.17870722433460076</v>
      </c>
      <c r="U42" s="197">
        <f t="shared" si="4"/>
        <v>0</v>
      </c>
      <c r="V42" s="193">
        <f t="shared" si="5"/>
        <v>0.70342205323193918</v>
      </c>
      <c r="W42" s="193">
        <f t="shared" si="6"/>
        <v>0</v>
      </c>
      <c r="X42" s="193">
        <f t="shared" si="7"/>
        <v>0.11787072243346007</v>
      </c>
      <c r="Y42" s="193">
        <f t="shared" si="8"/>
        <v>0</v>
      </c>
      <c r="Z42" s="193">
        <f t="shared" si="9"/>
        <v>0</v>
      </c>
      <c r="AA42" s="193">
        <f t="shared" si="10"/>
        <v>0</v>
      </c>
      <c r="AB42" s="193">
        <f t="shared" si="11"/>
        <v>0</v>
      </c>
      <c r="AC42" s="193">
        <f t="shared" si="12"/>
        <v>0</v>
      </c>
      <c r="AD42" s="193">
        <f t="shared" si="13"/>
        <v>2.7034220532319391</v>
      </c>
      <c r="AE42" s="193" t="str">
        <f t="shared" si="14"/>
        <v>Clinton</v>
      </c>
      <c r="AF42" s="193"/>
      <c r="AG42" s="193" t="str">
        <f t="shared" si="0"/>
        <v>03-350</v>
      </c>
      <c r="AH42" s="209" t="s">
        <v>5922</v>
      </c>
      <c r="AJ42" s="202">
        <v>3</v>
      </c>
      <c r="AK42" s="202" t="s">
        <v>5202</v>
      </c>
      <c r="AL42" s="209" t="s">
        <v>5922</v>
      </c>
      <c r="AR42"/>
    </row>
    <row r="43" spans="1:49" s="202" customFormat="1" x14ac:dyDescent="0.25">
      <c r="A43" s="193" t="s">
        <v>4600</v>
      </c>
      <c r="B43" s="193">
        <v>3</v>
      </c>
      <c r="C43" s="193" t="s">
        <v>5202</v>
      </c>
      <c r="D43" s="198" t="s">
        <v>5922</v>
      </c>
      <c r="E43" s="198" t="s">
        <v>4587</v>
      </c>
      <c r="F43" s="193">
        <v>68.12</v>
      </c>
      <c r="G43" s="193">
        <v>411</v>
      </c>
      <c r="H43" s="193">
        <v>280</v>
      </c>
      <c r="I43" s="193">
        <v>47</v>
      </c>
      <c r="J43" s="193">
        <v>198</v>
      </c>
      <c r="K43" s="193">
        <v>0</v>
      </c>
      <c r="L43" s="193">
        <v>0</v>
      </c>
      <c r="M43" s="193">
        <v>0</v>
      </c>
      <c r="N43" s="193">
        <v>0</v>
      </c>
      <c r="O43" s="193">
        <v>1</v>
      </c>
      <c r="P43" s="193">
        <v>31</v>
      </c>
      <c r="Q43" s="193">
        <v>0</v>
      </c>
      <c r="R43" s="193">
        <v>0</v>
      </c>
      <c r="S43" s="193">
        <f t="shared" si="2"/>
        <v>277</v>
      </c>
      <c r="T43" s="193">
        <f t="shared" si="3"/>
        <v>0.16967509025270758</v>
      </c>
      <c r="U43" s="197">
        <f t="shared" si="4"/>
        <v>0</v>
      </c>
      <c r="V43" s="193">
        <f t="shared" si="5"/>
        <v>0.71480144404332135</v>
      </c>
      <c r="W43" s="193">
        <f t="shared" si="6"/>
        <v>3.6101083032490976E-3</v>
      </c>
      <c r="X43" s="193">
        <f t="shared" si="7"/>
        <v>0.11191335740072202</v>
      </c>
      <c r="Y43" s="193">
        <f t="shared" si="8"/>
        <v>0</v>
      </c>
      <c r="Z43" s="193">
        <f t="shared" si="9"/>
        <v>0</v>
      </c>
      <c r="AA43" s="193">
        <f t="shared" si="10"/>
        <v>0</v>
      </c>
      <c r="AB43" s="193">
        <f t="shared" si="11"/>
        <v>0</v>
      </c>
      <c r="AC43" s="193">
        <f t="shared" si="12"/>
        <v>0</v>
      </c>
      <c r="AD43" s="193">
        <f t="shared" si="13"/>
        <v>2.7148014440433212</v>
      </c>
      <c r="AE43" s="193" t="str">
        <f t="shared" si="14"/>
        <v>Clinton</v>
      </c>
      <c r="AF43" s="193"/>
      <c r="AG43" s="193" t="str">
        <f t="shared" si="0"/>
        <v>03-360</v>
      </c>
      <c r="AH43" s="209" t="s">
        <v>5922</v>
      </c>
      <c r="AJ43" s="202">
        <v>3</v>
      </c>
      <c r="AK43" s="202" t="s">
        <v>5202</v>
      </c>
      <c r="AL43" s="209" t="s">
        <v>5922</v>
      </c>
      <c r="AR43"/>
    </row>
    <row r="44" spans="1:49" s="202" customFormat="1" x14ac:dyDescent="0.25">
      <c r="A44" s="193" t="s">
        <v>4601</v>
      </c>
      <c r="B44" s="193">
        <v>3</v>
      </c>
      <c r="C44" s="193" t="s">
        <v>5202</v>
      </c>
      <c r="D44" s="198" t="s">
        <v>5922</v>
      </c>
      <c r="E44" s="198" t="s">
        <v>4588</v>
      </c>
      <c r="F44" s="193">
        <v>61.35</v>
      </c>
      <c r="G44" s="193">
        <v>696</v>
      </c>
      <c r="H44" s="193">
        <v>427</v>
      </c>
      <c r="I44" s="193">
        <v>122</v>
      </c>
      <c r="J44" s="193">
        <v>222</v>
      </c>
      <c r="K44" s="193">
        <v>0</v>
      </c>
      <c r="L44" s="193">
        <v>0</v>
      </c>
      <c r="M44" s="193">
        <v>1</v>
      </c>
      <c r="N44" s="193">
        <v>0</v>
      </c>
      <c r="O44" s="193">
        <v>1</v>
      </c>
      <c r="P44" s="193">
        <v>73</v>
      </c>
      <c r="Q44" s="193">
        <v>0</v>
      </c>
      <c r="R44" s="193">
        <v>0</v>
      </c>
      <c r="S44" s="193">
        <f t="shared" si="2"/>
        <v>419</v>
      </c>
      <c r="T44" s="193">
        <f t="shared" si="3"/>
        <v>0.29116945107398567</v>
      </c>
      <c r="U44" s="197">
        <f t="shared" si="4"/>
        <v>0</v>
      </c>
      <c r="V44" s="193">
        <f t="shared" si="5"/>
        <v>0.5298329355608592</v>
      </c>
      <c r="W44" s="193">
        <f t="shared" si="6"/>
        <v>2.3866348448687352E-3</v>
      </c>
      <c r="X44" s="193">
        <f t="shared" si="7"/>
        <v>0.17422434367541767</v>
      </c>
      <c r="Y44" s="193">
        <f t="shared" si="8"/>
        <v>0</v>
      </c>
      <c r="Z44" s="193">
        <f t="shared" si="9"/>
        <v>2.3866348448687352E-3</v>
      </c>
      <c r="AA44" s="193">
        <f t="shared" si="10"/>
        <v>0</v>
      </c>
      <c r="AB44" s="193">
        <f t="shared" si="11"/>
        <v>0</v>
      </c>
      <c r="AC44" s="193">
        <f t="shared" si="12"/>
        <v>0</v>
      </c>
      <c r="AD44" s="193">
        <f t="shared" si="13"/>
        <v>2.5298329355608593</v>
      </c>
      <c r="AE44" s="193" t="str">
        <f t="shared" si="14"/>
        <v>Clinton</v>
      </c>
      <c r="AF44" s="193"/>
      <c r="AG44" s="193" t="str">
        <f t="shared" si="0"/>
        <v>03-370</v>
      </c>
      <c r="AH44" s="209" t="s">
        <v>5922</v>
      </c>
      <c r="AJ44" s="202">
        <v>3</v>
      </c>
      <c r="AK44" s="202" t="s">
        <v>5202</v>
      </c>
      <c r="AL44" s="209" t="s">
        <v>5922</v>
      </c>
      <c r="AR44"/>
    </row>
    <row r="45" spans="1:49" s="202" customFormat="1" x14ac:dyDescent="0.25">
      <c r="A45" s="193" t="s">
        <v>4602</v>
      </c>
      <c r="B45" s="193">
        <v>3</v>
      </c>
      <c r="C45" s="193" t="s">
        <v>5202</v>
      </c>
      <c r="D45" s="198" t="s">
        <v>5922</v>
      </c>
      <c r="E45" s="198" t="s">
        <v>4589</v>
      </c>
      <c r="F45" s="193">
        <v>66.97</v>
      </c>
      <c r="G45" s="193">
        <v>754</v>
      </c>
      <c r="H45" s="193">
        <v>505</v>
      </c>
      <c r="I45" s="193">
        <v>146</v>
      </c>
      <c r="J45" s="193">
        <v>273</v>
      </c>
      <c r="K45" s="193">
        <v>0</v>
      </c>
      <c r="L45" s="193">
        <v>0</v>
      </c>
      <c r="M45" s="193">
        <v>1</v>
      </c>
      <c r="N45" s="193">
        <v>2</v>
      </c>
      <c r="O45" s="193">
        <v>2</v>
      </c>
      <c r="P45" s="193">
        <v>72</v>
      </c>
      <c r="Q45" s="193">
        <v>1</v>
      </c>
      <c r="R45" s="193">
        <v>2</v>
      </c>
      <c r="S45" s="193">
        <f t="shared" si="2"/>
        <v>499</v>
      </c>
      <c r="T45" s="193">
        <f t="shared" si="3"/>
        <v>0.29258517034068138</v>
      </c>
      <c r="U45" s="197">
        <f t="shared" si="4"/>
        <v>0</v>
      </c>
      <c r="V45" s="193">
        <f t="shared" si="5"/>
        <v>0.5470941883767535</v>
      </c>
      <c r="W45" s="193">
        <f t="shared" si="6"/>
        <v>4.0080160320641279E-3</v>
      </c>
      <c r="X45" s="193">
        <f t="shared" si="7"/>
        <v>0.14428857715430862</v>
      </c>
      <c r="Y45" s="193">
        <f t="shared" si="8"/>
        <v>0</v>
      </c>
      <c r="Z45" s="193">
        <f t="shared" si="9"/>
        <v>2.004008016032064E-3</v>
      </c>
      <c r="AA45" s="193">
        <f t="shared" si="10"/>
        <v>4.0080160320641279E-3</v>
      </c>
      <c r="AB45" s="193">
        <f t="shared" si="11"/>
        <v>2.004008016032064E-3</v>
      </c>
      <c r="AC45" s="193">
        <f t="shared" si="12"/>
        <v>4.0080160320641279E-3</v>
      </c>
      <c r="AD45" s="193">
        <f t="shared" si="13"/>
        <v>2.5470941883767537</v>
      </c>
      <c r="AE45" s="193" t="str">
        <f t="shared" si="14"/>
        <v>Clinton</v>
      </c>
      <c r="AF45" s="193"/>
      <c r="AG45" s="193" t="str">
        <f t="shared" si="0"/>
        <v>03-375</v>
      </c>
      <c r="AH45" s="209" t="s">
        <v>5922</v>
      </c>
      <c r="AJ45" s="202">
        <v>3</v>
      </c>
      <c r="AK45" s="202" t="s">
        <v>5202</v>
      </c>
      <c r="AL45" s="209" t="s">
        <v>5922</v>
      </c>
      <c r="AR45"/>
    </row>
    <row r="46" spans="1:49" s="202" customFormat="1" x14ac:dyDescent="0.25">
      <c r="A46" s="193" t="s">
        <v>4603</v>
      </c>
      <c r="B46" s="193">
        <v>3</v>
      </c>
      <c r="C46" s="193" t="s">
        <v>5202</v>
      </c>
      <c r="D46" s="198" t="s">
        <v>5922</v>
      </c>
      <c r="E46" s="198" t="s">
        <v>4590</v>
      </c>
      <c r="F46" s="193">
        <v>62.06</v>
      </c>
      <c r="G46" s="193">
        <v>891</v>
      </c>
      <c r="H46" s="193">
        <v>553</v>
      </c>
      <c r="I46" s="193">
        <v>168</v>
      </c>
      <c r="J46" s="193">
        <v>282</v>
      </c>
      <c r="K46" s="193">
        <v>0</v>
      </c>
      <c r="L46" s="193">
        <v>0</v>
      </c>
      <c r="M46" s="193">
        <v>1</v>
      </c>
      <c r="N46" s="193">
        <v>0</v>
      </c>
      <c r="O46" s="193">
        <v>3</v>
      </c>
      <c r="P46" s="193">
        <v>89</v>
      </c>
      <c r="Q46" s="193">
        <v>2</v>
      </c>
      <c r="R46" s="193">
        <v>3</v>
      </c>
      <c r="S46" s="193">
        <f t="shared" si="2"/>
        <v>548</v>
      </c>
      <c r="T46" s="193">
        <f t="shared" si="3"/>
        <v>0.30656934306569344</v>
      </c>
      <c r="U46" s="197">
        <f t="shared" si="4"/>
        <v>0</v>
      </c>
      <c r="V46" s="193">
        <f t="shared" si="5"/>
        <v>0.51459854014598538</v>
      </c>
      <c r="W46" s="193">
        <f t="shared" si="6"/>
        <v>5.4744525547445258E-3</v>
      </c>
      <c r="X46" s="193">
        <f t="shared" si="7"/>
        <v>0.16240875912408759</v>
      </c>
      <c r="Y46" s="193">
        <f t="shared" si="8"/>
        <v>0</v>
      </c>
      <c r="Z46" s="193">
        <f t="shared" si="9"/>
        <v>1.8248175182481751E-3</v>
      </c>
      <c r="AA46" s="193">
        <f t="shared" si="10"/>
        <v>0</v>
      </c>
      <c r="AB46" s="193">
        <f t="shared" si="11"/>
        <v>3.6496350364963502E-3</v>
      </c>
      <c r="AC46" s="193">
        <f t="shared" si="12"/>
        <v>5.4744525547445258E-3</v>
      </c>
      <c r="AD46" s="193">
        <f t="shared" si="13"/>
        <v>2.5145985401459852</v>
      </c>
      <c r="AE46" s="193" t="str">
        <f t="shared" si="14"/>
        <v>Clinton</v>
      </c>
      <c r="AF46" s="193"/>
      <c r="AG46" s="193" t="str">
        <f t="shared" si="0"/>
        <v>03-380</v>
      </c>
      <c r="AH46" s="209" t="s">
        <v>5922</v>
      </c>
      <c r="AJ46" s="202">
        <v>3</v>
      </c>
      <c r="AK46" s="202" t="s">
        <v>5202</v>
      </c>
      <c r="AL46" s="209" t="s">
        <v>5922</v>
      </c>
      <c r="AR46"/>
    </row>
    <row r="47" spans="1:49" s="202" customFormat="1" x14ac:dyDescent="0.25">
      <c r="A47" s="193" t="s">
        <v>4604</v>
      </c>
      <c r="B47" s="193">
        <v>3</v>
      </c>
      <c r="C47" s="193" t="s">
        <v>5202</v>
      </c>
      <c r="D47" s="198" t="s">
        <v>5922</v>
      </c>
      <c r="E47" s="198" t="s">
        <v>4591</v>
      </c>
      <c r="F47" s="193">
        <v>67.97</v>
      </c>
      <c r="G47" s="193">
        <v>943</v>
      </c>
      <c r="H47" s="193">
        <v>641</v>
      </c>
      <c r="I47" s="193">
        <v>260</v>
      </c>
      <c r="J47" s="193">
        <v>236</v>
      </c>
      <c r="K47" s="193">
        <v>0</v>
      </c>
      <c r="L47" s="193">
        <v>2</v>
      </c>
      <c r="M47" s="193">
        <v>0</v>
      </c>
      <c r="N47" s="193">
        <v>1</v>
      </c>
      <c r="O47" s="193">
        <v>2</v>
      </c>
      <c r="P47" s="193">
        <v>135</v>
      </c>
      <c r="Q47" s="193">
        <v>0</v>
      </c>
      <c r="R47" s="193">
        <v>0</v>
      </c>
      <c r="S47" s="193">
        <f t="shared" si="2"/>
        <v>636</v>
      </c>
      <c r="T47" s="193">
        <f t="shared" si="3"/>
        <v>0.4088050314465409</v>
      </c>
      <c r="U47" s="197">
        <f t="shared" si="4"/>
        <v>0</v>
      </c>
      <c r="V47" s="193">
        <f t="shared" si="5"/>
        <v>0.37106918238993708</v>
      </c>
      <c r="W47" s="193">
        <f t="shared" si="6"/>
        <v>3.1446540880503146E-3</v>
      </c>
      <c r="X47" s="193">
        <f t="shared" si="7"/>
        <v>0.21226415094339623</v>
      </c>
      <c r="Y47" s="193">
        <f t="shared" si="8"/>
        <v>3.1446540880503146E-3</v>
      </c>
      <c r="Z47" s="193">
        <f t="shared" si="9"/>
        <v>0</v>
      </c>
      <c r="AA47" s="193">
        <f t="shared" si="10"/>
        <v>1.5723270440251573E-3</v>
      </c>
      <c r="AB47" s="193">
        <f t="shared" si="11"/>
        <v>0</v>
      </c>
      <c r="AC47" s="193">
        <f t="shared" si="12"/>
        <v>0</v>
      </c>
      <c r="AD47" s="193">
        <f t="shared" si="13"/>
        <v>0.4088050314465409</v>
      </c>
      <c r="AE47" s="193" t="str">
        <f t="shared" si="14"/>
        <v>Bush</v>
      </c>
      <c r="AF47" s="193"/>
      <c r="AG47" s="193" t="str">
        <f t="shared" si="0"/>
        <v>03-385</v>
      </c>
      <c r="AH47" s="209" t="s">
        <v>5922</v>
      </c>
      <c r="AJ47" s="202">
        <v>3</v>
      </c>
      <c r="AK47" s="202" t="s">
        <v>5202</v>
      </c>
      <c r="AL47" s="209" t="s">
        <v>5922</v>
      </c>
      <c r="AR47"/>
    </row>
    <row r="48" spans="1:49" s="202" customFormat="1" x14ac:dyDescent="0.25">
      <c r="A48" s="193" t="s">
        <v>4605</v>
      </c>
      <c r="B48" s="193">
        <v>3</v>
      </c>
      <c r="C48" s="193" t="s">
        <v>5202</v>
      </c>
      <c r="D48" s="198" t="s">
        <v>5922</v>
      </c>
      <c r="E48" s="198" t="s">
        <v>4592</v>
      </c>
      <c r="F48" s="193">
        <v>65.53</v>
      </c>
      <c r="G48" s="193">
        <v>1033</v>
      </c>
      <c r="H48" s="193">
        <v>677</v>
      </c>
      <c r="I48" s="193">
        <v>264</v>
      </c>
      <c r="J48" s="193">
        <v>254</v>
      </c>
      <c r="K48" s="193">
        <v>0</v>
      </c>
      <c r="L48" s="193">
        <v>2</v>
      </c>
      <c r="M48" s="193">
        <v>0</v>
      </c>
      <c r="N48" s="193">
        <v>2</v>
      </c>
      <c r="O48" s="193">
        <v>4</v>
      </c>
      <c r="P48" s="193">
        <v>144</v>
      </c>
      <c r="Q48" s="193">
        <v>0</v>
      </c>
      <c r="R48" s="193">
        <v>1</v>
      </c>
      <c r="S48" s="193">
        <f t="shared" si="2"/>
        <v>671</v>
      </c>
      <c r="T48" s="193">
        <f t="shared" si="3"/>
        <v>0.39344262295081966</v>
      </c>
      <c r="U48" s="197">
        <f t="shared" si="4"/>
        <v>0</v>
      </c>
      <c r="V48" s="193">
        <f t="shared" si="5"/>
        <v>0.37853949329359166</v>
      </c>
      <c r="W48" s="193">
        <f t="shared" si="6"/>
        <v>5.9612518628912071E-3</v>
      </c>
      <c r="X48" s="193">
        <f t="shared" si="7"/>
        <v>0.21460506706408347</v>
      </c>
      <c r="Y48" s="193">
        <f t="shared" si="8"/>
        <v>2.9806259314456036E-3</v>
      </c>
      <c r="Z48" s="193">
        <f t="shared" si="9"/>
        <v>0</v>
      </c>
      <c r="AA48" s="193">
        <f t="shared" si="10"/>
        <v>2.9806259314456036E-3</v>
      </c>
      <c r="AB48" s="193">
        <f t="shared" si="11"/>
        <v>0</v>
      </c>
      <c r="AC48" s="193">
        <f t="shared" si="12"/>
        <v>1.4903129657228018E-3</v>
      </c>
      <c r="AD48" s="193">
        <f t="shared" si="13"/>
        <v>0.39344262295081966</v>
      </c>
      <c r="AE48" s="193" t="str">
        <f t="shared" si="14"/>
        <v>Bush</v>
      </c>
      <c r="AF48" s="193"/>
      <c r="AG48" s="193" t="str">
        <f t="shared" si="0"/>
        <v>03-390</v>
      </c>
      <c r="AH48" s="209" t="s">
        <v>5922</v>
      </c>
      <c r="AJ48" s="202">
        <v>3</v>
      </c>
      <c r="AK48" s="202" t="s">
        <v>5202</v>
      </c>
      <c r="AL48" s="209" t="s">
        <v>5922</v>
      </c>
      <c r="AR48"/>
    </row>
    <row r="49" spans="1:44" s="202" customFormat="1" x14ac:dyDescent="0.25">
      <c r="A49" s="193" t="s">
        <v>4606</v>
      </c>
      <c r="B49" s="193">
        <v>3</v>
      </c>
      <c r="C49" s="193" t="s">
        <v>5202</v>
      </c>
      <c r="D49" s="198" t="s">
        <v>5922</v>
      </c>
      <c r="E49" s="198" t="s">
        <v>4593</v>
      </c>
      <c r="F49" s="193">
        <v>58.82</v>
      </c>
      <c r="G49" s="193">
        <v>986</v>
      </c>
      <c r="H49" s="193">
        <v>580</v>
      </c>
      <c r="I49" s="193">
        <v>136</v>
      </c>
      <c r="J49" s="193">
        <v>336</v>
      </c>
      <c r="K49" s="193">
        <v>0</v>
      </c>
      <c r="L49" s="193">
        <v>1</v>
      </c>
      <c r="M49" s="193">
        <v>1</v>
      </c>
      <c r="N49" s="193">
        <v>1</v>
      </c>
      <c r="O49" s="193">
        <v>2</v>
      </c>
      <c r="P49" s="193">
        <v>101</v>
      </c>
      <c r="Q49" s="193">
        <v>1</v>
      </c>
      <c r="R49" s="193">
        <v>0</v>
      </c>
      <c r="S49" s="193">
        <f t="shared" si="2"/>
        <v>579</v>
      </c>
      <c r="T49" s="193">
        <f t="shared" si="3"/>
        <v>0.23488773747841105</v>
      </c>
      <c r="U49" s="197">
        <f t="shared" si="4"/>
        <v>0</v>
      </c>
      <c r="V49" s="193">
        <f t="shared" si="5"/>
        <v>0.5803108808290155</v>
      </c>
      <c r="W49" s="193">
        <f t="shared" si="6"/>
        <v>3.4542314335060447E-3</v>
      </c>
      <c r="X49" s="193">
        <f t="shared" si="7"/>
        <v>0.17443868739205526</v>
      </c>
      <c r="Y49" s="193">
        <f t="shared" si="8"/>
        <v>1.7271157167530224E-3</v>
      </c>
      <c r="Z49" s="193">
        <f t="shared" si="9"/>
        <v>1.7271157167530224E-3</v>
      </c>
      <c r="AA49" s="193">
        <f t="shared" si="10"/>
        <v>1.7271157167530224E-3</v>
      </c>
      <c r="AB49" s="193">
        <f t="shared" si="11"/>
        <v>1.7271157167530224E-3</v>
      </c>
      <c r="AC49" s="193">
        <f t="shared" si="12"/>
        <v>0</v>
      </c>
      <c r="AD49" s="193">
        <f t="shared" si="13"/>
        <v>2.5803108808290154</v>
      </c>
      <c r="AE49" s="193" t="str">
        <f t="shared" si="14"/>
        <v>Clinton</v>
      </c>
      <c r="AF49" s="193"/>
      <c r="AG49" s="193" t="str">
        <f t="shared" si="0"/>
        <v>03-410</v>
      </c>
      <c r="AH49" s="209" t="s">
        <v>5922</v>
      </c>
      <c r="AJ49" s="202">
        <v>3</v>
      </c>
      <c r="AK49" s="202" t="s">
        <v>5202</v>
      </c>
      <c r="AL49" s="209" t="s">
        <v>5922</v>
      </c>
      <c r="AR49"/>
    </row>
    <row r="50" spans="1:44" s="202" customFormat="1" x14ac:dyDescent="0.25">
      <c r="A50" s="193" t="s">
        <v>4607</v>
      </c>
      <c r="B50" s="193">
        <v>3</v>
      </c>
      <c r="C50" s="193" t="s">
        <v>5202</v>
      </c>
      <c r="D50" s="198" t="s">
        <v>5922</v>
      </c>
      <c r="E50" s="198" t="s">
        <v>4594</v>
      </c>
      <c r="F50" s="193">
        <v>71.52</v>
      </c>
      <c r="G50" s="193">
        <v>597</v>
      </c>
      <c r="H50" s="193">
        <v>427</v>
      </c>
      <c r="I50" s="193">
        <v>153</v>
      </c>
      <c r="J50" s="193">
        <v>202</v>
      </c>
      <c r="K50" s="193">
        <v>1</v>
      </c>
      <c r="L50" s="193">
        <v>0</v>
      </c>
      <c r="M50" s="193">
        <v>1</v>
      </c>
      <c r="N50" s="193">
        <v>1</v>
      </c>
      <c r="O50" s="193">
        <v>0</v>
      </c>
      <c r="P50" s="193">
        <v>65</v>
      </c>
      <c r="Q50" s="193">
        <v>0</v>
      </c>
      <c r="R50" s="193">
        <v>2</v>
      </c>
      <c r="S50" s="193">
        <f t="shared" si="2"/>
        <v>425</v>
      </c>
      <c r="T50" s="193">
        <f t="shared" si="3"/>
        <v>0.36</v>
      </c>
      <c r="U50" s="197">
        <f t="shared" si="4"/>
        <v>2.352941176470588E-3</v>
      </c>
      <c r="V50" s="193">
        <f t="shared" si="5"/>
        <v>0.47529411764705881</v>
      </c>
      <c r="W50" s="193">
        <f t="shared" si="6"/>
        <v>0</v>
      </c>
      <c r="X50" s="193">
        <f t="shared" si="7"/>
        <v>0.15294117647058825</v>
      </c>
      <c r="Y50" s="193">
        <f t="shared" si="8"/>
        <v>0</v>
      </c>
      <c r="Z50" s="193">
        <f t="shared" si="9"/>
        <v>2.352941176470588E-3</v>
      </c>
      <c r="AA50" s="193">
        <f t="shared" si="10"/>
        <v>2.352941176470588E-3</v>
      </c>
      <c r="AB50" s="193">
        <f t="shared" si="11"/>
        <v>0</v>
      </c>
      <c r="AC50" s="193">
        <f t="shared" si="12"/>
        <v>4.7058823529411761E-3</v>
      </c>
      <c r="AD50" s="193">
        <f t="shared" si="13"/>
        <v>2.4752941176470586</v>
      </c>
      <c r="AE50" s="193" t="str">
        <f t="shared" si="14"/>
        <v>Clinton</v>
      </c>
      <c r="AF50" s="193"/>
      <c r="AG50" s="193" t="str">
        <f t="shared" si="0"/>
        <v>03-415</v>
      </c>
      <c r="AH50" s="209" t="s">
        <v>5922</v>
      </c>
      <c r="AJ50" s="202">
        <v>3</v>
      </c>
      <c r="AK50" s="202" t="s">
        <v>5202</v>
      </c>
      <c r="AL50" s="209" t="s">
        <v>5922</v>
      </c>
      <c r="AR50"/>
    </row>
    <row r="51" spans="1:44" s="202" customFormat="1" x14ac:dyDescent="0.25">
      <c r="A51" s="193" t="s">
        <v>4608</v>
      </c>
      <c r="B51" s="193">
        <v>3</v>
      </c>
      <c r="C51" s="193" t="s">
        <v>5202</v>
      </c>
      <c r="D51" s="198" t="s">
        <v>5922</v>
      </c>
      <c r="E51" s="198" t="s">
        <v>4595</v>
      </c>
      <c r="F51" s="193">
        <v>63.72</v>
      </c>
      <c r="G51" s="193">
        <v>703</v>
      </c>
      <c r="H51" s="193">
        <v>448</v>
      </c>
      <c r="I51" s="193">
        <v>152</v>
      </c>
      <c r="J51" s="193">
        <v>194</v>
      </c>
      <c r="K51" s="193">
        <v>0</v>
      </c>
      <c r="L51" s="193">
        <v>2</v>
      </c>
      <c r="M51" s="193">
        <v>1</v>
      </c>
      <c r="N51" s="193">
        <v>1</v>
      </c>
      <c r="O51" s="193">
        <v>4</v>
      </c>
      <c r="P51" s="193">
        <v>92</v>
      </c>
      <c r="Q51" s="193">
        <v>0</v>
      </c>
      <c r="R51" s="193">
        <v>1</v>
      </c>
      <c r="S51" s="193">
        <f t="shared" si="2"/>
        <v>447</v>
      </c>
      <c r="T51" s="193">
        <f t="shared" si="3"/>
        <v>0.34004474272930652</v>
      </c>
      <c r="U51" s="197">
        <f t="shared" si="4"/>
        <v>0</v>
      </c>
      <c r="V51" s="193">
        <f t="shared" si="5"/>
        <v>0.43400447427293065</v>
      </c>
      <c r="W51" s="193">
        <f t="shared" si="6"/>
        <v>8.948545861297539E-3</v>
      </c>
      <c r="X51" s="193">
        <f t="shared" si="7"/>
        <v>0.2058165548098434</v>
      </c>
      <c r="Y51" s="193">
        <f t="shared" si="8"/>
        <v>4.4742729306487695E-3</v>
      </c>
      <c r="Z51" s="193">
        <f t="shared" si="9"/>
        <v>2.2371364653243847E-3</v>
      </c>
      <c r="AA51" s="193">
        <f t="shared" si="10"/>
        <v>2.2371364653243847E-3</v>
      </c>
      <c r="AB51" s="193">
        <f t="shared" si="11"/>
        <v>0</v>
      </c>
      <c r="AC51" s="193">
        <f t="shared" si="12"/>
        <v>2.2371364653243847E-3</v>
      </c>
      <c r="AD51" s="193">
        <f t="shared" si="13"/>
        <v>2.4340044742729305</v>
      </c>
      <c r="AE51" s="193" t="str">
        <f t="shared" si="14"/>
        <v>Clinton</v>
      </c>
      <c r="AF51" s="193"/>
      <c r="AG51" s="193" t="str">
        <f t="shared" si="0"/>
        <v>03-425</v>
      </c>
      <c r="AH51" s="209" t="s">
        <v>5922</v>
      </c>
      <c r="AJ51" s="202">
        <v>3</v>
      </c>
      <c r="AK51" s="202" t="s">
        <v>5202</v>
      </c>
      <c r="AL51" s="209" t="s">
        <v>5922</v>
      </c>
      <c r="AR51"/>
    </row>
    <row r="52" spans="1:44" s="202" customFormat="1" x14ac:dyDescent="0.25">
      <c r="A52" s="193" t="s">
        <v>4610</v>
      </c>
      <c r="B52" s="193">
        <v>3</v>
      </c>
      <c r="C52" s="193" t="s">
        <v>5961</v>
      </c>
      <c r="D52" s="198" t="e">
        <v>#N/A</v>
      </c>
      <c r="E52" s="198" t="s">
        <v>4609</v>
      </c>
      <c r="F52" s="193"/>
      <c r="G52" s="193">
        <v>0</v>
      </c>
      <c r="H52" s="193">
        <v>1389</v>
      </c>
      <c r="I52" s="193">
        <v>409</v>
      </c>
      <c r="J52" s="193">
        <v>707</v>
      </c>
      <c r="K52" s="193">
        <v>1</v>
      </c>
      <c r="L52" s="193">
        <v>2</v>
      </c>
      <c r="M52" s="193">
        <v>1</v>
      </c>
      <c r="N52" s="193">
        <v>0</v>
      </c>
      <c r="O52" s="193">
        <v>5</v>
      </c>
      <c r="P52" s="193">
        <v>244</v>
      </c>
      <c r="Q52" s="193">
        <v>1</v>
      </c>
      <c r="R52" s="193">
        <v>4</v>
      </c>
      <c r="S52" s="193">
        <f t="shared" si="2"/>
        <v>1374</v>
      </c>
      <c r="T52" s="193">
        <f t="shared" si="3"/>
        <v>0.29767103347889373</v>
      </c>
      <c r="U52" s="197">
        <f t="shared" si="4"/>
        <v>7.27802037845706E-4</v>
      </c>
      <c r="V52" s="193">
        <f t="shared" si="5"/>
        <v>0.51455604075691408</v>
      </c>
      <c r="W52" s="193">
        <f t="shared" si="6"/>
        <v>3.6390101892285298E-3</v>
      </c>
      <c r="X52" s="193">
        <f t="shared" si="7"/>
        <v>0.17758369723435224</v>
      </c>
      <c r="Y52" s="193">
        <f t="shared" si="8"/>
        <v>1.455604075691412E-3</v>
      </c>
      <c r="Z52" s="193">
        <f t="shared" si="9"/>
        <v>7.27802037845706E-4</v>
      </c>
      <c r="AA52" s="193">
        <f t="shared" si="10"/>
        <v>0</v>
      </c>
      <c r="AB52" s="193">
        <f t="shared" si="11"/>
        <v>7.27802037845706E-4</v>
      </c>
      <c r="AC52" s="193">
        <f t="shared" si="12"/>
        <v>2.911208151382824E-3</v>
      </c>
      <c r="AD52" s="193">
        <f t="shared" si="13"/>
        <v>2.5145560407569141</v>
      </c>
      <c r="AE52" s="193" t="str">
        <f t="shared" si="14"/>
        <v>Clinton</v>
      </c>
      <c r="AF52" s="193"/>
      <c r="AG52" s="193" t="str">
        <f t="shared" si="0"/>
        <v>03-991</v>
      </c>
      <c r="AH52" s="209" t="e">
        <v>#N/A</v>
      </c>
      <c r="AJ52" s="202">
        <v>3</v>
      </c>
      <c r="AK52" s="202" t="s">
        <v>5961</v>
      </c>
      <c r="AL52" s="209" t="e">
        <v>#N/A</v>
      </c>
      <c r="AR52"/>
    </row>
    <row r="53" spans="1:44" s="202" customFormat="1" x14ac:dyDescent="0.25">
      <c r="A53" s="193" t="s">
        <v>4611</v>
      </c>
      <c r="B53" s="193">
        <v>3</v>
      </c>
      <c r="C53" s="193" t="s">
        <v>5962</v>
      </c>
      <c r="D53" s="198">
        <v>0</v>
      </c>
      <c r="E53" s="198" t="s">
        <v>4541</v>
      </c>
      <c r="F53" s="193"/>
      <c r="G53" s="193">
        <v>0</v>
      </c>
      <c r="H53" s="193">
        <v>656</v>
      </c>
      <c r="I53" s="193">
        <v>181</v>
      </c>
      <c r="J53" s="193">
        <v>291</v>
      </c>
      <c r="K53" s="193">
        <v>2</v>
      </c>
      <c r="L53" s="193">
        <v>1</v>
      </c>
      <c r="M53" s="193">
        <v>1</v>
      </c>
      <c r="N53" s="193">
        <v>1</v>
      </c>
      <c r="O53" s="193">
        <v>1</v>
      </c>
      <c r="P53" s="193">
        <v>156</v>
      </c>
      <c r="Q53" s="193">
        <v>2</v>
      </c>
      <c r="R53" s="193">
        <v>5</v>
      </c>
      <c r="S53" s="193">
        <f t="shared" si="2"/>
        <v>641</v>
      </c>
      <c r="T53" s="193">
        <f t="shared" si="3"/>
        <v>0.28237129485179407</v>
      </c>
      <c r="U53" s="197">
        <f t="shared" si="4"/>
        <v>3.1201248049921998E-3</v>
      </c>
      <c r="V53" s="193">
        <f t="shared" si="5"/>
        <v>0.45397815912636508</v>
      </c>
      <c r="W53" s="193">
        <f t="shared" si="6"/>
        <v>1.5600624024960999E-3</v>
      </c>
      <c r="X53" s="193">
        <f t="shared" si="7"/>
        <v>0.24336973478939158</v>
      </c>
      <c r="Y53" s="193">
        <f t="shared" si="8"/>
        <v>1.5600624024960999E-3</v>
      </c>
      <c r="Z53" s="193">
        <f t="shared" si="9"/>
        <v>1.5600624024960999E-3</v>
      </c>
      <c r="AA53" s="193">
        <f t="shared" si="10"/>
        <v>1.5600624024960999E-3</v>
      </c>
      <c r="AB53" s="193">
        <f t="shared" si="11"/>
        <v>3.1201248049921998E-3</v>
      </c>
      <c r="AC53" s="193">
        <f t="shared" si="12"/>
        <v>7.8003120124804995E-3</v>
      </c>
      <c r="AD53" s="193">
        <f t="shared" si="13"/>
        <v>2.4539781591263652</v>
      </c>
      <c r="AE53" s="193" t="str">
        <f t="shared" si="14"/>
        <v>Clinton</v>
      </c>
      <c r="AF53" s="193"/>
      <c r="AG53" s="193" t="str">
        <f t="shared" si="0"/>
        <v>03-995</v>
      </c>
      <c r="AH53" s="209">
        <v>0</v>
      </c>
      <c r="AJ53" s="202">
        <v>3</v>
      </c>
      <c r="AK53" s="202" t="s">
        <v>5962</v>
      </c>
      <c r="AL53" s="209">
        <v>0</v>
      </c>
      <c r="AR53"/>
    </row>
    <row r="54" spans="1:44" s="202" customFormat="1" x14ac:dyDescent="0.25">
      <c r="A54" s="193" t="s">
        <v>4612</v>
      </c>
      <c r="B54" s="193">
        <v>3</v>
      </c>
      <c r="C54" s="193" t="e">
        <v>#VALUE!</v>
      </c>
      <c r="D54" s="198">
        <v>0</v>
      </c>
      <c r="E54" s="198" t="s">
        <v>4542</v>
      </c>
      <c r="F54" s="193">
        <v>85.64</v>
      </c>
      <c r="G54" s="193">
        <v>9490</v>
      </c>
      <c r="H54" s="193">
        <v>8128</v>
      </c>
      <c r="I54" s="193">
        <v>2447</v>
      </c>
      <c r="J54" s="193">
        <v>4064</v>
      </c>
      <c r="K54" s="193">
        <v>6</v>
      </c>
      <c r="L54" s="193">
        <v>14</v>
      </c>
      <c r="M54" s="193">
        <v>12</v>
      </c>
      <c r="N54" s="193">
        <v>11</v>
      </c>
      <c r="O54" s="193">
        <v>33</v>
      </c>
      <c r="P54" s="193">
        <v>1424</v>
      </c>
      <c r="Q54" s="193">
        <v>10</v>
      </c>
      <c r="R54" s="193">
        <v>21</v>
      </c>
      <c r="S54" s="193">
        <f t="shared" si="2"/>
        <v>8042</v>
      </c>
      <c r="T54" s="193">
        <f t="shared" si="3"/>
        <v>0.30427754289977615</v>
      </c>
      <c r="U54" s="197">
        <f t="shared" si="4"/>
        <v>7.4608306391444918E-4</v>
      </c>
      <c r="V54" s="193">
        <f t="shared" si="5"/>
        <v>0.50534692862472019</v>
      </c>
      <c r="W54" s="193">
        <f t="shared" si="6"/>
        <v>4.1034568515294703E-3</v>
      </c>
      <c r="X54" s="193">
        <f t="shared" si="7"/>
        <v>0.1770703805023626</v>
      </c>
      <c r="Y54" s="193">
        <f t="shared" si="8"/>
        <v>1.740860482467048E-3</v>
      </c>
      <c r="Z54" s="193">
        <f t="shared" si="9"/>
        <v>1.4921661278288984E-3</v>
      </c>
      <c r="AA54" s="193">
        <f t="shared" si="10"/>
        <v>1.3678189505098234E-3</v>
      </c>
      <c r="AB54" s="193">
        <f t="shared" si="11"/>
        <v>1.2434717731907485E-3</v>
      </c>
      <c r="AC54" s="193">
        <f t="shared" si="12"/>
        <v>2.6112907237005722E-3</v>
      </c>
      <c r="AD54" s="193">
        <f t="shared" si="13"/>
        <v>2.5053469286247201</v>
      </c>
      <c r="AE54" s="193" t="str">
        <f t="shared" si="14"/>
        <v>Clinton</v>
      </c>
      <c r="AF54" s="193"/>
      <c r="AG54" s="193" t="str">
        <f t="shared" si="0"/>
        <v>03-TOT</v>
      </c>
      <c r="AH54" s="209">
        <v>0</v>
      </c>
      <c r="AJ54" s="202">
        <v>3</v>
      </c>
      <c r="AK54" s="202" t="e">
        <v>#VALUE!</v>
      </c>
      <c r="AL54" s="209">
        <v>0</v>
      </c>
      <c r="AR54"/>
    </row>
    <row r="55" spans="1:44" s="202" customFormat="1" x14ac:dyDescent="0.25">
      <c r="A55" s="193" t="s">
        <v>4624</v>
      </c>
      <c r="B55" s="193">
        <v>4</v>
      </c>
      <c r="C55" s="193" t="s">
        <v>5202</v>
      </c>
      <c r="D55" s="198" t="s">
        <v>5922</v>
      </c>
      <c r="E55" s="198" t="s">
        <v>4613</v>
      </c>
      <c r="F55" s="193">
        <v>69.44</v>
      </c>
      <c r="G55" s="193">
        <v>1080</v>
      </c>
      <c r="H55" s="193">
        <v>750</v>
      </c>
      <c r="I55" s="193">
        <v>309</v>
      </c>
      <c r="J55" s="193">
        <v>292</v>
      </c>
      <c r="K55" s="193">
        <v>0</v>
      </c>
      <c r="L55" s="193">
        <v>1</v>
      </c>
      <c r="M55" s="193">
        <v>4</v>
      </c>
      <c r="N55" s="193">
        <v>2</v>
      </c>
      <c r="O55" s="193">
        <v>3</v>
      </c>
      <c r="P55" s="193">
        <v>131</v>
      </c>
      <c r="Q55" s="202">
        <v>0</v>
      </c>
      <c r="R55" s="202">
        <v>2</v>
      </c>
      <c r="S55" s="193">
        <f t="shared" si="2"/>
        <v>744</v>
      </c>
      <c r="T55" s="193">
        <f t="shared" si="3"/>
        <v>0.41532258064516131</v>
      </c>
      <c r="U55" s="197">
        <f t="shared" si="4"/>
        <v>0</v>
      </c>
      <c r="V55" s="193">
        <f t="shared" si="5"/>
        <v>0.39247311827956988</v>
      </c>
      <c r="W55" s="193">
        <f t="shared" si="6"/>
        <v>4.0322580645161289E-3</v>
      </c>
      <c r="X55" s="193">
        <f t="shared" si="7"/>
        <v>0.17607526881720431</v>
      </c>
      <c r="Y55" s="193">
        <f t="shared" si="8"/>
        <v>1.3440860215053765E-3</v>
      </c>
      <c r="Z55" s="193">
        <f t="shared" si="9"/>
        <v>5.3763440860215058E-3</v>
      </c>
      <c r="AA55" s="193">
        <f t="shared" si="10"/>
        <v>2.6881720430107529E-3</v>
      </c>
      <c r="AB55" s="193">
        <f t="shared" si="11"/>
        <v>0</v>
      </c>
      <c r="AC55" s="193">
        <f t="shared" si="12"/>
        <v>2.6881720430107529E-3</v>
      </c>
      <c r="AD55" s="193">
        <f t="shared" si="13"/>
        <v>0.41532258064516131</v>
      </c>
      <c r="AE55" s="193" t="str">
        <f t="shared" si="14"/>
        <v>Bush</v>
      </c>
      <c r="AF55" s="193"/>
      <c r="AG55" s="193" t="str">
        <f t="shared" si="0"/>
        <v>04-320</v>
      </c>
      <c r="AH55" s="209" t="s">
        <v>5922</v>
      </c>
      <c r="AJ55" s="202">
        <v>4</v>
      </c>
      <c r="AK55" s="202" t="s">
        <v>5202</v>
      </c>
      <c r="AL55" s="209" t="s">
        <v>5922</v>
      </c>
      <c r="AR55"/>
    </row>
    <row r="56" spans="1:44" s="202" customFormat="1" x14ac:dyDescent="0.25">
      <c r="A56" s="193" t="s">
        <v>4625</v>
      </c>
      <c r="B56" s="193">
        <v>3</v>
      </c>
      <c r="C56" s="193" t="s">
        <v>5202</v>
      </c>
      <c r="D56" s="198" t="s">
        <v>5922</v>
      </c>
      <c r="E56" s="198" t="s">
        <v>4614</v>
      </c>
      <c r="F56" s="193">
        <v>68.3</v>
      </c>
      <c r="G56" s="193">
        <v>1060</v>
      </c>
      <c r="H56" s="193">
        <v>724</v>
      </c>
      <c r="I56" s="193">
        <v>301</v>
      </c>
      <c r="J56" s="193">
        <v>261</v>
      </c>
      <c r="K56" s="193">
        <v>0</v>
      </c>
      <c r="L56" s="193">
        <v>1</v>
      </c>
      <c r="M56" s="193">
        <v>1</v>
      </c>
      <c r="N56" s="193">
        <v>0</v>
      </c>
      <c r="O56" s="193">
        <v>5</v>
      </c>
      <c r="P56" s="193">
        <v>148</v>
      </c>
      <c r="Q56" s="193">
        <v>1</v>
      </c>
      <c r="R56" s="193">
        <v>1</v>
      </c>
      <c r="S56" s="193">
        <f t="shared" si="2"/>
        <v>719</v>
      </c>
      <c r="T56" s="193">
        <f t="shared" si="3"/>
        <v>0.41863699582753827</v>
      </c>
      <c r="U56" s="197">
        <f t="shared" si="4"/>
        <v>0</v>
      </c>
      <c r="V56" s="193">
        <f t="shared" si="5"/>
        <v>0.36300417246175243</v>
      </c>
      <c r="W56" s="193">
        <f t="shared" si="6"/>
        <v>6.954102920723227E-3</v>
      </c>
      <c r="X56" s="193">
        <f t="shared" si="7"/>
        <v>0.20584144645340752</v>
      </c>
      <c r="Y56" s="193">
        <f t="shared" si="8"/>
        <v>1.3908205841446453E-3</v>
      </c>
      <c r="Z56" s="193">
        <f t="shared" si="9"/>
        <v>1.3908205841446453E-3</v>
      </c>
      <c r="AA56" s="193">
        <f t="shared" si="10"/>
        <v>0</v>
      </c>
      <c r="AB56" s="193">
        <f t="shared" si="11"/>
        <v>1.3908205841446453E-3</v>
      </c>
      <c r="AC56" s="193">
        <f t="shared" si="12"/>
        <v>1.3908205841446453E-3</v>
      </c>
      <c r="AD56" s="193">
        <f t="shared" si="13"/>
        <v>0.41863699582753827</v>
      </c>
      <c r="AE56" s="193" t="str">
        <f t="shared" si="14"/>
        <v>Bush</v>
      </c>
      <c r="AF56" s="193"/>
      <c r="AG56" s="193" t="str">
        <f t="shared" si="0"/>
        <v>03-325</v>
      </c>
      <c r="AH56" s="209" t="s">
        <v>5922</v>
      </c>
      <c r="AJ56" s="202">
        <v>3</v>
      </c>
      <c r="AK56" s="202" t="s">
        <v>5202</v>
      </c>
      <c r="AL56" s="209" t="s">
        <v>5922</v>
      </c>
      <c r="AR56"/>
    </row>
    <row r="57" spans="1:44" s="202" customFormat="1" x14ac:dyDescent="0.25">
      <c r="A57" s="193" t="s">
        <v>4626</v>
      </c>
      <c r="B57" s="193">
        <v>4</v>
      </c>
      <c r="C57" s="193" t="s">
        <v>5202</v>
      </c>
      <c r="D57" s="198" t="s">
        <v>5922</v>
      </c>
      <c r="E57" s="198" t="s">
        <v>4615</v>
      </c>
      <c r="F57" s="193">
        <v>66.31</v>
      </c>
      <c r="G57" s="193">
        <v>757</v>
      </c>
      <c r="H57" s="193">
        <v>502</v>
      </c>
      <c r="I57" s="193">
        <v>165</v>
      </c>
      <c r="J57" s="193">
        <v>229</v>
      </c>
      <c r="K57" s="193">
        <v>2</v>
      </c>
      <c r="L57" s="193">
        <v>2</v>
      </c>
      <c r="M57" s="193">
        <v>1</v>
      </c>
      <c r="N57" s="193">
        <v>2</v>
      </c>
      <c r="O57" s="193">
        <v>1</v>
      </c>
      <c r="P57" s="193">
        <v>99</v>
      </c>
      <c r="Q57" s="193">
        <v>0</v>
      </c>
      <c r="R57" s="193">
        <v>0</v>
      </c>
      <c r="S57" s="193">
        <f t="shared" si="2"/>
        <v>501</v>
      </c>
      <c r="T57" s="193">
        <f t="shared" si="3"/>
        <v>0.32934131736526945</v>
      </c>
      <c r="U57" s="197">
        <f t="shared" si="4"/>
        <v>3.9920159680638719E-3</v>
      </c>
      <c r="V57" s="193">
        <f t="shared" si="5"/>
        <v>0.45708582834331335</v>
      </c>
      <c r="W57" s="193">
        <f t="shared" si="6"/>
        <v>1.996007984031936E-3</v>
      </c>
      <c r="X57" s="193">
        <f t="shared" si="7"/>
        <v>0.19760479041916168</v>
      </c>
      <c r="Y57" s="193">
        <f t="shared" si="8"/>
        <v>3.9920159680638719E-3</v>
      </c>
      <c r="Z57" s="193">
        <f t="shared" si="9"/>
        <v>1.996007984031936E-3</v>
      </c>
      <c r="AA57" s="193">
        <f t="shared" si="10"/>
        <v>3.9920159680638719E-3</v>
      </c>
      <c r="AB57" s="193">
        <f t="shared" si="11"/>
        <v>0</v>
      </c>
      <c r="AC57" s="193">
        <f t="shared" si="12"/>
        <v>0</v>
      </c>
      <c r="AD57" s="193">
        <f t="shared" si="13"/>
        <v>2.4570858283433132</v>
      </c>
      <c r="AE57" s="193" t="str">
        <f t="shared" si="14"/>
        <v>Clinton</v>
      </c>
      <c r="AF57" s="193"/>
      <c r="AG57" s="193" t="str">
        <f t="shared" si="0"/>
        <v>04-340</v>
      </c>
      <c r="AH57" s="209" t="s">
        <v>5922</v>
      </c>
      <c r="AJ57" s="202">
        <v>4</v>
      </c>
      <c r="AK57" s="202" t="s">
        <v>5202</v>
      </c>
      <c r="AL57" s="209" t="s">
        <v>5922</v>
      </c>
      <c r="AR57"/>
    </row>
    <row r="58" spans="1:44" s="202" customFormat="1" x14ac:dyDescent="0.25">
      <c r="A58" s="193" t="s">
        <v>4627</v>
      </c>
      <c r="B58" s="193">
        <v>4</v>
      </c>
      <c r="C58" s="193" t="s">
        <v>5202</v>
      </c>
      <c r="D58" s="198" t="s">
        <v>5922</v>
      </c>
      <c r="E58" s="198" t="s">
        <v>4616</v>
      </c>
      <c r="F58" s="193">
        <v>70.19</v>
      </c>
      <c r="G58" s="193">
        <v>1295</v>
      </c>
      <c r="H58" s="193">
        <v>909</v>
      </c>
      <c r="I58" s="193">
        <v>368</v>
      </c>
      <c r="J58" s="193">
        <v>321</v>
      </c>
      <c r="K58" s="193">
        <v>0</v>
      </c>
      <c r="L58" s="193">
        <v>1</v>
      </c>
      <c r="M58" s="193">
        <v>0</v>
      </c>
      <c r="N58" s="193">
        <v>2</v>
      </c>
      <c r="O58" s="193">
        <v>1</v>
      </c>
      <c r="P58" s="193">
        <v>208</v>
      </c>
      <c r="Q58" s="193">
        <v>2</v>
      </c>
      <c r="R58" s="193">
        <v>1</v>
      </c>
      <c r="S58" s="193">
        <f t="shared" si="2"/>
        <v>904</v>
      </c>
      <c r="T58" s="193">
        <f t="shared" si="3"/>
        <v>0.40707964601769914</v>
      </c>
      <c r="U58" s="197">
        <f t="shared" si="4"/>
        <v>0</v>
      </c>
      <c r="V58" s="193">
        <f t="shared" si="5"/>
        <v>0.35508849557522126</v>
      </c>
      <c r="W58" s="193">
        <f t="shared" si="6"/>
        <v>1.1061946902654867E-3</v>
      </c>
      <c r="X58" s="193">
        <f t="shared" si="7"/>
        <v>0.23008849557522124</v>
      </c>
      <c r="Y58" s="193">
        <f t="shared" si="8"/>
        <v>1.1061946902654867E-3</v>
      </c>
      <c r="Z58" s="193">
        <f t="shared" si="9"/>
        <v>0</v>
      </c>
      <c r="AA58" s="193">
        <f t="shared" si="10"/>
        <v>2.2123893805309734E-3</v>
      </c>
      <c r="AB58" s="193">
        <f t="shared" si="11"/>
        <v>2.2123893805309734E-3</v>
      </c>
      <c r="AC58" s="193">
        <f t="shared" si="12"/>
        <v>1.1061946902654867E-3</v>
      </c>
      <c r="AD58" s="193">
        <f t="shared" si="13"/>
        <v>0.40707964601769914</v>
      </c>
      <c r="AE58" s="193" t="str">
        <f t="shared" si="14"/>
        <v>Bush</v>
      </c>
      <c r="AF58" s="193"/>
      <c r="AG58" s="193" t="str">
        <f t="shared" si="0"/>
        <v>04-395</v>
      </c>
      <c r="AH58" s="209" t="s">
        <v>5922</v>
      </c>
      <c r="AJ58" s="202">
        <v>4</v>
      </c>
      <c r="AK58" s="202" t="s">
        <v>5202</v>
      </c>
      <c r="AL58" s="209" t="s">
        <v>5922</v>
      </c>
      <c r="AR58"/>
    </row>
    <row r="59" spans="1:44" s="202" customFormat="1" x14ac:dyDescent="0.25">
      <c r="A59" s="193" t="s">
        <v>4628</v>
      </c>
      <c r="B59" s="193">
        <v>4</v>
      </c>
      <c r="C59" s="193" t="s">
        <v>5202</v>
      </c>
      <c r="D59" s="198" t="s">
        <v>5922</v>
      </c>
      <c r="E59" s="198" t="s">
        <v>4617</v>
      </c>
      <c r="F59" s="193">
        <v>64.63</v>
      </c>
      <c r="G59" s="193">
        <v>933</v>
      </c>
      <c r="H59" s="193">
        <v>603</v>
      </c>
      <c r="I59" s="193">
        <v>263</v>
      </c>
      <c r="J59" s="193">
        <v>188</v>
      </c>
      <c r="K59" s="193">
        <v>0</v>
      </c>
      <c r="L59" s="193">
        <v>6</v>
      </c>
      <c r="M59" s="193">
        <v>0</v>
      </c>
      <c r="N59" s="193">
        <v>2</v>
      </c>
      <c r="O59" s="193">
        <v>4</v>
      </c>
      <c r="P59" s="193">
        <v>137</v>
      </c>
      <c r="Q59" s="193">
        <v>0</v>
      </c>
      <c r="R59" s="193">
        <v>1</v>
      </c>
      <c r="S59" s="193">
        <f t="shared" si="2"/>
        <v>601</v>
      </c>
      <c r="T59" s="193">
        <f t="shared" si="3"/>
        <v>0.43760399334442596</v>
      </c>
      <c r="U59" s="197">
        <f t="shared" si="4"/>
        <v>0</v>
      </c>
      <c r="V59" s="193">
        <f t="shared" si="5"/>
        <v>0.31281198003327787</v>
      </c>
      <c r="W59" s="193">
        <f t="shared" si="6"/>
        <v>6.6555740432612314E-3</v>
      </c>
      <c r="X59" s="193">
        <f t="shared" si="7"/>
        <v>0.22795341098169716</v>
      </c>
      <c r="Y59" s="193">
        <f t="shared" si="8"/>
        <v>9.9833610648918467E-3</v>
      </c>
      <c r="Z59" s="193">
        <f t="shared" si="9"/>
        <v>0</v>
      </c>
      <c r="AA59" s="193">
        <f t="shared" si="10"/>
        <v>3.3277870216306157E-3</v>
      </c>
      <c r="AB59" s="193">
        <f t="shared" si="11"/>
        <v>0</v>
      </c>
      <c r="AC59" s="193">
        <f t="shared" si="12"/>
        <v>1.6638935108153079E-3</v>
      </c>
      <c r="AD59" s="193">
        <f t="shared" si="13"/>
        <v>0.43760399334442596</v>
      </c>
      <c r="AE59" s="193" t="str">
        <f t="shared" si="14"/>
        <v>Bush</v>
      </c>
      <c r="AF59" s="193"/>
      <c r="AG59" s="193" t="str">
        <f t="shared" si="0"/>
        <v>04-400</v>
      </c>
      <c r="AH59" s="209" t="s">
        <v>5922</v>
      </c>
      <c r="AJ59" s="202">
        <v>4</v>
      </c>
      <c r="AK59" s="202" t="s">
        <v>5202</v>
      </c>
      <c r="AL59" s="209" t="s">
        <v>5922</v>
      </c>
      <c r="AR59"/>
    </row>
    <row r="60" spans="1:44" s="202" customFormat="1" x14ac:dyDescent="0.25">
      <c r="A60" s="193" t="s">
        <v>4629</v>
      </c>
      <c r="B60" s="193">
        <v>4</v>
      </c>
      <c r="C60" s="193" t="s">
        <v>5202</v>
      </c>
      <c r="D60" s="198" t="s">
        <v>5922</v>
      </c>
      <c r="E60" s="198" t="s">
        <v>4618</v>
      </c>
      <c r="F60" s="193">
        <v>71.400000000000006</v>
      </c>
      <c r="G60" s="193">
        <v>675</v>
      </c>
      <c r="H60" s="193">
        <v>482</v>
      </c>
      <c r="I60" s="193">
        <v>142</v>
      </c>
      <c r="J60" s="193">
        <v>237</v>
      </c>
      <c r="K60" s="193">
        <v>0</v>
      </c>
      <c r="L60" s="193">
        <v>2</v>
      </c>
      <c r="M60" s="193">
        <v>2</v>
      </c>
      <c r="N60" s="193">
        <v>1</v>
      </c>
      <c r="O60" s="193">
        <v>2</v>
      </c>
      <c r="P60" s="193">
        <v>92</v>
      </c>
      <c r="Q60" s="193">
        <v>0</v>
      </c>
      <c r="R60" s="193">
        <v>1</v>
      </c>
      <c r="S60" s="193">
        <f t="shared" si="2"/>
        <v>479</v>
      </c>
      <c r="T60" s="193">
        <f t="shared" si="3"/>
        <v>0.29645093945720252</v>
      </c>
      <c r="U60" s="197">
        <f t="shared" si="4"/>
        <v>0</v>
      </c>
      <c r="V60" s="193">
        <f t="shared" si="5"/>
        <v>0.49478079331941544</v>
      </c>
      <c r="W60" s="193">
        <f t="shared" si="6"/>
        <v>4.1753653444676405E-3</v>
      </c>
      <c r="X60" s="193">
        <f t="shared" si="7"/>
        <v>0.19206680584551147</v>
      </c>
      <c r="Y60" s="193">
        <f t="shared" si="8"/>
        <v>4.1753653444676405E-3</v>
      </c>
      <c r="Z60" s="193">
        <f t="shared" si="9"/>
        <v>4.1753653444676405E-3</v>
      </c>
      <c r="AA60" s="193">
        <f t="shared" si="10"/>
        <v>2.0876826722338203E-3</v>
      </c>
      <c r="AB60" s="193">
        <f t="shared" si="11"/>
        <v>0</v>
      </c>
      <c r="AC60" s="193">
        <f t="shared" si="12"/>
        <v>2.0876826722338203E-3</v>
      </c>
      <c r="AD60" s="193">
        <f t="shared" si="13"/>
        <v>2.4947807933194155</v>
      </c>
      <c r="AE60" s="193" t="str">
        <f t="shared" si="14"/>
        <v>Clinton</v>
      </c>
      <c r="AF60" s="193"/>
      <c r="AG60" s="193" t="str">
        <f t="shared" si="0"/>
        <v>04-405</v>
      </c>
      <c r="AH60" s="209" t="s">
        <v>5922</v>
      </c>
      <c r="AJ60" s="202">
        <v>4</v>
      </c>
      <c r="AK60" s="202" t="s">
        <v>5202</v>
      </c>
      <c r="AL60" s="209" t="s">
        <v>5922</v>
      </c>
      <c r="AR60"/>
    </row>
    <row r="61" spans="1:44" s="202" customFormat="1" x14ac:dyDescent="0.25">
      <c r="A61" s="193" t="s">
        <v>4630</v>
      </c>
      <c r="B61" s="193">
        <v>4</v>
      </c>
      <c r="C61" s="193" t="s">
        <v>5202</v>
      </c>
      <c r="D61" s="198" t="s">
        <v>5922</v>
      </c>
      <c r="E61" s="198" t="s">
        <v>4619</v>
      </c>
      <c r="F61" s="193">
        <v>68.989999999999995</v>
      </c>
      <c r="G61" s="193">
        <v>1706</v>
      </c>
      <c r="H61" s="193">
        <v>1177</v>
      </c>
      <c r="I61" s="193">
        <v>557</v>
      </c>
      <c r="J61" s="193">
        <v>356</v>
      </c>
      <c r="K61" s="193">
        <v>2</v>
      </c>
      <c r="L61" s="193">
        <v>1</v>
      </c>
      <c r="M61" s="193">
        <v>3</v>
      </c>
      <c r="N61" s="193">
        <v>1</v>
      </c>
      <c r="O61" s="193">
        <v>5</v>
      </c>
      <c r="P61" s="193">
        <v>244</v>
      </c>
      <c r="Q61" s="193">
        <v>0</v>
      </c>
      <c r="R61" s="193">
        <v>0</v>
      </c>
      <c r="S61" s="193">
        <f t="shared" si="2"/>
        <v>1169</v>
      </c>
      <c r="T61" s="193">
        <f t="shared" si="3"/>
        <v>0.47647562018819506</v>
      </c>
      <c r="U61" s="197">
        <f t="shared" si="4"/>
        <v>1.710863986313088E-3</v>
      </c>
      <c r="V61" s="193">
        <f t="shared" si="5"/>
        <v>0.30453378956372967</v>
      </c>
      <c r="W61" s="193">
        <f t="shared" si="6"/>
        <v>4.2771599657827203E-3</v>
      </c>
      <c r="X61" s="193">
        <f t="shared" si="7"/>
        <v>0.20872540633019676</v>
      </c>
      <c r="Y61" s="193">
        <f t="shared" si="8"/>
        <v>8.5543199315654401E-4</v>
      </c>
      <c r="Z61" s="193">
        <f t="shared" si="9"/>
        <v>2.5662959794696323E-3</v>
      </c>
      <c r="AA61" s="193">
        <f t="shared" si="10"/>
        <v>8.5543199315654401E-4</v>
      </c>
      <c r="AB61" s="193">
        <f t="shared" si="11"/>
        <v>0</v>
      </c>
      <c r="AC61" s="193">
        <f t="shared" si="12"/>
        <v>0</v>
      </c>
      <c r="AD61" s="193">
        <f t="shared" si="13"/>
        <v>0.47647562018819506</v>
      </c>
      <c r="AE61" s="193" t="str">
        <f t="shared" si="14"/>
        <v>Bush</v>
      </c>
      <c r="AF61" s="193"/>
      <c r="AG61" s="193" t="str">
        <f t="shared" si="0"/>
        <v>04-430</v>
      </c>
      <c r="AH61" s="209" t="s">
        <v>5922</v>
      </c>
      <c r="AJ61" s="202">
        <v>4</v>
      </c>
      <c r="AK61" s="202" t="s">
        <v>5202</v>
      </c>
      <c r="AL61" s="209" t="s">
        <v>5922</v>
      </c>
      <c r="AR61"/>
    </row>
    <row r="62" spans="1:44" s="202" customFormat="1" x14ac:dyDescent="0.25">
      <c r="A62" s="193" t="s">
        <v>4631</v>
      </c>
      <c r="B62" s="193">
        <v>4</v>
      </c>
      <c r="C62" s="193" t="s">
        <v>5202</v>
      </c>
      <c r="D62" s="198" t="s">
        <v>5922</v>
      </c>
      <c r="E62" s="198" t="s">
        <v>4620</v>
      </c>
      <c r="F62" s="193">
        <v>65.05</v>
      </c>
      <c r="G62" s="193">
        <v>910</v>
      </c>
      <c r="H62" s="193">
        <v>592</v>
      </c>
      <c r="I62" s="193">
        <v>233</v>
      </c>
      <c r="J62" s="193">
        <v>215</v>
      </c>
      <c r="K62" s="193">
        <v>0</v>
      </c>
      <c r="L62" s="193">
        <v>5</v>
      </c>
      <c r="M62" s="193">
        <v>0</v>
      </c>
      <c r="N62" s="193">
        <v>1</v>
      </c>
      <c r="O62" s="193">
        <v>0</v>
      </c>
      <c r="P62" s="193">
        <v>136</v>
      </c>
      <c r="Q62" s="193">
        <v>0</v>
      </c>
      <c r="R62" s="193">
        <v>1</v>
      </c>
      <c r="S62" s="193">
        <f t="shared" si="2"/>
        <v>591</v>
      </c>
      <c r="T62" s="193">
        <f t="shared" si="3"/>
        <v>0.39424703891708968</v>
      </c>
      <c r="U62" s="197">
        <f t="shared" si="4"/>
        <v>0</v>
      </c>
      <c r="V62" s="193">
        <f t="shared" si="5"/>
        <v>0.36379018612521152</v>
      </c>
      <c r="W62" s="193">
        <f t="shared" si="6"/>
        <v>0</v>
      </c>
      <c r="X62" s="193">
        <f t="shared" si="7"/>
        <v>0.23011844331641285</v>
      </c>
      <c r="Y62" s="193">
        <f t="shared" si="8"/>
        <v>8.4602368866328256E-3</v>
      </c>
      <c r="Z62" s="193">
        <f t="shared" si="9"/>
        <v>0</v>
      </c>
      <c r="AA62" s="193">
        <f t="shared" si="10"/>
        <v>1.6920473773265651E-3</v>
      </c>
      <c r="AB62" s="193">
        <f t="shared" si="11"/>
        <v>0</v>
      </c>
      <c r="AC62" s="193">
        <f t="shared" si="12"/>
        <v>1.6920473773265651E-3</v>
      </c>
      <c r="AD62" s="193">
        <f t="shared" si="13"/>
        <v>0.39424703891708968</v>
      </c>
      <c r="AE62" s="193" t="str">
        <f t="shared" si="14"/>
        <v>Bush</v>
      </c>
      <c r="AF62" s="193"/>
      <c r="AG62" s="193" t="str">
        <f t="shared" si="0"/>
        <v>04-435</v>
      </c>
      <c r="AH62" s="209" t="s">
        <v>5922</v>
      </c>
      <c r="AJ62" s="202">
        <v>4</v>
      </c>
      <c r="AK62" s="202" t="s">
        <v>5202</v>
      </c>
      <c r="AL62" s="209" t="s">
        <v>5922</v>
      </c>
      <c r="AR62"/>
    </row>
    <row r="63" spans="1:44" s="202" customFormat="1" x14ac:dyDescent="0.25">
      <c r="A63" s="193" t="s">
        <v>4623</v>
      </c>
      <c r="B63" s="193">
        <v>4</v>
      </c>
      <c r="C63" s="193" t="s">
        <v>5961</v>
      </c>
      <c r="D63" s="198">
        <v>0</v>
      </c>
      <c r="E63" s="198" t="s">
        <v>4540</v>
      </c>
      <c r="F63" s="193"/>
      <c r="G63" s="193">
        <v>0</v>
      </c>
      <c r="H63" s="193">
        <v>973</v>
      </c>
      <c r="I63" s="193">
        <v>358</v>
      </c>
      <c r="J63" s="193">
        <v>413</v>
      </c>
      <c r="K63" s="193">
        <v>0</v>
      </c>
      <c r="L63" s="193">
        <v>1</v>
      </c>
      <c r="M63" s="193">
        <v>2</v>
      </c>
      <c r="N63" s="193">
        <v>2</v>
      </c>
      <c r="O63" s="193">
        <v>2</v>
      </c>
      <c r="P63" s="193">
        <v>188</v>
      </c>
      <c r="Q63" s="193">
        <v>0</v>
      </c>
      <c r="R63" s="193">
        <v>3</v>
      </c>
      <c r="S63" s="193">
        <f t="shared" si="2"/>
        <v>969</v>
      </c>
      <c r="T63" s="193">
        <f t="shared" si="3"/>
        <v>0.36945304437564497</v>
      </c>
      <c r="U63" s="197">
        <f t="shared" si="4"/>
        <v>0</v>
      </c>
      <c r="V63" s="193">
        <f t="shared" si="5"/>
        <v>0.4262125902992776</v>
      </c>
      <c r="W63" s="193">
        <f t="shared" si="6"/>
        <v>2.0639834881320948E-3</v>
      </c>
      <c r="X63" s="193">
        <f t="shared" si="7"/>
        <v>0.19401444788441694</v>
      </c>
      <c r="Y63" s="193">
        <f t="shared" si="8"/>
        <v>1.0319917440660474E-3</v>
      </c>
      <c r="Z63" s="193">
        <f t="shared" si="9"/>
        <v>2.0639834881320948E-3</v>
      </c>
      <c r="AA63" s="193">
        <f t="shared" si="10"/>
        <v>2.0639834881320948E-3</v>
      </c>
      <c r="AB63" s="193">
        <f t="shared" si="11"/>
        <v>0</v>
      </c>
      <c r="AC63" s="193">
        <f t="shared" si="12"/>
        <v>3.0959752321981426E-3</v>
      </c>
      <c r="AD63" s="193">
        <f t="shared" si="13"/>
        <v>2.4262125902992775</v>
      </c>
      <c r="AE63" s="193" t="str">
        <f t="shared" si="14"/>
        <v>Clinton</v>
      </c>
      <c r="AF63" s="193"/>
      <c r="AG63" s="193" t="str">
        <f t="shared" si="0"/>
        <v>04-991</v>
      </c>
      <c r="AH63" s="209">
        <v>0</v>
      </c>
      <c r="AJ63" s="202">
        <v>4</v>
      </c>
      <c r="AK63" s="202" t="s">
        <v>5961</v>
      </c>
      <c r="AL63" s="209">
        <v>0</v>
      </c>
      <c r="AR63"/>
    </row>
    <row r="64" spans="1:44" s="202" customFormat="1" x14ac:dyDescent="0.25">
      <c r="A64" s="193" t="s">
        <v>4622</v>
      </c>
      <c r="B64" s="193">
        <v>4</v>
      </c>
      <c r="C64" s="193" t="s">
        <v>5962</v>
      </c>
      <c r="D64" s="198">
        <v>0</v>
      </c>
      <c r="E64" s="198" t="s">
        <v>4541</v>
      </c>
      <c r="F64" s="193"/>
      <c r="G64" s="193">
        <v>0</v>
      </c>
      <c r="H64" s="193">
        <v>570</v>
      </c>
      <c r="I64" s="193">
        <v>198</v>
      </c>
      <c r="J64" s="193">
        <v>176</v>
      </c>
      <c r="K64" s="193">
        <v>0</v>
      </c>
      <c r="L64" s="193">
        <v>1</v>
      </c>
      <c r="M64" s="193">
        <v>2</v>
      </c>
      <c r="N64" s="193">
        <v>0</v>
      </c>
      <c r="O64" s="193">
        <v>2</v>
      </c>
      <c r="P64" s="193">
        <v>178</v>
      </c>
      <c r="Q64" s="193">
        <v>2</v>
      </c>
      <c r="R64" s="193">
        <v>2</v>
      </c>
      <c r="S64" s="193">
        <f t="shared" si="2"/>
        <v>561</v>
      </c>
      <c r="T64" s="193">
        <f t="shared" si="3"/>
        <v>0.35294117647058826</v>
      </c>
      <c r="U64" s="197">
        <f t="shared" si="4"/>
        <v>0</v>
      </c>
      <c r="V64" s="193">
        <f t="shared" si="5"/>
        <v>0.31372549019607843</v>
      </c>
      <c r="W64" s="193">
        <f t="shared" si="6"/>
        <v>3.5650623885918001E-3</v>
      </c>
      <c r="X64" s="193">
        <f t="shared" si="7"/>
        <v>0.3172905525846702</v>
      </c>
      <c r="Y64" s="193">
        <f t="shared" si="8"/>
        <v>1.7825311942959001E-3</v>
      </c>
      <c r="Z64" s="193">
        <f t="shared" si="9"/>
        <v>3.5650623885918001E-3</v>
      </c>
      <c r="AA64" s="193">
        <f t="shared" si="10"/>
        <v>0</v>
      </c>
      <c r="AB64" s="193">
        <f t="shared" si="11"/>
        <v>3.5650623885918001E-3</v>
      </c>
      <c r="AC64" s="193">
        <f t="shared" si="12"/>
        <v>3.5650623885918001E-3</v>
      </c>
      <c r="AD64" s="193">
        <f t="shared" si="13"/>
        <v>0.35294117647058826</v>
      </c>
      <c r="AE64" s="193" t="str">
        <f t="shared" si="14"/>
        <v>Bush</v>
      </c>
      <c r="AF64" s="193"/>
      <c r="AG64" s="193" t="str">
        <f t="shared" si="0"/>
        <v>04-995</v>
      </c>
      <c r="AH64" s="209">
        <v>0</v>
      </c>
      <c r="AJ64" s="202">
        <v>4</v>
      </c>
      <c r="AK64" s="202" t="s">
        <v>5962</v>
      </c>
      <c r="AL64" s="209">
        <v>0</v>
      </c>
      <c r="AR64"/>
    </row>
    <row r="65" spans="1:44" s="202" customFormat="1" x14ac:dyDescent="0.25">
      <c r="A65" s="193" t="s">
        <v>4621</v>
      </c>
      <c r="B65" s="193">
        <v>4</v>
      </c>
      <c r="C65" s="193" t="e">
        <v>#VALUE!</v>
      </c>
      <c r="D65" s="198">
        <v>0</v>
      </c>
      <c r="E65" s="198" t="s">
        <v>4542</v>
      </c>
      <c r="F65" s="200">
        <v>86.52</v>
      </c>
      <c r="G65" s="201">
        <v>8416</v>
      </c>
      <c r="H65" s="193">
        <v>7282</v>
      </c>
      <c r="I65" s="193">
        <v>2894</v>
      </c>
      <c r="J65" s="193">
        <v>2688</v>
      </c>
      <c r="K65" s="193">
        <v>4</v>
      </c>
      <c r="L65" s="193">
        <v>21</v>
      </c>
      <c r="M65" s="193">
        <v>15</v>
      </c>
      <c r="N65" s="193">
        <v>13</v>
      </c>
      <c r="O65" s="193">
        <v>25</v>
      </c>
      <c r="P65" s="193">
        <v>1561</v>
      </c>
      <c r="Q65" s="193">
        <v>5</v>
      </c>
      <c r="R65" s="193">
        <v>12</v>
      </c>
      <c r="S65" s="193">
        <f t="shared" si="2"/>
        <v>7238</v>
      </c>
      <c r="T65" s="193">
        <f t="shared" si="3"/>
        <v>0.39983420834484662</v>
      </c>
      <c r="U65" s="197">
        <f t="shared" si="4"/>
        <v>5.5263885051119092E-4</v>
      </c>
      <c r="V65" s="193">
        <f t="shared" si="5"/>
        <v>0.37137330754352033</v>
      </c>
      <c r="W65" s="193">
        <f t="shared" si="6"/>
        <v>3.4539928156949434E-3</v>
      </c>
      <c r="X65" s="193">
        <f t="shared" si="7"/>
        <v>0.21566731141199227</v>
      </c>
      <c r="Y65" s="193">
        <f t="shared" si="8"/>
        <v>2.9013539651837525E-3</v>
      </c>
      <c r="Z65" s="193">
        <f t="shared" si="9"/>
        <v>2.0723956894169661E-3</v>
      </c>
      <c r="AA65" s="193">
        <f t="shared" si="10"/>
        <v>1.7960762641613705E-3</v>
      </c>
      <c r="AB65" s="193">
        <f t="shared" si="11"/>
        <v>6.9079856313898863E-4</v>
      </c>
      <c r="AC65" s="193">
        <f t="shared" si="12"/>
        <v>1.6579165515335729E-3</v>
      </c>
      <c r="AD65" s="193">
        <f t="shared" si="13"/>
        <v>0.39983420834484662</v>
      </c>
      <c r="AE65" s="193" t="str">
        <f t="shared" si="14"/>
        <v>Bush</v>
      </c>
      <c r="AF65" s="193"/>
      <c r="AG65" s="193" t="str">
        <f t="shared" si="0"/>
        <v>04-TOT</v>
      </c>
      <c r="AH65" s="209">
        <v>0</v>
      </c>
      <c r="AJ65" s="202">
        <v>4</v>
      </c>
      <c r="AK65" s="202" t="e">
        <v>#VALUE!</v>
      </c>
      <c r="AL65" s="209">
        <v>0</v>
      </c>
      <c r="AR65"/>
    </row>
    <row r="66" spans="1:44" s="202" customFormat="1" x14ac:dyDescent="0.25">
      <c r="A66" s="193" t="s">
        <v>4645</v>
      </c>
      <c r="B66" s="193">
        <v>5</v>
      </c>
      <c r="C66" s="193" t="s">
        <v>5202</v>
      </c>
      <c r="D66" s="198" t="s">
        <v>5923</v>
      </c>
      <c r="E66" s="198" t="s">
        <v>4632</v>
      </c>
      <c r="F66" s="193">
        <v>47.83</v>
      </c>
      <c r="G66" s="193">
        <v>462</v>
      </c>
      <c r="H66" s="193">
        <v>221</v>
      </c>
      <c r="I66" s="193">
        <v>59</v>
      </c>
      <c r="J66" s="193">
        <v>119</v>
      </c>
      <c r="K66" s="193">
        <v>1</v>
      </c>
      <c r="L66" s="193">
        <v>0</v>
      </c>
      <c r="M66" s="193">
        <v>1</v>
      </c>
      <c r="N66" s="193">
        <v>1</v>
      </c>
      <c r="O66" s="193">
        <v>0</v>
      </c>
      <c r="P66" s="193">
        <v>32</v>
      </c>
      <c r="Q66" s="193">
        <v>3</v>
      </c>
      <c r="R66" s="202">
        <v>0</v>
      </c>
      <c r="S66" s="193">
        <f t="shared" si="2"/>
        <v>216</v>
      </c>
      <c r="T66" s="193">
        <f t="shared" si="3"/>
        <v>0.27314814814814814</v>
      </c>
      <c r="U66" s="197">
        <f t="shared" si="4"/>
        <v>4.6296296296296294E-3</v>
      </c>
      <c r="V66" s="193">
        <f t="shared" si="5"/>
        <v>0.55092592592592593</v>
      </c>
      <c r="W66" s="193">
        <f t="shared" si="6"/>
        <v>0</v>
      </c>
      <c r="X66" s="193">
        <f t="shared" si="7"/>
        <v>0.14814814814814814</v>
      </c>
      <c r="Y66" s="193">
        <f t="shared" si="8"/>
        <v>0</v>
      </c>
      <c r="Z66" s="193">
        <f t="shared" si="9"/>
        <v>4.6296296296296294E-3</v>
      </c>
      <c r="AA66" s="193">
        <f t="shared" si="10"/>
        <v>4.6296296296296294E-3</v>
      </c>
      <c r="AB66" s="193">
        <f t="shared" si="11"/>
        <v>1.3888888888888888E-2</v>
      </c>
      <c r="AC66" s="193">
        <f t="shared" si="12"/>
        <v>0</v>
      </c>
      <c r="AD66" s="193">
        <f t="shared" si="13"/>
        <v>2.550925925925926</v>
      </c>
      <c r="AE66" s="193" t="str">
        <f t="shared" si="14"/>
        <v>Clinton</v>
      </c>
      <c r="AF66" s="193"/>
      <c r="AG66" s="193" t="str">
        <f t="shared" ref="AG66:AG129" si="19">A66</f>
        <v>05-125</v>
      </c>
      <c r="AH66" s="209" t="s">
        <v>5923</v>
      </c>
      <c r="AJ66" s="202">
        <v>5</v>
      </c>
      <c r="AK66" s="202" t="s">
        <v>5202</v>
      </c>
      <c r="AL66" s="209" t="s">
        <v>5923</v>
      </c>
      <c r="AR66"/>
    </row>
    <row r="67" spans="1:44" s="202" customFormat="1" x14ac:dyDescent="0.25">
      <c r="A67" s="193" t="s">
        <v>4646</v>
      </c>
      <c r="B67" s="193">
        <v>5</v>
      </c>
      <c r="C67" s="193" t="s">
        <v>5202</v>
      </c>
      <c r="D67" s="198" t="s">
        <v>5923</v>
      </c>
      <c r="E67" s="198" t="s">
        <v>4633</v>
      </c>
      <c r="F67" s="193">
        <v>57.64</v>
      </c>
      <c r="G67" s="193">
        <v>170</v>
      </c>
      <c r="H67" s="193">
        <v>98</v>
      </c>
      <c r="I67" s="193">
        <v>25</v>
      </c>
      <c r="J67" s="193">
        <v>43</v>
      </c>
      <c r="K67" s="193">
        <v>0</v>
      </c>
      <c r="L67" s="193">
        <v>0</v>
      </c>
      <c r="M67" s="193">
        <v>0</v>
      </c>
      <c r="N67" s="193">
        <v>0</v>
      </c>
      <c r="O67" s="193">
        <v>0</v>
      </c>
      <c r="P67" s="193">
        <v>28</v>
      </c>
      <c r="Q67" s="193">
        <v>2</v>
      </c>
      <c r="R67" s="193">
        <v>0</v>
      </c>
      <c r="S67" s="193">
        <f t="shared" ref="S67:S130" si="20">SUM(I67:R67)</f>
        <v>98</v>
      </c>
      <c r="T67" s="193">
        <f t="shared" ref="T67:T130" si="21">I67/S67</f>
        <v>0.25510204081632654</v>
      </c>
      <c r="U67" s="197">
        <f t="shared" ref="U67:U130" si="22">K67/S67</f>
        <v>0</v>
      </c>
      <c r="V67" s="193">
        <f t="shared" ref="V67:V130" si="23">J67/S67</f>
        <v>0.43877551020408162</v>
      </c>
      <c r="W67" s="193">
        <f t="shared" ref="W67:W130" si="24">O67/S67</f>
        <v>0</v>
      </c>
      <c r="X67" s="193">
        <f t="shared" ref="X67:X130" si="25">P67/S67</f>
        <v>0.2857142857142857</v>
      </c>
      <c r="Y67" s="193">
        <f t="shared" ref="Y67:Y130" si="26">L67/S67</f>
        <v>0</v>
      </c>
      <c r="Z67" s="193">
        <f t="shared" ref="Z67:Z130" si="27">M67/S67</f>
        <v>0</v>
      </c>
      <c r="AA67" s="193">
        <f t="shared" ref="AA67:AA130" si="28">N67/S67</f>
        <v>0</v>
      </c>
      <c r="AB67" s="193">
        <f t="shared" ref="AB67:AB130" si="29">Q67/S67</f>
        <v>2.0408163265306121E-2</v>
      </c>
      <c r="AC67" s="193">
        <f t="shared" ref="AC67:AC130" si="30">R67/S67</f>
        <v>0</v>
      </c>
      <c r="AD67" s="193">
        <f t="shared" ref="AD67:AD130" si="31">IF(S67=0,10,IF(MAX(I67:R67)=LARGE(I67:R67,2),9,IF(I67=MAX(I67:R67),T67,IF(K67=MAX(I67:R67),U67+1,IF(J67=MAX(I67:R67),V67+2,IF(O67=MAX(I67:R67),W67+3,IF(P67=MAX(I67:R67),X67+4,IF(L67=MAX(I67:R67),Y67+5,IF(M67=MAX(I67:R67),Z67+6,IF(N67=MAX(I67:R67),AA67+7,IF(Q67=MAX(I67:R67),AB67+8,-1)))))))))))</f>
        <v>2.4387755102040818</v>
      </c>
      <c r="AE67" s="193" t="str">
        <f t="shared" ref="AE67:AE130" si="32">IF(AD67&gt;=9,"Tie",IF(AD67&gt;4,"Perot",IF(AD67&gt;2,"Clinton","Bush")))</f>
        <v>Clinton</v>
      </c>
      <c r="AF67" s="193"/>
      <c r="AG67" s="193" t="str">
        <f t="shared" si="19"/>
        <v>05-135</v>
      </c>
      <c r="AH67" s="209" t="s">
        <v>5923</v>
      </c>
      <c r="AJ67" s="202">
        <v>5</v>
      </c>
      <c r="AK67" s="202" t="s">
        <v>5202</v>
      </c>
      <c r="AL67" s="209" t="s">
        <v>5923</v>
      </c>
      <c r="AR67"/>
    </row>
    <row r="68" spans="1:44" s="202" customFormat="1" x14ac:dyDescent="0.25">
      <c r="A68" s="193" t="s">
        <v>4647</v>
      </c>
      <c r="B68" s="193">
        <v>5</v>
      </c>
      <c r="C68" s="193" t="s">
        <v>5202</v>
      </c>
      <c r="D68" s="198" t="s">
        <v>5918</v>
      </c>
      <c r="E68" s="198" t="s">
        <v>4634</v>
      </c>
      <c r="F68" s="193">
        <v>58.33</v>
      </c>
      <c r="G68" s="193">
        <v>132</v>
      </c>
      <c r="H68" s="193">
        <v>77</v>
      </c>
      <c r="I68" s="193">
        <v>43</v>
      </c>
      <c r="J68" s="193">
        <v>5</v>
      </c>
      <c r="K68" s="193">
        <v>0</v>
      </c>
      <c r="L68" s="193">
        <v>0</v>
      </c>
      <c r="M68" s="193">
        <v>0</v>
      </c>
      <c r="N68" s="193">
        <v>0</v>
      </c>
      <c r="O68" s="193">
        <v>0</v>
      </c>
      <c r="P68" s="193">
        <v>29</v>
      </c>
      <c r="Q68" s="193">
        <v>0</v>
      </c>
      <c r="R68" s="193">
        <v>0</v>
      </c>
      <c r="S68" s="193">
        <f t="shared" si="20"/>
        <v>77</v>
      </c>
      <c r="T68" s="193">
        <f t="shared" si="21"/>
        <v>0.55844155844155841</v>
      </c>
      <c r="U68" s="197">
        <f t="shared" si="22"/>
        <v>0</v>
      </c>
      <c r="V68" s="193">
        <f t="shared" si="23"/>
        <v>6.4935064935064929E-2</v>
      </c>
      <c r="W68" s="193">
        <f t="shared" si="24"/>
        <v>0</v>
      </c>
      <c r="X68" s="193">
        <f t="shared" si="25"/>
        <v>0.37662337662337664</v>
      </c>
      <c r="Y68" s="193">
        <f t="shared" si="26"/>
        <v>0</v>
      </c>
      <c r="Z68" s="193">
        <f t="shared" si="27"/>
        <v>0</v>
      </c>
      <c r="AA68" s="193">
        <f t="shared" si="28"/>
        <v>0</v>
      </c>
      <c r="AB68" s="193">
        <f t="shared" si="29"/>
        <v>0</v>
      </c>
      <c r="AC68" s="193">
        <f t="shared" si="30"/>
        <v>0</v>
      </c>
      <c r="AD68" s="193">
        <f t="shared" si="31"/>
        <v>0.55844155844155841</v>
      </c>
      <c r="AE68" s="193" t="str">
        <f t="shared" si="32"/>
        <v>Bush</v>
      </c>
      <c r="AF68" s="193"/>
      <c r="AG68" s="193" t="str">
        <f t="shared" si="19"/>
        <v>05-140</v>
      </c>
      <c r="AH68" s="209" t="s">
        <v>5918</v>
      </c>
      <c r="AJ68" s="202">
        <v>5</v>
      </c>
      <c r="AK68" s="202" t="s">
        <v>5202</v>
      </c>
      <c r="AL68" s="209" t="s">
        <v>5918</v>
      </c>
      <c r="AR68"/>
    </row>
    <row r="69" spans="1:44" s="202" customFormat="1" x14ac:dyDescent="0.25">
      <c r="A69" s="193" t="s">
        <v>4648</v>
      </c>
      <c r="B69" s="193">
        <v>5</v>
      </c>
      <c r="C69" s="193" t="s">
        <v>5202</v>
      </c>
      <c r="D69" s="198" t="s">
        <v>5918</v>
      </c>
      <c r="E69" s="198" t="s">
        <v>4635</v>
      </c>
      <c r="F69" s="193">
        <v>55.08</v>
      </c>
      <c r="G69" s="193">
        <v>728</v>
      </c>
      <c r="H69" s="193">
        <v>401</v>
      </c>
      <c r="I69" s="193">
        <v>79</v>
      </c>
      <c r="J69" s="193">
        <v>132</v>
      </c>
      <c r="K69" s="193">
        <v>3</v>
      </c>
      <c r="L69" s="193">
        <v>4</v>
      </c>
      <c r="M69" s="193">
        <v>1</v>
      </c>
      <c r="N69" s="193">
        <v>1</v>
      </c>
      <c r="O69" s="193">
        <v>1</v>
      </c>
      <c r="P69" s="193">
        <v>168</v>
      </c>
      <c r="Q69" s="193">
        <v>3</v>
      </c>
      <c r="R69" s="193">
        <v>0</v>
      </c>
      <c r="S69" s="193">
        <f t="shared" si="20"/>
        <v>392</v>
      </c>
      <c r="T69" s="193">
        <f t="shared" si="21"/>
        <v>0.20153061224489796</v>
      </c>
      <c r="U69" s="197">
        <f t="shared" si="22"/>
        <v>7.6530612244897957E-3</v>
      </c>
      <c r="V69" s="193">
        <f t="shared" si="23"/>
        <v>0.33673469387755101</v>
      </c>
      <c r="W69" s="193">
        <f t="shared" si="24"/>
        <v>2.5510204081632651E-3</v>
      </c>
      <c r="X69" s="193">
        <f t="shared" si="25"/>
        <v>0.42857142857142855</v>
      </c>
      <c r="Y69" s="193">
        <f t="shared" si="26"/>
        <v>1.020408163265306E-2</v>
      </c>
      <c r="Z69" s="193">
        <f t="shared" si="27"/>
        <v>2.5510204081632651E-3</v>
      </c>
      <c r="AA69" s="193">
        <f t="shared" si="28"/>
        <v>2.5510204081632651E-3</v>
      </c>
      <c r="AB69" s="193">
        <f t="shared" si="29"/>
        <v>7.6530612244897957E-3</v>
      </c>
      <c r="AC69" s="193">
        <f t="shared" si="30"/>
        <v>0</v>
      </c>
      <c r="AD69" s="193">
        <f t="shared" si="31"/>
        <v>4.4285714285714288</v>
      </c>
      <c r="AE69" s="193" t="str">
        <f t="shared" si="32"/>
        <v>Perot</v>
      </c>
      <c r="AF69" s="193"/>
      <c r="AG69" s="193" t="str">
        <f t="shared" si="19"/>
        <v>05-150</v>
      </c>
      <c r="AH69" s="209" t="s">
        <v>5918</v>
      </c>
      <c r="AJ69" s="202">
        <v>5</v>
      </c>
      <c r="AK69" s="202" t="s">
        <v>5202</v>
      </c>
      <c r="AL69" s="209" t="s">
        <v>5918</v>
      </c>
      <c r="AR69"/>
    </row>
    <row r="70" spans="1:44" s="202" customFormat="1" x14ac:dyDescent="0.25">
      <c r="A70" s="193" t="s">
        <v>4649</v>
      </c>
      <c r="B70" s="193">
        <v>5</v>
      </c>
      <c r="C70" s="193" t="s">
        <v>5202</v>
      </c>
      <c r="D70" s="198" t="s">
        <v>5924</v>
      </c>
      <c r="E70" s="198" t="s">
        <v>4636</v>
      </c>
      <c r="F70" s="193">
        <v>55.93</v>
      </c>
      <c r="G70" s="193">
        <v>261</v>
      </c>
      <c r="H70" s="193">
        <v>146</v>
      </c>
      <c r="I70" s="193">
        <v>35</v>
      </c>
      <c r="J70" s="193">
        <v>69</v>
      </c>
      <c r="K70" s="193">
        <v>0</v>
      </c>
      <c r="L70" s="193">
        <v>2</v>
      </c>
      <c r="M70" s="193">
        <v>0</v>
      </c>
      <c r="N70" s="193">
        <v>0</v>
      </c>
      <c r="O70" s="193">
        <v>3</v>
      </c>
      <c r="P70" s="193">
        <v>35</v>
      </c>
      <c r="Q70" s="193">
        <v>0</v>
      </c>
      <c r="R70" s="193">
        <v>1</v>
      </c>
      <c r="S70" s="193">
        <f t="shared" si="20"/>
        <v>145</v>
      </c>
      <c r="T70" s="193">
        <f t="shared" si="21"/>
        <v>0.2413793103448276</v>
      </c>
      <c r="U70" s="197">
        <f t="shared" si="22"/>
        <v>0</v>
      </c>
      <c r="V70" s="193">
        <f t="shared" si="23"/>
        <v>0.47586206896551725</v>
      </c>
      <c r="W70" s="193">
        <f t="shared" si="24"/>
        <v>2.0689655172413793E-2</v>
      </c>
      <c r="X70" s="193">
        <f t="shared" si="25"/>
        <v>0.2413793103448276</v>
      </c>
      <c r="Y70" s="193">
        <f t="shared" si="26"/>
        <v>1.3793103448275862E-2</v>
      </c>
      <c r="Z70" s="193">
        <f t="shared" si="27"/>
        <v>0</v>
      </c>
      <c r="AA70" s="193">
        <f t="shared" si="28"/>
        <v>0</v>
      </c>
      <c r="AB70" s="193">
        <f t="shared" si="29"/>
        <v>0</v>
      </c>
      <c r="AC70" s="193">
        <f t="shared" si="30"/>
        <v>6.8965517241379309E-3</v>
      </c>
      <c r="AD70" s="193">
        <f t="shared" si="31"/>
        <v>2.4758620689655171</v>
      </c>
      <c r="AE70" s="193" t="str">
        <f t="shared" si="32"/>
        <v>Clinton</v>
      </c>
      <c r="AF70" s="193"/>
      <c r="AG70" s="193" t="str">
        <f t="shared" si="19"/>
        <v>05-160</v>
      </c>
      <c r="AH70" s="209" t="s">
        <v>5924</v>
      </c>
      <c r="AJ70" s="202">
        <v>5</v>
      </c>
      <c r="AK70" s="202" t="s">
        <v>5202</v>
      </c>
      <c r="AL70" s="209" t="s">
        <v>5924</v>
      </c>
      <c r="AR70"/>
    </row>
    <row r="71" spans="1:44" s="202" customFormat="1" x14ac:dyDescent="0.25">
      <c r="A71" s="193" t="s">
        <v>4650</v>
      </c>
      <c r="B71" s="193">
        <v>5</v>
      </c>
      <c r="C71" s="193" t="s">
        <v>5202</v>
      </c>
      <c r="D71" s="198" t="s">
        <v>5923</v>
      </c>
      <c r="E71" s="198" t="s">
        <v>4637</v>
      </c>
      <c r="F71" s="193">
        <v>66.66</v>
      </c>
      <c r="G71" s="193">
        <v>150</v>
      </c>
      <c r="H71" s="193">
        <v>100</v>
      </c>
      <c r="I71" s="193">
        <v>39</v>
      </c>
      <c r="J71" s="193">
        <v>33</v>
      </c>
      <c r="K71" s="193">
        <v>0</v>
      </c>
      <c r="L71" s="193">
        <v>1</v>
      </c>
      <c r="M71" s="193">
        <v>0</v>
      </c>
      <c r="N71" s="193">
        <v>1</v>
      </c>
      <c r="O71" s="193">
        <v>0</v>
      </c>
      <c r="P71" s="193">
        <v>23</v>
      </c>
      <c r="Q71" s="193">
        <v>1</v>
      </c>
      <c r="R71" s="193">
        <v>0</v>
      </c>
      <c r="S71" s="193">
        <f t="shared" si="20"/>
        <v>98</v>
      </c>
      <c r="T71" s="193">
        <f t="shared" si="21"/>
        <v>0.39795918367346939</v>
      </c>
      <c r="U71" s="197">
        <f t="shared" si="22"/>
        <v>0</v>
      </c>
      <c r="V71" s="193">
        <f t="shared" si="23"/>
        <v>0.33673469387755101</v>
      </c>
      <c r="W71" s="193">
        <f t="shared" si="24"/>
        <v>0</v>
      </c>
      <c r="X71" s="193">
        <f t="shared" si="25"/>
        <v>0.23469387755102042</v>
      </c>
      <c r="Y71" s="193">
        <f t="shared" si="26"/>
        <v>1.020408163265306E-2</v>
      </c>
      <c r="Z71" s="193">
        <f t="shared" si="27"/>
        <v>0</v>
      </c>
      <c r="AA71" s="193">
        <f t="shared" si="28"/>
        <v>1.020408163265306E-2</v>
      </c>
      <c r="AB71" s="193">
        <f t="shared" si="29"/>
        <v>1.020408163265306E-2</v>
      </c>
      <c r="AC71" s="193">
        <f t="shared" si="30"/>
        <v>0</v>
      </c>
      <c r="AD71" s="193">
        <f t="shared" si="31"/>
        <v>0.39795918367346939</v>
      </c>
      <c r="AE71" s="193" t="str">
        <f t="shared" si="32"/>
        <v>Bush</v>
      </c>
      <c r="AF71" s="193"/>
      <c r="AG71" s="193" t="str">
        <f t="shared" si="19"/>
        <v>05-165</v>
      </c>
      <c r="AH71" s="209" t="s">
        <v>5923</v>
      </c>
      <c r="AJ71" s="202">
        <v>5</v>
      </c>
      <c r="AK71" s="202" t="s">
        <v>5202</v>
      </c>
      <c r="AL71" s="209" t="s">
        <v>5923</v>
      </c>
      <c r="AR71"/>
    </row>
    <row r="72" spans="1:44" s="202" customFormat="1" x14ac:dyDescent="0.25">
      <c r="A72" s="193" t="s">
        <v>4651</v>
      </c>
      <c r="B72" s="193">
        <v>5</v>
      </c>
      <c r="C72" s="193" t="s">
        <v>5202</v>
      </c>
      <c r="D72" s="198" t="s">
        <v>5923</v>
      </c>
      <c r="E72" s="198" t="s">
        <v>4638</v>
      </c>
      <c r="F72" s="193">
        <v>58.69</v>
      </c>
      <c r="G72" s="193">
        <v>799</v>
      </c>
      <c r="H72" s="193">
        <v>469</v>
      </c>
      <c r="I72" s="193">
        <v>164</v>
      </c>
      <c r="J72" s="193">
        <v>137</v>
      </c>
      <c r="K72" s="193">
        <v>1</v>
      </c>
      <c r="L72" s="193">
        <v>3</v>
      </c>
      <c r="M72" s="193">
        <v>0</v>
      </c>
      <c r="N72" s="193">
        <v>1</v>
      </c>
      <c r="O72" s="193">
        <v>3</v>
      </c>
      <c r="P72" s="193">
        <v>153</v>
      </c>
      <c r="Q72" s="193">
        <v>0</v>
      </c>
      <c r="R72" s="193">
        <v>0</v>
      </c>
      <c r="S72" s="193">
        <f t="shared" si="20"/>
        <v>462</v>
      </c>
      <c r="T72" s="193">
        <f t="shared" si="21"/>
        <v>0.354978354978355</v>
      </c>
      <c r="U72" s="197">
        <f t="shared" si="22"/>
        <v>2.1645021645021645E-3</v>
      </c>
      <c r="V72" s="193">
        <f t="shared" si="23"/>
        <v>0.29653679653679654</v>
      </c>
      <c r="W72" s="193">
        <f t="shared" si="24"/>
        <v>6.4935064935064939E-3</v>
      </c>
      <c r="X72" s="193">
        <f t="shared" si="25"/>
        <v>0.33116883116883117</v>
      </c>
      <c r="Y72" s="193">
        <f t="shared" si="26"/>
        <v>6.4935064935064939E-3</v>
      </c>
      <c r="Z72" s="193">
        <f t="shared" si="27"/>
        <v>0</v>
      </c>
      <c r="AA72" s="193">
        <f t="shared" si="28"/>
        <v>2.1645021645021645E-3</v>
      </c>
      <c r="AB72" s="193">
        <f t="shared" si="29"/>
        <v>0</v>
      </c>
      <c r="AC72" s="193">
        <f t="shared" si="30"/>
        <v>0</v>
      </c>
      <c r="AD72" s="193">
        <f t="shared" si="31"/>
        <v>0.354978354978355</v>
      </c>
      <c r="AE72" s="193" t="str">
        <f t="shared" si="32"/>
        <v>Bush</v>
      </c>
      <c r="AF72" s="193"/>
      <c r="AG72" s="193" t="str">
        <f t="shared" si="19"/>
        <v>05-170</v>
      </c>
      <c r="AH72" s="209" t="s">
        <v>5923</v>
      </c>
      <c r="AJ72" s="202">
        <v>5</v>
      </c>
      <c r="AK72" s="202" t="s">
        <v>5202</v>
      </c>
      <c r="AL72" s="209" t="s">
        <v>5923</v>
      </c>
      <c r="AR72"/>
    </row>
    <row r="73" spans="1:44" s="202" customFormat="1" x14ac:dyDescent="0.25">
      <c r="A73" s="193" t="s">
        <v>4652</v>
      </c>
      <c r="B73" s="193">
        <v>5</v>
      </c>
      <c r="C73" s="193" t="s">
        <v>5202</v>
      </c>
      <c r="D73" s="198" t="s">
        <v>5918</v>
      </c>
      <c r="E73" s="198" t="s">
        <v>4639</v>
      </c>
      <c r="F73" s="193">
        <v>45.45</v>
      </c>
      <c r="G73" s="193">
        <v>286</v>
      </c>
      <c r="H73" s="193">
        <v>130</v>
      </c>
      <c r="I73" s="193">
        <v>20</v>
      </c>
      <c r="J73" s="193">
        <v>81</v>
      </c>
      <c r="K73" s="193">
        <v>1</v>
      </c>
      <c r="L73" s="193">
        <v>1</v>
      </c>
      <c r="M73" s="193">
        <v>0</v>
      </c>
      <c r="N73" s="193">
        <v>0</v>
      </c>
      <c r="O73" s="193">
        <v>0</v>
      </c>
      <c r="P73" s="193">
        <v>26</v>
      </c>
      <c r="Q73" s="193">
        <v>0</v>
      </c>
      <c r="R73" s="193">
        <v>0</v>
      </c>
      <c r="S73" s="193">
        <f t="shared" si="20"/>
        <v>129</v>
      </c>
      <c r="T73" s="193">
        <f t="shared" si="21"/>
        <v>0.15503875968992248</v>
      </c>
      <c r="U73" s="197">
        <f t="shared" si="22"/>
        <v>7.7519379844961239E-3</v>
      </c>
      <c r="V73" s="193">
        <f t="shared" si="23"/>
        <v>0.62790697674418605</v>
      </c>
      <c r="W73" s="193">
        <f t="shared" si="24"/>
        <v>0</v>
      </c>
      <c r="X73" s="193">
        <f t="shared" si="25"/>
        <v>0.20155038759689922</v>
      </c>
      <c r="Y73" s="193">
        <f t="shared" si="26"/>
        <v>7.7519379844961239E-3</v>
      </c>
      <c r="Z73" s="193">
        <f t="shared" si="27"/>
        <v>0</v>
      </c>
      <c r="AA73" s="193">
        <f t="shared" si="28"/>
        <v>0</v>
      </c>
      <c r="AB73" s="193">
        <f t="shared" si="29"/>
        <v>0</v>
      </c>
      <c r="AC73" s="193">
        <f t="shared" si="30"/>
        <v>0</v>
      </c>
      <c r="AD73" s="193">
        <f t="shared" si="31"/>
        <v>2.6279069767441863</v>
      </c>
      <c r="AE73" s="193" t="str">
        <f t="shared" si="32"/>
        <v>Clinton</v>
      </c>
      <c r="AF73" s="193"/>
      <c r="AG73" s="193" t="str">
        <f t="shared" si="19"/>
        <v>05-180</v>
      </c>
      <c r="AH73" s="209" t="s">
        <v>5918</v>
      </c>
      <c r="AJ73" s="202">
        <v>5</v>
      </c>
      <c r="AK73" s="202" t="s">
        <v>5202</v>
      </c>
      <c r="AL73" s="209" t="s">
        <v>5918</v>
      </c>
      <c r="AR73"/>
    </row>
    <row r="74" spans="1:44" s="202" customFormat="1" x14ac:dyDescent="0.25">
      <c r="A74" s="193" t="s">
        <v>4653</v>
      </c>
      <c r="B74" s="193">
        <v>5</v>
      </c>
      <c r="C74" s="193" t="s">
        <v>5202</v>
      </c>
      <c r="D74" s="198" t="s">
        <v>5918</v>
      </c>
      <c r="E74" s="198" t="s">
        <v>4640</v>
      </c>
      <c r="F74" s="193">
        <v>60.85</v>
      </c>
      <c r="G74" s="193">
        <v>396</v>
      </c>
      <c r="H74" s="193">
        <v>241</v>
      </c>
      <c r="I74" s="193">
        <v>74</v>
      </c>
      <c r="J74" s="193">
        <v>94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42</v>
      </c>
      <c r="Q74" s="193">
        <v>0</v>
      </c>
      <c r="R74" s="193">
        <v>0</v>
      </c>
      <c r="S74" s="193">
        <f t="shared" si="20"/>
        <v>210</v>
      </c>
      <c r="T74" s="193">
        <f t="shared" si="21"/>
        <v>0.35238095238095241</v>
      </c>
      <c r="U74" s="197">
        <f t="shared" si="22"/>
        <v>0</v>
      </c>
      <c r="V74" s="193">
        <f t="shared" si="23"/>
        <v>0.44761904761904764</v>
      </c>
      <c r="W74" s="193">
        <f t="shared" si="24"/>
        <v>0</v>
      </c>
      <c r="X74" s="193">
        <f t="shared" si="25"/>
        <v>0.2</v>
      </c>
      <c r="Y74" s="193">
        <f t="shared" si="26"/>
        <v>0</v>
      </c>
      <c r="Z74" s="193">
        <f t="shared" si="27"/>
        <v>0</v>
      </c>
      <c r="AA74" s="193">
        <f t="shared" si="28"/>
        <v>0</v>
      </c>
      <c r="AB74" s="193">
        <f t="shared" si="29"/>
        <v>0</v>
      </c>
      <c r="AC74" s="193">
        <f t="shared" si="30"/>
        <v>0</v>
      </c>
      <c r="AD74" s="193">
        <f t="shared" si="31"/>
        <v>2.4476190476190478</v>
      </c>
      <c r="AE74" s="193" t="str">
        <f t="shared" si="32"/>
        <v>Clinton</v>
      </c>
      <c r="AF74" s="193"/>
      <c r="AG74" s="193" t="str">
        <f t="shared" si="19"/>
        <v>05-185</v>
      </c>
      <c r="AH74" s="209" t="s">
        <v>5918</v>
      </c>
      <c r="AJ74" s="202">
        <v>5</v>
      </c>
      <c r="AK74" s="202" t="s">
        <v>5202</v>
      </c>
      <c r="AL74" s="209" t="s">
        <v>5918</v>
      </c>
      <c r="AR74"/>
    </row>
    <row r="75" spans="1:44" s="202" customFormat="1" x14ac:dyDescent="0.25">
      <c r="A75" s="193" t="s">
        <v>4654</v>
      </c>
      <c r="B75" s="193">
        <v>5</v>
      </c>
      <c r="C75" s="193" t="s">
        <v>5202</v>
      </c>
      <c r="D75" s="198" t="s">
        <v>5918</v>
      </c>
      <c r="E75" s="198" t="s">
        <v>4641</v>
      </c>
      <c r="F75" s="193">
        <v>13.33</v>
      </c>
      <c r="G75" s="193">
        <v>105</v>
      </c>
      <c r="H75" s="193">
        <v>14</v>
      </c>
      <c r="I75" s="193">
        <v>2</v>
      </c>
      <c r="J75" s="193">
        <v>5</v>
      </c>
      <c r="K75" s="193">
        <v>0</v>
      </c>
      <c r="L75" s="193">
        <v>0</v>
      </c>
      <c r="M75" s="193">
        <v>0</v>
      </c>
      <c r="N75" s="193">
        <v>0</v>
      </c>
      <c r="O75" s="193">
        <v>0</v>
      </c>
      <c r="P75" s="193">
        <v>7</v>
      </c>
      <c r="Q75" s="193">
        <v>0</v>
      </c>
      <c r="R75" s="193">
        <v>0</v>
      </c>
      <c r="S75" s="193">
        <f t="shared" si="20"/>
        <v>14</v>
      </c>
      <c r="T75" s="193">
        <f t="shared" si="21"/>
        <v>0.14285714285714285</v>
      </c>
      <c r="U75" s="197">
        <f t="shared" si="22"/>
        <v>0</v>
      </c>
      <c r="V75" s="193">
        <f t="shared" si="23"/>
        <v>0.35714285714285715</v>
      </c>
      <c r="W75" s="193">
        <f t="shared" si="24"/>
        <v>0</v>
      </c>
      <c r="X75" s="193">
        <f t="shared" si="25"/>
        <v>0.5</v>
      </c>
      <c r="Y75" s="193">
        <f t="shared" si="26"/>
        <v>0</v>
      </c>
      <c r="Z75" s="193">
        <f t="shared" si="27"/>
        <v>0</v>
      </c>
      <c r="AA75" s="193">
        <f t="shared" si="28"/>
        <v>0</v>
      </c>
      <c r="AB75" s="193">
        <f t="shared" si="29"/>
        <v>0</v>
      </c>
      <c r="AC75" s="193">
        <f t="shared" si="30"/>
        <v>0</v>
      </c>
      <c r="AD75" s="193">
        <f t="shared" si="31"/>
        <v>4.5</v>
      </c>
      <c r="AE75" s="193" t="str">
        <f t="shared" si="32"/>
        <v>Perot</v>
      </c>
      <c r="AF75" s="193"/>
      <c r="AG75" s="193" t="str">
        <f t="shared" si="19"/>
        <v>05-190</v>
      </c>
      <c r="AH75" s="209" t="s">
        <v>5918</v>
      </c>
      <c r="AJ75" s="202">
        <v>5</v>
      </c>
      <c r="AK75" s="202" t="s">
        <v>5202</v>
      </c>
      <c r="AL75" s="209" t="s">
        <v>5918</v>
      </c>
      <c r="AR75"/>
    </row>
    <row r="76" spans="1:44" s="202" customFormat="1" x14ac:dyDescent="0.25">
      <c r="A76" s="193" t="s">
        <v>4655</v>
      </c>
      <c r="B76" s="193">
        <v>5</v>
      </c>
      <c r="C76" s="193" t="s">
        <v>5202</v>
      </c>
      <c r="D76" s="198" t="s">
        <v>5918</v>
      </c>
      <c r="E76" s="198" t="s">
        <v>4642</v>
      </c>
      <c r="F76" s="193">
        <v>54.33</v>
      </c>
      <c r="G76" s="193">
        <v>473</v>
      </c>
      <c r="H76" s="193">
        <v>257</v>
      </c>
      <c r="I76" s="193">
        <v>56</v>
      </c>
      <c r="J76" s="193">
        <v>123</v>
      </c>
      <c r="K76" s="193">
        <v>0</v>
      </c>
      <c r="L76" s="193">
        <v>2</v>
      </c>
      <c r="M76" s="193">
        <v>1</v>
      </c>
      <c r="N76" s="193">
        <v>1</v>
      </c>
      <c r="O76" s="193">
        <v>0</v>
      </c>
      <c r="P76" s="193">
        <v>66</v>
      </c>
      <c r="Q76" s="193">
        <v>1</v>
      </c>
      <c r="R76" s="193">
        <v>0</v>
      </c>
      <c r="S76" s="193">
        <f t="shared" si="20"/>
        <v>250</v>
      </c>
      <c r="T76" s="193">
        <f t="shared" si="21"/>
        <v>0.224</v>
      </c>
      <c r="U76" s="197">
        <f t="shared" si="22"/>
        <v>0</v>
      </c>
      <c r="V76" s="193">
        <f t="shared" si="23"/>
        <v>0.49199999999999999</v>
      </c>
      <c r="W76" s="193">
        <f t="shared" si="24"/>
        <v>0</v>
      </c>
      <c r="X76" s="193">
        <f t="shared" si="25"/>
        <v>0.26400000000000001</v>
      </c>
      <c r="Y76" s="193">
        <f t="shared" si="26"/>
        <v>8.0000000000000002E-3</v>
      </c>
      <c r="Z76" s="193">
        <f t="shared" si="27"/>
        <v>4.0000000000000001E-3</v>
      </c>
      <c r="AA76" s="193">
        <f t="shared" si="28"/>
        <v>4.0000000000000001E-3</v>
      </c>
      <c r="AB76" s="193">
        <f t="shared" si="29"/>
        <v>4.0000000000000001E-3</v>
      </c>
      <c r="AC76" s="193">
        <f t="shared" si="30"/>
        <v>0</v>
      </c>
      <c r="AD76" s="193">
        <f t="shared" si="31"/>
        <v>2.492</v>
      </c>
      <c r="AE76" s="193" t="str">
        <f t="shared" si="32"/>
        <v>Clinton</v>
      </c>
      <c r="AF76" s="193"/>
      <c r="AG76" s="193" t="str">
        <f t="shared" si="19"/>
        <v>05-195</v>
      </c>
      <c r="AH76" s="209" t="s">
        <v>5918</v>
      </c>
      <c r="AJ76" s="202">
        <v>5</v>
      </c>
      <c r="AK76" s="202" t="s">
        <v>5202</v>
      </c>
      <c r="AL76" s="209" t="s">
        <v>5918</v>
      </c>
      <c r="AR76"/>
    </row>
    <row r="77" spans="1:44" s="202" customFormat="1" x14ac:dyDescent="0.25">
      <c r="A77" s="193" t="s">
        <v>4656</v>
      </c>
      <c r="B77" s="193">
        <v>5</v>
      </c>
      <c r="C77" s="193" t="s">
        <v>5202</v>
      </c>
      <c r="D77" s="198" t="s">
        <v>5924</v>
      </c>
      <c r="E77" s="198" t="s">
        <v>4643</v>
      </c>
      <c r="F77" s="193">
        <v>81.81</v>
      </c>
      <c r="G77" s="193">
        <v>66</v>
      </c>
      <c r="H77" s="193">
        <v>54</v>
      </c>
      <c r="I77" s="193">
        <v>21</v>
      </c>
      <c r="J77" s="193">
        <v>20</v>
      </c>
      <c r="K77" s="193">
        <v>0</v>
      </c>
      <c r="L77" s="193">
        <v>0</v>
      </c>
      <c r="M77" s="193">
        <v>0</v>
      </c>
      <c r="N77" s="193">
        <v>0</v>
      </c>
      <c r="O77" s="193">
        <v>0</v>
      </c>
      <c r="P77" s="193">
        <v>11</v>
      </c>
      <c r="Q77" s="193">
        <v>1</v>
      </c>
      <c r="R77" s="193">
        <v>0</v>
      </c>
      <c r="S77" s="193">
        <f t="shared" si="20"/>
        <v>53</v>
      </c>
      <c r="T77" s="193">
        <f t="shared" si="21"/>
        <v>0.39622641509433965</v>
      </c>
      <c r="U77" s="197">
        <f t="shared" si="22"/>
        <v>0</v>
      </c>
      <c r="V77" s="193">
        <f t="shared" si="23"/>
        <v>0.37735849056603776</v>
      </c>
      <c r="W77" s="193">
        <f t="shared" si="24"/>
        <v>0</v>
      </c>
      <c r="X77" s="193">
        <f t="shared" si="25"/>
        <v>0.20754716981132076</v>
      </c>
      <c r="Y77" s="193">
        <f t="shared" si="26"/>
        <v>0</v>
      </c>
      <c r="Z77" s="193">
        <f t="shared" si="27"/>
        <v>0</v>
      </c>
      <c r="AA77" s="193">
        <f t="shared" si="28"/>
        <v>0</v>
      </c>
      <c r="AB77" s="193">
        <f t="shared" si="29"/>
        <v>1.8867924528301886E-2</v>
      </c>
      <c r="AC77" s="193">
        <f t="shared" si="30"/>
        <v>0</v>
      </c>
      <c r="AD77" s="193">
        <f t="shared" si="31"/>
        <v>0.39622641509433965</v>
      </c>
      <c r="AE77" s="193" t="str">
        <f t="shared" si="32"/>
        <v>Bush</v>
      </c>
      <c r="AF77" s="193"/>
      <c r="AG77" s="193" t="str">
        <f t="shared" si="19"/>
        <v>05-200</v>
      </c>
      <c r="AH77" s="209" t="s">
        <v>5924</v>
      </c>
      <c r="AJ77" s="202">
        <v>5</v>
      </c>
      <c r="AK77" s="202" t="s">
        <v>5202</v>
      </c>
      <c r="AL77" s="209" t="s">
        <v>5924</v>
      </c>
      <c r="AR77"/>
    </row>
    <row r="78" spans="1:44" s="202" customFormat="1" x14ac:dyDescent="0.25">
      <c r="A78" s="193" t="s">
        <v>4657</v>
      </c>
      <c r="B78" s="193">
        <v>5</v>
      </c>
      <c r="C78" s="193" t="s">
        <v>5202</v>
      </c>
      <c r="D78" s="198" t="s">
        <v>5918</v>
      </c>
      <c r="E78" s="198" t="s">
        <v>4644</v>
      </c>
      <c r="F78" s="193">
        <v>67.02</v>
      </c>
      <c r="G78" s="193">
        <v>94</v>
      </c>
      <c r="H78" s="193">
        <v>63</v>
      </c>
      <c r="I78" s="193">
        <v>28</v>
      </c>
      <c r="J78" s="193">
        <v>8</v>
      </c>
      <c r="K78" s="193">
        <v>0</v>
      </c>
      <c r="L78" s="193">
        <v>0</v>
      </c>
      <c r="M78" s="193">
        <v>0</v>
      </c>
      <c r="N78" s="193">
        <v>0</v>
      </c>
      <c r="O78" s="193">
        <v>0</v>
      </c>
      <c r="P78" s="193">
        <v>17</v>
      </c>
      <c r="Q78" s="193">
        <v>0</v>
      </c>
      <c r="R78" s="193">
        <v>0</v>
      </c>
      <c r="S78" s="193">
        <f t="shared" si="20"/>
        <v>53</v>
      </c>
      <c r="T78" s="193">
        <f t="shared" si="21"/>
        <v>0.52830188679245282</v>
      </c>
      <c r="U78" s="197">
        <f t="shared" si="22"/>
        <v>0</v>
      </c>
      <c r="V78" s="193">
        <f t="shared" si="23"/>
        <v>0.15094339622641509</v>
      </c>
      <c r="W78" s="193">
        <f t="shared" si="24"/>
        <v>0</v>
      </c>
      <c r="X78" s="193">
        <f t="shared" si="25"/>
        <v>0.32075471698113206</v>
      </c>
      <c r="Y78" s="193">
        <f t="shared" si="26"/>
        <v>0</v>
      </c>
      <c r="Z78" s="193">
        <f t="shared" si="27"/>
        <v>0</v>
      </c>
      <c r="AA78" s="193">
        <f t="shared" si="28"/>
        <v>0</v>
      </c>
      <c r="AB78" s="193">
        <f t="shared" si="29"/>
        <v>0</v>
      </c>
      <c r="AC78" s="193">
        <f t="shared" si="30"/>
        <v>0</v>
      </c>
      <c r="AD78" s="193">
        <f t="shared" si="31"/>
        <v>0.52830188679245282</v>
      </c>
      <c r="AE78" s="193" t="str">
        <f t="shared" si="32"/>
        <v>Bush</v>
      </c>
      <c r="AF78" s="193"/>
      <c r="AG78" s="193" t="str">
        <f t="shared" si="19"/>
        <v>05-205</v>
      </c>
      <c r="AH78" s="209" t="s">
        <v>5918</v>
      </c>
      <c r="AJ78" s="202">
        <v>5</v>
      </c>
      <c r="AK78" s="202" t="s">
        <v>5202</v>
      </c>
      <c r="AL78" s="209" t="s">
        <v>5918</v>
      </c>
      <c r="AR78"/>
    </row>
    <row r="79" spans="1:44" s="202" customFormat="1" x14ac:dyDescent="0.25">
      <c r="A79" s="193" t="s">
        <v>4671</v>
      </c>
      <c r="B79" s="193">
        <v>5</v>
      </c>
      <c r="C79" s="193" t="s">
        <v>5202</v>
      </c>
      <c r="D79" s="198" t="s">
        <v>5926</v>
      </c>
      <c r="E79" s="198" t="s">
        <v>4658</v>
      </c>
      <c r="F79" s="193">
        <v>41.96</v>
      </c>
      <c r="G79" s="193">
        <v>112</v>
      </c>
      <c r="H79" s="193">
        <v>47</v>
      </c>
      <c r="I79" s="202">
        <v>15</v>
      </c>
      <c r="J79" s="193">
        <v>17</v>
      </c>
      <c r="K79" s="193">
        <v>0</v>
      </c>
      <c r="L79" s="193">
        <v>0</v>
      </c>
      <c r="M79" s="193">
        <v>0</v>
      </c>
      <c r="N79" s="193">
        <v>0</v>
      </c>
      <c r="O79" s="193">
        <v>0</v>
      </c>
      <c r="P79" s="193">
        <v>15</v>
      </c>
      <c r="Q79" s="193">
        <v>0</v>
      </c>
      <c r="R79" s="202">
        <v>0</v>
      </c>
      <c r="S79" s="193">
        <f t="shared" si="20"/>
        <v>47</v>
      </c>
      <c r="T79" s="193">
        <f t="shared" si="21"/>
        <v>0.31914893617021278</v>
      </c>
      <c r="U79" s="197">
        <f t="shared" si="22"/>
        <v>0</v>
      </c>
      <c r="V79" s="193">
        <f t="shared" si="23"/>
        <v>0.36170212765957449</v>
      </c>
      <c r="W79" s="193">
        <f t="shared" si="24"/>
        <v>0</v>
      </c>
      <c r="X79" s="193">
        <f t="shared" si="25"/>
        <v>0.31914893617021278</v>
      </c>
      <c r="Y79" s="193">
        <f t="shared" si="26"/>
        <v>0</v>
      </c>
      <c r="Z79" s="193">
        <f t="shared" si="27"/>
        <v>0</v>
      </c>
      <c r="AA79" s="193">
        <f t="shared" si="28"/>
        <v>0</v>
      </c>
      <c r="AB79" s="193">
        <f t="shared" si="29"/>
        <v>0</v>
      </c>
      <c r="AC79" s="193">
        <f t="shared" si="30"/>
        <v>0</v>
      </c>
      <c r="AD79" s="193">
        <f t="shared" si="31"/>
        <v>2.3617021276595747</v>
      </c>
      <c r="AE79" s="193" t="str">
        <f t="shared" si="32"/>
        <v>Clinton</v>
      </c>
      <c r="AF79" s="193"/>
      <c r="AG79" s="193" t="str">
        <f t="shared" si="19"/>
        <v>05-210</v>
      </c>
      <c r="AH79" s="209" t="s">
        <v>5926</v>
      </c>
      <c r="AJ79" s="202">
        <v>5</v>
      </c>
      <c r="AK79" s="202" t="s">
        <v>5202</v>
      </c>
      <c r="AL79" s="209" t="s">
        <v>5926</v>
      </c>
      <c r="AR79"/>
    </row>
    <row r="80" spans="1:44" s="202" customFormat="1" x14ac:dyDescent="0.25">
      <c r="A80" s="193" t="s">
        <v>4672</v>
      </c>
      <c r="B80" s="193">
        <v>5</v>
      </c>
      <c r="C80" s="193" t="s">
        <v>5202</v>
      </c>
      <c r="D80" s="198" t="s">
        <v>5918</v>
      </c>
      <c r="E80" s="198" t="s">
        <v>4659</v>
      </c>
      <c r="F80" s="193">
        <v>21.93</v>
      </c>
      <c r="G80" s="193">
        <v>155</v>
      </c>
      <c r="H80" s="193">
        <v>34</v>
      </c>
      <c r="I80" s="193">
        <v>5</v>
      </c>
      <c r="J80" s="193">
        <v>10</v>
      </c>
      <c r="K80" s="193">
        <v>0</v>
      </c>
      <c r="L80" s="193">
        <v>1</v>
      </c>
      <c r="M80" s="193">
        <v>1</v>
      </c>
      <c r="N80" s="193">
        <v>0</v>
      </c>
      <c r="O80" s="193">
        <v>5</v>
      </c>
      <c r="P80" s="193">
        <v>12</v>
      </c>
      <c r="Q80" s="193">
        <v>0</v>
      </c>
      <c r="R80" s="193">
        <v>0</v>
      </c>
      <c r="S80" s="193">
        <f t="shared" si="20"/>
        <v>34</v>
      </c>
      <c r="T80" s="193">
        <f t="shared" si="21"/>
        <v>0.14705882352941177</v>
      </c>
      <c r="U80" s="197">
        <f t="shared" si="22"/>
        <v>0</v>
      </c>
      <c r="V80" s="193">
        <f t="shared" si="23"/>
        <v>0.29411764705882354</v>
      </c>
      <c r="W80" s="193">
        <f t="shared" si="24"/>
        <v>0.14705882352941177</v>
      </c>
      <c r="X80" s="193">
        <f t="shared" si="25"/>
        <v>0.35294117647058826</v>
      </c>
      <c r="Y80" s="193">
        <f t="shared" si="26"/>
        <v>2.9411764705882353E-2</v>
      </c>
      <c r="Z80" s="193">
        <f t="shared" si="27"/>
        <v>2.9411764705882353E-2</v>
      </c>
      <c r="AA80" s="193">
        <f t="shared" si="28"/>
        <v>0</v>
      </c>
      <c r="AB80" s="193">
        <f t="shared" si="29"/>
        <v>0</v>
      </c>
      <c r="AC80" s="193">
        <f t="shared" si="30"/>
        <v>0</v>
      </c>
      <c r="AD80" s="193">
        <f t="shared" si="31"/>
        <v>4.3529411764705879</v>
      </c>
      <c r="AE80" s="193" t="str">
        <f t="shared" si="32"/>
        <v>Perot</v>
      </c>
      <c r="AF80" s="193"/>
      <c r="AG80" s="193" t="str">
        <f t="shared" si="19"/>
        <v>05-215</v>
      </c>
      <c r="AH80" s="209" t="s">
        <v>5918</v>
      </c>
      <c r="AJ80" s="202">
        <v>5</v>
      </c>
      <c r="AK80" s="202" t="s">
        <v>5202</v>
      </c>
      <c r="AL80" s="209" t="s">
        <v>5918</v>
      </c>
      <c r="AR80"/>
    </row>
    <row r="81" spans="1:44" s="202" customFormat="1" x14ac:dyDescent="0.25">
      <c r="A81" s="193" t="s">
        <v>4673</v>
      </c>
      <c r="B81" s="193">
        <v>5</v>
      </c>
      <c r="C81" s="193" t="s">
        <v>5202</v>
      </c>
      <c r="D81" s="198" t="s">
        <v>5923</v>
      </c>
      <c r="E81" s="198" t="s">
        <v>4660</v>
      </c>
      <c r="F81" s="193">
        <v>55.36</v>
      </c>
      <c r="G81" s="193">
        <v>298</v>
      </c>
      <c r="H81" s="193">
        <v>165</v>
      </c>
      <c r="I81" s="193">
        <v>48</v>
      </c>
      <c r="J81" s="193">
        <v>64</v>
      </c>
      <c r="K81" s="193">
        <v>0</v>
      </c>
      <c r="L81" s="193">
        <v>0</v>
      </c>
      <c r="M81" s="193">
        <v>0</v>
      </c>
      <c r="N81" s="193">
        <v>0</v>
      </c>
      <c r="O81" s="193">
        <v>2</v>
      </c>
      <c r="P81" s="202">
        <v>48</v>
      </c>
      <c r="Q81" s="202">
        <v>0</v>
      </c>
      <c r="R81" s="193">
        <v>0</v>
      </c>
      <c r="S81" s="193">
        <f t="shared" si="20"/>
        <v>162</v>
      </c>
      <c r="T81" s="193">
        <f t="shared" si="21"/>
        <v>0.29629629629629628</v>
      </c>
      <c r="U81" s="197">
        <f t="shared" si="22"/>
        <v>0</v>
      </c>
      <c r="V81" s="193">
        <f t="shared" si="23"/>
        <v>0.39506172839506171</v>
      </c>
      <c r="W81" s="193">
        <f t="shared" si="24"/>
        <v>1.2345679012345678E-2</v>
      </c>
      <c r="X81" s="193">
        <f t="shared" si="25"/>
        <v>0.29629629629629628</v>
      </c>
      <c r="Y81" s="193">
        <f t="shared" si="26"/>
        <v>0</v>
      </c>
      <c r="Z81" s="193">
        <f t="shared" si="27"/>
        <v>0</v>
      </c>
      <c r="AA81" s="193">
        <f t="shared" si="28"/>
        <v>0</v>
      </c>
      <c r="AB81" s="193">
        <f t="shared" si="29"/>
        <v>0</v>
      </c>
      <c r="AC81" s="193">
        <f t="shared" si="30"/>
        <v>0</v>
      </c>
      <c r="AD81" s="193">
        <f t="shared" si="31"/>
        <v>2.3950617283950617</v>
      </c>
      <c r="AE81" s="193" t="str">
        <f t="shared" si="32"/>
        <v>Clinton</v>
      </c>
      <c r="AF81" s="193"/>
      <c r="AG81" s="193" t="str">
        <f t="shared" si="19"/>
        <v>05-220</v>
      </c>
      <c r="AH81" s="209" t="s">
        <v>5923</v>
      </c>
      <c r="AJ81" s="202">
        <v>5</v>
      </c>
      <c r="AK81" s="202" t="s">
        <v>5202</v>
      </c>
      <c r="AL81" s="209" t="s">
        <v>5923</v>
      </c>
      <c r="AR81"/>
    </row>
    <row r="82" spans="1:44" s="202" customFormat="1" x14ac:dyDescent="0.25">
      <c r="A82" s="193" t="s">
        <v>4674</v>
      </c>
      <c r="B82" s="193">
        <v>5</v>
      </c>
      <c r="C82" s="193" t="s">
        <v>5202</v>
      </c>
      <c r="D82" s="198" t="s">
        <v>5918</v>
      </c>
      <c r="E82" s="198" t="s">
        <v>4661</v>
      </c>
      <c r="F82" s="193">
        <v>21.8</v>
      </c>
      <c r="G82" s="193">
        <v>133</v>
      </c>
      <c r="H82" s="193">
        <v>29</v>
      </c>
      <c r="I82" s="193">
        <v>7</v>
      </c>
      <c r="J82" s="193">
        <v>9</v>
      </c>
      <c r="K82" s="193">
        <v>0</v>
      </c>
      <c r="L82" s="193">
        <v>0</v>
      </c>
      <c r="M82" s="193">
        <v>0</v>
      </c>
      <c r="N82" s="193">
        <v>0</v>
      </c>
      <c r="O82" s="193">
        <v>0</v>
      </c>
      <c r="P82" s="202">
        <v>12</v>
      </c>
      <c r="Q82" s="202">
        <v>0</v>
      </c>
      <c r="R82" s="193">
        <v>0</v>
      </c>
      <c r="S82" s="193">
        <f t="shared" si="20"/>
        <v>28</v>
      </c>
      <c r="T82" s="193">
        <f t="shared" si="21"/>
        <v>0.25</v>
      </c>
      <c r="U82" s="197">
        <f t="shared" si="22"/>
        <v>0</v>
      </c>
      <c r="V82" s="193">
        <f t="shared" si="23"/>
        <v>0.32142857142857145</v>
      </c>
      <c r="W82" s="193">
        <f t="shared" si="24"/>
        <v>0</v>
      </c>
      <c r="X82" s="193">
        <f t="shared" si="25"/>
        <v>0.42857142857142855</v>
      </c>
      <c r="Y82" s="193">
        <f t="shared" si="26"/>
        <v>0</v>
      </c>
      <c r="Z82" s="193">
        <f t="shared" si="27"/>
        <v>0</v>
      </c>
      <c r="AA82" s="193">
        <f t="shared" si="28"/>
        <v>0</v>
      </c>
      <c r="AB82" s="193">
        <f t="shared" si="29"/>
        <v>0</v>
      </c>
      <c r="AC82" s="193">
        <f t="shared" si="30"/>
        <v>0</v>
      </c>
      <c r="AD82" s="193">
        <f t="shared" si="31"/>
        <v>4.4285714285714288</v>
      </c>
      <c r="AE82" s="193" t="str">
        <f t="shared" si="32"/>
        <v>Perot</v>
      </c>
      <c r="AF82" s="193"/>
      <c r="AG82" s="193" t="str">
        <f t="shared" si="19"/>
        <v>05-225</v>
      </c>
      <c r="AH82" s="209" t="s">
        <v>5918</v>
      </c>
      <c r="AJ82" s="202">
        <v>5</v>
      </c>
      <c r="AK82" s="202" t="s">
        <v>5202</v>
      </c>
      <c r="AL82" s="209" t="s">
        <v>5918</v>
      </c>
      <c r="AR82"/>
    </row>
    <row r="83" spans="1:44" s="202" customFormat="1" x14ac:dyDescent="0.25">
      <c r="A83" s="193" t="s">
        <v>4675</v>
      </c>
      <c r="B83" s="193">
        <v>5</v>
      </c>
      <c r="C83" s="193" t="s">
        <v>5202</v>
      </c>
      <c r="D83" s="198" t="s">
        <v>5925</v>
      </c>
      <c r="E83" s="198" t="s">
        <v>4662</v>
      </c>
      <c r="F83" s="193">
        <v>59.02</v>
      </c>
      <c r="G83" s="193">
        <v>593</v>
      </c>
      <c r="H83" s="193">
        <v>350</v>
      </c>
      <c r="I83" s="193">
        <v>129</v>
      </c>
      <c r="J83" s="193">
        <v>117</v>
      </c>
      <c r="K83" s="193">
        <v>1</v>
      </c>
      <c r="L83" s="193">
        <v>0</v>
      </c>
      <c r="M83" s="193">
        <v>0</v>
      </c>
      <c r="N83" s="193">
        <v>1</v>
      </c>
      <c r="O83" s="193">
        <v>1</v>
      </c>
      <c r="P83" s="193">
        <v>98</v>
      </c>
      <c r="Q83" s="193">
        <v>2</v>
      </c>
      <c r="R83" s="193">
        <v>0</v>
      </c>
      <c r="S83" s="193">
        <f t="shared" si="20"/>
        <v>349</v>
      </c>
      <c r="T83" s="193">
        <f t="shared" si="21"/>
        <v>0.36962750716332377</v>
      </c>
      <c r="U83" s="197">
        <f t="shared" si="22"/>
        <v>2.8653295128939827E-3</v>
      </c>
      <c r="V83" s="193">
        <f t="shared" si="23"/>
        <v>0.33524355300859598</v>
      </c>
      <c r="W83" s="193">
        <f t="shared" si="24"/>
        <v>2.8653295128939827E-3</v>
      </c>
      <c r="X83" s="193">
        <f t="shared" si="25"/>
        <v>0.28080229226361031</v>
      </c>
      <c r="Y83" s="193">
        <f t="shared" si="26"/>
        <v>0</v>
      </c>
      <c r="Z83" s="193">
        <f t="shared" si="27"/>
        <v>0</v>
      </c>
      <c r="AA83" s="193">
        <f t="shared" si="28"/>
        <v>2.8653295128939827E-3</v>
      </c>
      <c r="AB83" s="193">
        <f t="shared" si="29"/>
        <v>5.7306590257879654E-3</v>
      </c>
      <c r="AC83" s="193">
        <f t="shared" si="30"/>
        <v>0</v>
      </c>
      <c r="AD83" s="193">
        <f t="shared" si="31"/>
        <v>0.36962750716332377</v>
      </c>
      <c r="AE83" s="193" t="str">
        <f t="shared" si="32"/>
        <v>Bush</v>
      </c>
      <c r="AF83" s="193"/>
      <c r="AG83" s="193" t="str">
        <f t="shared" si="19"/>
        <v>05-240</v>
      </c>
      <c r="AH83" s="209" t="s">
        <v>5925</v>
      </c>
      <c r="AJ83" s="202">
        <v>5</v>
      </c>
      <c r="AK83" s="202" t="s">
        <v>5202</v>
      </c>
      <c r="AL83" s="209" t="s">
        <v>5925</v>
      </c>
      <c r="AR83"/>
    </row>
    <row r="84" spans="1:44" s="202" customFormat="1" x14ac:dyDescent="0.25">
      <c r="A84" s="193" t="s">
        <v>4676</v>
      </c>
      <c r="B84" s="193">
        <v>5</v>
      </c>
      <c r="C84" s="193" t="s">
        <v>5202</v>
      </c>
      <c r="D84" s="198" t="s">
        <v>5918</v>
      </c>
      <c r="E84" s="198" t="s">
        <v>4663</v>
      </c>
      <c r="F84" s="193">
        <v>51.01</v>
      </c>
      <c r="G84" s="193">
        <v>443</v>
      </c>
      <c r="H84" s="193">
        <v>226</v>
      </c>
      <c r="I84" s="193">
        <v>87</v>
      </c>
      <c r="J84" s="193">
        <v>32</v>
      </c>
      <c r="K84" s="193">
        <v>0</v>
      </c>
      <c r="L84" s="193">
        <v>1</v>
      </c>
      <c r="M84" s="193">
        <v>0</v>
      </c>
      <c r="N84" s="193">
        <v>0</v>
      </c>
      <c r="O84" s="193">
        <v>2</v>
      </c>
      <c r="P84" s="193">
        <v>100</v>
      </c>
      <c r="Q84" s="193">
        <v>2</v>
      </c>
      <c r="R84" s="193">
        <v>1</v>
      </c>
      <c r="S84" s="193">
        <f t="shared" si="20"/>
        <v>225</v>
      </c>
      <c r="T84" s="193">
        <f t="shared" si="21"/>
        <v>0.38666666666666666</v>
      </c>
      <c r="U84" s="197">
        <f t="shared" si="22"/>
        <v>0</v>
      </c>
      <c r="V84" s="193">
        <f t="shared" si="23"/>
        <v>0.14222222222222222</v>
      </c>
      <c r="W84" s="193">
        <f t="shared" si="24"/>
        <v>8.8888888888888889E-3</v>
      </c>
      <c r="X84" s="193">
        <f t="shared" si="25"/>
        <v>0.44444444444444442</v>
      </c>
      <c r="Y84" s="193">
        <f t="shared" si="26"/>
        <v>4.4444444444444444E-3</v>
      </c>
      <c r="Z84" s="193">
        <f t="shared" si="27"/>
        <v>0</v>
      </c>
      <c r="AA84" s="193">
        <f t="shared" si="28"/>
        <v>0</v>
      </c>
      <c r="AB84" s="193">
        <f t="shared" si="29"/>
        <v>8.8888888888888889E-3</v>
      </c>
      <c r="AC84" s="193">
        <f t="shared" si="30"/>
        <v>4.4444444444444444E-3</v>
      </c>
      <c r="AD84" s="193">
        <f t="shared" si="31"/>
        <v>4.4444444444444446</v>
      </c>
      <c r="AE84" s="193" t="str">
        <f t="shared" si="32"/>
        <v>Perot</v>
      </c>
      <c r="AF84" s="193"/>
      <c r="AG84" s="193" t="str">
        <f t="shared" si="19"/>
        <v>05-245</v>
      </c>
      <c r="AH84" s="209" t="s">
        <v>5918</v>
      </c>
      <c r="AJ84" s="202">
        <v>5</v>
      </c>
      <c r="AK84" s="202" t="s">
        <v>5202</v>
      </c>
      <c r="AL84" s="209" t="s">
        <v>5918</v>
      </c>
      <c r="AR84"/>
    </row>
    <row r="85" spans="1:44" s="202" customFormat="1" x14ac:dyDescent="0.25">
      <c r="A85" s="193" t="s">
        <v>4677</v>
      </c>
      <c r="B85" s="193">
        <v>5</v>
      </c>
      <c r="C85" s="193" t="s">
        <v>5202</v>
      </c>
      <c r="D85" s="198" t="s">
        <v>5926</v>
      </c>
      <c r="E85" s="198" t="s">
        <v>4664</v>
      </c>
      <c r="F85" s="193">
        <v>53.38</v>
      </c>
      <c r="G85" s="193">
        <v>354</v>
      </c>
      <c r="H85" s="193">
        <v>189</v>
      </c>
      <c r="I85" s="193">
        <v>79</v>
      </c>
      <c r="J85" s="193">
        <v>65</v>
      </c>
      <c r="K85" s="193">
        <v>1</v>
      </c>
      <c r="L85" s="193">
        <v>0</v>
      </c>
      <c r="M85" s="193">
        <v>0</v>
      </c>
      <c r="N85" s="193">
        <v>1</v>
      </c>
      <c r="O85" s="193">
        <v>0</v>
      </c>
      <c r="P85" s="193">
        <v>42</v>
      </c>
      <c r="Q85" s="193">
        <v>0</v>
      </c>
      <c r="R85" s="193">
        <v>0</v>
      </c>
      <c r="S85" s="193">
        <f t="shared" si="20"/>
        <v>188</v>
      </c>
      <c r="T85" s="193">
        <f t="shared" si="21"/>
        <v>0.42021276595744683</v>
      </c>
      <c r="U85" s="197">
        <f t="shared" si="22"/>
        <v>5.3191489361702126E-3</v>
      </c>
      <c r="V85" s="193">
        <f t="shared" si="23"/>
        <v>0.34574468085106386</v>
      </c>
      <c r="W85" s="193">
        <f t="shared" si="24"/>
        <v>0</v>
      </c>
      <c r="X85" s="193">
        <f t="shared" si="25"/>
        <v>0.22340425531914893</v>
      </c>
      <c r="Y85" s="193">
        <f t="shared" si="26"/>
        <v>0</v>
      </c>
      <c r="Z85" s="193">
        <f t="shared" si="27"/>
        <v>0</v>
      </c>
      <c r="AA85" s="193">
        <f t="shared" si="28"/>
        <v>5.3191489361702126E-3</v>
      </c>
      <c r="AB85" s="193">
        <f t="shared" si="29"/>
        <v>0</v>
      </c>
      <c r="AC85" s="193">
        <f t="shared" si="30"/>
        <v>0</v>
      </c>
      <c r="AD85" s="193">
        <f t="shared" si="31"/>
        <v>0.42021276595744683</v>
      </c>
      <c r="AE85" s="193" t="str">
        <f t="shared" si="32"/>
        <v>Bush</v>
      </c>
      <c r="AF85" s="193"/>
      <c r="AG85" s="193" t="str">
        <f t="shared" si="19"/>
        <v>05-255</v>
      </c>
      <c r="AH85" s="209" t="s">
        <v>5926</v>
      </c>
      <c r="AJ85" s="202">
        <v>5</v>
      </c>
      <c r="AK85" s="202" t="s">
        <v>5202</v>
      </c>
      <c r="AL85" s="209" t="s">
        <v>5926</v>
      </c>
      <c r="AR85"/>
    </row>
    <row r="86" spans="1:44" s="202" customFormat="1" x14ac:dyDescent="0.25">
      <c r="A86" s="193" t="s">
        <v>4678</v>
      </c>
      <c r="B86" s="193">
        <v>5</v>
      </c>
      <c r="C86" s="193" t="s">
        <v>5202</v>
      </c>
      <c r="D86" s="198" t="s">
        <v>5924</v>
      </c>
      <c r="E86" s="198" t="s">
        <v>4665</v>
      </c>
      <c r="F86" s="193">
        <v>63.37</v>
      </c>
      <c r="G86" s="193">
        <v>456</v>
      </c>
      <c r="H86" s="193">
        <v>289</v>
      </c>
      <c r="I86" s="193">
        <v>90</v>
      </c>
      <c r="J86" s="193">
        <v>121</v>
      </c>
      <c r="K86" s="193">
        <v>0</v>
      </c>
      <c r="L86" s="193">
        <v>0</v>
      </c>
      <c r="M86" s="193">
        <v>2</v>
      </c>
      <c r="N86" s="193">
        <v>1</v>
      </c>
      <c r="O86" s="193">
        <v>0</v>
      </c>
      <c r="P86" s="193">
        <v>64</v>
      </c>
      <c r="Q86" s="193">
        <v>1</v>
      </c>
      <c r="R86" s="193">
        <v>0</v>
      </c>
      <c r="S86" s="193">
        <f t="shared" si="20"/>
        <v>279</v>
      </c>
      <c r="T86" s="193">
        <f t="shared" si="21"/>
        <v>0.32258064516129031</v>
      </c>
      <c r="U86" s="197">
        <f t="shared" si="22"/>
        <v>0</v>
      </c>
      <c r="V86" s="193">
        <f t="shared" si="23"/>
        <v>0.43369175627240142</v>
      </c>
      <c r="W86" s="193">
        <f t="shared" si="24"/>
        <v>0</v>
      </c>
      <c r="X86" s="193">
        <f t="shared" si="25"/>
        <v>0.22939068100358423</v>
      </c>
      <c r="Y86" s="193">
        <f t="shared" si="26"/>
        <v>0</v>
      </c>
      <c r="Z86" s="193">
        <f t="shared" si="27"/>
        <v>7.1684587813620072E-3</v>
      </c>
      <c r="AA86" s="193">
        <f t="shared" si="28"/>
        <v>3.5842293906810036E-3</v>
      </c>
      <c r="AB86" s="193">
        <f t="shared" si="29"/>
        <v>3.5842293906810036E-3</v>
      </c>
      <c r="AC86" s="193">
        <f t="shared" si="30"/>
        <v>0</v>
      </c>
      <c r="AD86" s="193">
        <f t="shared" si="31"/>
        <v>2.4336917562724016</v>
      </c>
      <c r="AE86" s="193" t="str">
        <f t="shared" si="32"/>
        <v>Clinton</v>
      </c>
      <c r="AF86" s="193"/>
      <c r="AG86" s="193" t="str">
        <f t="shared" si="19"/>
        <v>05-260</v>
      </c>
      <c r="AH86" s="209" t="s">
        <v>5924</v>
      </c>
      <c r="AJ86" s="202">
        <v>5</v>
      </c>
      <c r="AK86" s="202" t="s">
        <v>5202</v>
      </c>
      <c r="AL86" s="209" t="s">
        <v>5924</v>
      </c>
      <c r="AR86"/>
    </row>
    <row r="87" spans="1:44" s="202" customFormat="1" x14ac:dyDescent="0.25">
      <c r="A87" s="193" t="s">
        <v>4679</v>
      </c>
      <c r="B87" s="193">
        <v>5</v>
      </c>
      <c r="C87" s="193" t="s">
        <v>5202</v>
      </c>
      <c r="D87" s="198" t="s">
        <v>5918</v>
      </c>
      <c r="E87" s="198" t="s">
        <v>4666</v>
      </c>
      <c r="F87" s="193">
        <v>66.42</v>
      </c>
      <c r="G87" s="193">
        <v>700</v>
      </c>
      <c r="H87" s="193">
        <v>465</v>
      </c>
      <c r="I87" s="193">
        <v>177</v>
      </c>
      <c r="J87" s="193">
        <v>172</v>
      </c>
      <c r="K87" s="193">
        <v>3</v>
      </c>
      <c r="L87" s="193">
        <v>1</v>
      </c>
      <c r="M87" s="193">
        <v>1</v>
      </c>
      <c r="N87" s="193">
        <v>0</v>
      </c>
      <c r="O87" s="193">
        <v>2</v>
      </c>
      <c r="P87" s="193">
        <v>101</v>
      </c>
      <c r="Q87" s="193">
        <v>0</v>
      </c>
      <c r="R87" s="193">
        <v>0</v>
      </c>
      <c r="S87" s="193">
        <f t="shared" si="20"/>
        <v>457</v>
      </c>
      <c r="T87" s="193">
        <f t="shared" si="21"/>
        <v>0.387308533916849</v>
      </c>
      <c r="U87" s="197">
        <f t="shared" si="22"/>
        <v>6.5645514223194746E-3</v>
      </c>
      <c r="V87" s="193">
        <f t="shared" si="23"/>
        <v>0.37636761487964987</v>
      </c>
      <c r="W87" s="193">
        <f t="shared" si="24"/>
        <v>4.3763676148796497E-3</v>
      </c>
      <c r="X87" s="193">
        <f t="shared" si="25"/>
        <v>0.22100656455142231</v>
      </c>
      <c r="Y87" s="193">
        <f t="shared" si="26"/>
        <v>2.1881838074398249E-3</v>
      </c>
      <c r="Z87" s="193">
        <f t="shared" si="27"/>
        <v>2.1881838074398249E-3</v>
      </c>
      <c r="AA87" s="193">
        <f t="shared" si="28"/>
        <v>0</v>
      </c>
      <c r="AB87" s="193">
        <f t="shared" si="29"/>
        <v>0</v>
      </c>
      <c r="AC87" s="193">
        <f t="shared" si="30"/>
        <v>0</v>
      </c>
      <c r="AD87" s="193">
        <f t="shared" si="31"/>
        <v>0.387308533916849</v>
      </c>
      <c r="AE87" s="193" t="str">
        <f t="shared" si="32"/>
        <v>Bush</v>
      </c>
      <c r="AF87" s="193"/>
      <c r="AG87" s="193" t="str">
        <f t="shared" si="19"/>
        <v>05-265</v>
      </c>
      <c r="AH87" s="209" t="s">
        <v>5918</v>
      </c>
      <c r="AJ87" s="202">
        <v>5</v>
      </c>
      <c r="AK87" s="202" t="s">
        <v>5202</v>
      </c>
      <c r="AL87" s="209" t="s">
        <v>5918</v>
      </c>
      <c r="AR87"/>
    </row>
    <row r="88" spans="1:44" s="202" customFormat="1" x14ac:dyDescent="0.25">
      <c r="A88" s="193" t="s">
        <v>4680</v>
      </c>
      <c r="B88" s="193">
        <v>5</v>
      </c>
      <c r="C88" s="193" t="s">
        <v>5202</v>
      </c>
      <c r="D88" s="198" t="s">
        <v>5924</v>
      </c>
      <c r="E88" s="198" t="s">
        <v>4667</v>
      </c>
      <c r="F88" s="193">
        <v>61.62</v>
      </c>
      <c r="G88" s="193">
        <v>185</v>
      </c>
      <c r="H88" s="193">
        <v>114</v>
      </c>
      <c r="I88" s="193">
        <v>25</v>
      </c>
      <c r="J88" s="193">
        <v>54</v>
      </c>
      <c r="K88" s="193">
        <v>0</v>
      </c>
      <c r="L88" s="193">
        <v>0</v>
      </c>
      <c r="M88" s="193">
        <v>0</v>
      </c>
      <c r="N88" s="193">
        <v>0</v>
      </c>
      <c r="O88" s="193">
        <v>1</v>
      </c>
      <c r="P88" s="193">
        <v>30</v>
      </c>
      <c r="Q88" s="193">
        <v>1</v>
      </c>
      <c r="R88" s="193">
        <v>0</v>
      </c>
      <c r="S88" s="193">
        <f t="shared" si="20"/>
        <v>111</v>
      </c>
      <c r="T88" s="193">
        <f t="shared" si="21"/>
        <v>0.22522522522522523</v>
      </c>
      <c r="U88" s="197">
        <f t="shared" si="22"/>
        <v>0</v>
      </c>
      <c r="V88" s="193">
        <f t="shared" si="23"/>
        <v>0.48648648648648651</v>
      </c>
      <c r="W88" s="193">
        <f t="shared" si="24"/>
        <v>9.0090090090090089E-3</v>
      </c>
      <c r="X88" s="193">
        <f t="shared" si="25"/>
        <v>0.27027027027027029</v>
      </c>
      <c r="Y88" s="193">
        <f t="shared" si="26"/>
        <v>0</v>
      </c>
      <c r="Z88" s="193">
        <f t="shared" si="27"/>
        <v>0</v>
      </c>
      <c r="AA88" s="193">
        <f t="shared" si="28"/>
        <v>0</v>
      </c>
      <c r="AB88" s="193">
        <f t="shared" si="29"/>
        <v>9.0090090090090089E-3</v>
      </c>
      <c r="AC88" s="193">
        <f t="shared" si="30"/>
        <v>0</v>
      </c>
      <c r="AD88" s="193">
        <f t="shared" si="31"/>
        <v>2.4864864864864864</v>
      </c>
      <c r="AE88" s="193" t="str">
        <f t="shared" si="32"/>
        <v>Clinton</v>
      </c>
      <c r="AF88" s="193"/>
      <c r="AG88" s="193" t="str">
        <f t="shared" si="19"/>
        <v>05-285</v>
      </c>
      <c r="AH88" s="209" t="s">
        <v>5924</v>
      </c>
      <c r="AJ88" s="202">
        <v>5</v>
      </c>
      <c r="AK88" s="202" t="s">
        <v>5202</v>
      </c>
      <c r="AL88" s="209" t="s">
        <v>5924</v>
      </c>
      <c r="AR88"/>
    </row>
    <row r="89" spans="1:44" s="202" customFormat="1" x14ac:dyDescent="0.25">
      <c r="A89" s="193" t="s">
        <v>4681</v>
      </c>
      <c r="B89" s="193">
        <v>5</v>
      </c>
      <c r="C89" s="193" t="s">
        <v>5202</v>
      </c>
      <c r="D89" s="198" t="s">
        <v>5918</v>
      </c>
      <c r="E89" s="198" t="s">
        <v>4668</v>
      </c>
      <c r="F89" s="193">
        <v>45.12</v>
      </c>
      <c r="G89" s="193">
        <v>82</v>
      </c>
      <c r="H89" s="193">
        <v>37</v>
      </c>
      <c r="I89" s="193">
        <v>9</v>
      </c>
      <c r="J89" s="193">
        <v>14</v>
      </c>
      <c r="K89" s="193">
        <v>1</v>
      </c>
      <c r="L89" s="193">
        <v>1</v>
      </c>
      <c r="M89" s="193">
        <v>0</v>
      </c>
      <c r="N89" s="193">
        <v>1</v>
      </c>
      <c r="O89" s="193">
        <v>1</v>
      </c>
      <c r="P89" s="193">
        <v>8</v>
      </c>
      <c r="Q89" s="193">
        <v>0</v>
      </c>
      <c r="R89" s="193">
        <v>1</v>
      </c>
      <c r="S89" s="193">
        <f t="shared" si="20"/>
        <v>36</v>
      </c>
      <c r="T89" s="193">
        <f t="shared" si="21"/>
        <v>0.25</v>
      </c>
      <c r="U89" s="197">
        <f t="shared" si="22"/>
        <v>2.7777777777777776E-2</v>
      </c>
      <c r="V89" s="193">
        <f t="shared" si="23"/>
        <v>0.3888888888888889</v>
      </c>
      <c r="W89" s="193">
        <f t="shared" si="24"/>
        <v>2.7777777777777776E-2</v>
      </c>
      <c r="X89" s="193">
        <f t="shared" si="25"/>
        <v>0.22222222222222221</v>
      </c>
      <c r="Y89" s="193">
        <f t="shared" si="26"/>
        <v>2.7777777777777776E-2</v>
      </c>
      <c r="Z89" s="193">
        <f t="shared" si="27"/>
        <v>0</v>
      </c>
      <c r="AA89" s="193">
        <f t="shared" si="28"/>
        <v>2.7777777777777776E-2</v>
      </c>
      <c r="AB89" s="193">
        <f t="shared" si="29"/>
        <v>0</v>
      </c>
      <c r="AC89" s="193">
        <f t="shared" si="30"/>
        <v>2.7777777777777776E-2</v>
      </c>
      <c r="AD89" s="193">
        <f t="shared" si="31"/>
        <v>2.3888888888888888</v>
      </c>
      <c r="AE89" s="193" t="str">
        <f t="shared" si="32"/>
        <v>Clinton</v>
      </c>
      <c r="AF89" s="193"/>
      <c r="AG89" s="193" t="str">
        <f t="shared" si="19"/>
        <v>05-290</v>
      </c>
      <c r="AH89" s="209" t="s">
        <v>5918</v>
      </c>
      <c r="AJ89" s="202">
        <v>5</v>
      </c>
      <c r="AK89" s="202" t="s">
        <v>5202</v>
      </c>
      <c r="AL89" s="209" t="s">
        <v>5918</v>
      </c>
      <c r="AR89"/>
    </row>
    <row r="90" spans="1:44" s="202" customFormat="1" x14ac:dyDescent="0.25">
      <c r="A90" s="193" t="s">
        <v>4682</v>
      </c>
      <c r="B90" s="193">
        <v>5</v>
      </c>
      <c r="C90" s="193" t="s">
        <v>5202</v>
      </c>
      <c r="D90" s="198" t="s">
        <v>5924</v>
      </c>
      <c r="E90" s="198" t="s">
        <v>4669</v>
      </c>
      <c r="F90" s="193">
        <v>29.16</v>
      </c>
      <c r="G90" s="193">
        <v>96</v>
      </c>
      <c r="H90" s="193">
        <v>28</v>
      </c>
      <c r="I90" s="193">
        <v>2</v>
      </c>
      <c r="J90" s="193">
        <v>16</v>
      </c>
      <c r="K90" s="193">
        <v>0</v>
      </c>
      <c r="L90" s="193">
        <v>0</v>
      </c>
      <c r="M90" s="193">
        <v>0</v>
      </c>
      <c r="N90" s="193">
        <v>0</v>
      </c>
      <c r="O90" s="193">
        <v>0</v>
      </c>
      <c r="P90" s="193">
        <v>9</v>
      </c>
      <c r="Q90" s="193">
        <v>0</v>
      </c>
      <c r="R90" s="193">
        <v>0</v>
      </c>
      <c r="S90" s="193">
        <f t="shared" si="20"/>
        <v>27</v>
      </c>
      <c r="T90" s="193">
        <f t="shared" si="21"/>
        <v>7.407407407407407E-2</v>
      </c>
      <c r="U90" s="197">
        <f t="shared" si="22"/>
        <v>0</v>
      </c>
      <c r="V90" s="193">
        <f t="shared" si="23"/>
        <v>0.59259259259259256</v>
      </c>
      <c r="W90" s="193">
        <f t="shared" si="24"/>
        <v>0</v>
      </c>
      <c r="X90" s="193">
        <f t="shared" si="25"/>
        <v>0.33333333333333331</v>
      </c>
      <c r="Y90" s="193">
        <f t="shared" si="26"/>
        <v>0</v>
      </c>
      <c r="Z90" s="193">
        <f t="shared" si="27"/>
        <v>0</v>
      </c>
      <c r="AA90" s="193">
        <f t="shared" si="28"/>
        <v>0</v>
      </c>
      <c r="AB90" s="193">
        <f t="shared" si="29"/>
        <v>0</v>
      </c>
      <c r="AC90" s="193">
        <f t="shared" si="30"/>
        <v>0</v>
      </c>
      <c r="AD90" s="193">
        <f t="shared" si="31"/>
        <v>2.5925925925925926</v>
      </c>
      <c r="AE90" s="193" t="str">
        <f t="shared" si="32"/>
        <v>Clinton</v>
      </c>
      <c r="AF90" s="193"/>
      <c r="AG90" s="193" t="str">
        <f t="shared" si="19"/>
        <v>05-295</v>
      </c>
      <c r="AH90" s="209" t="s">
        <v>5924</v>
      </c>
      <c r="AJ90" s="202">
        <v>5</v>
      </c>
      <c r="AK90" s="202" t="s">
        <v>5202</v>
      </c>
      <c r="AL90" s="209" t="s">
        <v>5924</v>
      </c>
      <c r="AR90"/>
    </row>
    <row r="91" spans="1:44" s="202" customFormat="1" x14ac:dyDescent="0.25">
      <c r="A91" s="193" t="s">
        <v>4683</v>
      </c>
      <c r="B91" s="193">
        <v>5</v>
      </c>
      <c r="C91" s="193" t="s">
        <v>5202</v>
      </c>
      <c r="D91" s="198" t="s">
        <v>5924</v>
      </c>
      <c r="E91" s="198" t="s">
        <v>4670</v>
      </c>
      <c r="F91" s="193">
        <v>27.39</v>
      </c>
      <c r="G91" s="193">
        <v>219</v>
      </c>
      <c r="H91" s="193">
        <v>60</v>
      </c>
      <c r="I91" s="193">
        <v>15</v>
      </c>
      <c r="J91" s="193">
        <v>26</v>
      </c>
      <c r="K91" s="193">
        <v>0</v>
      </c>
      <c r="L91" s="193">
        <v>1</v>
      </c>
      <c r="M91" s="193">
        <v>1</v>
      </c>
      <c r="N91" s="193">
        <v>0</v>
      </c>
      <c r="O91" s="193">
        <v>0</v>
      </c>
      <c r="P91" s="193">
        <v>15</v>
      </c>
      <c r="Q91" s="193">
        <v>2</v>
      </c>
      <c r="R91" s="193">
        <v>0</v>
      </c>
      <c r="S91" s="193">
        <f t="shared" si="20"/>
        <v>60</v>
      </c>
      <c r="T91" s="193">
        <f t="shared" si="21"/>
        <v>0.25</v>
      </c>
      <c r="U91" s="197">
        <f t="shared" si="22"/>
        <v>0</v>
      </c>
      <c r="V91" s="193">
        <f t="shared" si="23"/>
        <v>0.43333333333333335</v>
      </c>
      <c r="W91" s="193">
        <f t="shared" si="24"/>
        <v>0</v>
      </c>
      <c r="X91" s="193">
        <f t="shared" si="25"/>
        <v>0.25</v>
      </c>
      <c r="Y91" s="193">
        <f t="shared" si="26"/>
        <v>1.6666666666666666E-2</v>
      </c>
      <c r="Z91" s="193">
        <f t="shared" si="27"/>
        <v>1.6666666666666666E-2</v>
      </c>
      <c r="AA91" s="193">
        <f t="shared" si="28"/>
        <v>0</v>
      </c>
      <c r="AB91" s="193">
        <f t="shared" si="29"/>
        <v>3.3333333333333333E-2</v>
      </c>
      <c r="AC91" s="193">
        <f t="shared" si="30"/>
        <v>0</v>
      </c>
      <c r="AD91" s="193">
        <f t="shared" si="31"/>
        <v>2.4333333333333336</v>
      </c>
      <c r="AE91" s="193" t="str">
        <f t="shared" si="32"/>
        <v>Clinton</v>
      </c>
      <c r="AF91" s="193"/>
      <c r="AG91" s="193" t="str">
        <f t="shared" si="19"/>
        <v>05-315</v>
      </c>
      <c r="AH91" s="209" t="s">
        <v>5924</v>
      </c>
      <c r="AJ91" s="202">
        <v>5</v>
      </c>
      <c r="AK91" s="202" t="s">
        <v>5202</v>
      </c>
      <c r="AL91" s="209" t="s">
        <v>5924</v>
      </c>
      <c r="AR91"/>
    </row>
    <row r="92" spans="1:44" s="202" customFormat="1" x14ac:dyDescent="0.25">
      <c r="A92" s="193" t="s">
        <v>4686</v>
      </c>
      <c r="B92" s="193">
        <v>5</v>
      </c>
      <c r="C92" s="193" t="s">
        <v>5961</v>
      </c>
      <c r="D92" s="198">
        <v>0</v>
      </c>
      <c r="E92" s="198" t="s">
        <v>4540</v>
      </c>
      <c r="F92" s="193"/>
      <c r="G92" s="193">
        <v>0</v>
      </c>
      <c r="H92" s="193">
        <v>1184</v>
      </c>
      <c r="I92" s="193">
        <v>407</v>
      </c>
      <c r="J92" s="193">
        <v>408</v>
      </c>
      <c r="K92" s="193">
        <v>7</v>
      </c>
      <c r="L92" s="193">
        <v>5</v>
      </c>
      <c r="M92" s="193">
        <v>0</v>
      </c>
      <c r="N92" s="193">
        <v>1</v>
      </c>
      <c r="O92" s="193">
        <v>7</v>
      </c>
      <c r="P92" s="193">
        <v>329</v>
      </c>
      <c r="Q92" s="193">
        <v>2</v>
      </c>
      <c r="R92" s="193">
        <v>2</v>
      </c>
      <c r="S92" s="193">
        <f t="shared" si="20"/>
        <v>1168</v>
      </c>
      <c r="T92" s="193">
        <f t="shared" si="21"/>
        <v>0.34845890410958902</v>
      </c>
      <c r="U92" s="197">
        <f t="shared" si="22"/>
        <v>5.9931506849315065E-3</v>
      </c>
      <c r="V92" s="193">
        <f t="shared" si="23"/>
        <v>0.34931506849315069</v>
      </c>
      <c r="W92" s="193">
        <f t="shared" si="24"/>
        <v>5.9931506849315065E-3</v>
      </c>
      <c r="X92" s="193">
        <f t="shared" si="25"/>
        <v>0.28167808219178081</v>
      </c>
      <c r="Y92" s="193">
        <f t="shared" si="26"/>
        <v>4.2808219178082189E-3</v>
      </c>
      <c r="Z92" s="193">
        <f t="shared" si="27"/>
        <v>0</v>
      </c>
      <c r="AA92" s="193">
        <f t="shared" si="28"/>
        <v>8.5616438356164379E-4</v>
      </c>
      <c r="AB92" s="193">
        <f t="shared" si="29"/>
        <v>1.7123287671232876E-3</v>
      </c>
      <c r="AC92" s="193">
        <f t="shared" si="30"/>
        <v>1.7123287671232876E-3</v>
      </c>
      <c r="AD92" s="193">
        <f t="shared" si="31"/>
        <v>2.3493150684931505</v>
      </c>
      <c r="AE92" s="193" t="str">
        <f t="shared" si="32"/>
        <v>Clinton</v>
      </c>
      <c r="AF92" s="193"/>
      <c r="AG92" s="193" t="str">
        <f t="shared" si="19"/>
        <v>05-991</v>
      </c>
      <c r="AH92" s="209">
        <v>0</v>
      </c>
      <c r="AJ92" s="202">
        <v>5</v>
      </c>
      <c r="AK92" s="202" t="s">
        <v>5961</v>
      </c>
      <c r="AL92" s="209">
        <v>0</v>
      </c>
      <c r="AR92"/>
    </row>
    <row r="93" spans="1:44" s="202" customFormat="1" x14ac:dyDescent="0.25">
      <c r="A93" s="193" t="s">
        <v>4685</v>
      </c>
      <c r="B93" s="193">
        <v>5</v>
      </c>
      <c r="C93" s="193" t="s">
        <v>5962</v>
      </c>
      <c r="D93" s="198">
        <v>0</v>
      </c>
      <c r="E93" s="198" t="s">
        <v>4541</v>
      </c>
      <c r="F93" s="193"/>
      <c r="G93" s="193">
        <v>0</v>
      </c>
      <c r="H93" s="193">
        <v>379</v>
      </c>
      <c r="I93" s="193">
        <v>104</v>
      </c>
      <c r="J93" s="193">
        <v>101</v>
      </c>
      <c r="K93" s="193">
        <v>3</v>
      </c>
      <c r="L93" s="193">
        <v>1</v>
      </c>
      <c r="M93" s="193">
        <v>0</v>
      </c>
      <c r="N93" s="193">
        <v>0</v>
      </c>
      <c r="O93" s="193">
        <v>1</v>
      </c>
      <c r="P93" s="193">
        <v>164</v>
      </c>
      <c r="Q93" s="193">
        <v>0</v>
      </c>
      <c r="R93" s="193">
        <v>0</v>
      </c>
      <c r="S93" s="193">
        <f t="shared" si="20"/>
        <v>374</v>
      </c>
      <c r="T93" s="193">
        <f t="shared" si="21"/>
        <v>0.27807486631016043</v>
      </c>
      <c r="U93" s="197">
        <f t="shared" si="22"/>
        <v>8.0213903743315516E-3</v>
      </c>
      <c r="V93" s="193">
        <f t="shared" si="23"/>
        <v>0.2700534759358289</v>
      </c>
      <c r="W93" s="193">
        <f t="shared" si="24"/>
        <v>2.6737967914438501E-3</v>
      </c>
      <c r="X93" s="193">
        <f t="shared" si="25"/>
        <v>0.43850267379679142</v>
      </c>
      <c r="Y93" s="193">
        <f t="shared" si="26"/>
        <v>2.6737967914438501E-3</v>
      </c>
      <c r="Z93" s="193">
        <f t="shared" si="27"/>
        <v>0</v>
      </c>
      <c r="AA93" s="193">
        <f t="shared" si="28"/>
        <v>0</v>
      </c>
      <c r="AB93" s="193">
        <f t="shared" si="29"/>
        <v>0</v>
      </c>
      <c r="AC93" s="193">
        <f t="shared" si="30"/>
        <v>0</v>
      </c>
      <c r="AD93" s="193">
        <f t="shared" si="31"/>
        <v>4.4385026737967914</v>
      </c>
      <c r="AE93" s="193" t="str">
        <f t="shared" si="32"/>
        <v>Perot</v>
      </c>
      <c r="AF93" s="193"/>
      <c r="AG93" s="193" t="str">
        <f t="shared" si="19"/>
        <v>05-995</v>
      </c>
      <c r="AH93" s="209">
        <v>0</v>
      </c>
      <c r="AJ93" s="202">
        <v>5</v>
      </c>
      <c r="AK93" s="202" t="s">
        <v>5962</v>
      </c>
      <c r="AL93" s="209">
        <v>0</v>
      </c>
      <c r="AR93"/>
    </row>
    <row r="94" spans="1:44" s="202" customFormat="1" x14ac:dyDescent="0.25">
      <c r="A94" s="193" t="s">
        <v>4684</v>
      </c>
      <c r="B94" s="193">
        <v>5</v>
      </c>
      <c r="C94" s="193" t="e">
        <v>#VALUE!</v>
      </c>
      <c r="D94" s="198">
        <v>0</v>
      </c>
      <c r="E94" s="198" t="s">
        <v>4542</v>
      </c>
      <c r="F94" s="193">
        <v>73.81</v>
      </c>
      <c r="G94" s="193">
        <v>7948</v>
      </c>
      <c r="H94" s="193">
        <v>5867</v>
      </c>
      <c r="I94" s="193">
        <v>1844</v>
      </c>
      <c r="J94" s="193">
        <v>2095</v>
      </c>
      <c r="K94" s="193">
        <v>22</v>
      </c>
      <c r="L94" s="193">
        <v>24</v>
      </c>
      <c r="M94" s="193">
        <v>8</v>
      </c>
      <c r="N94" s="193">
        <v>10</v>
      </c>
      <c r="O94" s="193">
        <v>29</v>
      </c>
      <c r="P94" s="193">
        <v>1684</v>
      </c>
      <c r="Q94" s="193">
        <v>21</v>
      </c>
      <c r="R94" s="193">
        <v>5</v>
      </c>
      <c r="S94" s="193">
        <f t="shared" si="20"/>
        <v>5742</v>
      </c>
      <c r="T94" s="193">
        <f t="shared" si="21"/>
        <v>0.32114245907349354</v>
      </c>
      <c r="U94" s="197">
        <f t="shared" si="22"/>
        <v>3.8314176245210726E-3</v>
      </c>
      <c r="V94" s="193">
        <f t="shared" si="23"/>
        <v>0.36485545106234762</v>
      </c>
      <c r="W94" s="193">
        <f t="shared" si="24"/>
        <v>5.0505050505050509E-3</v>
      </c>
      <c r="X94" s="193">
        <f t="shared" si="25"/>
        <v>0.29327760362243122</v>
      </c>
      <c r="Y94" s="193">
        <f t="shared" si="26"/>
        <v>4.1797283176593526E-3</v>
      </c>
      <c r="Z94" s="193">
        <f t="shared" si="27"/>
        <v>1.3932427725531174E-3</v>
      </c>
      <c r="AA94" s="193">
        <f t="shared" si="28"/>
        <v>1.7415534656913968E-3</v>
      </c>
      <c r="AB94" s="193">
        <f t="shared" si="29"/>
        <v>3.6572622779519333E-3</v>
      </c>
      <c r="AC94" s="193">
        <f t="shared" si="30"/>
        <v>8.7077673284569838E-4</v>
      </c>
      <c r="AD94" s="193">
        <f t="shared" si="31"/>
        <v>2.3648554510623478</v>
      </c>
      <c r="AE94" s="193" t="str">
        <f t="shared" si="32"/>
        <v>Clinton</v>
      </c>
      <c r="AF94" s="193"/>
      <c r="AG94" s="193" t="str">
        <f t="shared" si="19"/>
        <v>05-TOT</v>
      </c>
      <c r="AH94" s="209">
        <v>0</v>
      </c>
      <c r="AJ94" s="202">
        <v>5</v>
      </c>
      <c r="AK94" s="202" t="e">
        <v>#VALUE!</v>
      </c>
      <c r="AL94" s="209">
        <v>0</v>
      </c>
      <c r="AR94"/>
    </row>
    <row r="95" spans="1:44" s="202" customFormat="1" x14ac:dyDescent="0.25">
      <c r="A95" s="193" t="s">
        <v>4700</v>
      </c>
      <c r="B95" s="193">
        <v>6</v>
      </c>
      <c r="C95" s="193" t="s">
        <v>5202</v>
      </c>
      <c r="D95" s="198" t="s">
        <v>5927</v>
      </c>
      <c r="E95" s="198" t="s">
        <v>4687</v>
      </c>
      <c r="F95" s="193">
        <v>68.510000000000005</v>
      </c>
      <c r="G95" s="193">
        <v>108</v>
      </c>
      <c r="H95" s="193">
        <v>74</v>
      </c>
      <c r="I95" s="193">
        <v>19</v>
      </c>
      <c r="J95" s="202">
        <v>39</v>
      </c>
      <c r="K95" s="193">
        <v>0</v>
      </c>
      <c r="L95" s="193">
        <v>0</v>
      </c>
      <c r="M95" s="193">
        <v>0</v>
      </c>
      <c r="N95" s="193">
        <v>0</v>
      </c>
      <c r="O95" s="193">
        <v>0</v>
      </c>
      <c r="P95" s="193">
        <v>15</v>
      </c>
      <c r="Q95" s="193">
        <v>0</v>
      </c>
      <c r="R95" s="193">
        <v>0</v>
      </c>
      <c r="S95" s="193">
        <f t="shared" si="20"/>
        <v>73</v>
      </c>
      <c r="T95" s="193">
        <f t="shared" si="21"/>
        <v>0.26027397260273971</v>
      </c>
      <c r="U95" s="197">
        <f t="shared" si="22"/>
        <v>0</v>
      </c>
      <c r="V95" s="193">
        <f t="shared" si="23"/>
        <v>0.53424657534246578</v>
      </c>
      <c r="W95" s="193">
        <f t="shared" si="24"/>
        <v>0</v>
      </c>
      <c r="X95" s="193">
        <f t="shared" si="25"/>
        <v>0.20547945205479451</v>
      </c>
      <c r="Y95" s="193">
        <f t="shared" si="26"/>
        <v>0</v>
      </c>
      <c r="Z95" s="193">
        <f t="shared" si="27"/>
        <v>0</v>
      </c>
      <c r="AA95" s="193">
        <f t="shared" si="28"/>
        <v>0</v>
      </c>
      <c r="AB95" s="193">
        <f t="shared" si="29"/>
        <v>0</v>
      </c>
      <c r="AC95" s="193">
        <f t="shared" si="30"/>
        <v>0</v>
      </c>
      <c r="AD95" s="193">
        <f t="shared" si="31"/>
        <v>2.5342465753424657</v>
      </c>
      <c r="AE95" s="193" t="str">
        <f t="shared" si="32"/>
        <v>Clinton</v>
      </c>
      <c r="AF95" s="193"/>
      <c r="AG95" s="193" t="str">
        <f t="shared" si="19"/>
        <v>06-027</v>
      </c>
      <c r="AH95" s="209" t="s">
        <v>5927</v>
      </c>
      <c r="AJ95" s="202">
        <v>6</v>
      </c>
      <c r="AK95" s="202" t="s">
        <v>5202</v>
      </c>
      <c r="AL95" s="209" t="s">
        <v>5927</v>
      </c>
      <c r="AR95"/>
    </row>
    <row r="96" spans="1:44" s="202" customFormat="1" x14ac:dyDescent="0.25">
      <c r="A96" s="193" t="s">
        <v>4701</v>
      </c>
      <c r="B96" s="193">
        <v>6</v>
      </c>
      <c r="C96" s="193" t="s">
        <v>5202</v>
      </c>
      <c r="D96" s="198" t="s">
        <v>5927</v>
      </c>
      <c r="E96" s="198" t="s">
        <v>4688</v>
      </c>
      <c r="F96" s="193">
        <v>32.78</v>
      </c>
      <c r="G96" s="193">
        <v>244</v>
      </c>
      <c r="H96" s="193">
        <v>80</v>
      </c>
      <c r="I96" s="193">
        <v>36</v>
      </c>
      <c r="J96" s="193">
        <v>26</v>
      </c>
      <c r="K96" s="193">
        <v>0</v>
      </c>
      <c r="L96" s="193">
        <v>0</v>
      </c>
      <c r="M96" s="193">
        <v>0</v>
      </c>
      <c r="N96" s="193">
        <v>0</v>
      </c>
      <c r="O96" s="193">
        <v>0</v>
      </c>
      <c r="P96" s="193">
        <v>15</v>
      </c>
      <c r="Q96" s="193">
        <v>0</v>
      </c>
      <c r="R96" s="193">
        <v>0</v>
      </c>
      <c r="S96" s="193">
        <f t="shared" si="20"/>
        <v>77</v>
      </c>
      <c r="T96" s="193">
        <f t="shared" si="21"/>
        <v>0.46753246753246752</v>
      </c>
      <c r="U96" s="197">
        <f t="shared" si="22"/>
        <v>0</v>
      </c>
      <c r="V96" s="193">
        <f t="shared" si="23"/>
        <v>0.33766233766233766</v>
      </c>
      <c r="W96" s="193">
        <f t="shared" si="24"/>
        <v>0</v>
      </c>
      <c r="X96" s="193">
        <f t="shared" si="25"/>
        <v>0.19480519480519481</v>
      </c>
      <c r="Y96" s="193">
        <f t="shared" si="26"/>
        <v>0</v>
      </c>
      <c r="Z96" s="193">
        <f t="shared" si="27"/>
        <v>0</v>
      </c>
      <c r="AA96" s="193">
        <f t="shared" si="28"/>
        <v>0</v>
      </c>
      <c r="AB96" s="193">
        <f t="shared" si="29"/>
        <v>0</v>
      </c>
      <c r="AC96" s="193">
        <f t="shared" si="30"/>
        <v>0</v>
      </c>
      <c r="AD96" s="193">
        <f t="shared" si="31"/>
        <v>0.46753246753246752</v>
      </c>
      <c r="AE96" s="193" t="str">
        <f t="shared" si="32"/>
        <v>Bush</v>
      </c>
      <c r="AF96" s="193"/>
      <c r="AG96" s="193" t="str">
        <f t="shared" si="19"/>
        <v>06-029</v>
      </c>
      <c r="AH96" s="209" t="s">
        <v>5927</v>
      </c>
      <c r="AJ96" s="202">
        <v>6</v>
      </c>
      <c r="AK96" s="202" t="s">
        <v>5202</v>
      </c>
      <c r="AL96" s="209" t="s">
        <v>5927</v>
      </c>
      <c r="AR96"/>
    </row>
    <row r="97" spans="1:44" s="202" customFormat="1" x14ac:dyDescent="0.25">
      <c r="A97" s="193" t="s">
        <v>4702</v>
      </c>
      <c r="B97" s="193">
        <v>6</v>
      </c>
      <c r="C97" s="193" t="s">
        <v>5202</v>
      </c>
      <c r="D97" s="198" t="s">
        <v>5928</v>
      </c>
      <c r="E97" s="198" t="s">
        <v>4689</v>
      </c>
      <c r="F97" s="193">
        <v>66.66</v>
      </c>
      <c r="G97" s="193">
        <v>81</v>
      </c>
      <c r="H97" s="193">
        <v>54</v>
      </c>
      <c r="I97" s="193">
        <v>7</v>
      </c>
      <c r="J97" s="193">
        <v>34</v>
      </c>
      <c r="K97" s="193">
        <v>0</v>
      </c>
      <c r="L97" s="193">
        <v>0</v>
      </c>
      <c r="M97" s="193">
        <v>0</v>
      </c>
      <c r="N97" s="193">
        <v>0</v>
      </c>
      <c r="O97" s="193">
        <v>2</v>
      </c>
      <c r="P97" s="193">
        <v>8</v>
      </c>
      <c r="Q97" s="193">
        <v>0</v>
      </c>
      <c r="R97" s="193">
        <v>0</v>
      </c>
      <c r="S97" s="193">
        <f t="shared" si="20"/>
        <v>51</v>
      </c>
      <c r="T97" s="193">
        <f t="shared" si="21"/>
        <v>0.13725490196078433</v>
      </c>
      <c r="U97" s="197">
        <f t="shared" si="22"/>
        <v>0</v>
      </c>
      <c r="V97" s="193">
        <f t="shared" si="23"/>
        <v>0.66666666666666663</v>
      </c>
      <c r="W97" s="193">
        <f t="shared" si="24"/>
        <v>3.9215686274509803E-2</v>
      </c>
      <c r="X97" s="193">
        <f t="shared" si="25"/>
        <v>0.15686274509803921</v>
      </c>
      <c r="Y97" s="193">
        <f t="shared" si="26"/>
        <v>0</v>
      </c>
      <c r="Z97" s="193">
        <f t="shared" si="27"/>
        <v>0</v>
      </c>
      <c r="AA97" s="193">
        <f t="shared" si="28"/>
        <v>0</v>
      </c>
      <c r="AB97" s="193">
        <f t="shared" si="29"/>
        <v>0</v>
      </c>
      <c r="AC97" s="193">
        <f t="shared" si="30"/>
        <v>0</v>
      </c>
      <c r="AD97" s="193">
        <f t="shared" si="31"/>
        <v>2.6666666666666665</v>
      </c>
      <c r="AE97" s="193" t="str">
        <f t="shared" si="32"/>
        <v>Clinton</v>
      </c>
      <c r="AF97" s="193"/>
      <c r="AG97" s="193" t="str">
        <f t="shared" si="19"/>
        <v>06-031</v>
      </c>
      <c r="AH97" s="209" t="s">
        <v>5928</v>
      </c>
      <c r="AJ97" s="202">
        <v>6</v>
      </c>
      <c r="AK97" s="202" t="s">
        <v>5202</v>
      </c>
      <c r="AL97" s="209" t="s">
        <v>5928</v>
      </c>
      <c r="AR97"/>
    </row>
    <row r="98" spans="1:44" s="202" customFormat="1" x14ac:dyDescent="0.25">
      <c r="A98" s="193" t="s">
        <v>4703</v>
      </c>
      <c r="B98" s="193">
        <v>6</v>
      </c>
      <c r="C98" s="193" t="s">
        <v>5202</v>
      </c>
      <c r="D98" s="198" t="s">
        <v>5928</v>
      </c>
      <c r="E98" s="198" t="s">
        <v>4690</v>
      </c>
      <c r="F98" s="193">
        <v>50</v>
      </c>
      <c r="G98" s="193">
        <v>110</v>
      </c>
      <c r="H98" s="193">
        <v>55</v>
      </c>
      <c r="I98" s="193">
        <v>27</v>
      </c>
      <c r="J98" s="193">
        <v>16</v>
      </c>
      <c r="K98" s="193">
        <v>1</v>
      </c>
      <c r="L98" s="193">
        <v>0</v>
      </c>
      <c r="M98" s="193">
        <v>0</v>
      </c>
      <c r="N98" s="193">
        <v>0</v>
      </c>
      <c r="O98" s="193">
        <v>0</v>
      </c>
      <c r="P98" s="193">
        <v>8</v>
      </c>
      <c r="Q98" s="193">
        <v>0</v>
      </c>
      <c r="R98" s="193">
        <v>0</v>
      </c>
      <c r="S98" s="193">
        <f t="shared" si="20"/>
        <v>52</v>
      </c>
      <c r="T98" s="193">
        <f t="shared" si="21"/>
        <v>0.51923076923076927</v>
      </c>
      <c r="U98" s="197">
        <f t="shared" si="22"/>
        <v>1.9230769230769232E-2</v>
      </c>
      <c r="V98" s="193">
        <f t="shared" si="23"/>
        <v>0.30769230769230771</v>
      </c>
      <c r="W98" s="193">
        <f t="shared" si="24"/>
        <v>0</v>
      </c>
      <c r="X98" s="193">
        <f t="shared" si="25"/>
        <v>0.15384615384615385</v>
      </c>
      <c r="Y98" s="193">
        <f t="shared" si="26"/>
        <v>0</v>
      </c>
      <c r="Z98" s="193">
        <f t="shared" si="27"/>
        <v>0</v>
      </c>
      <c r="AA98" s="193">
        <f t="shared" si="28"/>
        <v>0</v>
      </c>
      <c r="AB98" s="193">
        <f t="shared" si="29"/>
        <v>0</v>
      </c>
      <c r="AC98" s="193">
        <f t="shared" si="30"/>
        <v>0</v>
      </c>
      <c r="AD98" s="193">
        <f t="shared" si="31"/>
        <v>0.51923076923076927</v>
      </c>
      <c r="AE98" s="193" t="str">
        <f t="shared" si="32"/>
        <v>Bush</v>
      </c>
      <c r="AF98" s="193"/>
      <c r="AG98" s="193" t="str">
        <f t="shared" si="19"/>
        <v>06-033</v>
      </c>
      <c r="AH98" s="209" t="s">
        <v>5928</v>
      </c>
      <c r="AJ98" s="202">
        <v>6</v>
      </c>
      <c r="AK98" s="202" t="s">
        <v>5202</v>
      </c>
      <c r="AL98" s="209" t="s">
        <v>5928</v>
      </c>
      <c r="AR98"/>
    </row>
    <row r="99" spans="1:44" s="202" customFormat="1" x14ac:dyDescent="0.25">
      <c r="A99" s="193" t="s">
        <v>4704</v>
      </c>
      <c r="B99" s="193">
        <v>6</v>
      </c>
      <c r="C99" s="193" t="s">
        <v>5202</v>
      </c>
      <c r="D99" s="198" t="s">
        <v>5927</v>
      </c>
      <c r="E99" s="198" t="s">
        <v>4691</v>
      </c>
      <c r="F99" s="193">
        <v>42.85</v>
      </c>
      <c r="G99" s="193">
        <v>49</v>
      </c>
      <c r="H99" s="193">
        <v>21</v>
      </c>
      <c r="I99" s="193">
        <v>9</v>
      </c>
      <c r="J99" s="193">
        <v>7</v>
      </c>
      <c r="K99" s="193">
        <v>0</v>
      </c>
      <c r="L99" s="193">
        <v>1</v>
      </c>
      <c r="M99" s="193">
        <v>0</v>
      </c>
      <c r="N99" s="193">
        <v>1</v>
      </c>
      <c r="O99" s="193">
        <v>0</v>
      </c>
      <c r="P99" s="193">
        <v>3</v>
      </c>
      <c r="Q99" s="193">
        <v>0</v>
      </c>
      <c r="R99" s="193">
        <v>0</v>
      </c>
      <c r="S99" s="193">
        <f t="shared" si="20"/>
        <v>21</v>
      </c>
      <c r="T99" s="193">
        <f t="shared" si="21"/>
        <v>0.42857142857142855</v>
      </c>
      <c r="U99" s="197">
        <f t="shared" si="22"/>
        <v>0</v>
      </c>
      <c r="V99" s="193">
        <f t="shared" si="23"/>
        <v>0.33333333333333331</v>
      </c>
      <c r="W99" s="193">
        <f t="shared" si="24"/>
        <v>0</v>
      </c>
      <c r="X99" s="193">
        <f t="shared" si="25"/>
        <v>0.14285714285714285</v>
      </c>
      <c r="Y99" s="193">
        <f t="shared" si="26"/>
        <v>4.7619047619047616E-2</v>
      </c>
      <c r="Z99" s="193">
        <f t="shared" si="27"/>
        <v>0</v>
      </c>
      <c r="AA99" s="193">
        <f t="shared" si="28"/>
        <v>4.7619047619047616E-2</v>
      </c>
      <c r="AB99" s="193">
        <f t="shared" si="29"/>
        <v>0</v>
      </c>
      <c r="AC99" s="193">
        <f t="shared" si="30"/>
        <v>0</v>
      </c>
      <c r="AD99" s="193">
        <f t="shared" si="31"/>
        <v>0.42857142857142855</v>
      </c>
      <c r="AE99" s="193" t="str">
        <f t="shared" si="32"/>
        <v>Bush</v>
      </c>
      <c r="AF99" s="193"/>
      <c r="AG99" s="193" t="str">
        <f t="shared" si="19"/>
        <v>06-035</v>
      </c>
      <c r="AH99" s="209" t="s">
        <v>5927</v>
      </c>
      <c r="AJ99" s="202">
        <v>6</v>
      </c>
      <c r="AK99" s="202" t="s">
        <v>5202</v>
      </c>
      <c r="AL99" s="209" t="s">
        <v>5927</v>
      </c>
      <c r="AR99"/>
    </row>
    <row r="100" spans="1:44" s="202" customFormat="1" x14ac:dyDescent="0.25">
      <c r="A100" s="193" t="s">
        <v>4705</v>
      </c>
      <c r="B100" s="193">
        <v>6</v>
      </c>
      <c r="C100" s="193" t="s">
        <v>5202</v>
      </c>
      <c r="D100" s="198" t="s">
        <v>5927</v>
      </c>
      <c r="E100" s="198" t="s">
        <v>4692</v>
      </c>
      <c r="F100" s="193">
        <v>65.34</v>
      </c>
      <c r="G100" s="193">
        <v>101</v>
      </c>
      <c r="H100" s="193">
        <v>66</v>
      </c>
      <c r="I100" s="193">
        <v>11</v>
      </c>
      <c r="J100" s="193">
        <v>22</v>
      </c>
      <c r="K100" s="193">
        <v>0</v>
      </c>
      <c r="L100" s="193">
        <v>1</v>
      </c>
      <c r="M100" s="193">
        <v>0</v>
      </c>
      <c r="N100" s="193">
        <v>0</v>
      </c>
      <c r="O100" s="193">
        <v>1</v>
      </c>
      <c r="P100" s="193">
        <v>31</v>
      </c>
      <c r="Q100" s="193">
        <v>0</v>
      </c>
      <c r="R100" s="193">
        <v>0</v>
      </c>
      <c r="S100" s="193">
        <f t="shared" si="20"/>
        <v>66</v>
      </c>
      <c r="T100" s="193">
        <f t="shared" si="21"/>
        <v>0.16666666666666666</v>
      </c>
      <c r="U100" s="197">
        <f t="shared" si="22"/>
        <v>0</v>
      </c>
      <c r="V100" s="193">
        <f t="shared" si="23"/>
        <v>0.33333333333333331</v>
      </c>
      <c r="W100" s="193">
        <f t="shared" si="24"/>
        <v>1.5151515151515152E-2</v>
      </c>
      <c r="X100" s="193">
        <f t="shared" si="25"/>
        <v>0.46969696969696972</v>
      </c>
      <c r="Y100" s="193">
        <f t="shared" si="26"/>
        <v>1.5151515151515152E-2</v>
      </c>
      <c r="Z100" s="193">
        <f t="shared" si="27"/>
        <v>0</v>
      </c>
      <c r="AA100" s="193">
        <f t="shared" si="28"/>
        <v>0</v>
      </c>
      <c r="AB100" s="193">
        <f t="shared" si="29"/>
        <v>0</v>
      </c>
      <c r="AC100" s="193">
        <f t="shared" si="30"/>
        <v>0</v>
      </c>
      <c r="AD100" s="193">
        <f t="shared" si="31"/>
        <v>4.4696969696969697</v>
      </c>
      <c r="AE100" s="193" t="str">
        <f t="shared" si="32"/>
        <v>Perot</v>
      </c>
      <c r="AF100" s="193"/>
      <c r="AG100" s="193" t="str">
        <f t="shared" si="19"/>
        <v>06-037</v>
      </c>
      <c r="AH100" s="209" t="s">
        <v>5927</v>
      </c>
      <c r="AJ100" s="202">
        <v>6</v>
      </c>
      <c r="AK100" s="202" t="s">
        <v>5202</v>
      </c>
      <c r="AL100" s="209" t="s">
        <v>5927</v>
      </c>
      <c r="AR100"/>
    </row>
    <row r="101" spans="1:44" s="202" customFormat="1" x14ac:dyDescent="0.25">
      <c r="A101" s="193" t="s">
        <v>4706</v>
      </c>
      <c r="B101" s="193">
        <v>6</v>
      </c>
      <c r="C101" s="193" t="s">
        <v>5202</v>
      </c>
      <c r="D101" s="198" t="s">
        <v>5927</v>
      </c>
      <c r="E101" s="198" t="s">
        <v>4693</v>
      </c>
      <c r="F101" s="193">
        <v>36.770000000000003</v>
      </c>
      <c r="G101" s="193">
        <v>1686</v>
      </c>
      <c r="H101" s="193">
        <v>620</v>
      </c>
      <c r="I101" s="193">
        <v>265</v>
      </c>
      <c r="J101" s="193">
        <v>147</v>
      </c>
      <c r="K101" s="193">
        <v>1</v>
      </c>
      <c r="L101" s="193">
        <v>0</v>
      </c>
      <c r="M101" s="193">
        <v>1</v>
      </c>
      <c r="N101" s="193">
        <v>0</v>
      </c>
      <c r="O101" s="193">
        <v>2</v>
      </c>
      <c r="P101" s="193">
        <v>202</v>
      </c>
      <c r="Q101" s="193">
        <v>0</v>
      </c>
      <c r="R101" s="193">
        <v>0</v>
      </c>
      <c r="S101" s="193">
        <f t="shared" si="20"/>
        <v>618</v>
      </c>
      <c r="T101" s="193">
        <f t="shared" si="21"/>
        <v>0.42880258899676377</v>
      </c>
      <c r="U101" s="197">
        <f t="shared" si="22"/>
        <v>1.6181229773462784E-3</v>
      </c>
      <c r="V101" s="193">
        <f t="shared" si="23"/>
        <v>0.23786407766990292</v>
      </c>
      <c r="W101" s="193">
        <f t="shared" si="24"/>
        <v>3.2362459546925568E-3</v>
      </c>
      <c r="X101" s="193">
        <f t="shared" si="25"/>
        <v>0.32686084142394822</v>
      </c>
      <c r="Y101" s="193">
        <f t="shared" si="26"/>
        <v>0</v>
      </c>
      <c r="Z101" s="193">
        <f t="shared" si="27"/>
        <v>1.6181229773462784E-3</v>
      </c>
      <c r="AA101" s="193">
        <f t="shared" si="28"/>
        <v>0</v>
      </c>
      <c r="AB101" s="193">
        <f t="shared" si="29"/>
        <v>0</v>
      </c>
      <c r="AC101" s="193">
        <f t="shared" si="30"/>
        <v>0</v>
      </c>
      <c r="AD101" s="193">
        <f t="shared" si="31"/>
        <v>0.42880258899676377</v>
      </c>
      <c r="AE101" s="193" t="str">
        <f t="shared" si="32"/>
        <v>Bush</v>
      </c>
      <c r="AF101" s="193"/>
      <c r="AG101" s="193" t="str">
        <f t="shared" si="19"/>
        <v>06-039</v>
      </c>
      <c r="AH101" s="209" t="s">
        <v>5927</v>
      </c>
      <c r="AJ101" s="202">
        <v>6</v>
      </c>
      <c r="AK101" s="202" t="s">
        <v>5202</v>
      </c>
      <c r="AL101" s="209" t="s">
        <v>5927</v>
      </c>
      <c r="AR101"/>
    </row>
    <row r="102" spans="1:44" s="202" customFormat="1" x14ac:dyDescent="0.25">
      <c r="A102" s="193" t="s">
        <v>4707</v>
      </c>
      <c r="B102" s="193">
        <v>6</v>
      </c>
      <c r="C102" s="193" t="s">
        <v>5202</v>
      </c>
      <c r="D102" s="198" t="s">
        <v>5927</v>
      </c>
      <c r="E102" s="198" t="s">
        <v>4694</v>
      </c>
      <c r="F102" s="193">
        <v>36.36</v>
      </c>
      <c r="G102" s="193">
        <v>33</v>
      </c>
      <c r="H102" s="193">
        <v>12</v>
      </c>
      <c r="I102" s="193">
        <v>4</v>
      </c>
      <c r="J102" s="193">
        <v>3</v>
      </c>
      <c r="K102" s="193">
        <v>0</v>
      </c>
      <c r="L102" s="193">
        <v>0</v>
      </c>
      <c r="M102" s="193">
        <v>0</v>
      </c>
      <c r="N102" s="193">
        <v>0</v>
      </c>
      <c r="O102" s="193">
        <v>0</v>
      </c>
      <c r="P102" s="193">
        <v>5</v>
      </c>
      <c r="Q102" s="193">
        <v>0</v>
      </c>
      <c r="R102" s="193">
        <v>0</v>
      </c>
      <c r="S102" s="193">
        <f t="shared" si="20"/>
        <v>12</v>
      </c>
      <c r="T102" s="193">
        <f t="shared" si="21"/>
        <v>0.33333333333333331</v>
      </c>
      <c r="U102" s="197">
        <f t="shared" si="22"/>
        <v>0</v>
      </c>
      <c r="V102" s="193">
        <f t="shared" si="23"/>
        <v>0.25</v>
      </c>
      <c r="W102" s="193">
        <f t="shared" si="24"/>
        <v>0</v>
      </c>
      <c r="X102" s="193">
        <f t="shared" si="25"/>
        <v>0.41666666666666669</v>
      </c>
      <c r="Y102" s="193">
        <f t="shared" si="26"/>
        <v>0</v>
      </c>
      <c r="Z102" s="193">
        <f t="shared" si="27"/>
        <v>0</v>
      </c>
      <c r="AA102" s="193">
        <f t="shared" si="28"/>
        <v>0</v>
      </c>
      <c r="AB102" s="193">
        <f t="shared" si="29"/>
        <v>0</v>
      </c>
      <c r="AC102" s="193">
        <f t="shared" si="30"/>
        <v>0</v>
      </c>
      <c r="AD102" s="193">
        <f t="shared" si="31"/>
        <v>4.416666666666667</v>
      </c>
      <c r="AE102" s="193" t="str">
        <f t="shared" si="32"/>
        <v>Perot</v>
      </c>
      <c r="AF102" s="193"/>
      <c r="AG102" s="193" t="str">
        <f t="shared" si="19"/>
        <v>06-041</v>
      </c>
      <c r="AH102" s="209" t="s">
        <v>5927</v>
      </c>
      <c r="AJ102" s="202">
        <v>6</v>
      </c>
      <c r="AK102" s="202" t="s">
        <v>5202</v>
      </c>
      <c r="AL102" s="209" t="s">
        <v>5927</v>
      </c>
      <c r="AR102"/>
    </row>
    <row r="103" spans="1:44" s="202" customFormat="1" x14ac:dyDescent="0.25">
      <c r="A103" s="193" t="s">
        <v>4708</v>
      </c>
      <c r="B103" s="193">
        <v>6</v>
      </c>
      <c r="C103" s="193" t="s">
        <v>5202</v>
      </c>
      <c r="D103" s="198" t="s">
        <v>5927</v>
      </c>
      <c r="E103" s="198" t="s">
        <v>4695</v>
      </c>
      <c r="F103" s="193">
        <v>59.13</v>
      </c>
      <c r="G103" s="193">
        <v>1314</v>
      </c>
      <c r="H103" s="193">
        <v>777</v>
      </c>
      <c r="I103" s="193">
        <v>329</v>
      </c>
      <c r="J103" s="193">
        <v>195</v>
      </c>
      <c r="K103" s="193">
        <v>1</v>
      </c>
      <c r="L103" s="193">
        <v>1</v>
      </c>
      <c r="M103" s="193">
        <v>0</v>
      </c>
      <c r="N103" s="193">
        <v>0</v>
      </c>
      <c r="O103" s="193">
        <v>5</v>
      </c>
      <c r="P103" s="193">
        <v>224</v>
      </c>
      <c r="Q103" s="193">
        <v>0</v>
      </c>
      <c r="R103" s="193">
        <v>0</v>
      </c>
      <c r="S103" s="193">
        <f t="shared" si="20"/>
        <v>755</v>
      </c>
      <c r="T103" s="193">
        <f t="shared" si="21"/>
        <v>0.43576158940397353</v>
      </c>
      <c r="U103" s="197">
        <f t="shared" si="22"/>
        <v>1.3245033112582781E-3</v>
      </c>
      <c r="V103" s="193">
        <f t="shared" si="23"/>
        <v>0.25827814569536423</v>
      </c>
      <c r="W103" s="193">
        <f t="shared" si="24"/>
        <v>6.6225165562913907E-3</v>
      </c>
      <c r="X103" s="193">
        <f t="shared" si="25"/>
        <v>0.29668874172185433</v>
      </c>
      <c r="Y103" s="193">
        <f t="shared" si="26"/>
        <v>1.3245033112582781E-3</v>
      </c>
      <c r="Z103" s="193">
        <f t="shared" si="27"/>
        <v>0</v>
      </c>
      <c r="AA103" s="193">
        <f t="shared" si="28"/>
        <v>0</v>
      </c>
      <c r="AB103" s="193">
        <f t="shared" si="29"/>
        <v>0</v>
      </c>
      <c r="AC103" s="193">
        <f t="shared" si="30"/>
        <v>0</v>
      </c>
      <c r="AD103" s="193">
        <f t="shared" si="31"/>
        <v>0.43576158940397353</v>
      </c>
      <c r="AE103" s="193" t="str">
        <f t="shared" si="32"/>
        <v>Bush</v>
      </c>
      <c r="AF103" s="193"/>
      <c r="AG103" s="193" t="str">
        <f t="shared" si="19"/>
        <v>06-043</v>
      </c>
      <c r="AH103" s="209" t="s">
        <v>5927</v>
      </c>
      <c r="AJ103" s="202">
        <v>6</v>
      </c>
      <c r="AK103" s="202" t="s">
        <v>5202</v>
      </c>
      <c r="AL103" s="209" t="s">
        <v>5927</v>
      </c>
      <c r="AR103"/>
    </row>
    <row r="104" spans="1:44" s="202" customFormat="1" x14ac:dyDescent="0.25">
      <c r="A104" s="193" t="s">
        <v>4709</v>
      </c>
      <c r="B104" s="193">
        <v>6</v>
      </c>
      <c r="C104" s="193" t="s">
        <v>5202</v>
      </c>
      <c r="D104" s="198" t="s">
        <v>5927</v>
      </c>
      <c r="E104" s="198" t="s">
        <v>4696</v>
      </c>
      <c r="F104" s="193">
        <v>50.84</v>
      </c>
      <c r="G104" s="193">
        <v>712</v>
      </c>
      <c r="H104" s="193">
        <v>362</v>
      </c>
      <c r="I104" s="193">
        <v>138</v>
      </c>
      <c r="J104" s="193">
        <v>114</v>
      </c>
      <c r="K104" s="193">
        <v>1</v>
      </c>
      <c r="L104" s="193">
        <v>2</v>
      </c>
      <c r="M104" s="193">
        <v>0</v>
      </c>
      <c r="N104" s="193">
        <v>0</v>
      </c>
      <c r="O104" s="193">
        <v>3</v>
      </c>
      <c r="P104" s="193">
        <v>87</v>
      </c>
      <c r="Q104" s="193">
        <v>1</v>
      </c>
      <c r="R104" s="193">
        <v>1</v>
      </c>
      <c r="S104" s="193">
        <f t="shared" si="20"/>
        <v>347</v>
      </c>
      <c r="T104" s="193">
        <f t="shared" si="21"/>
        <v>0.39769452449567722</v>
      </c>
      <c r="U104" s="197">
        <f t="shared" si="22"/>
        <v>2.881844380403458E-3</v>
      </c>
      <c r="V104" s="193">
        <f t="shared" si="23"/>
        <v>0.32853025936599423</v>
      </c>
      <c r="W104" s="193">
        <f t="shared" si="24"/>
        <v>8.6455331412103754E-3</v>
      </c>
      <c r="X104" s="193">
        <f t="shared" si="25"/>
        <v>0.25072046109510088</v>
      </c>
      <c r="Y104" s="193">
        <f t="shared" si="26"/>
        <v>5.763688760806916E-3</v>
      </c>
      <c r="Z104" s="193">
        <f t="shared" si="27"/>
        <v>0</v>
      </c>
      <c r="AA104" s="193">
        <f t="shared" si="28"/>
        <v>0</v>
      </c>
      <c r="AB104" s="193">
        <f t="shared" si="29"/>
        <v>2.881844380403458E-3</v>
      </c>
      <c r="AC104" s="193">
        <f t="shared" si="30"/>
        <v>2.881844380403458E-3</v>
      </c>
      <c r="AD104" s="193">
        <f t="shared" si="31"/>
        <v>0.39769452449567722</v>
      </c>
      <c r="AE104" s="193" t="str">
        <f t="shared" si="32"/>
        <v>Bush</v>
      </c>
      <c r="AF104" s="193"/>
      <c r="AG104" s="193" t="str">
        <f t="shared" si="19"/>
        <v>06-045</v>
      </c>
      <c r="AH104" s="209" t="s">
        <v>5927</v>
      </c>
      <c r="AJ104" s="202">
        <v>6</v>
      </c>
      <c r="AK104" s="202" t="s">
        <v>5202</v>
      </c>
      <c r="AL104" s="209" t="s">
        <v>5927</v>
      </c>
      <c r="AR104"/>
    </row>
    <row r="105" spans="1:44" s="202" customFormat="1" x14ac:dyDescent="0.25">
      <c r="A105" s="193" t="s">
        <v>4710</v>
      </c>
      <c r="B105" s="193">
        <v>6</v>
      </c>
      <c r="C105" s="193" t="s">
        <v>5202</v>
      </c>
      <c r="D105" s="198" t="s">
        <v>5927</v>
      </c>
      <c r="E105" s="198" t="s">
        <v>4697</v>
      </c>
      <c r="F105" s="193">
        <v>61.42</v>
      </c>
      <c r="G105" s="193">
        <v>954</v>
      </c>
      <c r="H105" s="193">
        <v>586</v>
      </c>
      <c r="I105" s="193">
        <v>276</v>
      </c>
      <c r="J105" s="193">
        <v>159</v>
      </c>
      <c r="K105" s="193">
        <v>0</v>
      </c>
      <c r="L105" s="193">
        <v>0</v>
      </c>
      <c r="M105" s="193">
        <v>0</v>
      </c>
      <c r="N105" s="193">
        <v>0</v>
      </c>
      <c r="O105" s="193">
        <v>2</v>
      </c>
      <c r="P105" s="193">
        <v>134</v>
      </c>
      <c r="Q105" s="193">
        <v>0</v>
      </c>
      <c r="R105" s="193">
        <v>1</v>
      </c>
      <c r="S105" s="193">
        <f t="shared" si="20"/>
        <v>572</v>
      </c>
      <c r="T105" s="193">
        <f t="shared" si="21"/>
        <v>0.4825174825174825</v>
      </c>
      <c r="U105" s="197">
        <f t="shared" si="22"/>
        <v>0</v>
      </c>
      <c r="V105" s="193">
        <f t="shared" si="23"/>
        <v>0.27797202797202797</v>
      </c>
      <c r="W105" s="193">
        <f t="shared" si="24"/>
        <v>3.4965034965034965E-3</v>
      </c>
      <c r="X105" s="193">
        <f t="shared" si="25"/>
        <v>0.23426573426573427</v>
      </c>
      <c r="Y105" s="193">
        <f t="shared" si="26"/>
        <v>0</v>
      </c>
      <c r="Z105" s="193">
        <f t="shared" si="27"/>
        <v>0</v>
      </c>
      <c r="AA105" s="193">
        <f t="shared" si="28"/>
        <v>0</v>
      </c>
      <c r="AB105" s="193">
        <f t="shared" si="29"/>
        <v>0</v>
      </c>
      <c r="AC105" s="193">
        <f t="shared" si="30"/>
        <v>1.7482517482517483E-3</v>
      </c>
      <c r="AD105" s="193">
        <f t="shared" si="31"/>
        <v>0.4825174825174825</v>
      </c>
      <c r="AE105" s="193" t="str">
        <f t="shared" si="32"/>
        <v>Bush</v>
      </c>
      <c r="AF105" s="193"/>
      <c r="AG105" s="193" t="str">
        <f t="shared" si="19"/>
        <v>06-047</v>
      </c>
      <c r="AH105" s="209" t="s">
        <v>5927</v>
      </c>
      <c r="AJ105" s="202">
        <v>6</v>
      </c>
      <c r="AK105" s="202" t="s">
        <v>5202</v>
      </c>
      <c r="AL105" s="209" t="s">
        <v>5927</v>
      </c>
      <c r="AR105"/>
    </row>
    <row r="106" spans="1:44" s="202" customFormat="1" x14ac:dyDescent="0.25">
      <c r="A106" s="193" t="s">
        <v>4711</v>
      </c>
      <c r="B106" s="193">
        <v>6</v>
      </c>
      <c r="C106" s="193" t="s">
        <v>5202</v>
      </c>
      <c r="D106" s="198" t="s">
        <v>5927</v>
      </c>
      <c r="E106" s="198" t="s">
        <v>4698</v>
      </c>
      <c r="F106" s="193">
        <v>57.29</v>
      </c>
      <c r="G106" s="193">
        <v>96</v>
      </c>
      <c r="H106" s="193">
        <v>55</v>
      </c>
      <c r="I106" s="193">
        <v>24</v>
      </c>
      <c r="J106" s="193">
        <v>16</v>
      </c>
      <c r="K106" s="193">
        <v>0</v>
      </c>
      <c r="L106" s="193">
        <v>0</v>
      </c>
      <c r="M106" s="193">
        <v>1</v>
      </c>
      <c r="N106" s="193">
        <v>0</v>
      </c>
      <c r="O106" s="193">
        <v>1</v>
      </c>
      <c r="P106" s="193">
        <v>10</v>
      </c>
      <c r="Q106" s="193">
        <v>1</v>
      </c>
      <c r="R106" s="193">
        <v>1</v>
      </c>
      <c r="S106" s="193">
        <f t="shared" si="20"/>
        <v>54</v>
      </c>
      <c r="T106" s="193">
        <f t="shared" si="21"/>
        <v>0.44444444444444442</v>
      </c>
      <c r="U106" s="197">
        <f t="shared" si="22"/>
        <v>0</v>
      </c>
      <c r="V106" s="193">
        <f t="shared" si="23"/>
        <v>0.29629629629629628</v>
      </c>
      <c r="W106" s="193">
        <f t="shared" si="24"/>
        <v>1.8518518518518517E-2</v>
      </c>
      <c r="X106" s="193">
        <f t="shared" si="25"/>
        <v>0.18518518518518517</v>
      </c>
      <c r="Y106" s="193">
        <f t="shared" si="26"/>
        <v>0</v>
      </c>
      <c r="Z106" s="193">
        <f t="shared" si="27"/>
        <v>1.8518518518518517E-2</v>
      </c>
      <c r="AA106" s="193">
        <f t="shared" si="28"/>
        <v>0</v>
      </c>
      <c r="AB106" s="193">
        <f t="shared" si="29"/>
        <v>1.8518518518518517E-2</v>
      </c>
      <c r="AC106" s="193">
        <f t="shared" si="30"/>
        <v>1.8518518518518517E-2</v>
      </c>
      <c r="AD106" s="193">
        <f t="shared" si="31"/>
        <v>0.44444444444444442</v>
      </c>
      <c r="AE106" s="193" t="str">
        <f t="shared" si="32"/>
        <v>Bush</v>
      </c>
      <c r="AF106" s="193"/>
      <c r="AG106" s="193" t="str">
        <f t="shared" si="19"/>
        <v>06-049</v>
      </c>
      <c r="AH106" s="209" t="s">
        <v>5927</v>
      </c>
      <c r="AJ106" s="202">
        <v>6</v>
      </c>
      <c r="AK106" s="202" t="s">
        <v>5202</v>
      </c>
      <c r="AL106" s="209" t="s">
        <v>5927</v>
      </c>
      <c r="AR106"/>
    </row>
    <row r="107" spans="1:44" s="202" customFormat="1" x14ac:dyDescent="0.25">
      <c r="A107" s="193" t="s">
        <v>4712</v>
      </c>
      <c r="B107" s="193">
        <v>6</v>
      </c>
      <c r="C107" s="193" t="s">
        <v>5202</v>
      </c>
      <c r="D107" s="198" t="s">
        <v>5927</v>
      </c>
      <c r="E107" s="198" t="s">
        <v>4699</v>
      </c>
      <c r="F107" s="193">
        <v>61.19</v>
      </c>
      <c r="G107" s="193">
        <v>1505</v>
      </c>
      <c r="H107" s="193">
        <v>921</v>
      </c>
      <c r="I107" s="193">
        <v>334</v>
      </c>
      <c r="J107" s="193">
        <v>280</v>
      </c>
      <c r="K107" s="193">
        <v>0</v>
      </c>
      <c r="L107" s="193">
        <v>1</v>
      </c>
      <c r="M107" s="193">
        <v>1</v>
      </c>
      <c r="N107" s="193">
        <v>0</v>
      </c>
      <c r="O107" s="193">
        <v>4</v>
      </c>
      <c r="P107" s="193">
        <v>289</v>
      </c>
      <c r="Q107" s="193">
        <v>5</v>
      </c>
      <c r="R107" s="193">
        <v>0</v>
      </c>
      <c r="S107" s="193">
        <f t="shared" si="20"/>
        <v>914</v>
      </c>
      <c r="T107" s="193">
        <f t="shared" si="21"/>
        <v>0.36542669584245074</v>
      </c>
      <c r="U107" s="197">
        <f t="shared" si="22"/>
        <v>0</v>
      </c>
      <c r="V107" s="193">
        <f t="shared" si="23"/>
        <v>0.30634573304157547</v>
      </c>
      <c r="W107" s="193">
        <f t="shared" si="24"/>
        <v>4.3763676148796497E-3</v>
      </c>
      <c r="X107" s="193">
        <f t="shared" si="25"/>
        <v>0.3161925601750547</v>
      </c>
      <c r="Y107" s="193">
        <f t="shared" si="26"/>
        <v>1.0940919037199124E-3</v>
      </c>
      <c r="Z107" s="193">
        <f t="shared" si="27"/>
        <v>1.0940919037199124E-3</v>
      </c>
      <c r="AA107" s="193">
        <f t="shared" si="28"/>
        <v>0</v>
      </c>
      <c r="AB107" s="193">
        <f t="shared" si="29"/>
        <v>5.4704595185995622E-3</v>
      </c>
      <c r="AC107" s="193">
        <f t="shared" si="30"/>
        <v>0</v>
      </c>
      <c r="AD107" s="193">
        <f t="shared" si="31"/>
        <v>0.36542669584245074</v>
      </c>
      <c r="AE107" s="193" t="str">
        <f t="shared" si="32"/>
        <v>Bush</v>
      </c>
      <c r="AF107" s="193"/>
      <c r="AG107" s="193" t="str">
        <f t="shared" si="19"/>
        <v>06-051</v>
      </c>
      <c r="AH107" s="209" t="s">
        <v>5927</v>
      </c>
      <c r="AJ107" s="202">
        <v>6</v>
      </c>
      <c r="AK107" s="202" t="s">
        <v>5202</v>
      </c>
      <c r="AL107" s="209" t="s">
        <v>5927</v>
      </c>
      <c r="AR107"/>
    </row>
    <row r="108" spans="1:44" s="202" customFormat="1" x14ac:dyDescent="0.25">
      <c r="A108" s="193" t="s">
        <v>4714</v>
      </c>
      <c r="B108" s="193">
        <v>6</v>
      </c>
      <c r="C108" s="193" t="s">
        <v>5202</v>
      </c>
      <c r="D108" s="198" t="s">
        <v>5927</v>
      </c>
      <c r="E108" s="198" t="s">
        <v>4713</v>
      </c>
      <c r="F108" s="193">
        <v>60</v>
      </c>
      <c r="G108" s="193">
        <v>155</v>
      </c>
      <c r="H108" s="193">
        <v>93</v>
      </c>
      <c r="I108" s="193">
        <v>49</v>
      </c>
      <c r="J108" s="193">
        <v>24</v>
      </c>
      <c r="K108" s="193">
        <v>0</v>
      </c>
      <c r="L108" s="193">
        <v>1</v>
      </c>
      <c r="M108" s="193">
        <v>2</v>
      </c>
      <c r="N108" s="193">
        <v>0</v>
      </c>
      <c r="O108" s="193">
        <v>0</v>
      </c>
      <c r="P108" s="193">
        <v>11</v>
      </c>
      <c r="Q108" s="193">
        <v>0</v>
      </c>
      <c r="R108" s="193">
        <v>0</v>
      </c>
      <c r="S108" s="193">
        <f t="shared" si="20"/>
        <v>87</v>
      </c>
      <c r="T108" s="193">
        <f t="shared" si="21"/>
        <v>0.56321839080459768</v>
      </c>
      <c r="U108" s="197">
        <f t="shared" si="22"/>
        <v>0</v>
      </c>
      <c r="V108" s="193">
        <f t="shared" si="23"/>
        <v>0.27586206896551724</v>
      </c>
      <c r="W108" s="193">
        <f t="shared" si="24"/>
        <v>0</v>
      </c>
      <c r="X108" s="193">
        <f t="shared" si="25"/>
        <v>0.12643678160919541</v>
      </c>
      <c r="Y108" s="193">
        <f t="shared" si="26"/>
        <v>1.1494252873563218E-2</v>
      </c>
      <c r="Z108" s="193">
        <f t="shared" si="27"/>
        <v>2.2988505747126436E-2</v>
      </c>
      <c r="AA108" s="193">
        <f t="shared" si="28"/>
        <v>0</v>
      </c>
      <c r="AB108" s="193">
        <f t="shared" si="29"/>
        <v>0</v>
      </c>
      <c r="AC108" s="193">
        <f t="shared" si="30"/>
        <v>0</v>
      </c>
      <c r="AD108" s="193">
        <f t="shared" si="31"/>
        <v>0.56321839080459768</v>
      </c>
      <c r="AE108" s="193" t="str">
        <f t="shared" si="32"/>
        <v>Bush</v>
      </c>
      <c r="AF108" s="193"/>
      <c r="AG108" s="193" t="str">
        <f t="shared" si="19"/>
        <v>06-053</v>
      </c>
      <c r="AH108" s="209" t="s">
        <v>5927</v>
      </c>
      <c r="AJ108" s="202">
        <v>6</v>
      </c>
      <c r="AK108" s="202" t="s">
        <v>5202</v>
      </c>
      <c r="AL108" s="209" t="s">
        <v>5927</v>
      </c>
      <c r="AR108"/>
    </row>
    <row r="109" spans="1:44" s="202" customFormat="1" x14ac:dyDescent="0.25">
      <c r="A109" s="193" t="s">
        <v>4715</v>
      </c>
      <c r="B109" s="193">
        <v>6</v>
      </c>
      <c r="C109" s="193" t="s">
        <v>5961</v>
      </c>
      <c r="D109" s="198">
        <v>0</v>
      </c>
      <c r="E109" s="198" t="s">
        <v>4540</v>
      </c>
      <c r="F109" s="193"/>
      <c r="G109" s="193">
        <v>0</v>
      </c>
      <c r="H109" s="193">
        <v>1289</v>
      </c>
      <c r="I109" s="193">
        <v>494</v>
      </c>
      <c r="J109" s="193">
        <v>331</v>
      </c>
      <c r="K109" s="193">
        <v>2</v>
      </c>
      <c r="L109" s="193">
        <v>7</v>
      </c>
      <c r="M109" s="193">
        <v>1</v>
      </c>
      <c r="N109" s="193">
        <v>3</v>
      </c>
      <c r="O109" s="193">
        <v>4</v>
      </c>
      <c r="P109" s="193">
        <v>423</v>
      </c>
      <c r="Q109" s="193">
        <v>1</v>
      </c>
      <c r="R109" s="193">
        <v>2</v>
      </c>
      <c r="S109" s="193">
        <f t="shared" si="20"/>
        <v>1268</v>
      </c>
      <c r="T109" s="193">
        <f t="shared" si="21"/>
        <v>0.38958990536277605</v>
      </c>
      <c r="U109" s="197">
        <f t="shared" si="22"/>
        <v>1.5772870662460567E-3</v>
      </c>
      <c r="V109" s="193">
        <f t="shared" si="23"/>
        <v>0.26104100946372238</v>
      </c>
      <c r="W109" s="193">
        <f t="shared" si="24"/>
        <v>3.1545741324921135E-3</v>
      </c>
      <c r="X109" s="193">
        <f t="shared" si="25"/>
        <v>0.33359621451104099</v>
      </c>
      <c r="Y109" s="193">
        <f t="shared" si="26"/>
        <v>5.5205047318611991E-3</v>
      </c>
      <c r="Z109" s="193">
        <f t="shared" si="27"/>
        <v>7.8864353312302837E-4</v>
      </c>
      <c r="AA109" s="193">
        <f t="shared" si="28"/>
        <v>2.3659305993690852E-3</v>
      </c>
      <c r="AB109" s="193">
        <f t="shared" si="29"/>
        <v>7.8864353312302837E-4</v>
      </c>
      <c r="AC109" s="193">
        <f t="shared" si="30"/>
        <v>1.5772870662460567E-3</v>
      </c>
      <c r="AD109" s="193">
        <f t="shared" si="31"/>
        <v>0.38958990536277605</v>
      </c>
      <c r="AE109" s="193" t="str">
        <f t="shared" si="32"/>
        <v>Bush</v>
      </c>
      <c r="AF109" s="193"/>
      <c r="AG109" s="193" t="str">
        <f t="shared" si="19"/>
        <v>06-991</v>
      </c>
      <c r="AH109" s="209">
        <v>0</v>
      </c>
      <c r="AJ109" s="202">
        <v>6</v>
      </c>
      <c r="AK109" s="202" t="s">
        <v>5961</v>
      </c>
      <c r="AL109" s="209">
        <v>0</v>
      </c>
      <c r="AR109"/>
    </row>
    <row r="110" spans="1:44" s="202" customFormat="1" x14ac:dyDescent="0.25">
      <c r="A110" s="193" t="s">
        <v>4716</v>
      </c>
      <c r="B110" s="193">
        <v>6</v>
      </c>
      <c r="C110" s="193" t="s">
        <v>5962</v>
      </c>
      <c r="D110" s="198">
        <v>0</v>
      </c>
      <c r="E110" s="198" t="s">
        <v>4541</v>
      </c>
      <c r="F110" s="193"/>
      <c r="G110" s="193">
        <v>0</v>
      </c>
      <c r="H110" s="193">
        <v>762</v>
      </c>
      <c r="I110" s="193">
        <v>323</v>
      </c>
      <c r="J110" s="193">
        <v>133</v>
      </c>
      <c r="K110" s="193">
        <v>1</v>
      </c>
      <c r="L110" s="193">
        <v>1</v>
      </c>
      <c r="M110" s="193">
        <v>1</v>
      </c>
      <c r="N110" s="193">
        <v>0</v>
      </c>
      <c r="O110" s="193">
        <v>2</v>
      </c>
      <c r="P110" s="193">
        <v>283</v>
      </c>
      <c r="Q110" s="193">
        <v>0</v>
      </c>
      <c r="R110" s="193">
        <v>0</v>
      </c>
      <c r="S110" s="193">
        <f t="shared" si="20"/>
        <v>744</v>
      </c>
      <c r="T110" s="193">
        <f t="shared" si="21"/>
        <v>0.43413978494623656</v>
      </c>
      <c r="U110" s="197">
        <f t="shared" si="22"/>
        <v>1.3440860215053765E-3</v>
      </c>
      <c r="V110" s="193">
        <f t="shared" si="23"/>
        <v>0.17876344086021506</v>
      </c>
      <c r="W110" s="193">
        <f t="shared" si="24"/>
        <v>2.6881720430107529E-3</v>
      </c>
      <c r="X110" s="193">
        <f t="shared" si="25"/>
        <v>0.3803763440860215</v>
      </c>
      <c r="Y110" s="193">
        <f t="shared" si="26"/>
        <v>1.3440860215053765E-3</v>
      </c>
      <c r="Z110" s="193">
        <f t="shared" si="27"/>
        <v>1.3440860215053765E-3</v>
      </c>
      <c r="AA110" s="193">
        <f t="shared" si="28"/>
        <v>0</v>
      </c>
      <c r="AB110" s="193">
        <f t="shared" si="29"/>
        <v>0</v>
      </c>
      <c r="AC110" s="193">
        <f t="shared" si="30"/>
        <v>0</v>
      </c>
      <c r="AD110" s="193">
        <f t="shared" si="31"/>
        <v>0.43413978494623656</v>
      </c>
      <c r="AE110" s="193" t="str">
        <f t="shared" si="32"/>
        <v>Bush</v>
      </c>
      <c r="AF110" s="193"/>
      <c r="AG110" s="193" t="str">
        <f t="shared" si="19"/>
        <v>06-0995</v>
      </c>
      <c r="AH110" s="209">
        <v>0</v>
      </c>
      <c r="AJ110" s="202">
        <v>6</v>
      </c>
      <c r="AK110" s="202" t="s">
        <v>5962</v>
      </c>
      <c r="AL110" s="209">
        <v>0</v>
      </c>
      <c r="AR110"/>
    </row>
    <row r="111" spans="1:44" s="202" customFormat="1" x14ac:dyDescent="0.25">
      <c r="A111" s="193" t="s">
        <v>4717</v>
      </c>
      <c r="B111" s="193">
        <v>6</v>
      </c>
      <c r="C111" s="193" t="e">
        <v>#VALUE!</v>
      </c>
      <c r="D111" s="198">
        <v>0</v>
      </c>
      <c r="E111" s="198" t="s">
        <v>4542</v>
      </c>
      <c r="F111" s="193">
        <v>81.510000000000005</v>
      </c>
      <c r="G111" s="193">
        <v>7148</v>
      </c>
      <c r="H111" s="193">
        <v>5827</v>
      </c>
      <c r="I111" s="193">
        <v>2345</v>
      </c>
      <c r="J111" s="193">
        <v>1546</v>
      </c>
      <c r="K111" s="193">
        <v>7</v>
      </c>
      <c r="L111" s="193">
        <v>15</v>
      </c>
      <c r="M111" s="193">
        <v>7</v>
      </c>
      <c r="N111" s="193">
        <v>4</v>
      </c>
      <c r="O111" s="193">
        <v>26</v>
      </c>
      <c r="P111" s="193">
        <v>1748</v>
      </c>
      <c r="Q111" s="193">
        <v>8</v>
      </c>
      <c r="R111" s="193">
        <v>5</v>
      </c>
      <c r="S111" s="193">
        <f t="shared" si="20"/>
        <v>5711</v>
      </c>
      <c r="T111" s="193">
        <f t="shared" si="21"/>
        <v>0.41061110138329537</v>
      </c>
      <c r="U111" s="197">
        <f t="shared" si="22"/>
        <v>1.225704780248643E-3</v>
      </c>
      <c r="V111" s="193">
        <f t="shared" si="23"/>
        <v>0.27070565575205741</v>
      </c>
      <c r="W111" s="193">
        <f t="shared" si="24"/>
        <v>4.5526177552092451E-3</v>
      </c>
      <c r="X111" s="193">
        <f t="shared" si="25"/>
        <v>0.30607599369637539</v>
      </c>
      <c r="Y111" s="193">
        <f t="shared" si="26"/>
        <v>2.6265102433899491E-3</v>
      </c>
      <c r="Z111" s="193">
        <f t="shared" si="27"/>
        <v>1.225704780248643E-3</v>
      </c>
      <c r="AA111" s="193">
        <f t="shared" si="28"/>
        <v>7.0040273157065316E-4</v>
      </c>
      <c r="AB111" s="193">
        <f t="shared" si="29"/>
        <v>1.4008054631413063E-3</v>
      </c>
      <c r="AC111" s="193">
        <f t="shared" si="30"/>
        <v>8.7550341446331645E-4</v>
      </c>
      <c r="AD111" s="193">
        <f t="shared" si="31"/>
        <v>0.41061110138329537</v>
      </c>
      <c r="AE111" s="193" t="str">
        <f t="shared" si="32"/>
        <v>Bush</v>
      </c>
      <c r="AF111" s="193"/>
      <c r="AG111" s="193" t="str">
        <f t="shared" si="19"/>
        <v>06-TOT</v>
      </c>
      <c r="AH111" s="209">
        <v>0</v>
      </c>
      <c r="AJ111" s="202">
        <v>6</v>
      </c>
      <c r="AK111" s="202" t="e">
        <v>#VALUE!</v>
      </c>
      <c r="AL111" s="209">
        <v>0</v>
      </c>
      <c r="AR111"/>
    </row>
    <row r="112" spans="1:44" s="202" customFormat="1" x14ac:dyDescent="0.25">
      <c r="A112" s="193" t="s">
        <v>4729</v>
      </c>
      <c r="B112" s="193">
        <v>7</v>
      </c>
      <c r="C112" s="193" t="s">
        <v>5202</v>
      </c>
      <c r="D112" s="198" t="s">
        <v>5928</v>
      </c>
      <c r="E112" s="198" t="s">
        <v>4718</v>
      </c>
      <c r="F112" s="193">
        <v>59.37</v>
      </c>
      <c r="G112" s="193">
        <v>955</v>
      </c>
      <c r="H112" s="193">
        <v>567</v>
      </c>
      <c r="I112" s="202">
        <v>194</v>
      </c>
      <c r="J112" s="202">
        <v>133</v>
      </c>
      <c r="K112" s="202">
        <v>1</v>
      </c>
      <c r="L112" s="202">
        <v>2</v>
      </c>
      <c r="M112" s="193">
        <v>3</v>
      </c>
      <c r="N112" s="193">
        <v>4</v>
      </c>
      <c r="O112" s="193">
        <v>6</v>
      </c>
      <c r="P112" s="193">
        <v>213</v>
      </c>
      <c r="Q112" s="193">
        <v>0</v>
      </c>
      <c r="R112" s="193">
        <v>1</v>
      </c>
      <c r="S112" s="193">
        <f t="shared" si="20"/>
        <v>557</v>
      </c>
      <c r="T112" s="193">
        <f t="shared" si="21"/>
        <v>0.348294434470377</v>
      </c>
      <c r="U112" s="197">
        <f t="shared" si="22"/>
        <v>1.7953321364452424E-3</v>
      </c>
      <c r="V112" s="193">
        <f t="shared" si="23"/>
        <v>0.23877917414721722</v>
      </c>
      <c r="W112" s="193">
        <f t="shared" si="24"/>
        <v>1.0771992818671455E-2</v>
      </c>
      <c r="X112" s="193">
        <f t="shared" si="25"/>
        <v>0.38240574506283664</v>
      </c>
      <c r="Y112" s="193">
        <f t="shared" si="26"/>
        <v>3.5906642728904849E-3</v>
      </c>
      <c r="Z112" s="193">
        <f t="shared" si="27"/>
        <v>5.3859964093357273E-3</v>
      </c>
      <c r="AA112" s="193">
        <f t="shared" si="28"/>
        <v>7.1813285457809697E-3</v>
      </c>
      <c r="AB112" s="193">
        <f t="shared" si="29"/>
        <v>0</v>
      </c>
      <c r="AC112" s="193">
        <f t="shared" si="30"/>
        <v>1.7953321364452424E-3</v>
      </c>
      <c r="AD112" s="193">
        <f t="shared" si="31"/>
        <v>4.3824057450628366</v>
      </c>
      <c r="AE112" s="193" t="str">
        <f t="shared" si="32"/>
        <v>Perot</v>
      </c>
      <c r="AF112" s="193"/>
      <c r="AG112" s="193" t="str">
        <f t="shared" si="19"/>
        <v>07-165</v>
      </c>
      <c r="AH112" s="209" t="s">
        <v>5928</v>
      </c>
      <c r="AJ112" s="202">
        <v>7</v>
      </c>
      <c r="AK112" s="202" t="s">
        <v>5202</v>
      </c>
      <c r="AL112" s="209" t="s">
        <v>5928</v>
      </c>
      <c r="AR112"/>
    </row>
    <row r="113" spans="1:44" s="202" customFormat="1" x14ac:dyDescent="0.25">
      <c r="A113" s="193" t="s">
        <v>4730</v>
      </c>
      <c r="B113" s="193">
        <v>7</v>
      </c>
      <c r="C113" s="193" t="s">
        <v>5202</v>
      </c>
      <c r="D113" s="198" t="s">
        <v>5928</v>
      </c>
      <c r="E113" s="198" t="s">
        <v>4719</v>
      </c>
      <c r="F113" s="193">
        <v>62.61</v>
      </c>
      <c r="G113" s="193">
        <v>749</v>
      </c>
      <c r="H113" s="193">
        <v>469</v>
      </c>
      <c r="I113" s="193">
        <v>140</v>
      </c>
      <c r="J113" s="193">
        <v>178</v>
      </c>
      <c r="K113" s="193">
        <v>0</v>
      </c>
      <c r="L113" s="193">
        <v>1</v>
      </c>
      <c r="M113" s="202">
        <v>0</v>
      </c>
      <c r="N113" s="202">
        <v>0</v>
      </c>
      <c r="O113" s="202">
        <v>6</v>
      </c>
      <c r="P113" s="202">
        <v>142</v>
      </c>
      <c r="Q113" s="202">
        <v>1</v>
      </c>
      <c r="R113" s="193">
        <v>0</v>
      </c>
      <c r="S113" s="193">
        <f t="shared" si="20"/>
        <v>468</v>
      </c>
      <c r="T113" s="193">
        <f t="shared" si="21"/>
        <v>0.29914529914529914</v>
      </c>
      <c r="U113" s="197">
        <f t="shared" si="22"/>
        <v>0</v>
      </c>
      <c r="V113" s="193">
        <f t="shared" si="23"/>
        <v>0.38034188034188032</v>
      </c>
      <c r="W113" s="193">
        <f t="shared" si="24"/>
        <v>1.282051282051282E-2</v>
      </c>
      <c r="X113" s="193">
        <f t="shared" si="25"/>
        <v>0.3034188034188034</v>
      </c>
      <c r="Y113" s="193">
        <f t="shared" si="26"/>
        <v>2.136752136752137E-3</v>
      </c>
      <c r="Z113" s="193">
        <f t="shared" si="27"/>
        <v>0</v>
      </c>
      <c r="AA113" s="193">
        <f t="shared" si="28"/>
        <v>0</v>
      </c>
      <c r="AB113" s="193">
        <f t="shared" si="29"/>
        <v>2.136752136752137E-3</v>
      </c>
      <c r="AC113" s="193">
        <f t="shared" si="30"/>
        <v>0</v>
      </c>
      <c r="AD113" s="193">
        <f t="shared" si="31"/>
        <v>2.3803418803418803</v>
      </c>
      <c r="AE113" s="193" t="str">
        <f t="shared" si="32"/>
        <v>Clinton</v>
      </c>
      <c r="AF113" s="193"/>
      <c r="AG113" s="193" t="str">
        <f t="shared" si="19"/>
        <v>07-167</v>
      </c>
      <c r="AH113" s="209" t="s">
        <v>5928</v>
      </c>
      <c r="AJ113" s="202">
        <v>7</v>
      </c>
      <c r="AK113" s="202" t="s">
        <v>5202</v>
      </c>
      <c r="AL113" s="209" t="s">
        <v>5928</v>
      </c>
      <c r="AR113"/>
    </row>
    <row r="114" spans="1:44" s="202" customFormat="1" x14ac:dyDescent="0.25">
      <c r="A114" s="193" t="s">
        <v>4731</v>
      </c>
      <c r="B114" s="193">
        <v>7</v>
      </c>
      <c r="C114" s="193" t="s">
        <v>5202</v>
      </c>
      <c r="D114" s="198" t="s">
        <v>5928</v>
      </c>
      <c r="E114" s="198" t="s">
        <v>4720</v>
      </c>
      <c r="F114" s="193">
        <v>61.18</v>
      </c>
      <c r="G114" s="193">
        <v>1064</v>
      </c>
      <c r="H114" s="193">
        <v>651</v>
      </c>
      <c r="I114" s="193">
        <v>154</v>
      </c>
      <c r="J114" s="193">
        <v>286</v>
      </c>
      <c r="K114" s="193">
        <v>3</v>
      </c>
      <c r="L114" s="193">
        <v>6</v>
      </c>
      <c r="M114" s="193">
        <v>4</v>
      </c>
      <c r="N114" s="193">
        <v>0</v>
      </c>
      <c r="O114" s="193">
        <v>8</v>
      </c>
      <c r="P114" s="193">
        <v>182</v>
      </c>
      <c r="Q114" s="193">
        <v>0</v>
      </c>
      <c r="R114" s="193">
        <v>1</v>
      </c>
      <c r="S114" s="193">
        <f t="shared" si="20"/>
        <v>644</v>
      </c>
      <c r="T114" s="193">
        <f t="shared" si="21"/>
        <v>0.2391304347826087</v>
      </c>
      <c r="U114" s="197">
        <f t="shared" si="22"/>
        <v>4.658385093167702E-3</v>
      </c>
      <c r="V114" s="193">
        <f t="shared" si="23"/>
        <v>0.44409937888198758</v>
      </c>
      <c r="W114" s="193">
        <f t="shared" si="24"/>
        <v>1.2422360248447204E-2</v>
      </c>
      <c r="X114" s="193">
        <f t="shared" si="25"/>
        <v>0.28260869565217389</v>
      </c>
      <c r="Y114" s="193">
        <f t="shared" si="26"/>
        <v>9.316770186335404E-3</v>
      </c>
      <c r="Z114" s="193">
        <f t="shared" si="27"/>
        <v>6.2111801242236021E-3</v>
      </c>
      <c r="AA114" s="193">
        <f t="shared" si="28"/>
        <v>0</v>
      </c>
      <c r="AB114" s="193">
        <f t="shared" si="29"/>
        <v>0</v>
      </c>
      <c r="AC114" s="193">
        <f t="shared" si="30"/>
        <v>1.5527950310559005E-3</v>
      </c>
      <c r="AD114" s="193">
        <f t="shared" si="31"/>
        <v>2.4440993788819876</v>
      </c>
      <c r="AE114" s="193" t="str">
        <f t="shared" si="32"/>
        <v>Clinton</v>
      </c>
      <c r="AF114" s="193"/>
      <c r="AG114" s="193" t="str">
        <f t="shared" si="19"/>
        <v>07-169</v>
      </c>
      <c r="AH114" s="209" t="s">
        <v>5928</v>
      </c>
      <c r="AJ114" s="202">
        <v>7</v>
      </c>
      <c r="AK114" s="202" t="s">
        <v>5202</v>
      </c>
      <c r="AL114" s="209" t="s">
        <v>5928</v>
      </c>
      <c r="AR114"/>
    </row>
    <row r="115" spans="1:44" s="202" customFormat="1" x14ac:dyDescent="0.25">
      <c r="A115" s="193" t="s">
        <v>4732</v>
      </c>
      <c r="B115" s="193">
        <v>7</v>
      </c>
      <c r="C115" s="193" t="s">
        <v>5202</v>
      </c>
      <c r="D115" s="198" t="s">
        <v>5928</v>
      </c>
      <c r="E115" s="198" t="s">
        <v>4721</v>
      </c>
      <c r="F115" s="193">
        <v>62.86</v>
      </c>
      <c r="G115" s="193">
        <v>676</v>
      </c>
      <c r="H115" s="193">
        <v>425</v>
      </c>
      <c r="I115" s="193">
        <v>152</v>
      </c>
      <c r="J115" s="193">
        <v>144</v>
      </c>
      <c r="K115" s="193">
        <v>1</v>
      </c>
      <c r="L115" s="193">
        <v>2</v>
      </c>
      <c r="M115" s="193">
        <v>1</v>
      </c>
      <c r="N115" s="193">
        <v>0</v>
      </c>
      <c r="O115" s="193">
        <v>6</v>
      </c>
      <c r="P115" s="193">
        <v>112</v>
      </c>
      <c r="Q115" s="193">
        <v>0</v>
      </c>
      <c r="R115" s="193">
        <v>0</v>
      </c>
      <c r="S115" s="193">
        <f t="shared" si="20"/>
        <v>418</v>
      </c>
      <c r="T115" s="193">
        <f t="shared" si="21"/>
        <v>0.36363636363636365</v>
      </c>
      <c r="U115" s="197">
        <f t="shared" si="22"/>
        <v>2.3923444976076554E-3</v>
      </c>
      <c r="V115" s="193">
        <f t="shared" si="23"/>
        <v>0.34449760765550241</v>
      </c>
      <c r="W115" s="193">
        <f t="shared" si="24"/>
        <v>1.4354066985645933E-2</v>
      </c>
      <c r="X115" s="193">
        <f t="shared" si="25"/>
        <v>0.26794258373205743</v>
      </c>
      <c r="Y115" s="193">
        <f t="shared" si="26"/>
        <v>4.7846889952153108E-3</v>
      </c>
      <c r="Z115" s="193">
        <f t="shared" si="27"/>
        <v>2.3923444976076554E-3</v>
      </c>
      <c r="AA115" s="193">
        <f t="shared" si="28"/>
        <v>0</v>
      </c>
      <c r="AB115" s="193">
        <f t="shared" si="29"/>
        <v>0</v>
      </c>
      <c r="AC115" s="193">
        <f t="shared" si="30"/>
        <v>0</v>
      </c>
      <c r="AD115" s="193">
        <f t="shared" si="31"/>
        <v>0.36363636363636365</v>
      </c>
      <c r="AE115" s="193" t="str">
        <f t="shared" si="32"/>
        <v>Bush</v>
      </c>
      <c r="AF115" s="193"/>
      <c r="AG115" s="193" t="str">
        <f t="shared" si="19"/>
        <v>07-171</v>
      </c>
      <c r="AH115" s="209" t="s">
        <v>5928</v>
      </c>
      <c r="AJ115" s="202">
        <v>7</v>
      </c>
      <c r="AK115" s="202" t="s">
        <v>5202</v>
      </c>
      <c r="AL115" s="209" t="s">
        <v>5928</v>
      </c>
      <c r="AR115"/>
    </row>
    <row r="116" spans="1:44" s="202" customFormat="1" x14ac:dyDescent="0.25">
      <c r="A116" s="193" t="s">
        <v>4733</v>
      </c>
      <c r="B116" s="193">
        <v>7</v>
      </c>
      <c r="C116" s="193" t="s">
        <v>5202</v>
      </c>
      <c r="D116" s="198" t="s">
        <v>5928</v>
      </c>
      <c r="E116" s="198" t="s">
        <v>4722</v>
      </c>
      <c r="F116" s="193">
        <v>57.57</v>
      </c>
      <c r="G116" s="193">
        <v>851</v>
      </c>
      <c r="H116" s="193">
        <v>490</v>
      </c>
      <c r="I116" s="193">
        <v>168</v>
      </c>
      <c r="J116" s="193">
        <v>166</v>
      </c>
      <c r="K116" s="193">
        <v>1</v>
      </c>
      <c r="L116" s="193">
        <v>2</v>
      </c>
      <c r="M116" s="193">
        <v>1</v>
      </c>
      <c r="N116" s="193">
        <v>0</v>
      </c>
      <c r="O116" s="193">
        <v>8</v>
      </c>
      <c r="P116" s="193">
        <v>139</v>
      </c>
      <c r="Q116" s="193">
        <v>1</v>
      </c>
      <c r="R116" s="193">
        <v>0</v>
      </c>
      <c r="S116" s="193">
        <f t="shared" si="20"/>
        <v>486</v>
      </c>
      <c r="T116" s="193">
        <f t="shared" si="21"/>
        <v>0.34567901234567899</v>
      </c>
      <c r="U116" s="197">
        <f t="shared" si="22"/>
        <v>2.05761316872428E-3</v>
      </c>
      <c r="V116" s="193">
        <f t="shared" si="23"/>
        <v>0.34156378600823045</v>
      </c>
      <c r="W116" s="193">
        <f t="shared" si="24"/>
        <v>1.646090534979424E-2</v>
      </c>
      <c r="X116" s="193">
        <f t="shared" si="25"/>
        <v>0.28600823045267487</v>
      </c>
      <c r="Y116" s="193">
        <f t="shared" si="26"/>
        <v>4.11522633744856E-3</v>
      </c>
      <c r="Z116" s="193">
        <f t="shared" si="27"/>
        <v>2.05761316872428E-3</v>
      </c>
      <c r="AA116" s="193">
        <f t="shared" si="28"/>
        <v>0</v>
      </c>
      <c r="AB116" s="193">
        <f t="shared" si="29"/>
        <v>2.05761316872428E-3</v>
      </c>
      <c r="AC116" s="193">
        <f t="shared" si="30"/>
        <v>0</v>
      </c>
      <c r="AD116" s="193">
        <f t="shared" si="31"/>
        <v>0.34567901234567899</v>
      </c>
      <c r="AE116" s="193" t="str">
        <f t="shared" si="32"/>
        <v>Bush</v>
      </c>
      <c r="AF116" s="193"/>
      <c r="AG116" s="193" t="str">
        <f t="shared" si="19"/>
        <v>07-173</v>
      </c>
      <c r="AH116" s="209" t="s">
        <v>5928</v>
      </c>
      <c r="AJ116" s="202">
        <v>7</v>
      </c>
      <c r="AK116" s="202" t="s">
        <v>5202</v>
      </c>
      <c r="AL116" s="209" t="s">
        <v>5928</v>
      </c>
      <c r="AR116"/>
    </row>
    <row r="117" spans="1:44" s="202" customFormat="1" x14ac:dyDescent="0.25">
      <c r="A117" s="193" t="s">
        <v>4734</v>
      </c>
      <c r="B117" s="193">
        <v>7</v>
      </c>
      <c r="C117" s="193" t="s">
        <v>5202</v>
      </c>
      <c r="D117" s="198" t="s">
        <v>5928</v>
      </c>
      <c r="E117" s="198" t="s">
        <v>4723</v>
      </c>
      <c r="F117" s="193">
        <v>57.95</v>
      </c>
      <c r="G117" s="193">
        <v>647</v>
      </c>
      <c r="H117" s="193">
        <v>375</v>
      </c>
      <c r="I117" s="193">
        <v>131</v>
      </c>
      <c r="J117" s="193">
        <v>125</v>
      </c>
      <c r="K117" s="193">
        <v>1</v>
      </c>
      <c r="L117" s="193">
        <v>0</v>
      </c>
      <c r="M117" s="193">
        <v>2</v>
      </c>
      <c r="N117" s="193">
        <v>0</v>
      </c>
      <c r="O117" s="193">
        <v>8</v>
      </c>
      <c r="P117" s="193">
        <v>103</v>
      </c>
      <c r="Q117" s="193">
        <v>0</v>
      </c>
      <c r="R117" s="193">
        <v>1</v>
      </c>
      <c r="S117" s="193">
        <f t="shared" si="20"/>
        <v>371</v>
      </c>
      <c r="T117" s="193">
        <f t="shared" si="21"/>
        <v>0.35309973045822102</v>
      </c>
      <c r="U117" s="197">
        <f t="shared" si="22"/>
        <v>2.6954177897574125E-3</v>
      </c>
      <c r="V117" s="193">
        <f t="shared" si="23"/>
        <v>0.33692722371967654</v>
      </c>
      <c r="W117" s="193">
        <f t="shared" si="24"/>
        <v>2.15633423180593E-2</v>
      </c>
      <c r="X117" s="193">
        <f t="shared" si="25"/>
        <v>0.27762803234501349</v>
      </c>
      <c r="Y117" s="193">
        <f t="shared" si="26"/>
        <v>0</v>
      </c>
      <c r="Z117" s="193">
        <f t="shared" si="27"/>
        <v>5.3908355795148251E-3</v>
      </c>
      <c r="AA117" s="193">
        <f t="shared" si="28"/>
        <v>0</v>
      </c>
      <c r="AB117" s="193">
        <f t="shared" si="29"/>
        <v>0</v>
      </c>
      <c r="AC117" s="193">
        <f t="shared" si="30"/>
        <v>2.6954177897574125E-3</v>
      </c>
      <c r="AD117" s="193">
        <f t="shared" si="31"/>
        <v>0.35309973045822102</v>
      </c>
      <c r="AE117" s="193" t="str">
        <f t="shared" si="32"/>
        <v>Bush</v>
      </c>
      <c r="AF117" s="193"/>
      <c r="AG117" s="193" t="str">
        <f t="shared" si="19"/>
        <v>07-175</v>
      </c>
      <c r="AH117" s="209" t="s">
        <v>5928</v>
      </c>
      <c r="AJ117" s="202">
        <v>7</v>
      </c>
      <c r="AK117" s="202" t="s">
        <v>5202</v>
      </c>
      <c r="AL117" s="209" t="s">
        <v>5928</v>
      </c>
      <c r="AR117"/>
    </row>
    <row r="118" spans="1:44" s="202" customFormat="1" x14ac:dyDescent="0.25">
      <c r="A118" s="193" t="s">
        <v>4735</v>
      </c>
      <c r="B118" s="193">
        <v>7</v>
      </c>
      <c r="C118" s="193" t="s">
        <v>5202</v>
      </c>
      <c r="D118" s="198" t="s">
        <v>5928</v>
      </c>
      <c r="E118" s="198" t="s">
        <v>4724</v>
      </c>
      <c r="F118" s="193">
        <v>58.22</v>
      </c>
      <c r="G118" s="193">
        <v>632</v>
      </c>
      <c r="H118" s="193">
        <v>368</v>
      </c>
      <c r="I118" s="193">
        <v>129</v>
      </c>
      <c r="J118" s="193">
        <v>93</v>
      </c>
      <c r="K118" s="193">
        <v>1</v>
      </c>
      <c r="L118" s="193">
        <v>1</v>
      </c>
      <c r="M118" s="193">
        <v>0</v>
      </c>
      <c r="N118" s="193">
        <v>0</v>
      </c>
      <c r="O118" s="193">
        <v>6</v>
      </c>
      <c r="P118" s="193">
        <v>136</v>
      </c>
      <c r="Q118" s="193">
        <v>1</v>
      </c>
      <c r="R118" s="193">
        <v>0</v>
      </c>
      <c r="S118" s="193">
        <f t="shared" si="20"/>
        <v>367</v>
      </c>
      <c r="T118" s="193">
        <f t="shared" si="21"/>
        <v>0.35149863760217986</v>
      </c>
      <c r="U118" s="197">
        <f t="shared" si="22"/>
        <v>2.7247956403269754E-3</v>
      </c>
      <c r="V118" s="193">
        <f t="shared" si="23"/>
        <v>0.25340599455040874</v>
      </c>
      <c r="W118" s="193">
        <f t="shared" si="24"/>
        <v>1.6348773841961851E-2</v>
      </c>
      <c r="X118" s="193">
        <f t="shared" si="25"/>
        <v>0.37057220708446864</v>
      </c>
      <c r="Y118" s="193">
        <f t="shared" si="26"/>
        <v>2.7247956403269754E-3</v>
      </c>
      <c r="Z118" s="193">
        <f t="shared" si="27"/>
        <v>0</v>
      </c>
      <c r="AA118" s="193">
        <f t="shared" si="28"/>
        <v>0</v>
      </c>
      <c r="AB118" s="193">
        <f t="shared" si="29"/>
        <v>2.7247956403269754E-3</v>
      </c>
      <c r="AC118" s="193">
        <f t="shared" si="30"/>
        <v>0</v>
      </c>
      <c r="AD118" s="193">
        <f t="shared" si="31"/>
        <v>4.3705722070844688</v>
      </c>
      <c r="AE118" s="193" t="str">
        <f t="shared" si="32"/>
        <v>Perot</v>
      </c>
      <c r="AF118" s="193"/>
      <c r="AG118" s="193" t="str">
        <f t="shared" si="19"/>
        <v>07-177</v>
      </c>
      <c r="AH118" s="209" t="s">
        <v>5928</v>
      </c>
      <c r="AJ118" s="202">
        <v>7</v>
      </c>
      <c r="AK118" s="202" t="s">
        <v>5202</v>
      </c>
      <c r="AL118" s="209" t="s">
        <v>5928</v>
      </c>
      <c r="AR118"/>
    </row>
    <row r="119" spans="1:44" s="202" customFormat="1" x14ac:dyDescent="0.25">
      <c r="A119" s="193" t="s">
        <v>4736</v>
      </c>
      <c r="B119" s="193">
        <v>7</v>
      </c>
      <c r="C119" s="193" t="s">
        <v>5202</v>
      </c>
      <c r="D119" s="198" t="s">
        <v>5928</v>
      </c>
      <c r="E119" s="198" t="s">
        <v>4725</v>
      </c>
      <c r="F119" s="193">
        <v>64.099999999999994</v>
      </c>
      <c r="G119" s="193">
        <v>560</v>
      </c>
      <c r="H119" s="193">
        <v>359</v>
      </c>
      <c r="I119" s="193">
        <v>122</v>
      </c>
      <c r="J119" s="193">
        <v>89</v>
      </c>
      <c r="K119" s="193">
        <v>1</v>
      </c>
      <c r="L119" s="193">
        <v>7</v>
      </c>
      <c r="M119" s="193">
        <v>1</v>
      </c>
      <c r="N119" s="193">
        <v>2</v>
      </c>
      <c r="O119" s="193">
        <v>8</v>
      </c>
      <c r="P119" s="193">
        <v>127</v>
      </c>
      <c r="Q119" s="193">
        <v>0</v>
      </c>
      <c r="R119" s="193">
        <v>0</v>
      </c>
      <c r="S119" s="193">
        <f t="shared" si="20"/>
        <v>357</v>
      </c>
      <c r="T119" s="193">
        <f t="shared" si="21"/>
        <v>0.34173669467787116</v>
      </c>
      <c r="U119" s="197">
        <f t="shared" si="22"/>
        <v>2.8011204481792717E-3</v>
      </c>
      <c r="V119" s="193">
        <f t="shared" si="23"/>
        <v>0.24929971988795518</v>
      </c>
      <c r="W119" s="193">
        <f t="shared" si="24"/>
        <v>2.2408963585434174E-2</v>
      </c>
      <c r="X119" s="193">
        <f t="shared" si="25"/>
        <v>0.35574229691876752</v>
      </c>
      <c r="Y119" s="193">
        <f t="shared" si="26"/>
        <v>1.9607843137254902E-2</v>
      </c>
      <c r="Z119" s="193">
        <f t="shared" si="27"/>
        <v>2.8011204481792717E-3</v>
      </c>
      <c r="AA119" s="193">
        <f t="shared" si="28"/>
        <v>5.6022408963585435E-3</v>
      </c>
      <c r="AB119" s="193">
        <f t="shared" si="29"/>
        <v>0</v>
      </c>
      <c r="AC119" s="193">
        <f t="shared" si="30"/>
        <v>0</v>
      </c>
      <c r="AD119" s="193">
        <f t="shared" si="31"/>
        <v>4.3557422969187671</v>
      </c>
      <c r="AE119" s="193" t="str">
        <f t="shared" si="32"/>
        <v>Perot</v>
      </c>
      <c r="AF119" s="193"/>
      <c r="AG119" s="193" t="str">
        <f t="shared" si="19"/>
        <v>07-179</v>
      </c>
      <c r="AH119" s="209" t="s">
        <v>5928</v>
      </c>
      <c r="AJ119" s="202">
        <v>7</v>
      </c>
      <c r="AK119" s="202" t="s">
        <v>5202</v>
      </c>
      <c r="AL119" s="209" t="s">
        <v>5928</v>
      </c>
      <c r="AR119"/>
    </row>
    <row r="120" spans="1:44" s="202" customFormat="1" x14ac:dyDescent="0.25">
      <c r="A120" s="193" t="s">
        <v>4737</v>
      </c>
      <c r="B120" s="193">
        <v>7</v>
      </c>
      <c r="C120" s="193" t="s">
        <v>5202</v>
      </c>
      <c r="D120" s="198" t="s">
        <v>5928</v>
      </c>
      <c r="E120" s="198" t="s">
        <v>4726</v>
      </c>
      <c r="F120" s="193">
        <v>59.87</v>
      </c>
      <c r="G120" s="193">
        <v>496</v>
      </c>
      <c r="H120" s="193">
        <v>297</v>
      </c>
      <c r="I120" s="193">
        <v>101</v>
      </c>
      <c r="J120" s="193">
        <v>87</v>
      </c>
      <c r="K120" s="193">
        <v>1</v>
      </c>
      <c r="L120" s="193">
        <v>1</v>
      </c>
      <c r="M120" s="193">
        <v>1</v>
      </c>
      <c r="N120" s="193">
        <v>1</v>
      </c>
      <c r="O120" s="193">
        <v>4</v>
      </c>
      <c r="P120" s="193">
        <v>93</v>
      </c>
      <c r="Q120" s="193">
        <v>1</v>
      </c>
      <c r="R120" s="193">
        <v>1</v>
      </c>
      <c r="S120" s="193">
        <f t="shared" si="20"/>
        <v>291</v>
      </c>
      <c r="T120" s="193">
        <f t="shared" si="21"/>
        <v>0.34707903780068727</v>
      </c>
      <c r="U120" s="197">
        <f t="shared" si="22"/>
        <v>3.4364261168384879E-3</v>
      </c>
      <c r="V120" s="193">
        <f t="shared" si="23"/>
        <v>0.29896907216494845</v>
      </c>
      <c r="W120" s="193">
        <f t="shared" si="24"/>
        <v>1.3745704467353952E-2</v>
      </c>
      <c r="X120" s="193">
        <f t="shared" si="25"/>
        <v>0.31958762886597936</v>
      </c>
      <c r="Y120" s="193">
        <f t="shared" si="26"/>
        <v>3.4364261168384879E-3</v>
      </c>
      <c r="Z120" s="193">
        <f t="shared" si="27"/>
        <v>3.4364261168384879E-3</v>
      </c>
      <c r="AA120" s="193">
        <f t="shared" si="28"/>
        <v>3.4364261168384879E-3</v>
      </c>
      <c r="AB120" s="193">
        <f t="shared" si="29"/>
        <v>3.4364261168384879E-3</v>
      </c>
      <c r="AC120" s="193">
        <f t="shared" si="30"/>
        <v>3.4364261168384879E-3</v>
      </c>
      <c r="AD120" s="193">
        <f t="shared" si="31"/>
        <v>0.34707903780068727</v>
      </c>
      <c r="AE120" s="193" t="str">
        <f t="shared" si="32"/>
        <v>Bush</v>
      </c>
      <c r="AF120" s="193"/>
      <c r="AG120" s="193" t="str">
        <f t="shared" si="19"/>
        <v>07-181</v>
      </c>
      <c r="AH120" s="209" t="s">
        <v>5928</v>
      </c>
      <c r="AJ120" s="202">
        <v>7</v>
      </c>
      <c r="AK120" s="202" t="s">
        <v>5202</v>
      </c>
      <c r="AL120" s="209" t="s">
        <v>5928</v>
      </c>
      <c r="AR120"/>
    </row>
    <row r="121" spans="1:44" s="202" customFormat="1" x14ac:dyDescent="0.25">
      <c r="A121" s="193" t="s">
        <v>4738</v>
      </c>
      <c r="B121" s="193">
        <v>7</v>
      </c>
      <c r="C121" s="193" t="s">
        <v>5202</v>
      </c>
      <c r="D121" s="198" t="s">
        <v>5928</v>
      </c>
      <c r="E121" s="198" t="s">
        <v>4727</v>
      </c>
      <c r="F121" s="193">
        <v>46.19</v>
      </c>
      <c r="G121" s="193">
        <v>368</v>
      </c>
      <c r="H121" s="193">
        <v>170</v>
      </c>
      <c r="I121" s="193">
        <v>48</v>
      </c>
      <c r="J121" s="193">
        <v>50</v>
      </c>
      <c r="K121" s="193">
        <v>1</v>
      </c>
      <c r="L121" s="193">
        <v>0</v>
      </c>
      <c r="M121" s="193">
        <v>0</v>
      </c>
      <c r="N121" s="193">
        <v>0</v>
      </c>
      <c r="O121" s="193">
        <v>5</v>
      </c>
      <c r="P121" s="193">
        <v>66</v>
      </c>
      <c r="Q121" s="193">
        <v>0</v>
      </c>
      <c r="R121" s="193">
        <v>0</v>
      </c>
      <c r="S121" s="193">
        <f t="shared" si="20"/>
        <v>170</v>
      </c>
      <c r="T121" s="193">
        <f t="shared" si="21"/>
        <v>0.28235294117647058</v>
      </c>
      <c r="U121" s="197">
        <f t="shared" si="22"/>
        <v>5.8823529411764705E-3</v>
      </c>
      <c r="V121" s="193">
        <f t="shared" si="23"/>
        <v>0.29411764705882354</v>
      </c>
      <c r="W121" s="193">
        <f t="shared" si="24"/>
        <v>2.9411764705882353E-2</v>
      </c>
      <c r="X121" s="193">
        <f t="shared" si="25"/>
        <v>0.38823529411764707</v>
      </c>
      <c r="Y121" s="193">
        <f t="shared" si="26"/>
        <v>0</v>
      </c>
      <c r="Z121" s="193">
        <f t="shared" si="27"/>
        <v>0</v>
      </c>
      <c r="AA121" s="193">
        <f t="shared" si="28"/>
        <v>0</v>
      </c>
      <c r="AB121" s="193">
        <f t="shared" si="29"/>
        <v>0</v>
      </c>
      <c r="AC121" s="193">
        <f t="shared" si="30"/>
        <v>0</v>
      </c>
      <c r="AD121" s="193">
        <f t="shared" si="31"/>
        <v>4.3882352941176475</v>
      </c>
      <c r="AE121" s="193" t="str">
        <f t="shared" si="32"/>
        <v>Perot</v>
      </c>
      <c r="AF121" s="193"/>
      <c r="AG121" s="193" t="str">
        <f t="shared" si="19"/>
        <v>07-183</v>
      </c>
      <c r="AH121" s="209" t="s">
        <v>5928</v>
      </c>
      <c r="AJ121" s="202">
        <v>7</v>
      </c>
      <c r="AK121" s="202" t="s">
        <v>5202</v>
      </c>
      <c r="AL121" s="209" t="s">
        <v>5928</v>
      </c>
      <c r="AR121"/>
    </row>
    <row r="122" spans="1:44" s="202" customFormat="1" x14ac:dyDescent="0.25">
      <c r="A122" s="193" t="s">
        <v>4739</v>
      </c>
      <c r="B122" s="193">
        <v>7</v>
      </c>
      <c r="C122" s="193" t="s">
        <v>5202</v>
      </c>
      <c r="D122" s="198" t="s">
        <v>5928</v>
      </c>
      <c r="E122" s="198" t="s">
        <v>4728</v>
      </c>
      <c r="F122" s="193">
        <v>61.27</v>
      </c>
      <c r="G122" s="193">
        <v>860</v>
      </c>
      <c r="H122" s="193">
        <v>527</v>
      </c>
      <c r="I122" s="193">
        <v>194</v>
      </c>
      <c r="J122" s="193">
        <v>137</v>
      </c>
      <c r="K122" s="193">
        <v>0</v>
      </c>
      <c r="L122" s="193">
        <v>5</v>
      </c>
      <c r="M122" s="193">
        <v>0</v>
      </c>
      <c r="N122" s="193">
        <v>0</v>
      </c>
      <c r="O122" s="193">
        <v>10</v>
      </c>
      <c r="P122" s="193">
        <v>177</v>
      </c>
      <c r="Q122" s="193">
        <v>0</v>
      </c>
      <c r="R122" s="193">
        <v>2</v>
      </c>
      <c r="S122" s="193">
        <f t="shared" si="20"/>
        <v>525</v>
      </c>
      <c r="T122" s="193">
        <f t="shared" si="21"/>
        <v>0.36952380952380953</v>
      </c>
      <c r="U122" s="197">
        <f t="shared" si="22"/>
        <v>0</v>
      </c>
      <c r="V122" s="193">
        <f t="shared" si="23"/>
        <v>0.26095238095238094</v>
      </c>
      <c r="W122" s="193">
        <f t="shared" si="24"/>
        <v>1.9047619047619049E-2</v>
      </c>
      <c r="X122" s="193">
        <f t="shared" si="25"/>
        <v>0.33714285714285713</v>
      </c>
      <c r="Y122" s="193">
        <f t="shared" si="26"/>
        <v>9.5238095238095247E-3</v>
      </c>
      <c r="Z122" s="193">
        <f t="shared" si="27"/>
        <v>0</v>
      </c>
      <c r="AA122" s="193">
        <f t="shared" si="28"/>
        <v>0</v>
      </c>
      <c r="AB122" s="193">
        <f t="shared" si="29"/>
        <v>0</v>
      </c>
      <c r="AC122" s="193">
        <f t="shared" si="30"/>
        <v>3.8095238095238095E-3</v>
      </c>
      <c r="AD122" s="193">
        <f t="shared" si="31"/>
        <v>0.36952380952380953</v>
      </c>
      <c r="AE122" s="193" t="str">
        <f t="shared" si="32"/>
        <v>Bush</v>
      </c>
      <c r="AF122" s="193"/>
      <c r="AG122" s="193" t="str">
        <f t="shared" si="19"/>
        <v>07-185</v>
      </c>
      <c r="AH122" s="209" t="s">
        <v>5928</v>
      </c>
      <c r="AJ122" s="202">
        <v>7</v>
      </c>
      <c r="AK122" s="202" t="s">
        <v>5202</v>
      </c>
      <c r="AL122" s="209" t="s">
        <v>5928</v>
      </c>
      <c r="AR122"/>
    </row>
    <row r="123" spans="1:44" s="202" customFormat="1" x14ac:dyDescent="0.25">
      <c r="A123" s="193" t="s">
        <v>4740</v>
      </c>
      <c r="B123" s="193">
        <v>7</v>
      </c>
      <c r="C123" s="193" t="s">
        <v>5961</v>
      </c>
      <c r="D123" s="198">
        <v>0</v>
      </c>
      <c r="E123" s="198" t="s">
        <v>4540</v>
      </c>
      <c r="F123" s="193"/>
      <c r="G123" s="208">
        <v>0</v>
      </c>
      <c r="H123" s="208">
        <v>1222</v>
      </c>
      <c r="I123" s="193">
        <v>406</v>
      </c>
      <c r="J123" s="193">
        <v>400</v>
      </c>
      <c r="K123" s="193">
        <v>0</v>
      </c>
      <c r="L123" s="193">
        <v>11</v>
      </c>
      <c r="M123" s="193">
        <v>3</v>
      </c>
      <c r="N123" s="193">
        <v>1</v>
      </c>
      <c r="O123" s="193">
        <v>13</v>
      </c>
      <c r="P123" s="193">
        <v>372</v>
      </c>
      <c r="Q123" s="193">
        <v>0</v>
      </c>
      <c r="R123" s="193">
        <v>1</v>
      </c>
      <c r="S123" s="193">
        <f t="shared" si="20"/>
        <v>1207</v>
      </c>
      <c r="T123" s="193">
        <f t="shared" si="21"/>
        <v>0.3363711681855841</v>
      </c>
      <c r="U123" s="197">
        <f t="shared" si="22"/>
        <v>0</v>
      </c>
      <c r="V123" s="193">
        <f t="shared" si="23"/>
        <v>0.33140016570008285</v>
      </c>
      <c r="W123" s="193">
        <f t="shared" si="24"/>
        <v>1.0770505385252692E-2</v>
      </c>
      <c r="X123" s="193">
        <f t="shared" si="25"/>
        <v>0.30820215410107704</v>
      </c>
      <c r="Y123" s="193">
        <f t="shared" si="26"/>
        <v>9.1135045567522777E-3</v>
      </c>
      <c r="Z123" s="193">
        <f t="shared" si="27"/>
        <v>2.4855012427506215E-3</v>
      </c>
      <c r="AA123" s="193">
        <f t="shared" si="28"/>
        <v>8.2850041425020708E-4</v>
      </c>
      <c r="AB123" s="193">
        <f t="shared" si="29"/>
        <v>0</v>
      </c>
      <c r="AC123" s="193">
        <f t="shared" si="30"/>
        <v>8.2850041425020708E-4</v>
      </c>
      <c r="AD123" s="193">
        <f t="shared" si="31"/>
        <v>0.3363711681855841</v>
      </c>
      <c r="AE123" s="193" t="str">
        <f t="shared" si="32"/>
        <v>Bush</v>
      </c>
      <c r="AF123" s="193"/>
      <c r="AG123" s="193" t="str">
        <f t="shared" si="19"/>
        <v>07-991</v>
      </c>
      <c r="AH123" s="209">
        <v>0</v>
      </c>
      <c r="AJ123" s="202">
        <v>7</v>
      </c>
      <c r="AK123" s="202" t="s">
        <v>5961</v>
      </c>
      <c r="AL123" s="209">
        <v>0</v>
      </c>
      <c r="AR123"/>
    </row>
    <row r="124" spans="1:44" s="202" customFormat="1" x14ac:dyDescent="0.25">
      <c r="A124" s="193" t="s">
        <v>4741</v>
      </c>
      <c r="B124" s="193">
        <v>7</v>
      </c>
      <c r="C124" s="193" t="s">
        <v>5962</v>
      </c>
      <c r="D124" s="198">
        <v>0</v>
      </c>
      <c r="E124" s="198" t="s">
        <v>4541</v>
      </c>
      <c r="F124" s="193"/>
      <c r="G124" s="193">
        <v>0</v>
      </c>
      <c r="H124" s="193">
        <v>854</v>
      </c>
      <c r="I124" s="193">
        <v>234</v>
      </c>
      <c r="J124" s="193">
        <v>200</v>
      </c>
      <c r="K124" s="193">
        <v>1</v>
      </c>
      <c r="L124" s="193">
        <v>8</v>
      </c>
      <c r="M124" s="193">
        <v>4</v>
      </c>
      <c r="N124" s="193">
        <v>2</v>
      </c>
      <c r="O124" s="193">
        <v>10</v>
      </c>
      <c r="P124" s="193">
        <v>382</v>
      </c>
      <c r="Q124" s="193">
        <v>0</v>
      </c>
      <c r="R124" s="193">
        <v>2</v>
      </c>
      <c r="S124" s="193">
        <f t="shared" si="20"/>
        <v>843</v>
      </c>
      <c r="T124" s="193">
        <f t="shared" si="21"/>
        <v>0.27758007117437722</v>
      </c>
      <c r="U124" s="197">
        <f t="shared" si="22"/>
        <v>1.1862396204033216E-3</v>
      </c>
      <c r="V124" s="193">
        <f t="shared" si="23"/>
        <v>0.23724792408066431</v>
      </c>
      <c r="W124" s="193">
        <f t="shared" si="24"/>
        <v>1.1862396204033215E-2</v>
      </c>
      <c r="X124" s="193">
        <f t="shared" si="25"/>
        <v>0.45314353499406879</v>
      </c>
      <c r="Y124" s="193">
        <f t="shared" si="26"/>
        <v>9.4899169632265724E-3</v>
      </c>
      <c r="Z124" s="193">
        <f t="shared" si="27"/>
        <v>4.7449584816132862E-3</v>
      </c>
      <c r="AA124" s="193">
        <f t="shared" si="28"/>
        <v>2.3724792408066431E-3</v>
      </c>
      <c r="AB124" s="193">
        <f t="shared" si="29"/>
        <v>0</v>
      </c>
      <c r="AC124" s="193">
        <f t="shared" si="30"/>
        <v>2.3724792408066431E-3</v>
      </c>
      <c r="AD124" s="193">
        <f t="shared" si="31"/>
        <v>4.4531435349940685</v>
      </c>
      <c r="AE124" s="193" t="str">
        <f t="shared" si="32"/>
        <v>Perot</v>
      </c>
      <c r="AF124" s="193"/>
      <c r="AG124" s="193" t="str">
        <f t="shared" si="19"/>
        <v>07-995</v>
      </c>
      <c r="AH124" s="209">
        <v>0</v>
      </c>
      <c r="AJ124" s="202">
        <v>7</v>
      </c>
      <c r="AK124" s="202" t="s">
        <v>5962</v>
      </c>
      <c r="AL124" s="209">
        <v>0</v>
      </c>
      <c r="AR124"/>
    </row>
    <row r="125" spans="1:44" s="202" customFormat="1" x14ac:dyDescent="0.25">
      <c r="A125" s="193" t="s">
        <v>4742</v>
      </c>
      <c r="B125" s="193">
        <v>7</v>
      </c>
      <c r="C125" s="193" t="e">
        <v>#VALUE!</v>
      </c>
      <c r="D125" s="198">
        <v>0</v>
      </c>
      <c r="E125" s="198" t="s">
        <v>4542</v>
      </c>
      <c r="F125" s="193">
        <v>86.2</v>
      </c>
      <c r="G125" s="193">
        <v>7858</v>
      </c>
      <c r="H125" s="193">
        <v>6774</v>
      </c>
      <c r="I125" s="193">
        <v>2173</v>
      </c>
      <c r="J125" s="193">
        <v>2088</v>
      </c>
      <c r="K125" s="193">
        <v>12</v>
      </c>
      <c r="L125" s="193">
        <v>46</v>
      </c>
      <c r="M125" s="193">
        <v>20</v>
      </c>
      <c r="N125" s="193">
        <v>10</v>
      </c>
      <c r="O125" s="193">
        <v>98</v>
      </c>
      <c r="P125" s="193">
        <v>2244</v>
      </c>
      <c r="Q125" s="193">
        <v>4</v>
      </c>
      <c r="R125" s="193">
        <v>9</v>
      </c>
      <c r="S125" s="193">
        <f t="shared" si="20"/>
        <v>6704</v>
      </c>
      <c r="T125" s="193">
        <f t="shared" si="21"/>
        <v>0.32413484486873506</v>
      </c>
      <c r="U125" s="197">
        <f t="shared" si="22"/>
        <v>1.7899761336515514E-3</v>
      </c>
      <c r="V125" s="193">
        <f t="shared" si="23"/>
        <v>0.31145584725536996</v>
      </c>
      <c r="W125" s="193">
        <f t="shared" si="24"/>
        <v>1.4618138424821002E-2</v>
      </c>
      <c r="X125" s="193">
        <f t="shared" si="25"/>
        <v>0.33472553699284008</v>
      </c>
      <c r="Y125" s="193">
        <f t="shared" si="26"/>
        <v>6.8615751789976136E-3</v>
      </c>
      <c r="Z125" s="193">
        <f t="shared" si="27"/>
        <v>2.9832935560859188E-3</v>
      </c>
      <c r="AA125" s="193">
        <f t="shared" si="28"/>
        <v>1.4916467780429594E-3</v>
      </c>
      <c r="AB125" s="193">
        <f t="shared" si="29"/>
        <v>5.966587112171838E-4</v>
      </c>
      <c r="AC125" s="193">
        <f t="shared" si="30"/>
        <v>1.3424821002386634E-3</v>
      </c>
      <c r="AD125" s="193">
        <f t="shared" si="31"/>
        <v>4.3347255369928401</v>
      </c>
      <c r="AE125" s="193" t="str">
        <f t="shared" si="32"/>
        <v>Perot</v>
      </c>
      <c r="AF125" s="193"/>
      <c r="AG125" s="193" t="str">
        <f t="shared" si="19"/>
        <v>07-TOT</v>
      </c>
      <c r="AH125" s="209">
        <v>0</v>
      </c>
      <c r="AJ125" s="202">
        <v>7</v>
      </c>
      <c r="AK125" s="202" t="e">
        <v>#VALUE!</v>
      </c>
      <c r="AL125" s="209">
        <v>0</v>
      </c>
      <c r="AR125"/>
    </row>
    <row r="126" spans="1:44" s="202" customFormat="1" x14ac:dyDescent="0.25">
      <c r="A126" s="193" t="s">
        <v>4757</v>
      </c>
      <c r="B126" s="193">
        <v>8</v>
      </c>
      <c r="C126" s="193" t="s">
        <v>5202</v>
      </c>
      <c r="D126" s="198" t="s">
        <v>5928</v>
      </c>
      <c r="E126" s="198" t="s">
        <v>4743</v>
      </c>
      <c r="F126" s="193">
        <v>68.33</v>
      </c>
      <c r="G126" s="193">
        <v>641</v>
      </c>
      <c r="H126" s="193">
        <v>438</v>
      </c>
      <c r="I126" s="193">
        <v>129</v>
      </c>
      <c r="J126" s="193">
        <v>146</v>
      </c>
      <c r="K126" s="193">
        <v>0</v>
      </c>
      <c r="L126" s="193">
        <v>2</v>
      </c>
      <c r="M126" s="193">
        <v>0</v>
      </c>
      <c r="N126" s="193">
        <v>0</v>
      </c>
      <c r="O126" s="193">
        <v>4</v>
      </c>
      <c r="P126" s="193">
        <v>152</v>
      </c>
      <c r="Q126" s="193">
        <v>0</v>
      </c>
      <c r="R126" s="193">
        <v>2</v>
      </c>
      <c r="S126" s="193">
        <f t="shared" si="20"/>
        <v>435</v>
      </c>
      <c r="T126" s="193">
        <f t="shared" si="21"/>
        <v>0.29655172413793102</v>
      </c>
      <c r="U126" s="197">
        <f t="shared" si="22"/>
        <v>0</v>
      </c>
      <c r="V126" s="193">
        <f t="shared" si="23"/>
        <v>0.335632183908046</v>
      </c>
      <c r="W126" s="193">
        <f t="shared" si="24"/>
        <v>9.1954022988505746E-3</v>
      </c>
      <c r="X126" s="193">
        <f t="shared" si="25"/>
        <v>0.34942528735632183</v>
      </c>
      <c r="Y126" s="193">
        <f t="shared" si="26"/>
        <v>4.5977011494252873E-3</v>
      </c>
      <c r="Z126" s="193">
        <f t="shared" si="27"/>
        <v>0</v>
      </c>
      <c r="AA126" s="193">
        <f t="shared" si="28"/>
        <v>0</v>
      </c>
      <c r="AB126" s="193">
        <f t="shared" si="29"/>
        <v>0</v>
      </c>
      <c r="AC126" s="193">
        <f t="shared" si="30"/>
        <v>4.5977011494252873E-3</v>
      </c>
      <c r="AD126" s="193">
        <f t="shared" si="31"/>
        <v>4.3494252873563219</v>
      </c>
      <c r="AE126" s="193" t="str">
        <f t="shared" si="32"/>
        <v>Perot</v>
      </c>
      <c r="AF126" s="193"/>
      <c r="AG126" s="193" t="str">
        <f t="shared" si="19"/>
        <v>08-187</v>
      </c>
      <c r="AH126" s="209" t="s">
        <v>5928</v>
      </c>
      <c r="AJ126" s="202">
        <v>8</v>
      </c>
      <c r="AK126" s="202" t="s">
        <v>5202</v>
      </c>
      <c r="AL126" s="209" t="s">
        <v>5928</v>
      </c>
      <c r="AR126"/>
    </row>
    <row r="127" spans="1:44" s="202" customFormat="1" x14ac:dyDescent="0.25">
      <c r="A127" s="193" t="s">
        <v>4758</v>
      </c>
      <c r="B127" s="193">
        <v>8</v>
      </c>
      <c r="C127" s="193" t="s">
        <v>5202</v>
      </c>
      <c r="D127" s="198" t="s">
        <v>5928</v>
      </c>
      <c r="E127" s="198" t="s">
        <v>4744</v>
      </c>
      <c r="F127" s="193">
        <v>60.15</v>
      </c>
      <c r="G127" s="193">
        <v>261</v>
      </c>
      <c r="H127" s="193">
        <v>157</v>
      </c>
      <c r="I127" s="193">
        <v>65</v>
      </c>
      <c r="J127" s="193">
        <v>38</v>
      </c>
      <c r="K127" s="193">
        <v>0</v>
      </c>
      <c r="L127" s="193">
        <v>2</v>
      </c>
      <c r="M127" s="193">
        <v>0</v>
      </c>
      <c r="N127" s="193">
        <v>0</v>
      </c>
      <c r="O127" s="193">
        <v>0</v>
      </c>
      <c r="P127" s="202">
        <v>50</v>
      </c>
      <c r="Q127" s="193">
        <v>0</v>
      </c>
      <c r="R127" s="193">
        <v>0</v>
      </c>
      <c r="S127" s="193">
        <f t="shared" si="20"/>
        <v>155</v>
      </c>
      <c r="T127" s="193">
        <f t="shared" si="21"/>
        <v>0.41935483870967744</v>
      </c>
      <c r="U127" s="197">
        <f t="shared" si="22"/>
        <v>0</v>
      </c>
      <c r="V127" s="193">
        <f t="shared" si="23"/>
        <v>0.24516129032258063</v>
      </c>
      <c r="W127" s="193">
        <f t="shared" si="24"/>
        <v>0</v>
      </c>
      <c r="X127" s="193">
        <f t="shared" si="25"/>
        <v>0.32258064516129031</v>
      </c>
      <c r="Y127" s="193">
        <f t="shared" si="26"/>
        <v>1.2903225806451613E-2</v>
      </c>
      <c r="Z127" s="193">
        <f t="shared" si="27"/>
        <v>0</v>
      </c>
      <c r="AA127" s="193">
        <f t="shared" si="28"/>
        <v>0</v>
      </c>
      <c r="AB127" s="193">
        <f t="shared" si="29"/>
        <v>0</v>
      </c>
      <c r="AC127" s="193">
        <f t="shared" si="30"/>
        <v>0</v>
      </c>
      <c r="AD127" s="193">
        <f t="shared" si="31"/>
        <v>0.41935483870967744</v>
      </c>
      <c r="AE127" s="193" t="str">
        <f t="shared" si="32"/>
        <v>Bush</v>
      </c>
      <c r="AF127" s="193"/>
      <c r="AG127" s="193" t="str">
        <f t="shared" si="19"/>
        <v>08-189</v>
      </c>
      <c r="AH127" s="209" t="s">
        <v>5928</v>
      </c>
      <c r="AJ127" s="202">
        <v>8</v>
      </c>
      <c r="AK127" s="202" t="s">
        <v>5202</v>
      </c>
      <c r="AL127" s="209" t="s">
        <v>5928</v>
      </c>
      <c r="AR127"/>
    </row>
    <row r="128" spans="1:44" s="202" customFormat="1" x14ac:dyDescent="0.25">
      <c r="A128" s="193" t="s">
        <v>4759</v>
      </c>
      <c r="B128" s="193">
        <v>8</v>
      </c>
      <c r="C128" s="193" t="s">
        <v>5202</v>
      </c>
      <c r="D128" s="198" t="s">
        <v>5928</v>
      </c>
      <c r="E128" s="198" t="s">
        <v>4745</v>
      </c>
      <c r="F128" s="193">
        <v>65.23</v>
      </c>
      <c r="G128" s="193">
        <v>210</v>
      </c>
      <c r="H128" s="193">
        <v>137</v>
      </c>
      <c r="I128" s="193">
        <v>40</v>
      </c>
      <c r="J128" s="193">
        <v>48</v>
      </c>
      <c r="K128" s="193">
        <v>0</v>
      </c>
      <c r="L128" s="193">
        <v>0</v>
      </c>
      <c r="M128" s="193">
        <v>0</v>
      </c>
      <c r="N128" s="193">
        <v>0</v>
      </c>
      <c r="O128" s="193">
        <v>2</v>
      </c>
      <c r="P128" s="193">
        <v>46</v>
      </c>
      <c r="Q128" s="193">
        <v>0</v>
      </c>
      <c r="R128" s="193">
        <v>0</v>
      </c>
      <c r="S128" s="193">
        <f t="shared" si="20"/>
        <v>136</v>
      </c>
      <c r="T128" s="193">
        <f t="shared" si="21"/>
        <v>0.29411764705882354</v>
      </c>
      <c r="U128" s="197">
        <f t="shared" si="22"/>
        <v>0</v>
      </c>
      <c r="V128" s="193">
        <f t="shared" si="23"/>
        <v>0.35294117647058826</v>
      </c>
      <c r="W128" s="193">
        <f t="shared" si="24"/>
        <v>1.4705882352941176E-2</v>
      </c>
      <c r="X128" s="193">
        <f t="shared" si="25"/>
        <v>0.33823529411764708</v>
      </c>
      <c r="Y128" s="193">
        <f t="shared" si="26"/>
        <v>0</v>
      </c>
      <c r="Z128" s="193">
        <f t="shared" si="27"/>
        <v>0</v>
      </c>
      <c r="AA128" s="193">
        <f t="shared" si="28"/>
        <v>0</v>
      </c>
      <c r="AB128" s="193">
        <f t="shared" si="29"/>
        <v>0</v>
      </c>
      <c r="AC128" s="193">
        <f t="shared" si="30"/>
        <v>0</v>
      </c>
      <c r="AD128" s="193">
        <f t="shared" si="31"/>
        <v>2.3529411764705883</v>
      </c>
      <c r="AE128" s="193" t="str">
        <f t="shared" si="32"/>
        <v>Clinton</v>
      </c>
      <c r="AF128" s="193"/>
      <c r="AG128" s="193" t="str">
        <f t="shared" si="19"/>
        <v>08-190</v>
      </c>
      <c r="AH128" s="209" t="s">
        <v>5928</v>
      </c>
      <c r="AJ128" s="202">
        <v>8</v>
      </c>
      <c r="AK128" s="202" t="s">
        <v>5202</v>
      </c>
      <c r="AL128" s="209" t="s">
        <v>5928</v>
      </c>
      <c r="AR128"/>
    </row>
    <row r="129" spans="1:44" s="202" customFormat="1" x14ac:dyDescent="0.25">
      <c r="A129" s="193" t="s">
        <v>4760</v>
      </c>
      <c r="B129" s="193">
        <v>8</v>
      </c>
      <c r="C129" s="193" t="s">
        <v>5202</v>
      </c>
      <c r="D129" s="198" t="s">
        <v>5928</v>
      </c>
      <c r="E129" s="198" t="s">
        <v>4746</v>
      </c>
      <c r="F129" s="193">
        <v>63.79</v>
      </c>
      <c r="G129" s="193">
        <v>1080</v>
      </c>
      <c r="H129" s="193">
        <v>689</v>
      </c>
      <c r="I129" s="193">
        <v>297</v>
      </c>
      <c r="J129" s="193">
        <v>121</v>
      </c>
      <c r="K129" s="193">
        <v>0</v>
      </c>
      <c r="L129" s="193">
        <v>2</v>
      </c>
      <c r="M129" s="193">
        <v>0</v>
      </c>
      <c r="N129" s="193">
        <v>3</v>
      </c>
      <c r="O129" s="193">
        <v>2</v>
      </c>
      <c r="P129" s="193">
        <v>256</v>
      </c>
      <c r="Q129" s="193">
        <v>2</v>
      </c>
      <c r="R129" s="193">
        <v>0</v>
      </c>
      <c r="S129" s="193">
        <f t="shared" si="20"/>
        <v>683</v>
      </c>
      <c r="T129" s="193">
        <f t="shared" si="21"/>
        <v>0.43484626647144947</v>
      </c>
      <c r="U129" s="197">
        <f t="shared" si="22"/>
        <v>0</v>
      </c>
      <c r="V129" s="193">
        <f t="shared" si="23"/>
        <v>0.17715959004392387</v>
      </c>
      <c r="W129" s="193">
        <f t="shared" si="24"/>
        <v>2.9282576866764276E-3</v>
      </c>
      <c r="X129" s="193">
        <f t="shared" si="25"/>
        <v>0.37481698389458273</v>
      </c>
      <c r="Y129" s="193">
        <f t="shared" si="26"/>
        <v>2.9282576866764276E-3</v>
      </c>
      <c r="Z129" s="193">
        <f t="shared" si="27"/>
        <v>0</v>
      </c>
      <c r="AA129" s="193">
        <f t="shared" si="28"/>
        <v>4.3923865300146414E-3</v>
      </c>
      <c r="AB129" s="193">
        <f t="shared" si="29"/>
        <v>2.9282576866764276E-3</v>
      </c>
      <c r="AC129" s="193">
        <f t="shared" si="30"/>
        <v>0</v>
      </c>
      <c r="AD129" s="193">
        <f t="shared" si="31"/>
        <v>0.43484626647144947</v>
      </c>
      <c r="AE129" s="193" t="str">
        <f t="shared" si="32"/>
        <v>Bush</v>
      </c>
      <c r="AF129" s="193"/>
      <c r="AG129" s="193" t="str">
        <f t="shared" si="19"/>
        <v>08-191</v>
      </c>
      <c r="AH129" s="209" t="s">
        <v>5928</v>
      </c>
      <c r="AJ129" s="202">
        <v>8</v>
      </c>
      <c r="AK129" s="202" t="s">
        <v>5202</v>
      </c>
      <c r="AL129" s="209" t="s">
        <v>5928</v>
      </c>
      <c r="AR129"/>
    </row>
    <row r="130" spans="1:44" s="202" customFormat="1" x14ac:dyDescent="0.25">
      <c r="A130" s="193" t="s">
        <v>4761</v>
      </c>
      <c r="B130" s="193">
        <v>8</v>
      </c>
      <c r="C130" s="193" t="s">
        <v>5202</v>
      </c>
      <c r="D130" s="198" t="s">
        <v>5928</v>
      </c>
      <c r="E130" s="198" t="s">
        <v>4747</v>
      </c>
      <c r="F130" s="193">
        <v>57.3</v>
      </c>
      <c r="G130" s="193">
        <v>883</v>
      </c>
      <c r="H130" s="193">
        <v>506</v>
      </c>
      <c r="I130" s="193">
        <v>166</v>
      </c>
      <c r="J130" s="193">
        <v>171</v>
      </c>
      <c r="K130" s="193">
        <v>0</v>
      </c>
      <c r="L130" s="193">
        <v>2</v>
      </c>
      <c r="M130" s="193">
        <v>1</v>
      </c>
      <c r="N130" s="193">
        <v>1</v>
      </c>
      <c r="O130" s="193">
        <v>7</v>
      </c>
      <c r="P130" s="193">
        <v>142</v>
      </c>
      <c r="Q130" s="193">
        <v>0</v>
      </c>
      <c r="R130" s="193">
        <v>3</v>
      </c>
      <c r="S130" s="193">
        <f t="shared" si="20"/>
        <v>493</v>
      </c>
      <c r="T130" s="193">
        <f t="shared" si="21"/>
        <v>0.33671399594320489</v>
      </c>
      <c r="U130" s="197">
        <f t="shared" si="22"/>
        <v>0</v>
      </c>
      <c r="V130" s="193">
        <f t="shared" si="23"/>
        <v>0.34685598377281945</v>
      </c>
      <c r="W130" s="193">
        <f t="shared" si="24"/>
        <v>1.4198782961460446E-2</v>
      </c>
      <c r="X130" s="193">
        <f t="shared" si="25"/>
        <v>0.28803245436105479</v>
      </c>
      <c r="Y130" s="193">
        <f t="shared" si="26"/>
        <v>4.0567951318458417E-3</v>
      </c>
      <c r="Z130" s="193">
        <f t="shared" si="27"/>
        <v>2.0283975659229209E-3</v>
      </c>
      <c r="AA130" s="193">
        <f t="shared" si="28"/>
        <v>2.0283975659229209E-3</v>
      </c>
      <c r="AB130" s="193">
        <f t="shared" si="29"/>
        <v>0</v>
      </c>
      <c r="AC130" s="193">
        <f t="shared" si="30"/>
        <v>6.0851926977687626E-3</v>
      </c>
      <c r="AD130" s="193">
        <f t="shared" si="31"/>
        <v>2.3468559837728193</v>
      </c>
      <c r="AE130" s="193" t="str">
        <f t="shared" si="32"/>
        <v>Clinton</v>
      </c>
      <c r="AF130" s="193"/>
      <c r="AG130" s="193" t="str">
        <f t="shared" ref="AG130:AG193" si="33">A130</f>
        <v>08-193</v>
      </c>
      <c r="AH130" s="209" t="s">
        <v>5928</v>
      </c>
      <c r="AJ130" s="202">
        <v>8</v>
      </c>
      <c r="AK130" s="202" t="s">
        <v>5202</v>
      </c>
      <c r="AL130" s="209" t="s">
        <v>5928</v>
      </c>
      <c r="AR130"/>
    </row>
    <row r="131" spans="1:44" s="202" customFormat="1" x14ac:dyDescent="0.25">
      <c r="A131" s="193" t="s">
        <v>4762</v>
      </c>
      <c r="B131" s="193">
        <v>8</v>
      </c>
      <c r="C131" s="193" t="s">
        <v>5202</v>
      </c>
      <c r="D131" s="198" t="s">
        <v>5928</v>
      </c>
      <c r="E131" s="198" t="s">
        <v>4748</v>
      </c>
      <c r="F131" s="193">
        <v>64.11</v>
      </c>
      <c r="G131" s="193">
        <v>549</v>
      </c>
      <c r="H131" s="193">
        <v>352</v>
      </c>
      <c r="I131" s="193">
        <v>149</v>
      </c>
      <c r="J131" s="193">
        <v>103</v>
      </c>
      <c r="K131" s="193">
        <v>2</v>
      </c>
      <c r="L131" s="193">
        <v>0</v>
      </c>
      <c r="M131" s="193">
        <v>0</v>
      </c>
      <c r="N131" s="193">
        <v>0</v>
      </c>
      <c r="O131" s="193">
        <v>1</v>
      </c>
      <c r="P131" s="193">
        <v>92</v>
      </c>
      <c r="Q131" s="193">
        <v>1</v>
      </c>
      <c r="R131" s="193">
        <v>2</v>
      </c>
      <c r="S131" s="193">
        <f t="shared" ref="S131:S194" si="34">SUM(I131:R131)</f>
        <v>350</v>
      </c>
      <c r="T131" s="193">
        <f t="shared" ref="T131:T194" si="35">I131/S131</f>
        <v>0.42571428571428571</v>
      </c>
      <c r="U131" s="197">
        <f t="shared" ref="U131:U194" si="36">K131/S131</f>
        <v>5.7142857142857143E-3</v>
      </c>
      <c r="V131" s="193">
        <f t="shared" ref="V131:V194" si="37">J131/S131</f>
        <v>0.29428571428571426</v>
      </c>
      <c r="W131" s="193">
        <f t="shared" ref="W131:W194" si="38">O131/S131</f>
        <v>2.8571428571428571E-3</v>
      </c>
      <c r="X131" s="193">
        <f t="shared" ref="X131:X194" si="39">P131/S131</f>
        <v>0.26285714285714284</v>
      </c>
      <c r="Y131" s="193">
        <f t="shared" ref="Y131:Y194" si="40">L131/S131</f>
        <v>0</v>
      </c>
      <c r="Z131" s="193">
        <f t="shared" ref="Z131:Z194" si="41">M131/S131</f>
        <v>0</v>
      </c>
      <c r="AA131" s="193">
        <f t="shared" ref="AA131:AA194" si="42">N131/S131</f>
        <v>0</v>
      </c>
      <c r="AB131" s="193">
        <f t="shared" ref="AB131:AB194" si="43">Q131/S131</f>
        <v>2.8571428571428571E-3</v>
      </c>
      <c r="AC131" s="193">
        <f t="shared" ref="AC131:AC194" si="44">R131/S131</f>
        <v>5.7142857142857143E-3</v>
      </c>
      <c r="AD131" s="193">
        <f t="shared" ref="AD131:AD194" si="45">IF(S131=0,10,IF(MAX(I131:R131)=LARGE(I131:R131,2),9,IF(I131=MAX(I131:R131),T131,IF(K131=MAX(I131:R131),U131+1,IF(J131=MAX(I131:R131),V131+2,IF(O131=MAX(I131:R131),W131+3,IF(P131=MAX(I131:R131),X131+4,IF(L131=MAX(I131:R131),Y131+5,IF(M131=MAX(I131:R131),Z131+6,IF(N131=MAX(I131:R131),AA131+7,IF(Q131=MAX(I131:R131),AB131+8,-1)))))))))))</f>
        <v>0.42571428571428571</v>
      </c>
      <c r="AE131" s="193" t="str">
        <f t="shared" ref="AE131:AE194" si="46">IF(AD131&gt;=9,"Tie",IF(AD131&gt;4,"Perot",IF(AD131&gt;2,"Clinton","Bush")))</f>
        <v>Bush</v>
      </c>
      <c r="AF131" s="193"/>
      <c r="AG131" s="193" t="str">
        <f t="shared" si="33"/>
        <v>08-195</v>
      </c>
      <c r="AH131" s="209" t="s">
        <v>5928</v>
      </c>
      <c r="AJ131" s="202">
        <v>8</v>
      </c>
      <c r="AK131" s="202" t="s">
        <v>5202</v>
      </c>
      <c r="AL131" s="209" t="s">
        <v>5928</v>
      </c>
      <c r="AR131"/>
    </row>
    <row r="132" spans="1:44" s="202" customFormat="1" x14ac:dyDescent="0.25">
      <c r="A132" s="193" t="s">
        <v>4763</v>
      </c>
      <c r="B132" s="193">
        <v>8</v>
      </c>
      <c r="C132" s="193" t="s">
        <v>5202</v>
      </c>
      <c r="D132" s="198" t="s">
        <v>5928</v>
      </c>
      <c r="E132" s="198" t="s">
        <v>4749</v>
      </c>
      <c r="F132" s="193">
        <v>65.58</v>
      </c>
      <c r="G132" s="193">
        <v>1113</v>
      </c>
      <c r="H132" s="193">
        <v>730</v>
      </c>
      <c r="I132" s="193">
        <v>338</v>
      </c>
      <c r="J132" s="193">
        <v>167</v>
      </c>
      <c r="K132" s="193">
        <v>0</v>
      </c>
      <c r="L132" s="193">
        <v>0</v>
      </c>
      <c r="M132" s="193">
        <v>1</v>
      </c>
      <c r="N132" s="193">
        <v>0</v>
      </c>
      <c r="O132" s="193">
        <v>4</v>
      </c>
      <c r="P132" s="193">
        <v>212</v>
      </c>
      <c r="Q132" s="193">
        <v>1</v>
      </c>
      <c r="R132" s="193">
        <v>0</v>
      </c>
      <c r="S132" s="193">
        <f t="shared" si="34"/>
        <v>723</v>
      </c>
      <c r="T132" s="193">
        <f t="shared" si="35"/>
        <v>0.46749654218533887</v>
      </c>
      <c r="U132" s="197">
        <f t="shared" si="36"/>
        <v>0</v>
      </c>
      <c r="V132" s="193">
        <f t="shared" si="37"/>
        <v>0.23098201936376211</v>
      </c>
      <c r="W132" s="193">
        <f t="shared" si="38"/>
        <v>5.5325034578146614E-3</v>
      </c>
      <c r="X132" s="193">
        <f t="shared" si="39"/>
        <v>0.29322268326417705</v>
      </c>
      <c r="Y132" s="193">
        <f t="shared" si="40"/>
        <v>0</v>
      </c>
      <c r="Z132" s="193">
        <f t="shared" si="41"/>
        <v>1.3831258644536654E-3</v>
      </c>
      <c r="AA132" s="193">
        <f t="shared" si="42"/>
        <v>0</v>
      </c>
      <c r="AB132" s="193">
        <f t="shared" si="43"/>
        <v>1.3831258644536654E-3</v>
      </c>
      <c r="AC132" s="193">
        <f t="shared" si="44"/>
        <v>0</v>
      </c>
      <c r="AD132" s="193">
        <f t="shared" si="45"/>
        <v>0.46749654218533887</v>
      </c>
      <c r="AE132" s="193" t="str">
        <f t="shared" si="46"/>
        <v>Bush</v>
      </c>
      <c r="AF132" s="193"/>
      <c r="AG132" s="193" t="str">
        <f t="shared" si="33"/>
        <v>08-197</v>
      </c>
      <c r="AH132" s="209" t="s">
        <v>5928</v>
      </c>
      <c r="AJ132" s="202">
        <v>8</v>
      </c>
      <c r="AK132" s="202" t="s">
        <v>5202</v>
      </c>
      <c r="AL132" s="209" t="s">
        <v>5928</v>
      </c>
      <c r="AR132"/>
    </row>
    <row r="133" spans="1:44" s="202" customFormat="1" x14ac:dyDescent="0.25">
      <c r="A133" s="193" t="s">
        <v>4764</v>
      </c>
      <c r="B133" s="193">
        <v>8</v>
      </c>
      <c r="C133" s="193" t="s">
        <v>5202</v>
      </c>
      <c r="D133" s="198" t="s">
        <v>5928</v>
      </c>
      <c r="E133" s="198" t="s">
        <v>4750</v>
      </c>
      <c r="F133" s="193">
        <v>65.03</v>
      </c>
      <c r="G133" s="193">
        <v>695</v>
      </c>
      <c r="H133" s="193">
        <v>452</v>
      </c>
      <c r="I133" s="193">
        <v>194</v>
      </c>
      <c r="J133" s="193">
        <v>102</v>
      </c>
      <c r="K133" s="193">
        <v>1</v>
      </c>
      <c r="L133" s="193">
        <v>1</v>
      </c>
      <c r="M133" s="193">
        <v>0</v>
      </c>
      <c r="N133" s="193">
        <v>0</v>
      </c>
      <c r="O133" s="193">
        <v>4</v>
      </c>
      <c r="P133" s="193">
        <v>145</v>
      </c>
      <c r="Q133" s="193">
        <v>0</v>
      </c>
      <c r="R133" s="193">
        <v>1</v>
      </c>
      <c r="S133" s="193">
        <f t="shared" si="34"/>
        <v>448</v>
      </c>
      <c r="T133" s="193">
        <f t="shared" si="35"/>
        <v>0.4330357142857143</v>
      </c>
      <c r="U133" s="197">
        <f t="shared" si="36"/>
        <v>2.232142857142857E-3</v>
      </c>
      <c r="V133" s="193">
        <f t="shared" si="37"/>
        <v>0.22767857142857142</v>
      </c>
      <c r="W133" s="193">
        <f t="shared" si="38"/>
        <v>8.9285714285714281E-3</v>
      </c>
      <c r="X133" s="193">
        <f t="shared" si="39"/>
        <v>0.3236607142857143</v>
      </c>
      <c r="Y133" s="193">
        <f t="shared" si="40"/>
        <v>2.232142857142857E-3</v>
      </c>
      <c r="Z133" s="193">
        <f t="shared" si="41"/>
        <v>0</v>
      </c>
      <c r="AA133" s="193">
        <f t="shared" si="42"/>
        <v>0</v>
      </c>
      <c r="AB133" s="193">
        <f t="shared" si="43"/>
        <v>0</v>
      </c>
      <c r="AC133" s="193">
        <f t="shared" si="44"/>
        <v>2.232142857142857E-3</v>
      </c>
      <c r="AD133" s="193">
        <f t="shared" si="45"/>
        <v>0.4330357142857143</v>
      </c>
      <c r="AE133" s="193" t="str">
        <f t="shared" si="46"/>
        <v>Bush</v>
      </c>
      <c r="AF133" s="193"/>
      <c r="AG133" s="193" t="str">
        <f t="shared" si="33"/>
        <v>08-199</v>
      </c>
      <c r="AH133" s="209" t="s">
        <v>5928</v>
      </c>
      <c r="AJ133" s="202">
        <v>8</v>
      </c>
      <c r="AK133" s="202" t="s">
        <v>5202</v>
      </c>
      <c r="AL133" s="209" t="s">
        <v>5928</v>
      </c>
      <c r="AR133"/>
    </row>
    <row r="134" spans="1:44" s="202" customFormat="1" x14ac:dyDescent="0.25">
      <c r="A134" s="193" t="s">
        <v>4765</v>
      </c>
      <c r="B134" s="193">
        <v>8</v>
      </c>
      <c r="C134" s="193" t="s">
        <v>5202</v>
      </c>
      <c r="D134" s="198" t="s">
        <v>5928</v>
      </c>
      <c r="E134" s="198" t="s">
        <v>4751</v>
      </c>
      <c r="F134" s="193">
        <v>57.77</v>
      </c>
      <c r="G134" s="193">
        <v>746</v>
      </c>
      <c r="H134" s="193">
        <v>431</v>
      </c>
      <c r="I134" s="193">
        <v>180</v>
      </c>
      <c r="J134" s="193">
        <v>78</v>
      </c>
      <c r="K134" s="193">
        <v>1</v>
      </c>
      <c r="L134" s="193">
        <v>1</v>
      </c>
      <c r="M134" s="193">
        <v>1</v>
      </c>
      <c r="N134" s="193">
        <v>0</v>
      </c>
      <c r="O134" s="193">
        <v>2</v>
      </c>
      <c r="P134" s="193">
        <v>165</v>
      </c>
      <c r="Q134" s="193">
        <v>0</v>
      </c>
      <c r="R134" s="193">
        <v>2</v>
      </c>
      <c r="S134" s="193">
        <f t="shared" si="34"/>
        <v>430</v>
      </c>
      <c r="T134" s="193">
        <f t="shared" si="35"/>
        <v>0.41860465116279072</v>
      </c>
      <c r="U134" s="197">
        <f t="shared" si="36"/>
        <v>2.3255813953488372E-3</v>
      </c>
      <c r="V134" s="193">
        <f t="shared" si="37"/>
        <v>0.18139534883720931</v>
      </c>
      <c r="W134" s="193">
        <f t="shared" si="38"/>
        <v>4.6511627906976744E-3</v>
      </c>
      <c r="X134" s="193">
        <f t="shared" si="39"/>
        <v>0.38372093023255816</v>
      </c>
      <c r="Y134" s="193">
        <f t="shared" si="40"/>
        <v>2.3255813953488372E-3</v>
      </c>
      <c r="Z134" s="193">
        <f t="shared" si="41"/>
        <v>2.3255813953488372E-3</v>
      </c>
      <c r="AA134" s="193">
        <f t="shared" si="42"/>
        <v>0</v>
      </c>
      <c r="AB134" s="193">
        <f t="shared" si="43"/>
        <v>0</v>
      </c>
      <c r="AC134" s="193">
        <f t="shared" si="44"/>
        <v>4.6511627906976744E-3</v>
      </c>
      <c r="AD134" s="193">
        <f t="shared" si="45"/>
        <v>0.41860465116279072</v>
      </c>
      <c r="AE134" s="193" t="str">
        <f t="shared" si="46"/>
        <v>Bush</v>
      </c>
      <c r="AF134" s="193"/>
      <c r="AG134" s="193" t="str">
        <f t="shared" si="33"/>
        <v>08-201</v>
      </c>
      <c r="AH134" s="209" t="s">
        <v>5928</v>
      </c>
      <c r="AJ134" s="202">
        <v>8</v>
      </c>
      <c r="AK134" s="202" t="s">
        <v>5202</v>
      </c>
      <c r="AL134" s="209" t="s">
        <v>5928</v>
      </c>
      <c r="AR134"/>
    </row>
    <row r="135" spans="1:44" s="202" customFormat="1" x14ac:dyDescent="0.25">
      <c r="A135" s="193" t="s">
        <v>4766</v>
      </c>
      <c r="B135" s="193">
        <v>8</v>
      </c>
      <c r="C135" s="193" t="s">
        <v>5202</v>
      </c>
      <c r="D135" s="198" t="s">
        <v>5928</v>
      </c>
      <c r="E135" s="198" t="s">
        <v>4752</v>
      </c>
      <c r="F135" s="193">
        <v>55.57</v>
      </c>
      <c r="G135" s="193">
        <v>1094</v>
      </c>
      <c r="H135" s="193">
        <v>608</v>
      </c>
      <c r="I135" s="193">
        <v>240</v>
      </c>
      <c r="J135" s="193">
        <v>107</v>
      </c>
      <c r="K135" s="193">
        <v>1</v>
      </c>
      <c r="L135" s="193">
        <v>4</v>
      </c>
      <c r="M135" s="193">
        <v>0</v>
      </c>
      <c r="N135" s="193">
        <v>3</v>
      </c>
      <c r="O135" s="193">
        <v>8</v>
      </c>
      <c r="P135" s="193">
        <v>240</v>
      </c>
      <c r="Q135" s="193">
        <v>0</v>
      </c>
      <c r="R135" s="193">
        <v>0</v>
      </c>
      <c r="S135" s="193">
        <f t="shared" si="34"/>
        <v>603</v>
      </c>
      <c r="T135" s="193">
        <f t="shared" si="35"/>
        <v>0.39800995024875624</v>
      </c>
      <c r="U135" s="197">
        <f t="shared" si="36"/>
        <v>1.658374792703151E-3</v>
      </c>
      <c r="V135" s="193">
        <f t="shared" si="37"/>
        <v>0.17744610281923714</v>
      </c>
      <c r="W135" s="193">
        <f t="shared" si="38"/>
        <v>1.3266998341625208E-2</v>
      </c>
      <c r="X135" s="193">
        <f t="shared" si="39"/>
        <v>0.39800995024875624</v>
      </c>
      <c r="Y135" s="193">
        <f t="shared" si="40"/>
        <v>6.6334991708126038E-3</v>
      </c>
      <c r="Z135" s="193">
        <f t="shared" si="41"/>
        <v>0</v>
      </c>
      <c r="AA135" s="193">
        <f t="shared" si="42"/>
        <v>4.9751243781094526E-3</v>
      </c>
      <c r="AB135" s="193">
        <f t="shared" si="43"/>
        <v>0</v>
      </c>
      <c r="AC135" s="193">
        <f t="shared" si="44"/>
        <v>0</v>
      </c>
      <c r="AD135" s="193">
        <f t="shared" si="45"/>
        <v>9</v>
      </c>
      <c r="AE135" s="193" t="str">
        <f t="shared" si="46"/>
        <v>Tie</v>
      </c>
      <c r="AF135" s="193"/>
      <c r="AG135" s="193" t="str">
        <f t="shared" si="33"/>
        <v>08-203</v>
      </c>
      <c r="AH135" s="209" t="s">
        <v>5928</v>
      </c>
      <c r="AJ135" s="202">
        <v>8</v>
      </c>
      <c r="AK135" s="202" t="s">
        <v>5202</v>
      </c>
      <c r="AL135" s="209" t="s">
        <v>5928</v>
      </c>
      <c r="AR135"/>
    </row>
    <row r="136" spans="1:44" s="202" customFormat="1" x14ac:dyDescent="0.25">
      <c r="A136" s="193" t="s">
        <v>4767</v>
      </c>
      <c r="B136" s="193">
        <v>8</v>
      </c>
      <c r="C136" s="193" t="s">
        <v>5202</v>
      </c>
      <c r="D136" s="198" t="s">
        <v>5928</v>
      </c>
      <c r="E136" s="198" t="s">
        <v>4753</v>
      </c>
      <c r="F136" s="193">
        <v>65.540000000000006</v>
      </c>
      <c r="G136" s="193">
        <v>148</v>
      </c>
      <c r="H136" s="193">
        <v>97</v>
      </c>
      <c r="I136" s="193">
        <v>34</v>
      </c>
      <c r="J136" s="193">
        <v>22</v>
      </c>
      <c r="K136" s="193">
        <v>0</v>
      </c>
      <c r="L136" s="193">
        <v>1</v>
      </c>
      <c r="M136" s="193">
        <v>0</v>
      </c>
      <c r="N136" s="193">
        <v>0</v>
      </c>
      <c r="O136" s="193">
        <v>2</v>
      </c>
      <c r="P136" s="193">
        <v>38</v>
      </c>
      <c r="Q136" s="193">
        <v>0</v>
      </c>
      <c r="R136" s="193">
        <v>0</v>
      </c>
      <c r="S136" s="193">
        <f t="shared" si="34"/>
        <v>97</v>
      </c>
      <c r="T136" s="193">
        <f t="shared" si="35"/>
        <v>0.35051546391752575</v>
      </c>
      <c r="U136" s="197">
        <f t="shared" si="36"/>
        <v>0</v>
      </c>
      <c r="V136" s="193">
        <f t="shared" si="37"/>
        <v>0.22680412371134021</v>
      </c>
      <c r="W136" s="193">
        <f t="shared" si="38"/>
        <v>2.0618556701030927E-2</v>
      </c>
      <c r="X136" s="193">
        <f t="shared" si="39"/>
        <v>0.39175257731958762</v>
      </c>
      <c r="Y136" s="193">
        <f t="shared" si="40"/>
        <v>1.0309278350515464E-2</v>
      </c>
      <c r="Z136" s="193">
        <f t="shared" si="41"/>
        <v>0</v>
      </c>
      <c r="AA136" s="193">
        <f t="shared" si="42"/>
        <v>0</v>
      </c>
      <c r="AB136" s="193">
        <f t="shared" si="43"/>
        <v>0</v>
      </c>
      <c r="AC136" s="193">
        <f t="shared" si="44"/>
        <v>0</v>
      </c>
      <c r="AD136" s="193">
        <f t="shared" si="45"/>
        <v>4.391752577319588</v>
      </c>
      <c r="AE136" s="193" t="str">
        <f t="shared" si="46"/>
        <v>Perot</v>
      </c>
      <c r="AF136" s="193"/>
      <c r="AG136" s="193" t="str">
        <f t="shared" si="33"/>
        <v>08-205</v>
      </c>
      <c r="AH136" s="209" t="s">
        <v>5928</v>
      </c>
      <c r="AJ136" s="202">
        <v>8</v>
      </c>
      <c r="AK136" s="202" t="s">
        <v>5202</v>
      </c>
      <c r="AL136" s="209" t="s">
        <v>5928</v>
      </c>
      <c r="AR136"/>
    </row>
    <row r="137" spans="1:44" s="202" customFormat="1" x14ac:dyDescent="0.25">
      <c r="A137" s="193" t="s">
        <v>4756</v>
      </c>
      <c r="B137" s="193">
        <v>8</v>
      </c>
      <c r="C137" s="193" t="s">
        <v>5961</v>
      </c>
      <c r="D137" s="198">
        <v>0</v>
      </c>
      <c r="E137" s="198" t="s">
        <v>4540</v>
      </c>
      <c r="F137" s="193"/>
      <c r="G137" s="208">
        <v>0</v>
      </c>
      <c r="H137" s="208">
        <v>1039</v>
      </c>
      <c r="I137" s="193">
        <v>382</v>
      </c>
      <c r="J137" s="193">
        <v>269</v>
      </c>
      <c r="K137" s="193">
        <v>1</v>
      </c>
      <c r="L137" s="193">
        <v>11</v>
      </c>
      <c r="M137" s="193">
        <v>1</v>
      </c>
      <c r="N137" s="193">
        <v>3</v>
      </c>
      <c r="O137" s="193">
        <v>9</v>
      </c>
      <c r="P137" s="193">
        <v>355</v>
      </c>
      <c r="Q137" s="193">
        <v>2</v>
      </c>
      <c r="R137" s="193">
        <v>0</v>
      </c>
      <c r="S137" s="193">
        <f t="shared" si="34"/>
        <v>1033</v>
      </c>
      <c r="T137" s="193">
        <f t="shared" si="35"/>
        <v>0.36979670861568248</v>
      </c>
      <c r="U137" s="197">
        <f t="shared" si="36"/>
        <v>9.6805421103581804E-4</v>
      </c>
      <c r="V137" s="193">
        <f t="shared" si="37"/>
        <v>0.26040658276863504</v>
      </c>
      <c r="W137" s="193">
        <f t="shared" si="38"/>
        <v>8.7124878993223628E-3</v>
      </c>
      <c r="X137" s="193">
        <f t="shared" si="39"/>
        <v>0.34365924491771538</v>
      </c>
      <c r="Y137" s="193">
        <f t="shared" si="40"/>
        <v>1.0648596321393998E-2</v>
      </c>
      <c r="Z137" s="193">
        <f t="shared" si="41"/>
        <v>9.6805421103581804E-4</v>
      </c>
      <c r="AA137" s="193">
        <f t="shared" si="42"/>
        <v>2.9041626331074541E-3</v>
      </c>
      <c r="AB137" s="193">
        <f t="shared" si="43"/>
        <v>1.9361084220716361E-3</v>
      </c>
      <c r="AC137" s="193">
        <f t="shared" si="44"/>
        <v>0</v>
      </c>
      <c r="AD137" s="193">
        <f t="shared" si="45"/>
        <v>0.36979670861568248</v>
      </c>
      <c r="AE137" s="193" t="str">
        <f t="shared" si="46"/>
        <v>Bush</v>
      </c>
      <c r="AF137" s="193"/>
      <c r="AG137" s="193" t="str">
        <f t="shared" si="33"/>
        <v>08-991</v>
      </c>
      <c r="AH137" s="209">
        <v>0</v>
      </c>
      <c r="AJ137" s="202">
        <v>8</v>
      </c>
      <c r="AK137" s="202" t="s">
        <v>5961</v>
      </c>
      <c r="AL137" s="209">
        <v>0</v>
      </c>
      <c r="AR137"/>
    </row>
    <row r="138" spans="1:44" s="202" customFormat="1" x14ac:dyDescent="0.25">
      <c r="A138" s="193" t="s">
        <v>4755</v>
      </c>
      <c r="B138" s="193">
        <v>8</v>
      </c>
      <c r="C138" s="193" t="s">
        <v>5962</v>
      </c>
      <c r="D138" s="198">
        <v>0</v>
      </c>
      <c r="E138" s="198" t="s">
        <v>4541</v>
      </c>
      <c r="F138" s="193"/>
      <c r="G138" s="193">
        <v>0</v>
      </c>
      <c r="H138" s="193">
        <v>878</v>
      </c>
      <c r="I138" s="193">
        <v>285</v>
      </c>
      <c r="J138" s="193">
        <v>137</v>
      </c>
      <c r="K138" s="193">
        <v>0</v>
      </c>
      <c r="L138" s="193">
        <v>1</v>
      </c>
      <c r="M138" s="193">
        <v>0</v>
      </c>
      <c r="N138" s="193">
        <v>0</v>
      </c>
      <c r="O138" s="193">
        <v>5</v>
      </c>
      <c r="P138" s="193">
        <v>432</v>
      </c>
      <c r="Q138" s="193">
        <v>0</v>
      </c>
      <c r="R138" s="193">
        <v>3</v>
      </c>
      <c r="S138" s="193">
        <f t="shared" si="34"/>
        <v>863</v>
      </c>
      <c r="T138" s="193">
        <f t="shared" si="35"/>
        <v>0.33024333719582849</v>
      </c>
      <c r="U138" s="197">
        <f t="shared" si="36"/>
        <v>0</v>
      </c>
      <c r="V138" s="193">
        <f t="shared" si="37"/>
        <v>0.15874855156431056</v>
      </c>
      <c r="W138" s="193">
        <f t="shared" si="38"/>
        <v>5.7937427578215531E-3</v>
      </c>
      <c r="X138" s="193">
        <f t="shared" si="39"/>
        <v>0.50057937427578214</v>
      </c>
      <c r="Y138" s="193">
        <f t="shared" si="40"/>
        <v>1.1587485515643105E-3</v>
      </c>
      <c r="Z138" s="193">
        <f t="shared" si="41"/>
        <v>0</v>
      </c>
      <c r="AA138" s="193">
        <f t="shared" si="42"/>
        <v>0</v>
      </c>
      <c r="AB138" s="193">
        <f t="shared" si="43"/>
        <v>0</v>
      </c>
      <c r="AC138" s="193">
        <f t="shared" si="44"/>
        <v>3.4762456546929316E-3</v>
      </c>
      <c r="AD138" s="193">
        <f t="shared" si="45"/>
        <v>4.500579374275782</v>
      </c>
      <c r="AE138" s="193" t="str">
        <f t="shared" si="46"/>
        <v>Perot</v>
      </c>
      <c r="AF138" s="193"/>
      <c r="AG138" s="193" t="str">
        <f t="shared" si="33"/>
        <v>08-995</v>
      </c>
      <c r="AH138" s="209">
        <v>0</v>
      </c>
      <c r="AJ138" s="202">
        <v>8</v>
      </c>
      <c r="AK138" s="202" t="s">
        <v>5962</v>
      </c>
      <c r="AL138" s="209">
        <v>0</v>
      </c>
      <c r="AR138"/>
    </row>
    <row r="139" spans="1:44" s="202" customFormat="1" x14ac:dyDescent="0.25">
      <c r="A139" s="193" t="s">
        <v>4754</v>
      </c>
      <c r="B139" s="193">
        <v>8</v>
      </c>
      <c r="C139" s="193" t="e">
        <v>#VALUE!</v>
      </c>
      <c r="D139" s="198">
        <v>0</v>
      </c>
      <c r="E139" s="198" t="s">
        <v>4542</v>
      </c>
      <c r="F139" s="193">
        <v>87.78</v>
      </c>
      <c r="G139" s="193">
        <v>7420</v>
      </c>
      <c r="H139" s="193">
        <v>6514</v>
      </c>
      <c r="I139" s="193">
        <v>2499</v>
      </c>
      <c r="J139" s="193">
        <v>1509</v>
      </c>
      <c r="K139" s="193">
        <v>6</v>
      </c>
      <c r="L139" s="193">
        <v>27</v>
      </c>
      <c r="M139" s="193">
        <v>4</v>
      </c>
      <c r="N139" s="193">
        <v>10</v>
      </c>
      <c r="O139" s="193">
        <v>50</v>
      </c>
      <c r="P139" s="193">
        <v>2325</v>
      </c>
      <c r="Q139" s="193">
        <v>6</v>
      </c>
      <c r="R139" s="193">
        <v>13</v>
      </c>
      <c r="S139" s="193">
        <f t="shared" si="34"/>
        <v>6449</v>
      </c>
      <c r="T139" s="193">
        <f t="shared" si="35"/>
        <v>0.38750193828500545</v>
      </c>
      <c r="U139" s="197">
        <f t="shared" si="36"/>
        <v>9.3037680260505502E-4</v>
      </c>
      <c r="V139" s="193">
        <f t="shared" si="37"/>
        <v>0.23398976585517134</v>
      </c>
      <c r="W139" s="193">
        <f t="shared" si="38"/>
        <v>7.7531400217087923E-3</v>
      </c>
      <c r="X139" s="193">
        <f t="shared" si="39"/>
        <v>0.36052101100945882</v>
      </c>
      <c r="Y139" s="193">
        <f t="shared" si="40"/>
        <v>4.1866956117227478E-3</v>
      </c>
      <c r="Z139" s="193">
        <f t="shared" si="41"/>
        <v>6.2025120173670335E-4</v>
      </c>
      <c r="AA139" s="193">
        <f t="shared" si="42"/>
        <v>1.5506280043417584E-3</v>
      </c>
      <c r="AB139" s="193">
        <f t="shared" si="43"/>
        <v>9.3037680260505502E-4</v>
      </c>
      <c r="AC139" s="193">
        <f t="shared" si="44"/>
        <v>2.0158164056442861E-3</v>
      </c>
      <c r="AD139" s="193">
        <f t="shared" si="45"/>
        <v>0.38750193828500545</v>
      </c>
      <c r="AE139" s="193" t="str">
        <f t="shared" si="46"/>
        <v>Bush</v>
      </c>
      <c r="AF139" s="193"/>
      <c r="AG139" s="193" t="str">
        <f t="shared" si="33"/>
        <v>08-TOT</v>
      </c>
      <c r="AH139" s="209">
        <v>0</v>
      </c>
      <c r="AJ139" s="202">
        <v>8</v>
      </c>
      <c r="AK139" s="202" t="e">
        <v>#VALUE!</v>
      </c>
      <c r="AL139" s="209">
        <v>0</v>
      </c>
      <c r="AR139"/>
    </row>
    <row r="140" spans="1:44" s="202" customFormat="1" x14ac:dyDescent="0.25">
      <c r="A140" s="193" t="s">
        <v>4782</v>
      </c>
      <c r="B140" s="193">
        <v>9</v>
      </c>
      <c r="C140" s="193" t="s">
        <v>5202</v>
      </c>
      <c r="D140" s="198" t="s">
        <v>5929</v>
      </c>
      <c r="E140" s="198" t="s">
        <v>4768</v>
      </c>
      <c r="F140" s="193">
        <v>65.97</v>
      </c>
      <c r="G140" s="193">
        <v>817</v>
      </c>
      <c r="H140" s="193">
        <v>539</v>
      </c>
      <c r="I140" s="193">
        <v>121</v>
      </c>
      <c r="J140" s="193">
        <v>246</v>
      </c>
      <c r="K140" s="193">
        <v>0</v>
      </c>
      <c r="L140" s="193">
        <v>1</v>
      </c>
      <c r="M140" s="193">
        <v>3</v>
      </c>
      <c r="N140" s="193">
        <v>1</v>
      </c>
      <c r="O140" s="193">
        <v>4</v>
      </c>
      <c r="P140" s="193">
        <v>162</v>
      </c>
      <c r="Q140" s="193">
        <v>0</v>
      </c>
      <c r="R140" s="193">
        <v>0</v>
      </c>
      <c r="S140" s="193">
        <f t="shared" si="34"/>
        <v>538</v>
      </c>
      <c r="T140" s="193">
        <f t="shared" si="35"/>
        <v>0.22490706319702602</v>
      </c>
      <c r="U140" s="197">
        <f t="shared" si="36"/>
        <v>0</v>
      </c>
      <c r="V140" s="193">
        <f t="shared" si="37"/>
        <v>0.45724907063197023</v>
      </c>
      <c r="W140" s="193">
        <f t="shared" si="38"/>
        <v>7.4349442379182153E-3</v>
      </c>
      <c r="X140" s="193">
        <f t="shared" si="39"/>
        <v>0.30111524163568776</v>
      </c>
      <c r="Y140" s="193">
        <f t="shared" si="40"/>
        <v>1.8587360594795538E-3</v>
      </c>
      <c r="Z140" s="193">
        <f t="shared" si="41"/>
        <v>5.5762081784386614E-3</v>
      </c>
      <c r="AA140" s="193">
        <f t="shared" si="42"/>
        <v>1.8587360594795538E-3</v>
      </c>
      <c r="AB140" s="193">
        <f t="shared" si="43"/>
        <v>0</v>
      </c>
      <c r="AC140" s="193">
        <f t="shared" si="44"/>
        <v>0</v>
      </c>
      <c r="AD140" s="193">
        <f t="shared" si="45"/>
        <v>2.4572490706319701</v>
      </c>
      <c r="AE140" s="193" t="str">
        <f t="shared" si="46"/>
        <v>Clinton</v>
      </c>
      <c r="AF140" s="193"/>
      <c r="AG140" s="193" t="str">
        <f t="shared" si="33"/>
        <v>09-207</v>
      </c>
      <c r="AH140" s="209" t="s">
        <v>5929</v>
      </c>
      <c r="AJ140" s="202">
        <v>9</v>
      </c>
      <c r="AK140" s="202" t="s">
        <v>5202</v>
      </c>
      <c r="AL140" s="209" t="s">
        <v>5929</v>
      </c>
      <c r="AR140"/>
    </row>
    <row r="141" spans="1:44" s="202" customFormat="1" x14ac:dyDescent="0.25">
      <c r="A141" s="193" t="s">
        <v>4783</v>
      </c>
      <c r="B141" s="193">
        <v>9</v>
      </c>
      <c r="C141" s="193" t="s">
        <v>5202</v>
      </c>
      <c r="D141" s="198" t="s">
        <v>5928</v>
      </c>
      <c r="E141" s="198" t="s">
        <v>4769</v>
      </c>
      <c r="F141" s="193">
        <v>57.85</v>
      </c>
      <c r="G141" s="193">
        <v>140</v>
      </c>
      <c r="H141" s="193">
        <v>81</v>
      </c>
      <c r="I141" s="202">
        <v>17</v>
      </c>
      <c r="J141" s="193">
        <v>31</v>
      </c>
      <c r="K141" s="193">
        <v>0</v>
      </c>
      <c r="L141" s="193">
        <v>0</v>
      </c>
      <c r="M141" s="193">
        <v>1</v>
      </c>
      <c r="N141" s="193">
        <v>0</v>
      </c>
      <c r="O141" s="193">
        <v>0</v>
      </c>
      <c r="P141" s="193">
        <v>32</v>
      </c>
      <c r="Q141" s="193">
        <v>0</v>
      </c>
      <c r="R141" s="193">
        <v>0</v>
      </c>
      <c r="S141" s="193">
        <f t="shared" si="34"/>
        <v>81</v>
      </c>
      <c r="T141" s="193">
        <f t="shared" si="35"/>
        <v>0.20987654320987653</v>
      </c>
      <c r="U141" s="197">
        <f t="shared" si="36"/>
        <v>0</v>
      </c>
      <c r="V141" s="193">
        <f t="shared" si="37"/>
        <v>0.38271604938271603</v>
      </c>
      <c r="W141" s="193">
        <f t="shared" si="38"/>
        <v>0</v>
      </c>
      <c r="X141" s="193">
        <f t="shared" si="39"/>
        <v>0.39506172839506171</v>
      </c>
      <c r="Y141" s="193">
        <f t="shared" si="40"/>
        <v>0</v>
      </c>
      <c r="Z141" s="193">
        <f t="shared" si="41"/>
        <v>1.2345679012345678E-2</v>
      </c>
      <c r="AA141" s="193">
        <f t="shared" si="42"/>
        <v>0</v>
      </c>
      <c r="AB141" s="193">
        <f t="shared" si="43"/>
        <v>0</v>
      </c>
      <c r="AC141" s="193">
        <f t="shared" si="44"/>
        <v>0</v>
      </c>
      <c r="AD141" s="193">
        <f t="shared" si="45"/>
        <v>4.3950617283950617</v>
      </c>
      <c r="AE141" s="193" t="str">
        <f t="shared" si="46"/>
        <v>Perot</v>
      </c>
      <c r="AF141" s="193"/>
      <c r="AG141" s="193" t="str">
        <f t="shared" si="33"/>
        <v>09-209</v>
      </c>
      <c r="AH141" s="209" t="s">
        <v>5928</v>
      </c>
      <c r="AJ141" s="202">
        <v>9</v>
      </c>
      <c r="AK141" s="202" t="s">
        <v>5202</v>
      </c>
      <c r="AL141" s="209" t="s">
        <v>5928</v>
      </c>
      <c r="AR141"/>
    </row>
    <row r="142" spans="1:44" s="202" customFormat="1" x14ac:dyDescent="0.25">
      <c r="A142" s="193" t="s">
        <v>4784</v>
      </c>
      <c r="B142" s="193">
        <v>9</v>
      </c>
      <c r="C142" s="193" t="s">
        <v>5202</v>
      </c>
      <c r="D142" s="198" t="s">
        <v>5929</v>
      </c>
      <c r="E142" s="198" t="s">
        <v>4770</v>
      </c>
      <c r="F142" s="193">
        <v>65.260000000000005</v>
      </c>
      <c r="G142" s="193">
        <v>190</v>
      </c>
      <c r="H142" s="193">
        <v>124</v>
      </c>
      <c r="I142" s="202">
        <v>28</v>
      </c>
      <c r="J142" s="193">
        <v>51</v>
      </c>
      <c r="K142" s="193">
        <v>0</v>
      </c>
      <c r="L142" s="193">
        <v>0</v>
      </c>
      <c r="M142" s="193">
        <v>2</v>
      </c>
      <c r="N142" s="193">
        <v>0</v>
      </c>
      <c r="O142" s="193">
        <v>0</v>
      </c>
      <c r="P142" s="193">
        <v>43</v>
      </c>
      <c r="Q142" s="193">
        <v>0</v>
      </c>
      <c r="R142" s="193">
        <v>0</v>
      </c>
      <c r="S142" s="193">
        <f t="shared" si="34"/>
        <v>124</v>
      </c>
      <c r="T142" s="193">
        <f t="shared" si="35"/>
        <v>0.22580645161290322</v>
      </c>
      <c r="U142" s="197">
        <f t="shared" si="36"/>
        <v>0</v>
      </c>
      <c r="V142" s="193">
        <f t="shared" si="37"/>
        <v>0.41129032258064518</v>
      </c>
      <c r="W142" s="193">
        <f t="shared" si="38"/>
        <v>0</v>
      </c>
      <c r="X142" s="193">
        <f t="shared" si="39"/>
        <v>0.34677419354838712</v>
      </c>
      <c r="Y142" s="193">
        <f t="shared" si="40"/>
        <v>0</v>
      </c>
      <c r="Z142" s="193">
        <f t="shared" si="41"/>
        <v>1.6129032258064516E-2</v>
      </c>
      <c r="AA142" s="193">
        <f t="shared" si="42"/>
        <v>0</v>
      </c>
      <c r="AB142" s="193">
        <f t="shared" si="43"/>
        <v>0</v>
      </c>
      <c r="AC142" s="193">
        <f t="shared" si="44"/>
        <v>0</v>
      </c>
      <c r="AD142" s="193">
        <f t="shared" si="45"/>
        <v>2.411290322580645</v>
      </c>
      <c r="AE142" s="193" t="str">
        <f t="shared" si="46"/>
        <v>Clinton</v>
      </c>
      <c r="AF142" s="193"/>
      <c r="AG142" s="193" t="str">
        <f t="shared" si="33"/>
        <v>09-211</v>
      </c>
      <c r="AH142" s="209" t="s">
        <v>5929</v>
      </c>
      <c r="AJ142" s="202">
        <v>9</v>
      </c>
      <c r="AK142" s="202" t="s">
        <v>5202</v>
      </c>
      <c r="AL142" s="209" t="s">
        <v>5929</v>
      </c>
      <c r="AR142"/>
    </row>
    <row r="143" spans="1:44" s="202" customFormat="1" x14ac:dyDescent="0.25">
      <c r="A143" s="193" t="s">
        <v>4785</v>
      </c>
      <c r="B143" s="193">
        <v>9</v>
      </c>
      <c r="C143" s="193" t="s">
        <v>5202</v>
      </c>
      <c r="D143" s="198" t="s">
        <v>5928</v>
      </c>
      <c r="E143" s="198" t="s">
        <v>4771</v>
      </c>
      <c r="F143" s="193">
        <v>59.26</v>
      </c>
      <c r="G143" s="193">
        <v>712</v>
      </c>
      <c r="H143" s="193">
        <v>422</v>
      </c>
      <c r="I143" s="193">
        <v>183</v>
      </c>
      <c r="J143" s="193">
        <v>80</v>
      </c>
      <c r="K143" s="193">
        <v>0</v>
      </c>
      <c r="L143" s="193">
        <v>1</v>
      </c>
      <c r="M143" s="193">
        <v>0</v>
      </c>
      <c r="N143" s="193">
        <v>1</v>
      </c>
      <c r="O143" s="193">
        <v>2</v>
      </c>
      <c r="P143" s="193">
        <v>150</v>
      </c>
      <c r="Q143" s="193">
        <v>2</v>
      </c>
      <c r="R143" s="193">
        <v>0</v>
      </c>
      <c r="S143" s="193">
        <f t="shared" si="34"/>
        <v>419</v>
      </c>
      <c r="T143" s="193">
        <f t="shared" si="35"/>
        <v>0.43675417661097854</v>
      </c>
      <c r="U143" s="197">
        <f t="shared" si="36"/>
        <v>0</v>
      </c>
      <c r="V143" s="193">
        <f t="shared" si="37"/>
        <v>0.1909307875894988</v>
      </c>
      <c r="W143" s="193">
        <f t="shared" si="38"/>
        <v>4.7732696897374704E-3</v>
      </c>
      <c r="X143" s="193">
        <f t="shared" si="39"/>
        <v>0.35799522673031026</v>
      </c>
      <c r="Y143" s="193">
        <f t="shared" si="40"/>
        <v>2.3866348448687352E-3</v>
      </c>
      <c r="Z143" s="193">
        <f t="shared" si="41"/>
        <v>0</v>
      </c>
      <c r="AA143" s="193">
        <f t="shared" si="42"/>
        <v>2.3866348448687352E-3</v>
      </c>
      <c r="AB143" s="193">
        <f t="shared" si="43"/>
        <v>4.7732696897374704E-3</v>
      </c>
      <c r="AC143" s="193">
        <f t="shared" si="44"/>
        <v>0</v>
      </c>
      <c r="AD143" s="193">
        <f t="shared" si="45"/>
        <v>0.43675417661097854</v>
      </c>
      <c r="AE143" s="193" t="str">
        <f t="shared" si="46"/>
        <v>Bush</v>
      </c>
      <c r="AF143" s="193"/>
      <c r="AG143" s="193" t="str">
        <f t="shared" si="33"/>
        <v>09-213</v>
      </c>
      <c r="AH143" s="209" t="s">
        <v>5928</v>
      </c>
      <c r="AJ143" s="202">
        <v>9</v>
      </c>
      <c r="AK143" s="202" t="s">
        <v>5202</v>
      </c>
      <c r="AL143" s="209" t="s">
        <v>5928</v>
      </c>
      <c r="AR143"/>
    </row>
    <row r="144" spans="1:44" s="202" customFormat="1" x14ac:dyDescent="0.25">
      <c r="A144" s="193" t="s">
        <v>4786</v>
      </c>
      <c r="B144" s="193">
        <v>9</v>
      </c>
      <c r="C144" s="193" t="s">
        <v>5202</v>
      </c>
      <c r="D144" s="198" t="s">
        <v>5928</v>
      </c>
      <c r="E144" s="198" t="s">
        <v>4772</v>
      </c>
      <c r="F144" s="193">
        <v>66.77</v>
      </c>
      <c r="G144" s="193">
        <v>888</v>
      </c>
      <c r="H144" s="193">
        <v>593</v>
      </c>
      <c r="I144" s="193">
        <v>244</v>
      </c>
      <c r="J144" s="193">
        <v>172</v>
      </c>
      <c r="K144" s="193">
        <v>2</v>
      </c>
      <c r="L144" s="193">
        <v>0</v>
      </c>
      <c r="M144" s="193">
        <v>0</v>
      </c>
      <c r="N144" s="193">
        <v>0</v>
      </c>
      <c r="O144" s="193">
        <v>2</v>
      </c>
      <c r="P144" s="193">
        <v>169</v>
      </c>
      <c r="Q144" s="193">
        <v>0</v>
      </c>
      <c r="R144" s="193">
        <v>0</v>
      </c>
      <c r="S144" s="193">
        <f t="shared" si="34"/>
        <v>589</v>
      </c>
      <c r="T144" s="193">
        <f t="shared" si="35"/>
        <v>0.4142614601018676</v>
      </c>
      <c r="U144" s="197">
        <f t="shared" si="36"/>
        <v>3.3955857385398981E-3</v>
      </c>
      <c r="V144" s="193">
        <f t="shared" si="37"/>
        <v>0.29202037351443122</v>
      </c>
      <c r="W144" s="193">
        <f t="shared" si="38"/>
        <v>3.3955857385398981E-3</v>
      </c>
      <c r="X144" s="193">
        <f t="shared" si="39"/>
        <v>0.28692699490662138</v>
      </c>
      <c r="Y144" s="193">
        <f t="shared" si="40"/>
        <v>0</v>
      </c>
      <c r="Z144" s="193">
        <f t="shared" si="41"/>
        <v>0</v>
      </c>
      <c r="AA144" s="193">
        <f t="shared" si="42"/>
        <v>0</v>
      </c>
      <c r="AB144" s="193">
        <f t="shared" si="43"/>
        <v>0</v>
      </c>
      <c r="AC144" s="193">
        <f t="shared" si="44"/>
        <v>0</v>
      </c>
      <c r="AD144" s="193">
        <f t="shared" si="45"/>
        <v>0.4142614601018676</v>
      </c>
      <c r="AE144" s="193" t="str">
        <f t="shared" si="46"/>
        <v>Bush</v>
      </c>
      <c r="AF144" s="193"/>
      <c r="AG144" s="193" t="str">
        <f t="shared" si="33"/>
        <v>09-215</v>
      </c>
      <c r="AH144" s="209" t="s">
        <v>5928</v>
      </c>
      <c r="AJ144" s="202">
        <v>9</v>
      </c>
      <c r="AK144" s="202" t="s">
        <v>5202</v>
      </c>
      <c r="AL144" s="209" t="s">
        <v>5928</v>
      </c>
      <c r="AR144"/>
    </row>
    <row r="145" spans="1:44" s="202" customFormat="1" x14ac:dyDescent="0.25">
      <c r="A145" s="193" t="s">
        <v>4787</v>
      </c>
      <c r="B145" s="193">
        <v>9</v>
      </c>
      <c r="C145" s="193" t="s">
        <v>5202</v>
      </c>
      <c r="D145" s="198" t="s">
        <v>5928</v>
      </c>
      <c r="E145" s="198" t="s">
        <v>4773</v>
      </c>
      <c r="F145" s="193">
        <v>63.72</v>
      </c>
      <c r="G145" s="193">
        <v>1042</v>
      </c>
      <c r="H145" s="193">
        <v>664</v>
      </c>
      <c r="I145" s="193">
        <v>283</v>
      </c>
      <c r="J145" s="193">
        <v>153</v>
      </c>
      <c r="K145" s="193">
        <v>2</v>
      </c>
      <c r="L145" s="193">
        <v>2</v>
      </c>
      <c r="M145" s="193">
        <v>1</v>
      </c>
      <c r="N145" s="193">
        <v>0</v>
      </c>
      <c r="O145" s="193">
        <v>5</v>
      </c>
      <c r="P145" s="193">
        <v>209</v>
      </c>
      <c r="Q145" s="193">
        <v>3</v>
      </c>
      <c r="R145" s="193">
        <v>0</v>
      </c>
      <c r="S145" s="193">
        <f t="shared" si="34"/>
        <v>658</v>
      </c>
      <c r="T145" s="193">
        <f t="shared" si="35"/>
        <v>0.43009118541033436</v>
      </c>
      <c r="U145" s="197">
        <f t="shared" si="36"/>
        <v>3.0395136778115501E-3</v>
      </c>
      <c r="V145" s="193">
        <f t="shared" si="37"/>
        <v>0.23252279635258358</v>
      </c>
      <c r="W145" s="193">
        <f t="shared" si="38"/>
        <v>7.5987841945288756E-3</v>
      </c>
      <c r="X145" s="193">
        <f t="shared" si="39"/>
        <v>0.31762917933130697</v>
      </c>
      <c r="Y145" s="193">
        <f t="shared" si="40"/>
        <v>3.0395136778115501E-3</v>
      </c>
      <c r="Z145" s="193">
        <f t="shared" si="41"/>
        <v>1.5197568389057751E-3</v>
      </c>
      <c r="AA145" s="193">
        <f t="shared" si="42"/>
        <v>0</v>
      </c>
      <c r="AB145" s="193">
        <f t="shared" si="43"/>
        <v>4.559270516717325E-3</v>
      </c>
      <c r="AC145" s="193">
        <f t="shared" si="44"/>
        <v>0</v>
      </c>
      <c r="AD145" s="193">
        <f t="shared" si="45"/>
        <v>0.43009118541033436</v>
      </c>
      <c r="AE145" s="193" t="str">
        <f t="shared" si="46"/>
        <v>Bush</v>
      </c>
      <c r="AF145" s="193"/>
      <c r="AG145" s="193" t="str">
        <f t="shared" si="33"/>
        <v>09-217</v>
      </c>
      <c r="AH145" s="209" t="s">
        <v>5928</v>
      </c>
      <c r="AJ145" s="202">
        <v>9</v>
      </c>
      <c r="AK145" s="202" t="s">
        <v>5202</v>
      </c>
      <c r="AL145" s="209" t="s">
        <v>5928</v>
      </c>
      <c r="AR145"/>
    </row>
    <row r="146" spans="1:44" s="202" customFormat="1" x14ac:dyDescent="0.25">
      <c r="A146" s="193" t="s">
        <v>4792</v>
      </c>
      <c r="B146" s="193">
        <v>9</v>
      </c>
      <c r="C146" s="193" t="s">
        <v>5202</v>
      </c>
      <c r="D146" s="198" t="s">
        <v>5928</v>
      </c>
      <c r="E146" s="198" t="s">
        <v>4774</v>
      </c>
      <c r="F146" s="193">
        <v>64.19</v>
      </c>
      <c r="G146" s="193">
        <v>715</v>
      </c>
      <c r="H146" s="193">
        <v>459</v>
      </c>
      <c r="I146" s="193">
        <v>171</v>
      </c>
      <c r="J146" s="193">
        <v>106</v>
      </c>
      <c r="K146" s="193">
        <v>0</v>
      </c>
      <c r="L146" s="193">
        <v>4</v>
      </c>
      <c r="M146" s="193">
        <v>1</v>
      </c>
      <c r="N146" s="193">
        <v>0</v>
      </c>
      <c r="O146" s="193">
        <v>5</v>
      </c>
      <c r="P146" s="193">
        <v>167</v>
      </c>
      <c r="Q146" s="193">
        <v>0</v>
      </c>
      <c r="R146" s="193">
        <v>0</v>
      </c>
      <c r="S146" s="193">
        <f t="shared" si="34"/>
        <v>454</v>
      </c>
      <c r="T146" s="193">
        <f t="shared" si="35"/>
        <v>0.37665198237885461</v>
      </c>
      <c r="U146" s="197">
        <f t="shared" si="36"/>
        <v>0</v>
      </c>
      <c r="V146" s="193">
        <f t="shared" si="37"/>
        <v>0.23348017621145375</v>
      </c>
      <c r="W146" s="193">
        <f t="shared" si="38"/>
        <v>1.1013215859030838E-2</v>
      </c>
      <c r="X146" s="193">
        <f t="shared" si="39"/>
        <v>0.36784140969162998</v>
      </c>
      <c r="Y146" s="193">
        <f t="shared" si="40"/>
        <v>8.8105726872246704E-3</v>
      </c>
      <c r="Z146" s="193">
        <f t="shared" si="41"/>
        <v>2.2026431718061676E-3</v>
      </c>
      <c r="AA146" s="193">
        <f t="shared" si="42"/>
        <v>0</v>
      </c>
      <c r="AB146" s="193">
        <f t="shared" si="43"/>
        <v>0</v>
      </c>
      <c r="AC146" s="193">
        <f t="shared" si="44"/>
        <v>0</v>
      </c>
      <c r="AD146" s="193">
        <f t="shared" si="45"/>
        <v>0.37665198237885461</v>
      </c>
      <c r="AE146" s="193" t="str">
        <f t="shared" si="46"/>
        <v>Bush</v>
      </c>
      <c r="AF146" s="193"/>
      <c r="AG146" s="193" t="str">
        <f t="shared" si="33"/>
        <v>09-219</v>
      </c>
      <c r="AH146" s="209" t="s">
        <v>5928</v>
      </c>
      <c r="AJ146" s="202">
        <v>9</v>
      </c>
      <c r="AK146" s="202" t="s">
        <v>5202</v>
      </c>
      <c r="AL146" s="209" t="s">
        <v>5928</v>
      </c>
      <c r="AR146"/>
    </row>
    <row r="147" spans="1:44" s="202" customFormat="1" x14ac:dyDescent="0.25">
      <c r="A147" s="193" t="s">
        <v>4788</v>
      </c>
      <c r="B147" s="193">
        <v>9</v>
      </c>
      <c r="C147" s="193" t="s">
        <v>5202</v>
      </c>
      <c r="D147" s="198" t="s">
        <v>5928</v>
      </c>
      <c r="E147" s="198" t="s">
        <v>4775</v>
      </c>
      <c r="F147" s="193">
        <v>65.430000000000007</v>
      </c>
      <c r="G147" s="193">
        <v>489</v>
      </c>
      <c r="H147" s="193">
        <v>320</v>
      </c>
      <c r="I147" s="193">
        <v>126</v>
      </c>
      <c r="J147" s="193">
        <v>67</v>
      </c>
      <c r="K147" s="193">
        <v>0</v>
      </c>
      <c r="L147" s="193">
        <v>2</v>
      </c>
      <c r="M147" s="193">
        <v>0</v>
      </c>
      <c r="N147" s="193">
        <v>0</v>
      </c>
      <c r="O147" s="193">
        <v>10</v>
      </c>
      <c r="P147" s="193">
        <v>111</v>
      </c>
      <c r="Q147" s="193">
        <v>1</v>
      </c>
      <c r="R147" s="193">
        <v>0</v>
      </c>
      <c r="S147" s="193">
        <f t="shared" si="34"/>
        <v>317</v>
      </c>
      <c r="T147" s="193">
        <f t="shared" si="35"/>
        <v>0.39747634069400634</v>
      </c>
      <c r="U147" s="197">
        <f t="shared" si="36"/>
        <v>0</v>
      </c>
      <c r="V147" s="193">
        <f t="shared" si="37"/>
        <v>0.2113564668769716</v>
      </c>
      <c r="W147" s="193">
        <f t="shared" si="38"/>
        <v>3.1545741324921134E-2</v>
      </c>
      <c r="X147" s="193">
        <f t="shared" si="39"/>
        <v>0.35015772870662459</v>
      </c>
      <c r="Y147" s="193">
        <f t="shared" si="40"/>
        <v>6.3091482649842269E-3</v>
      </c>
      <c r="Z147" s="193">
        <f t="shared" si="41"/>
        <v>0</v>
      </c>
      <c r="AA147" s="193">
        <f t="shared" si="42"/>
        <v>0</v>
      </c>
      <c r="AB147" s="193">
        <f t="shared" si="43"/>
        <v>3.1545741324921135E-3</v>
      </c>
      <c r="AC147" s="193">
        <f t="shared" si="44"/>
        <v>0</v>
      </c>
      <c r="AD147" s="193">
        <f t="shared" si="45"/>
        <v>0.39747634069400634</v>
      </c>
      <c r="AE147" s="193" t="str">
        <f t="shared" si="46"/>
        <v>Bush</v>
      </c>
      <c r="AF147" s="193"/>
      <c r="AG147" s="193" t="str">
        <f t="shared" si="33"/>
        <v>09-221</v>
      </c>
      <c r="AH147" s="209" t="s">
        <v>5928</v>
      </c>
      <c r="AJ147" s="202">
        <v>9</v>
      </c>
      <c r="AK147" s="202" t="s">
        <v>5202</v>
      </c>
      <c r="AL147" s="209" t="s">
        <v>5928</v>
      </c>
      <c r="AR147"/>
    </row>
    <row r="148" spans="1:44" s="202" customFormat="1" x14ac:dyDescent="0.25">
      <c r="A148" s="193" t="s">
        <v>4789</v>
      </c>
      <c r="B148" s="193">
        <v>9</v>
      </c>
      <c r="C148" s="193" t="s">
        <v>5202</v>
      </c>
      <c r="D148" s="198" t="s">
        <v>5928</v>
      </c>
      <c r="E148" s="198" t="s">
        <v>4776</v>
      </c>
      <c r="F148" s="193">
        <v>65.89</v>
      </c>
      <c r="G148" s="193">
        <v>865</v>
      </c>
      <c r="H148" s="193">
        <v>570</v>
      </c>
      <c r="I148" s="193">
        <v>231</v>
      </c>
      <c r="J148" s="193">
        <v>91</v>
      </c>
      <c r="K148" s="193">
        <v>0</v>
      </c>
      <c r="L148" s="193">
        <v>3</v>
      </c>
      <c r="M148" s="193">
        <v>0</v>
      </c>
      <c r="N148" s="193">
        <v>2</v>
      </c>
      <c r="O148" s="193">
        <v>14</v>
      </c>
      <c r="P148" s="193">
        <v>221</v>
      </c>
      <c r="Q148" s="193">
        <v>0</v>
      </c>
      <c r="R148" s="193">
        <v>1</v>
      </c>
      <c r="S148" s="193">
        <f t="shared" si="34"/>
        <v>563</v>
      </c>
      <c r="T148" s="193">
        <f t="shared" si="35"/>
        <v>0.41030195381882772</v>
      </c>
      <c r="U148" s="197">
        <f t="shared" si="36"/>
        <v>0</v>
      </c>
      <c r="V148" s="193">
        <f t="shared" si="37"/>
        <v>0.16163410301953818</v>
      </c>
      <c r="W148" s="193">
        <f t="shared" si="38"/>
        <v>2.4866785079928951E-2</v>
      </c>
      <c r="X148" s="193">
        <f t="shared" si="39"/>
        <v>0.3925399644760213</v>
      </c>
      <c r="Y148" s="193">
        <f t="shared" si="40"/>
        <v>5.3285968028419185E-3</v>
      </c>
      <c r="Z148" s="193">
        <f t="shared" si="41"/>
        <v>0</v>
      </c>
      <c r="AA148" s="193">
        <f t="shared" si="42"/>
        <v>3.552397868561279E-3</v>
      </c>
      <c r="AB148" s="193">
        <f t="shared" si="43"/>
        <v>0</v>
      </c>
      <c r="AC148" s="193">
        <f t="shared" si="44"/>
        <v>1.7761989342806395E-3</v>
      </c>
      <c r="AD148" s="193">
        <f t="shared" si="45"/>
        <v>0.41030195381882772</v>
      </c>
      <c r="AE148" s="193" t="str">
        <f t="shared" si="46"/>
        <v>Bush</v>
      </c>
      <c r="AF148" s="193"/>
      <c r="AG148" s="193" t="str">
        <f t="shared" si="33"/>
        <v>09-223</v>
      </c>
      <c r="AH148" s="209" t="s">
        <v>5928</v>
      </c>
      <c r="AJ148" s="202">
        <v>9</v>
      </c>
      <c r="AK148" s="202" t="s">
        <v>5202</v>
      </c>
      <c r="AL148" s="209" t="s">
        <v>5928</v>
      </c>
      <c r="AR148"/>
    </row>
    <row r="149" spans="1:44" s="202" customFormat="1" x14ac:dyDescent="0.25">
      <c r="A149" s="193" t="s">
        <v>4790</v>
      </c>
      <c r="B149" s="193">
        <v>9</v>
      </c>
      <c r="C149" s="193" t="s">
        <v>5202</v>
      </c>
      <c r="D149" s="198" t="s">
        <v>5928</v>
      </c>
      <c r="E149" s="198" t="s">
        <v>4777</v>
      </c>
      <c r="F149" s="193">
        <v>68.17</v>
      </c>
      <c r="G149" s="193">
        <v>993</v>
      </c>
      <c r="H149" s="193">
        <v>677</v>
      </c>
      <c r="I149" s="193">
        <v>262</v>
      </c>
      <c r="J149" s="193">
        <v>112</v>
      </c>
      <c r="K149" s="193">
        <v>0</v>
      </c>
      <c r="L149" s="193">
        <v>10</v>
      </c>
      <c r="M149" s="193">
        <v>1</v>
      </c>
      <c r="N149" s="193">
        <v>2</v>
      </c>
      <c r="O149" s="193">
        <v>19</v>
      </c>
      <c r="P149" s="193">
        <v>265</v>
      </c>
      <c r="Q149" s="193">
        <v>1</v>
      </c>
      <c r="R149" s="193">
        <v>1</v>
      </c>
      <c r="S149" s="193">
        <f t="shared" si="34"/>
        <v>673</v>
      </c>
      <c r="T149" s="193">
        <f t="shared" si="35"/>
        <v>0.38930163447251115</v>
      </c>
      <c r="U149" s="197">
        <f t="shared" si="36"/>
        <v>0</v>
      </c>
      <c r="V149" s="193">
        <f t="shared" si="37"/>
        <v>0.16641901931649331</v>
      </c>
      <c r="W149" s="193">
        <f t="shared" si="38"/>
        <v>2.8231797919762259E-2</v>
      </c>
      <c r="X149" s="193">
        <f t="shared" si="39"/>
        <v>0.39375928677563149</v>
      </c>
      <c r="Y149" s="193">
        <f t="shared" si="40"/>
        <v>1.4858841010401188E-2</v>
      </c>
      <c r="Z149" s="193">
        <f t="shared" si="41"/>
        <v>1.4858841010401188E-3</v>
      </c>
      <c r="AA149" s="193">
        <f t="shared" si="42"/>
        <v>2.9717682020802376E-3</v>
      </c>
      <c r="AB149" s="193">
        <f t="shared" si="43"/>
        <v>1.4858841010401188E-3</v>
      </c>
      <c r="AC149" s="193">
        <f t="shared" si="44"/>
        <v>1.4858841010401188E-3</v>
      </c>
      <c r="AD149" s="193">
        <f t="shared" si="45"/>
        <v>4.3937592867756319</v>
      </c>
      <c r="AE149" s="193" t="str">
        <f t="shared" si="46"/>
        <v>Perot</v>
      </c>
      <c r="AF149" s="193"/>
      <c r="AG149" s="193" t="str">
        <f t="shared" si="33"/>
        <v>09-225</v>
      </c>
      <c r="AH149" s="209" t="s">
        <v>5928</v>
      </c>
      <c r="AJ149" s="202">
        <v>9</v>
      </c>
      <c r="AK149" s="202" t="s">
        <v>5202</v>
      </c>
      <c r="AL149" s="209" t="s">
        <v>5928</v>
      </c>
      <c r="AR149"/>
    </row>
    <row r="150" spans="1:44" s="202" customFormat="1" x14ac:dyDescent="0.25">
      <c r="A150" s="193" t="s">
        <v>4791</v>
      </c>
      <c r="B150" s="193">
        <v>9</v>
      </c>
      <c r="C150" s="193" t="s">
        <v>5202</v>
      </c>
      <c r="D150" s="198" t="s">
        <v>5928</v>
      </c>
      <c r="E150" s="198" t="s">
        <v>4778</v>
      </c>
      <c r="F150" s="193">
        <v>64.34</v>
      </c>
      <c r="G150" s="193">
        <v>373</v>
      </c>
      <c r="H150" s="193">
        <v>240</v>
      </c>
      <c r="I150" s="193">
        <v>93</v>
      </c>
      <c r="J150" s="193">
        <v>40</v>
      </c>
      <c r="K150" s="193">
        <v>0</v>
      </c>
      <c r="L150" s="193">
        <v>1</v>
      </c>
      <c r="M150" s="193">
        <v>0</v>
      </c>
      <c r="N150" s="193">
        <v>1</v>
      </c>
      <c r="O150" s="193">
        <v>5</v>
      </c>
      <c r="P150" s="193">
        <v>94</v>
      </c>
      <c r="Q150" s="193">
        <v>0</v>
      </c>
      <c r="R150" s="193">
        <v>1</v>
      </c>
      <c r="S150" s="193">
        <f t="shared" si="34"/>
        <v>235</v>
      </c>
      <c r="T150" s="193">
        <f t="shared" si="35"/>
        <v>0.39574468085106385</v>
      </c>
      <c r="U150" s="197">
        <f t="shared" si="36"/>
        <v>0</v>
      </c>
      <c r="V150" s="193">
        <f t="shared" si="37"/>
        <v>0.1702127659574468</v>
      </c>
      <c r="W150" s="193">
        <f t="shared" si="38"/>
        <v>2.1276595744680851E-2</v>
      </c>
      <c r="X150" s="193">
        <f t="shared" si="39"/>
        <v>0.4</v>
      </c>
      <c r="Y150" s="193">
        <f t="shared" si="40"/>
        <v>4.2553191489361703E-3</v>
      </c>
      <c r="Z150" s="193">
        <f t="shared" si="41"/>
        <v>0</v>
      </c>
      <c r="AA150" s="193">
        <f t="shared" si="42"/>
        <v>4.2553191489361703E-3</v>
      </c>
      <c r="AB150" s="193">
        <f t="shared" si="43"/>
        <v>0</v>
      </c>
      <c r="AC150" s="193">
        <f t="shared" si="44"/>
        <v>4.2553191489361703E-3</v>
      </c>
      <c r="AD150" s="193">
        <f t="shared" si="45"/>
        <v>4.4000000000000004</v>
      </c>
      <c r="AE150" s="193" t="str">
        <f t="shared" si="46"/>
        <v>Perot</v>
      </c>
      <c r="AF150" s="193"/>
      <c r="AG150" s="193" t="str">
        <f t="shared" si="33"/>
        <v>09-227</v>
      </c>
      <c r="AH150" s="209" t="s">
        <v>5928</v>
      </c>
      <c r="AJ150" s="202">
        <v>9</v>
      </c>
      <c r="AK150" s="202" t="s">
        <v>5202</v>
      </c>
      <c r="AL150" s="209" t="s">
        <v>5928</v>
      </c>
      <c r="AR150"/>
    </row>
    <row r="151" spans="1:44" s="202" customFormat="1" x14ac:dyDescent="0.25">
      <c r="A151" s="193" t="s">
        <v>4781</v>
      </c>
      <c r="B151" s="193">
        <v>9</v>
      </c>
      <c r="C151" s="193" t="s">
        <v>5961</v>
      </c>
      <c r="D151" s="198">
        <v>0</v>
      </c>
      <c r="E151" s="198" t="s">
        <v>4540</v>
      </c>
      <c r="F151" s="193"/>
      <c r="G151" s="208">
        <v>0</v>
      </c>
      <c r="H151" s="208">
        <v>955</v>
      </c>
      <c r="I151" s="193">
        <v>345</v>
      </c>
      <c r="J151" s="193">
        <v>241</v>
      </c>
      <c r="K151" s="193">
        <v>0</v>
      </c>
      <c r="L151" s="193">
        <v>3</v>
      </c>
      <c r="M151" s="193">
        <v>1</v>
      </c>
      <c r="N151" s="193">
        <v>1</v>
      </c>
      <c r="O151" s="193">
        <v>13</v>
      </c>
      <c r="P151" s="193">
        <v>343</v>
      </c>
      <c r="Q151" s="193">
        <v>1</v>
      </c>
      <c r="R151" s="193">
        <v>1</v>
      </c>
      <c r="S151" s="193">
        <f t="shared" si="34"/>
        <v>949</v>
      </c>
      <c r="T151" s="193">
        <f t="shared" si="35"/>
        <v>0.36354056902002108</v>
      </c>
      <c r="U151" s="197">
        <f t="shared" si="36"/>
        <v>0</v>
      </c>
      <c r="V151" s="193">
        <f t="shared" si="37"/>
        <v>0.25395152792413067</v>
      </c>
      <c r="W151" s="193">
        <f t="shared" si="38"/>
        <v>1.3698630136986301E-2</v>
      </c>
      <c r="X151" s="193">
        <f t="shared" si="39"/>
        <v>0.36143308746048475</v>
      </c>
      <c r="Y151" s="193">
        <f t="shared" si="40"/>
        <v>3.1612223393045311E-3</v>
      </c>
      <c r="Z151" s="193">
        <f t="shared" si="41"/>
        <v>1.053740779768177E-3</v>
      </c>
      <c r="AA151" s="193">
        <f t="shared" si="42"/>
        <v>1.053740779768177E-3</v>
      </c>
      <c r="AB151" s="193">
        <f t="shared" si="43"/>
        <v>1.053740779768177E-3</v>
      </c>
      <c r="AC151" s="193">
        <f t="shared" si="44"/>
        <v>1.053740779768177E-3</v>
      </c>
      <c r="AD151" s="193">
        <f t="shared" si="45"/>
        <v>0.36354056902002108</v>
      </c>
      <c r="AE151" s="193" t="str">
        <f t="shared" si="46"/>
        <v>Bush</v>
      </c>
      <c r="AF151" s="193"/>
      <c r="AG151" s="193" t="str">
        <f t="shared" si="33"/>
        <v>09-991</v>
      </c>
      <c r="AH151" s="209">
        <v>0</v>
      </c>
      <c r="AJ151" s="202">
        <v>9</v>
      </c>
      <c r="AK151" s="202" t="s">
        <v>5961</v>
      </c>
      <c r="AL151" s="209">
        <v>0</v>
      </c>
      <c r="AR151"/>
    </row>
    <row r="152" spans="1:44" s="202" customFormat="1" x14ac:dyDescent="0.25">
      <c r="A152" s="193" t="s">
        <v>4780</v>
      </c>
      <c r="B152" s="193">
        <v>9</v>
      </c>
      <c r="C152" s="193" t="s">
        <v>5962</v>
      </c>
      <c r="D152" s="198">
        <v>0</v>
      </c>
      <c r="E152" s="198" t="s">
        <v>4541</v>
      </c>
      <c r="F152" s="193"/>
      <c r="G152" s="202">
        <v>0</v>
      </c>
      <c r="H152" s="208">
        <v>823</v>
      </c>
      <c r="I152" s="193">
        <v>245</v>
      </c>
      <c r="J152" s="193">
        <v>150</v>
      </c>
      <c r="K152" s="193">
        <v>0</v>
      </c>
      <c r="L152" s="193">
        <v>5</v>
      </c>
      <c r="M152" s="193">
        <v>0</v>
      </c>
      <c r="N152" s="193">
        <v>1</v>
      </c>
      <c r="O152" s="193">
        <v>7</v>
      </c>
      <c r="P152" s="193">
        <v>402</v>
      </c>
      <c r="Q152" s="193">
        <v>1</v>
      </c>
      <c r="R152" s="193">
        <v>3</v>
      </c>
      <c r="S152" s="193">
        <f t="shared" si="34"/>
        <v>814</v>
      </c>
      <c r="T152" s="193">
        <f t="shared" si="35"/>
        <v>0.300982800982801</v>
      </c>
      <c r="U152" s="197">
        <f t="shared" si="36"/>
        <v>0</v>
      </c>
      <c r="V152" s="193">
        <f t="shared" si="37"/>
        <v>0.18427518427518427</v>
      </c>
      <c r="W152" s="193">
        <f t="shared" si="38"/>
        <v>8.5995085995085995E-3</v>
      </c>
      <c r="X152" s="193">
        <f t="shared" si="39"/>
        <v>0.49385749385749383</v>
      </c>
      <c r="Y152" s="193">
        <f t="shared" si="40"/>
        <v>6.1425061425061421E-3</v>
      </c>
      <c r="Z152" s="193">
        <f t="shared" si="41"/>
        <v>0</v>
      </c>
      <c r="AA152" s="193">
        <f t="shared" si="42"/>
        <v>1.2285012285012285E-3</v>
      </c>
      <c r="AB152" s="193">
        <f t="shared" si="43"/>
        <v>1.2285012285012285E-3</v>
      </c>
      <c r="AC152" s="193">
        <f t="shared" si="44"/>
        <v>3.6855036855036856E-3</v>
      </c>
      <c r="AD152" s="193">
        <f t="shared" si="45"/>
        <v>4.4938574938574938</v>
      </c>
      <c r="AE152" s="193" t="str">
        <f t="shared" si="46"/>
        <v>Perot</v>
      </c>
      <c r="AF152" s="193"/>
      <c r="AG152" s="193" t="str">
        <f t="shared" si="33"/>
        <v>09-995</v>
      </c>
      <c r="AH152" s="209">
        <v>0</v>
      </c>
      <c r="AJ152" s="202">
        <v>9</v>
      </c>
      <c r="AK152" s="202" t="s">
        <v>5962</v>
      </c>
      <c r="AL152" s="209">
        <v>0</v>
      </c>
      <c r="AR152"/>
    </row>
    <row r="153" spans="1:44" s="202" customFormat="1" x14ac:dyDescent="0.25">
      <c r="A153" s="193" t="s">
        <v>4779</v>
      </c>
      <c r="B153" s="193">
        <v>9</v>
      </c>
      <c r="C153" s="193" t="e">
        <v>#VALUE!</v>
      </c>
      <c r="D153" s="198">
        <v>0</v>
      </c>
      <c r="E153" s="198" t="s">
        <v>4542</v>
      </c>
      <c r="F153" s="193">
        <v>89.52</v>
      </c>
      <c r="G153" s="193">
        <v>7224</v>
      </c>
      <c r="H153" s="193">
        <v>6467</v>
      </c>
      <c r="I153" s="193">
        <v>2349</v>
      </c>
      <c r="J153" s="193">
        <v>1540</v>
      </c>
      <c r="K153" s="193">
        <v>4</v>
      </c>
      <c r="L153" s="193">
        <v>32</v>
      </c>
      <c r="M153" s="193">
        <v>10</v>
      </c>
      <c r="N153" s="193">
        <v>9</v>
      </c>
      <c r="O153" s="193">
        <v>86</v>
      </c>
      <c r="P153" s="193">
        <v>2368</v>
      </c>
      <c r="Q153" s="193">
        <v>9</v>
      </c>
      <c r="R153" s="193">
        <v>7</v>
      </c>
      <c r="S153" s="193">
        <f t="shared" si="34"/>
        <v>6414</v>
      </c>
      <c r="T153" s="193">
        <f t="shared" si="35"/>
        <v>0.36623012160898033</v>
      </c>
      <c r="U153" s="197">
        <f t="shared" si="36"/>
        <v>6.2363579669473025E-4</v>
      </c>
      <c r="V153" s="193">
        <f t="shared" si="37"/>
        <v>0.24009978172747115</v>
      </c>
      <c r="W153" s="193">
        <f t="shared" si="38"/>
        <v>1.3408169628936701E-2</v>
      </c>
      <c r="X153" s="193">
        <f t="shared" si="39"/>
        <v>0.36919239164328033</v>
      </c>
      <c r="Y153" s="193">
        <f t="shared" si="40"/>
        <v>4.989086373557842E-3</v>
      </c>
      <c r="Z153" s="193">
        <f t="shared" si="41"/>
        <v>1.5590894917368258E-3</v>
      </c>
      <c r="AA153" s="193">
        <f t="shared" si="42"/>
        <v>1.403180542563143E-3</v>
      </c>
      <c r="AB153" s="193">
        <f t="shared" si="43"/>
        <v>1.403180542563143E-3</v>
      </c>
      <c r="AC153" s="193">
        <f t="shared" si="44"/>
        <v>1.091362644215778E-3</v>
      </c>
      <c r="AD153" s="193">
        <f t="shared" si="45"/>
        <v>4.3691923916432804</v>
      </c>
      <c r="AE153" s="193" t="str">
        <f t="shared" si="46"/>
        <v>Perot</v>
      </c>
      <c r="AF153" s="193"/>
      <c r="AG153" s="193" t="str">
        <f t="shared" si="33"/>
        <v>09-TOT</v>
      </c>
      <c r="AH153" s="209">
        <v>0</v>
      </c>
      <c r="AJ153" s="202">
        <v>9</v>
      </c>
      <c r="AK153" s="202" t="e">
        <v>#VALUE!</v>
      </c>
      <c r="AL153" s="209">
        <v>0</v>
      </c>
      <c r="AR153"/>
    </row>
    <row r="154" spans="1:44" s="202" customFormat="1" x14ac:dyDescent="0.25">
      <c r="A154" s="193" t="s">
        <v>4805</v>
      </c>
      <c r="B154" s="193">
        <v>10</v>
      </c>
      <c r="C154" s="193" t="s">
        <v>5202</v>
      </c>
      <c r="D154" s="198" t="s">
        <v>5929</v>
      </c>
      <c r="E154" s="198" t="s">
        <v>4793</v>
      </c>
      <c r="F154" s="193">
        <v>68.97</v>
      </c>
      <c r="G154" s="193">
        <v>1025</v>
      </c>
      <c r="H154" s="193">
        <v>707</v>
      </c>
      <c r="I154" s="193">
        <v>341</v>
      </c>
      <c r="J154" s="193">
        <v>195</v>
      </c>
      <c r="K154" s="193">
        <v>1</v>
      </c>
      <c r="L154" s="193">
        <v>2</v>
      </c>
      <c r="M154" s="202">
        <v>0</v>
      </c>
      <c r="N154" s="202">
        <v>0</v>
      </c>
      <c r="O154" s="202">
        <v>5</v>
      </c>
      <c r="P154" s="202">
        <v>154</v>
      </c>
      <c r="Q154" s="202">
        <v>0</v>
      </c>
      <c r="R154" s="202">
        <v>2</v>
      </c>
      <c r="S154" s="193">
        <f t="shared" si="34"/>
        <v>700</v>
      </c>
      <c r="T154" s="193">
        <f t="shared" si="35"/>
        <v>0.48714285714285716</v>
      </c>
      <c r="U154" s="197">
        <f t="shared" si="36"/>
        <v>1.4285714285714286E-3</v>
      </c>
      <c r="V154" s="193">
        <f t="shared" si="37"/>
        <v>0.27857142857142858</v>
      </c>
      <c r="W154" s="193">
        <f t="shared" si="38"/>
        <v>7.1428571428571426E-3</v>
      </c>
      <c r="X154" s="193">
        <f t="shared" si="39"/>
        <v>0.22</v>
      </c>
      <c r="Y154" s="193">
        <f t="shared" si="40"/>
        <v>2.8571428571428571E-3</v>
      </c>
      <c r="Z154" s="193">
        <f t="shared" si="41"/>
        <v>0</v>
      </c>
      <c r="AA154" s="193">
        <f t="shared" si="42"/>
        <v>0</v>
      </c>
      <c r="AB154" s="193">
        <f t="shared" si="43"/>
        <v>0</v>
      </c>
      <c r="AC154" s="193">
        <f t="shared" si="44"/>
        <v>2.8571428571428571E-3</v>
      </c>
      <c r="AD154" s="193">
        <f t="shared" si="45"/>
        <v>0.48714285714285716</v>
      </c>
      <c r="AE154" s="193" t="str">
        <f t="shared" si="46"/>
        <v>Bush</v>
      </c>
      <c r="AF154" s="193"/>
      <c r="AG154" s="193" t="str">
        <f t="shared" si="33"/>
        <v>10-229</v>
      </c>
      <c r="AH154" s="209" t="s">
        <v>5929</v>
      </c>
      <c r="AJ154" s="202">
        <v>10</v>
      </c>
      <c r="AK154" s="202" t="s">
        <v>5202</v>
      </c>
      <c r="AL154" s="209" t="s">
        <v>5929</v>
      </c>
      <c r="AR154"/>
    </row>
    <row r="155" spans="1:44" s="202" customFormat="1" x14ac:dyDescent="0.25">
      <c r="A155" s="193" t="s">
        <v>4806</v>
      </c>
      <c r="B155" s="193">
        <v>10</v>
      </c>
      <c r="C155" s="193" t="s">
        <v>5202</v>
      </c>
      <c r="D155" s="198" t="s">
        <v>5929</v>
      </c>
      <c r="E155" s="198" t="s">
        <v>4794</v>
      </c>
      <c r="F155" s="193">
        <v>61.96</v>
      </c>
      <c r="G155" s="193">
        <v>794</v>
      </c>
      <c r="H155" s="193">
        <v>492</v>
      </c>
      <c r="I155" s="193">
        <v>232</v>
      </c>
      <c r="J155" s="193">
        <v>117</v>
      </c>
      <c r="K155" s="193">
        <v>2</v>
      </c>
      <c r="L155" s="193">
        <v>1</v>
      </c>
      <c r="M155" s="193">
        <v>0</v>
      </c>
      <c r="N155" s="193">
        <v>1</v>
      </c>
      <c r="O155" s="193">
        <v>2</v>
      </c>
      <c r="P155" s="193">
        <v>132</v>
      </c>
      <c r="Q155" s="193">
        <v>1</v>
      </c>
      <c r="R155" s="193">
        <v>0</v>
      </c>
      <c r="S155" s="193">
        <f t="shared" si="34"/>
        <v>488</v>
      </c>
      <c r="T155" s="193">
        <f t="shared" si="35"/>
        <v>0.47540983606557374</v>
      </c>
      <c r="U155" s="197">
        <f t="shared" si="36"/>
        <v>4.0983606557377051E-3</v>
      </c>
      <c r="V155" s="193">
        <f t="shared" si="37"/>
        <v>0.23975409836065573</v>
      </c>
      <c r="W155" s="193">
        <f t="shared" si="38"/>
        <v>4.0983606557377051E-3</v>
      </c>
      <c r="X155" s="193">
        <f t="shared" si="39"/>
        <v>0.27049180327868855</v>
      </c>
      <c r="Y155" s="193">
        <f t="shared" si="40"/>
        <v>2.0491803278688526E-3</v>
      </c>
      <c r="Z155" s="193">
        <f t="shared" si="41"/>
        <v>0</v>
      </c>
      <c r="AA155" s="193">
        <f t="shared" si="42"/>
        <v>2.0491803278688526E-3</v>
      </c>
      <c r="AB155" s="193">
        <f t="shared" si="43"/>
        <v>2.0491803278688526E-3</v>
      </c>
      <c r="AC155" s="193">
        <f t="shared" si="44"/>
        <v>0</v>
      </c>
      <c r="AD155" s="193">
        <f t="shared" si="45"/>
        <v>0.47540983606557374</v>
      </c>
      <c r="AE155" s="193" t="str">
        <f t="shared" si="46"/>
        <v>Bush</v>
      </c>
      <c r="AF155" s="193"/>
      <c r="AG155" s="193" t="str">
        <f t="shared" si="33"/>
        <v>10-231</v>
      </c>
      <c r="AH155" s="209" t="s">
        <v>5929</v>
      </c>
      <c r="AJ155" s="202">
        <v>10</v>
      </c>
      <c r="AK155" s="202" t="s">
        <v>5202</v>
      </c>
      <c r="AL155" s="209" t="s">
        <v>5929</v>
      </c>
      <c r="AR155"/>
    </row>
    <row r="156" spans="1:44" s="202" customFormat="1" x14ac:dyDescent="0.25">
      <c r="A156" s="193" t="s">
        <v>4807</v>
      </c>
      <c r="B156" s="193">
        <v>10</v>
      </c>
      <c r="C156" s="193" t="s">
        <v>5202</v>
      </c>
      <c r="D156" s="198" t="s">
        <v>5929</v>
      </c>
      <c r="E156" s="198" t="s">
        <v>4795</v>
      </c>
      <c r="F156" s="193">
        <v>69.5</v>
      </c>
      <c r="G156" s="193">
        <v>987</v>
      </c>
      <c r="H156" s="193">
        <v>686</v>
      </c>
      <c r="I156" s="193">
        <v>336</v>
      </c>
      <c r="J156" s="193">
        <v>163</v>
      </c>
      <c r="K156" s="193">
        <v>0</v>
      </c>
      <c r="L156" s="193">
        <v>1</v>
      </c>
      <c r="M156" s="193">
        <v>0</v>
      </c>
      <c r="N156" s="193">
        <v>3</v>
      </c>
      <c r="O156" s="193">
        <v>6</v>
      </c>
      <c r="P156" s="193">
        <v>170</v>
      </c>
      <c r="Q156" s="193">
        <v>0</v>
      </c>
      <c r="R156" s="193">
        <v>2</v>
      </c>
      <c r="S156" s="193">
        <f t="shared" si="34"/>
        <v>681</v>
      </c>
      <c r="T156" s="193">
        <f t="shared" si="35"/>
        <v>0.4933920704845815</v>
      </c>
      <c r="U156" s="197">
        <f t="shared" si="36"/>
        <v>0</v>
      </c>
      <c r="V156" s="193">
        <f t="shared" si="37"/>
        <v>0.23935389133627019</v>
      </c>
      <c r="W156" s="193">
        <f t="shared" si="38"/>
        <v>8.8105726872246704E-3</v>
      </c>
      <c r="X156" s="193">
        <f t="shared" si="39"/>
        <v>0.24963289280469897</v>
      </c>
      <c r="Y156" s="193">
        <f t="shared" si="40"/>
        <v>1.4684287812041115E-3</v>
      </c>
      <c r="Z156" s="193">
        <f t="shared" si="41"/>
        <v>0</v>
      </c>
      <c r="AA156" s="193">
        <f t="shared" si="42"/>
        <v>4.4052863436123352E-3</v>
      </c>
      <c r="AB156" s="193">
        <f t="shared" si="43"/>
        <v>0</v>
      </c>
      <c r="AC156" s="193">
        <f t="shared" si="44"/>
        <v>2.936857562408223E-3</v>
      </c>
      <c r="AD156" s="193">
        <f t="shared" si="45"/>
        <v>0.4933920704845815</v>
      </c>
      <c r="AE156" s="193" t="str">
        <f t="shared" si="46"/>
        <v>Bush</v>
      </c>
      <c r="AF156" s="193"/>
      <c r="AG156" s="193" t="str">
        <f t="shared" si="33"/>
        <v>10-233</v>
      </c>
      <c r="AH156" s="209" t="s">
        <v>5929</v>
      </c>
      <c r="AJ156" s="202">
        <v>10</v>
      </c>
      <c r="AK156" s="202" t="s">
        <v>5202</v>
      </c>
      <c r="AL156" s="209" t="s">
        <v>5929</v>
      </c>
      <c r="AR156"/>
    </row>
    <row r="157" spans="1:44" s="202" customFormat="1" x14ac:dyDescent="0.25">
      <c r="A157" s="193" t="s">
        <v>4808</v>
      </c>
      <c r="B157" s="193">
        <v>10</v>
      </c>
      <c r="C157" s="193" t="s">
        <v>5202</v>
      </c>
      <c r="D157" s="198" t="s">
        <v>5929</v>
      </c>
      <c r="E157" s="198" t="s">
        <v>4796</v>
      </c>
      <c r="F157" s="193">
        <v>72.680000000000007</v>
      </c>
      <c r="G157" s="193">
        <v>1179</v>
      </c>
      <c r="H157" s="193">
        <v>857</v>
      </c>
      <c r="I157" s="193">
        <v>353</v>
      </c>
      <c r="J157" s="193">
        <v>245</v>
      </c>
      <c r="K157" s="193">
        <v>0</v>
      </c>
      <c r="L157" s="193">
        <v>1</v>
      </c>
      <c r="M157" s="193">
        <v>0</v>
      </c>
      <c r="N157" s="193">
        <v>1</v>
      </c>
      <c r="O157" s="193">
        <v>6</v>
      </c>
      <c r="P157" s="193">
        <v>245</v>
      </c>
      <c r="Q157" s="193">
        <v>1</v>
      </c>
      <c r="R157" s="193">
        <v>1</v>
      </c>
      <c r="S157" s="193">
        <f t="shared" si="34"/>
        <v>853</v>
      </c>
      <c r="T157" s="193">
        <f t="shared" si="35"/>
        <v>0.41383352872215712</v>
      </c>
      <c r="U157" s="197">
        <f t="shared" si="36"/>
        <v>0</v>
      </c>
      <c r="V157" s="193">
        <f t="shared" si="37"/>
        <v>0.28722157092614303</v>
      </c>
      <c r="W157" s="193">
        <f t="shared" si="38"/>
        <v>7.0339976553341153E-3</v>
      </c>
      <c r="X157" s="193">
        <f t="shared" si="39"/>
        <v>0.28722157092614303</v>
      </c>
      <c r="Y157" s="193">
        <f t="shared" si="40"/>
        <v>1.1723329425556857E-3</v>
      </c>
      <c r="Z157" s="193">
        <f t="shared" si="41"/>
        <v>0</v>
      </c>
      <c r="AA157" s="193">
        <f t="shared" si="42"/>
        <v>1.1723329425556857E-3</v>
      </c>
      <c r="AB157" s="193">
        <f t="shared" si="43"/>
        <v>1.1723329425556857E-3</v>
      </c>
      <c r="AC157" s="193">
        <f t="shared" si="44"/>
        <v>1.1723329425556857E-3</v>
      </c>
      <c r="AD157" s="193">
        <f t="shared" si="45"/>
        <v>0.41383352872215712</v>
      </c>
      <c r="AE157" s="193" t="str">
        <f t="shared" si="46"/>
        <v>Bush</v>
      </c>
      <c r="AF157" s="193"/>
      <c r="AG157" s="193" t="str">
        <f t="shared" si="33"/>
        <v>10-235</v>
      </c>
      <c r="AH157" s="209" t="s">
        <v>5929</v>
      </c>
      <c r="AJ157" s="202">
        <v>10</v>
      </c>
      <c r="AK157" s="202" t="s">
        <v>5202</v>
      </c>
      <c r="AL157" s="209" t="s">
        <v>5929</v>
      </c>
      <c r="AR157"/>
    </row>
    <row r="158" spans="1:44" s="202" customFormat="1" x14ac:dyDescent="0.25">
      <c r="A158" s="193" t="s">
        <v>4809</v>
      </c>
      <c r="B158" s="193">
        <v>10</v>
      </c>
      <c r="C158" s="193" t="s">
        <v>5202</v>
      </c>
      <c r="D158" s="198" t="s">
        <v>5929</v>
      </c>
      <c r="E158" s="198" t="s">
        <v>4797</v>
      </c>
      <c r="F158" s="193">
        <v>69.73</v>
      </c>
      <c r="G158" s="193">
        <v>978</v>
      </c>
      <c r="H158" s="193">
        <v>682</v>
      </c>
      <c r="I158" s="193">
        <v>322</v>
      </c>
      <c r="J158" s="193">
        <v>187</v>
      </c>
      <c r="K158" s="193">
        <v>0</v>
      </c>
      <c r="L158" s="193">
        <v>2</v>
      </c>
      <c r="M158" s="193">
        <v>2</v>
      </c>
      <c r="N158" s="193">
        <v>0</v>
      </c>
      <c r="O158" s="193">
        <v>4</v>
      </c>
      <c r="P158" s="193">
        <v>156</v>
      </c>
      <c r="Q158" s="193">
        <v>1</v>
      </c>
      <c r="R158" s="193">
        <v>1</v>
      </c>
      <c r="S158" s="193">
        <f t="shared" si="34"/>
        <v>675</v>
      </c>
      <c r="T158" s="193">
        <f t="shared" si="35"/>
        <v>0.47703703703703704</v>
      </c>
      <c r="U158" s="197">
        <f t="shared" si="36"/>
        <v>0</v>
      </c>
      <c r="V158" s="193">
        <f t="shared" si="37"/>
        <v>0.27703703703703703</v>
      </c>
      <c r="W158" s="193">
        <f t="shared" si="38"/>
        <v>5.9259259259259256E-3</v>
      </c>
      <c r="X158" s="193">
        <f t="shared" si="39"/>
        <v>0.2311111111111111</v>
      </c>
      <c r="Y158" s="193">
        <f t="shared" si="40"/>
        <v>2.9629629629629628E-3</v>
      </c>
      <c r="Z158" s="193">
        <f t="shared" si="41"/>
        <v>2.9629629629629628E-3</v>
      </c>
      <c r="AA158" s="193">
        <f t="shared" si="42"/>
        <v>0</v>
      </c>
      <c r="AB158" s="193">
        <f t="shared" si="43"/>
        <v>1.4814814814814814E-3</v>
      </c>
      <c r="AC158" s="193">
        <f t="shared" si="44"/>
        <v>1.4814814814814814E-3</v>
      </c>
      <c r="AD158" s="193">
        <f t="shared" si="45"/>
        <v>0.47703703703703704</v>
      </c>
      <c r="AE158" s="193" t="str">
        <f t="shared" si="46"/>
        <v>Bush</v>
      </c>
      <c r="AF158" s="193"/>
      <c r="AG158" s="193" t="str">
        <f t="shared" si="33"/>
        <v>10-237</v>
      </c>
      <c r="AH158" s="209" t="s">
        <v>5929</v>
      </c>
      <c r="AJ158" s="202">
        <v>10</v>
      </c>
      <c r="AK158" s="202" t="s">
        <v>5202</v>
      </c>
      <c r="AL158" s="209" t="s">
        <v>5929</v>
      </c>
      <c r="AR158"/>
    </row>
    <row r="159" spans="1:44" s="202" customFormat="1" x14ac:dyDescent="0.25">
      <c r="A159" s="193" t="s">
        <v>4810</v>
      </c>
      <c r="B159" s="193">
        <v>10</v>
      </c>
      <c r="C159" s="193" t="s">
        <v>5202</v>
      </c>
      <c r="D159" s="198" t="s">
        <v>5929</v>
      </c>
      <c r="E159" s="198" t="s">
        <v>4798</v>
      </c>
      <c r="F159" s="193">
        <v>67.900000000000006</v>
      </c>
      <c r="G159" s="193">
        <v>1424</v>
      </c>
      <c r="H159" s="193">
        <v>967</v>
      </c>
      <c r="I159" s="193">
        <v>559</v>
      </c>
      <c r="J159" s="193">
        <v>195</v>
      </c>
      <c r="K159" s="193">
        <v>1</v>
      </c>
      <c r="L159" s="193">
        <v>1</v>
      </c>
      <c r="M159" s="193">
        <v>0</v>
      </c>
      <c r="N159" s="193">
        <v>2</v>
      </c>
      <c r="O159" s="193">
        <v>3</v>
      </c>
      <c r="P159" s="193">
        <v>200</v>
      </c>
      <c r="Q159" s="193">
        <v>0</v>
      </c>
      <c r="R159" s="193">
        <v>2</v>
      </c>
      <c r="S159" s="193">
        <f t="shared" si="34"/>
        <v>963</v>
      </c>
      <c r="T159" s="193">
        <f t="shared" si="35"/>
        <v>0.58047767393561789</v>
      </c>
      <c r="U159" s="197">
        <f t="shared" si="36"/>
        <v>1.0384215991692627E-3</v>
      </c>
      <c r="V159" s="193">
        <f t="shared" si="37"/>
        <v>0.20249221183800623</v>
      </c>
      <c r="W159" s="193">
        <f t="shared" si="38"/>
        <v>3.1152647975077881E-3</v>
      </c>
      <c r="X159" s="193">
        <f t="shared" si="39"/>
        <v>0.20768431983385255</v>
      </c>
      <c r="Y159" s="193">
        <f t="shared" si="40"/>
        <v>1.0384215991692627E-3</v>
      </c>
      <c r="Z159" s="193">
        <f t="shared" si="41"/>
        <v>0</v>
      </c>
      <c r="AA159" s="193">
        <f t="shared" si="42"/>
        <v>2.0768431983385254E-3</v>
      </c>
      <c r="AB159" s="193">
        <f t="shared" si="43"/>
        <v>0</v>
      </c>
      <c r="AC159" s="193">
        <f t="shared" si="44"/>
        <v>2.0768431983385254E-3</v>
      </c>
      <c r="AD159" s="193">
        <f t="shared" si="45"/>
        <v>0.58047767393561789</v>
      </c>
      <c r="AE159" s="193" t="str">
        <f t="shared" si="46"/>
        <v>Bush</v>
      </c>
      <c r="AF159" s="193"/>
      <c r="AG159" s="193" t="str">
        <f t="shared" si="33"/>
        <v>10-239</v>
      </c>
      <c r="AH159" s="209" t="s">
        <v>5929</v>
      </c>
      <c r="AJ159" s="202">
        <v>10</v>
      </c>
      <c r="AK159" s="202" t="s">
        <v>5202</v>
      </c>
      <c r="AL159" s="209" t="s">
        <v>5929</v>
      </c>
      <c r="AR159"/>
    </row>
    <row r="160" spans="1:44" s="202" customFormat="1" x14ac:dyDescent="0.25">
      <c r="A160" s="193" t="s">
        <v>4811</v>
      </c>
      <c r="B160" s="193">
        <v>10</v>
      </c>
      <c r="C160" s="193" t="s">
        <v>5202</v>
      </c>
      <c r="D160" s="198" t="s">
        <v>5929</v>
      </c>
      <c r="E160" s="198" t="s">
        <v>4799</v>
      </c>
      <c r="F160" s="202">
        <v>69.84</v>
      </c>
      <c r="G160" s="202">
        <v>587</v>
      </c>
      <c r="H160" s="208">
        <v>410</v>
      </c>
      <c r="I160" s="193">
        <v>174</v>
      </c>
      <c r="J160" s="193">
        <v>125</v>
      </c>
      <c r="K160" s="193">
        <v>0</v>
      </c>
      <c r="L160" s="193">
        <v>0</v>
      </c>
      <c r="M160" s="193">
        <v>4</v>
      </c>
      <c r="N160" s="193">
        <v>0</v>
      </c>
      <c r="O160" s="193">
        <v>0</v>
      </c>
      <c r="P160" s="193">
        <v>106</v>
      </c>
      <c r="Q160" s="193">
        <v>0</v>
      </c>
      <c r="R160" s="193">
        <v>0</v>
      </c>
      <c r="S160" s="193">
        <f t="shared" si="34"/>
        <v>409</v>
      </c>
      <c r="T160" s="193">
        <f t="shared" si="35"/>
        <v>0.42542787286063571</v>
      </c>
      <c r="U160" s="197">
        <f t="shared" si="36"/>
        <v>0</v>
      </c>
      <c r="V160" s="193">
        <f t="shared" si="37"/>
        <v>0.30562347188264061</v>
      </c>
      <c r="W160" s="193">
        <f t="shared" si="38"/>
        <v>0</v>
      </c>
      <c r="X160" s="193">
        <f t="shared" si="39"/>
        <v>0.25916870415647919</v>
      </c>
      <c r="Y160" s="193">
        <f t="shared" si="40"/>
        <v>0</v>
      </c>
      <c r="Z160" s="193">
        <f t="shared" si="41"/>
        <v>9.7799511002444987E-3</v>
      </c>
      <c r="AA160" s="193">
        <f t="shared" si="42"/>
        <v>0</v>
      </c>
      <c r="AB160" s="193">
        <f t="shared" si="43"/>
        <v>0</v>
      </c>
      <c r="AC160" s="193">
        <f t="shared" si="44"/>
        <v>0</v>
      </c>
      <c r="AD160" s="193">
        <f t="shared" si="45"/>
        <v>0.42542787286063571</v>
      </c>
      <c r="AE160" s="193" t="str">
        <f t="shared" si="46"/>
        <v>Bush</v>
      </c>
      <c r="AF160" s="193"/>
      <c r="AG160" s="193" t="str">
        <f t="shared" si="33"/>
        <v>10-241</v>
      </c>
      <c r="AH160" s="209" t="s">
        <v>5929</v>
      </c>
      <c r="AJ160" s="202">
        <v>10</v>
      </c>
      <c r="AK160" s="202" t="s">
        <v>5202</v>
      </c>
      <c r="AL160" s="209" t="s">
        <v>5929</v>
      </c>
      <c r="AR160"/>
    </row>
    <row r="161" spans="1:44" s="202" customFormat="1" x14ac:dyDescent="0.25">
      <c r="A161" s="193" t="s">
        <v>4812</v>
      </c>
      <c r="B161" s="193">
        <v>10</v>
      </c>
      <c r="C161" s="193" t="s">
        <v>5202</v>
      </c>
      <c r="D161" s="198" t="s">
        <v>5929</v>
      </c>
      <c r="E161" s="198" t="s">
        <v>4800</v>
      </c>
      <c r="F161" s="193">
        <v>68.5</v>
      </c>
      <c r="G161" s="193">
        <v>854</v>
      </c>
      <c r="H161" s="193">
        <v>585</v>
      </c>
      <c r="I161" s="202">
        <v>279</v>
      </c>
      <c r="J161" s="202">
        <v>145</v>
      </c>
      <c r="K161" s="202">
        <v>1</v>
      </c>
      <c r="L161" s="208">
        <v>1</v>
      </c>
      <c r="M161" s="193">
        <v>1</v>
      </c>
      <c r="N161" s="193">
        <v>0</v>
      </c>
      <c r="O161" s="193">
        <v>4</v>
      </c>
      <c r="P161" s="193">
        <v>152</v>
      </c>
      <c r="Q161" s="193">
        <v>0</v>
      </c>
      <c r="R161" s="193">
        <v>0</v>
      </c>
      <c r="S161" s="193">
        <f t="shared" si="34"/>
        <v>583</v>
      </c>
      <c r="T161" s="193">
        <f t="shared" si="35"/>
        <v>0.47855917667238423</v>
      </c>
      <c r="U161" s="197">
        <f t="shared" si="36"/>
        <v>1.7152658662092624E-3</v>
      </c>
      <c r="V161" s="193">
        <f t="shared" si="37"/>
        <v>0.24871355060034306</v>
      </c>
      <c r="W161" s="193">
        <f t="shared" si="38"/>
        <v>6.8610634648370496E-3</v>
      </c>
      <c r="X161" s="193">
        <f t="shared" si="39"/>
        <v>0.26072041166380788</v>
      </c>
      <c r="Y161" s="193">
        <f t="shared" si="40"/>
        <v>1.7152658662092624E-3</v>
      </c>
      <c r="Z161" s="193">
        <f t="shared" si="41"/>
        <v>1.7152658662092624E-3</v>
      </c>
      <c r="AA161" s="193">
        <f t="shared" si="42"/>
        <v>0</v>
      </c>
      <c r="AB161" s="193">
        <f t="shared" si="43"/>
        <v>0</v>
      </c>
      <c r="AC161" s="193">
        <f t="shared" si="44"/>
        <v>0</v>
      </c>
      <c r="AD161" s="193">
        <f t="shared" si="45"/>
        <v>0.47855917667238423</v>
      </c>
      <c r="AE161" s="193" t="str">
        <f t="shared" si="46"/>
        <v>Bush</v>
      </c>
      <c r="AF161" s="193"/>
      <c r="AG161" s="193" t="str">
        <f t="shared" si="33"/>
        <v>10-243</v>
      </c>
      <c r="AH161" s="209" t="s">
        <v>5929</v>
      </c>
      <c r="AJ161" s="202">
        <v>10</v>
      </c>
      <c r="AK161" s="202" t="s">
        <v>5202</v>
      </c>
      <c r="AL161" s="209" t="s">
        <v>5929</v>
      </c>
      <c r="AR161"/>
    </row>
    <row r="162" spans="1:44" s="202" customFormat="1" x14ac:dyDescent="0.25">
      <c r="A162" s="193" t="s">
        <v>4813</v>
      </c>
      <c r="B162" s="193">
        <v>10</v>
      </c>
      <c r="C162" s="193" t="s">
        <v>5202</v>
      </c>
      <c r="D162" s="198" t="s">
        <v>5929</v>
      </c>
      <c r="E162" s="198" t="s">
        <v>4801</v>
      </c>
      <c r="F162" s="193">
        <v>69.77</v>
      </c>
      <c r="G162" s="193">
        <v>870</v>
      </c>
      <c r="H162" s="193">
        <v>607</v>
      </c>
      <c r="I162" s="193">
        <v>278</v>
      </c>
      <c r="J162" s="193">
        <v>188</v>
      </c>
      <c r="K162" s="193">
        <v>1</v>
      </c>
      <c r="L162" s="193">
        <v>1</v>
      </c>
      <c r="M162" s="202">
        <v>1</v>
      </c>
      <c r="N162" s="193">
        <v>1</v>
      </c>
      <c r="O162" s="193">
        <v>2</v>
      </c>
      <c r="P162" s="193">
        <v>129</v>
      </c>
      <c r="Q162" s="193">
        <v>0</v>
      </c>
      <c r="R162" s="193">
        <v>2</v>
      </c>
      <c r="S162" s="193">
        <f t="shared" si="34"/>
        <v>603</v>
      </c>
      <c r="T162" s="193">
        <f t="shared" si="35"/>
        <v>0.46102819237147596</v>
      </c>
      <c r="U162" s="197">
        <f t="shared" si="36"/>
        <v>1.658374792703151E-3</v>
      </c>
      <c r="V162" s="193">
        <f t="shared" si="37"/>
        <v>0.3117744610281924</v>
      </c>
      <c r="W162" s="193">
        <f t="shared" si="38"/>
        <v>3.3167495854063019E-3</v>
      </c>
      <c r="X162" s="193">
        <f t="shared" si="39"/>
        <v>0.21393034825870647</v>
      </c>
      <c r="Y162" s="193">
        <f t="shared" si="40"/>
        <v>1.658374792703151E-3</v>
      </c>
      <c r="Z162" s="193">
        <f t="shared" si="41"/>
        <v>1.658374792703151E-3</v>
      </c>
      <c r="AA162" s="193">
        <f t="shared" si="42"/>
        <v>1.658374792703151E-3</v>
      </c>
      <c r="AB162" s="193">
        <f t="shared" si="43"/>
        <v>0</v>
      </c>
      <c r="AC162" s="193">
        <f t="shared" si="44"/>
        <v>3.3167495854063019E-3</v>
      </c>
      <c r="AD162" s="193">
        <f t="shared" si="45"/>
        <v>0.46102819237147596</v>
      </c>
      <c r="AE162" s="193" t="str">
        <f t="shared" si="46"/>
        <v>Bush</v>
      </c>
      <c r="AF162" s="193"/>
      <c r="AG162" s="193" t="str">
        <f t="shared" si="33"/>
        <v>10-245</v>
      </c>
      <c r="AH162" s="209" t="s">
        <v>5929</v>
      </c>
      <c r="AJ162" s="202">
        <v>10</v>
      </c>
      <c r="AK162" s="202" t="s">
        <v>5202</v>
      </c>
      <c r="AL162" s="209" t="s">
        <v>5929</v>
      </c>
      <c r="AR162"/>
    </row>
    <row r="163" spans="1:44" s="202" customFormat="1" x14ac:dyDescent="0.25">
      <c r="A163" s="193" t="s">
        <v>4802</v>
      </c>
      <c r="B163" s="193">
        <v>10</v>
      </c>
      <c r="C163" s="193" t="s">
        <v>5961</v>
      </c>
      <c r="D163" s="198">
        <v>0</v>
      </c>
      <c r="E163" s="198" t="s">
        <v>4540</v>
      </c>
      <c r="F163" s="193"/>
      <c r="G163" s="193">
        <v>0</v>
      </c>
      <c r="H163" s="193">
        <v>873</v>
      </c>
      <c r="I163" s="193">
        <v>422</v>
      </c>
      <c r="J163" s="193">
        <v>242</v>
      </c>
      <c r="K163" s="193">
        <v>0</v>
      </c>
      <c r="L163" s="193">
        <v>3</v>
      </c>
      <c r="M163" s="193">
        <v>1</v>
      </c>
      <c r="N163" s="193">
        <v>2</v>
      </c>
      <c r="O163" s="193">
        <v>6</v>
      </c>
      <c r="P163" s="193">
        <v>191</v>
      </c>
      <c r="Q163" s="193">
        <v>0</v>
      </c>
      <c r="R163" s="193">
        <v>1</v>
      </c>
      <c r="S163" s="193">
        <f t="shared" si="34"/>
        <v>868</v>
      </c>
      <c r="T163" s="193">
        <f t="shared" si="35"/>
        <v>0.48617511520737328</v>
      </c>
      <c r="U163" s="197">
        <f t="shared" si="36"/>
        <v>0</v>
      </c>
      <c r="V163" s="193">
        <f t="shared" si="37"/>
        <v>0.27880184331797236</v>
      </c>
      <c r="W163" s="193">
        <f t="shared" si="38"/>
        <v>6.9124423963133645E-3</v>
      </c>
      <c r="X163" s="193">
        <f t="shared" si="39"/>
        <v>0.22004608294930875</v>
      </c>
      <c r="Y163" s="193">
        <f t="shared" si="40"/>
        <v>3.4562211981566822E-3</v>
      </c>
      <c r="Z163" s="193">
        <f t="shared" si="41"/>
        <v>1.152073732718894E-3</v>
      </c>
      <c r="AA163" s="193">
        <f t="shared" si="42"/>
        <v>2.304147465437788E-3</v>
      </c>
      <c r="AB163" s="193">
        <f t="shared" si="43"/>
        <v>0</v>
      </c>
      <c r="AC163" s="193">
        <f t="shared" si="44"/>
        <v>1.152073732718894E-3</v>
      </c>
      <c r="AD163" s="193">
        <f t="shared" si="45"/>
        <v>0.48617511520737328</v>
      </c>
      <c r="AE163" s="193" t="str">
        <f t="shared" si="46"/>
        <v>Bush</v>
      </c>
      <c r="AF163" s="193"/>
      <c r="AG163" s="193" t="str">
        <f t="shared" si="33"/>
        <v>10-991</v>
      </c>
      <c r="AH163" s="209">
        <v>0</v>
      </c>
      <c r="AJ163" s="202">
        <v>10</v>
      </c>
      <c r="AK163" s="202" t="s">
        <v>5961</v>
      </c>
      <c r="AL163" s="209">
        <v>0</v>
      </c>
      <c r="AR163"/>
    </row>
    <row r="164" spans="1:44" s="202" customFormat="1" x14ac:dyDescent="0.25">
      <c r="A164" s="193" t="s">
        <v>4803</v>
      </c>
      <c r="B164" s="193">
        <v>10</v>
      </c>
      <c r="C164" s="193" t="s">
        <v>5962</v>
      </c>
      <c r="D164" s="198">
        <v>0</v>
      </c>
      <c r="E164" s="198" t="s">
        <v>4541</v>
      </c>
      <c r="F164" s="193"/>
      <c r="G164" s="193">
        <v>0</v>
      </c>
      <c r="H164" s="193">
        <v>678</v>
      </c>
      <c r="I164" s="193">
        <v>252</v>
      </c>
      <c r="J164" s="193">
        <v>145</v>
      </c>
      <c r="K164" s="193">
        <v>0</v>
      </c>
      <c r="L164" s="193">
        <v>0</v>
      </c>
      <c r="M164" s="193">
        <v>0</v>
      </c>
      <c r="N164" s="193">
        <v>2</v>
      </c>
      <c r="O164" s="193">
        <v>4</v>
      </c>
      <c r="P164" s="193">
        <v>264</v>
      </c>
      <c r="Q164" s="193">
        <v>0</v>
      </c>
      <c r="R164" s="193">
        <v>3</v>
      </c>
      <c r="S164" s="193">
        <f t="shared" si="34"/>
        <v>670</v>
      </c>
      <c r="T164" s="193">
        <f t="shared" si="35"/>
        <v>0.37611940298507462</v>
      </c>
      <c r="U164" s="197">
        <f t="shared" si="36"/>
        <v>0</v>
      </c>
      <c r="V164" s="193">
        <f t="shared" si="37"/>
        <v>0.21641791044776118</v>
      </c>
      <c r="W164" s="193">
        <f t="shared" si="38"/>
        <v>5.9701492537313433E-3</v>
      </c>
      <c r="X164" s="193">
        <f t="shared" si="39"/>
        <v>0.39402985074626867</v>
      </c>
      <c r="Y164" s="193">
        <f t="shared" si="40"/>
        <v>0</v>
      </c>
      <c r="Z164" s="193">
        <f t="shared" si="41"/>
        <v>0</v>
      </c>
      <c r="AA164" s="193">
        <f t="shared" si="42"/>
        <v>2.9850746268656717E-3</v>
      </c>
      <c r="AB164" s="193">
        <f t="shared" si="43"/>
        <v>0</v>
      </c>
      <c r="AC164" s="193">
        <f t="shared" si="44"/>
        <v>4.4776119402985077E-3</v>
      </c>
      <c r="AD164" s="193">
        <f t="shared" si="45"/>
        <v>4.3940298507462687</v>
      </c>
      <c r="AE164" s="193" t="str">
        <f t="shared" si="46"/>
        <v>Perot</v>
      </c>
      <c r="AF164" s="193"/>
      <c r="AG164" s="193" t="str">
        <f t="shared" si="33"/>
        <v>10-995</v>
      </c>
      <c r="AH164" s="209">
        <v>0</v>
      </c>
      <c r="AJ164" s="202">
        <v>10</v>
      </c>
      <c r="AK164" s="202" t="s">
        <v>5962</v>
      </c>
      <c r="AL164" s="209">
        <v>0</v>
      </c>
      <c r="AR164"/>
    </row>
    <row r="165" spans="1:44" s="202" customFormat="1" x14ac:dyDescent="0.25">
      <c r="A165" s="193" t="s">
        <v>4804</v>
      </c>
      <c r="B165" s="193">
        <v>10</v>
      </c>
      <c r="C165" s="193" t="e">
        <v>#VALUE!</v>
      </c>
      <c r="D165" s="198">
        <v>0</v>
      </c>
      <c r="E165" s="198" t="s">
        <v>4542</v>
      </c>
      <c r="F165" s="193">
        <v>86.73</v>
      </c>
      <c r="G165" s="193">
        <v>8698</v>
      </c>
      <c r="H165" s="193">
        <v>7544</v>
      </c>
      <c r="I165" s="193">
        <v>3548</v>
      </c>
      <c r="J165" s="193">
        <v>1947</v>
      </c>
      <c r="K165" s="193">
        <v>6</v>
      </c>
      <c r="L165" s="193">
        <v>13</v>
      </c>
      <c r="M165" s="193">
        <v>9</v>
      </c>
      <c r="N165" s="193">
        <v>12</v>
      </c>
      <c r="O165" s="193">
        <v>42</v>
      </c>
      <c r="P165" s="193">
        <v>1899</v>
      </c>
      <c r="Q165" s="193">
        <v>3</v>
      </c>
      <c r="R165" s="193">
        <v>14</v>
      </c>
      <c r="S165" s="193">
        <f t="shared" si="34"/>
        <v>7493</v>
      </c>
      <c r="T165" s="193">
        <f t="shared" si="35"/>
        <v>0.47350860803416522</v>
      </c>
      <c r="U165" s="197">
        <f t="shared" si="36"/>
        <v>8.0074736420659282E-4</v>
      </c>
      <c r="V165" s="193">
        <f t="shared" si="37"/>
        <v>0.25984251968503935</v>
      </c>
      <c r="W165" s="193">
        <f t="shared" si="38"/>
        <v>5.6052315494461496E-3</v>
      </c>
      <c r="X165" s="193">
        <f t="shared" si="39"/>
        <v>0.25343654077138661</v>
      </c>
      <c r="Y165" s="193">
        <f t="shared" si="40"/>
        <v>1.7349526224476179E-3</v>
      </c>
      <c r="Z165" s="193">
        <f t="shared" si="41"/>
        <v>1.2011210463098892E-3</v>
      </c>
      <c r="AA165" s="193">
        <f t="shared" si="42"/>
        <v>1.6014947284131856E-3</v>
      </c>
      <c r="AB165" s="193">
        <f t="shared" si="43"/>
        <v>4.0037368210329641E-4</v>
      </c>
      <c r="AC165" s="193">
        <f t="shared" si="44"/>
        <v>1.8684105164820499E-3</v>
      </c>
      <c r="AD165" s="193">
        <f t="shared" si="45"/>
        <v>0.47350860803416522</v>
      </c>
      <c r="AE165" s="193" t="str">
        <f t="shared" si="46"/>
        <v>Bush</v>
      </c>
      <c r="AF165" s="193"/>
      <c r="AG165" s="193" t="str">
        <f t="shared" si="33"/>
        <v>10-TOT</v>
      </c>
      <c r="AH165" s="209">
        <v>0</v>
      </c>
      <c r="AJ165" s="202">
        <v>10</v>
      </c>
      <c r="AK165" s="202" t="e">
        <v>#VALUE!</v>
      </c>
      <c r="AL165" s="209">
        <v>0</v>
      </c>
      <c r="AR165"/>
    </row>
    <row r="166" spans="1:44" s="202" customFormat="1" x14ac:dyDescent="0.25">
      <c r="A166" s="193" t="s">
        <v>4825</v>
      </c>
      <c r="B166" s="193">
        <v>11</v>
      </c>
      <c r="C166" s="193" t="s">
        <v>5202</v>
      </c>
      <c r="D166" s="198" t="s">
        <v>5929</v>
      </c>
      <c r="E166" s="198" t="s">
        <v>4814</v>
      </c>
      <c r="F166" s="193">
        <v>62.68</v>
      </c>
      <c r="G166" s="193">
        <v>678</v>
      </c>
      <c r="H166" s="193">
        <v>425</v>
      </c>
      <c r="I166" s="193">
        <v>148</v>
      </c>
      <c r="J166" s="193">
        <v>130</v>
      </c>
      <c r="K166" s="193">
        <v>1</v>
      </c>
      <c r="L166" s="193">
        <v>3</v>
      </c>
      <c r="M166" s="193">
        <v>1</v>
      </c>
      <c r="N166" s="193">
        <v>3</v>
      </c>
      <c r="O166" s="193">
        <v>2</v>
      </c>
      <c r="P166" s="193">
        <v>130</v>
      </c>
      <c r="Q166" s="193">
        <v>1</v>
      </c>
      <c r="R166" s="193">
        <v>0</v>
      </c>
      <c r="S166" s="193">
        <f t="shared" si="34"/>
        <v>419</v>
      </c>
      <c r="T166" s="193">
        <f t="shared" si="35"/>
        <v>0.3532219570405728</v>
      </c>
      <c r="U166" s="197">
        <f t="shared" si="36"/>
        <v>2.3866348448687352E-3</v>
      </c>
      <c r="V166" s="193">
        <f t="shared" si="37"/>
        <v>0.31026252983293556</v>
      </c>
      <c r="W166" s="193">
        <f t="shared" si="38"/>
        <v>4.7732696897374704E-3</v>
      </c>
      <c r="X166" s="193">
        <f t="shared" si="39"/>
        <v>0.31026252983293556</v>
      </c>
      <c r="Y166" s="193">
        <f t="shared" si="40"/>
        <v>7.1599045346062056E-3</v>
      </c>
      <c r="Z166" s="193">
        <f t="shared" si="41"/>
        <v>2.3866348448687352E-3</v>
      </c>
      <c r="AA166" s="193">
        <f t="shared" si="42"/>
        <v>7.1599045346062056E-3</v>
      </c>
      <c r="AB166" s="193">
        <f t="shared" si="43"/>
        <v>2.3866348448687352E-3</v>
      </c>
      <c r="AC166" s="193">
        <f t="shared" si="44"/>
        <v>0</v>
      </c>
      <c r="AD166" s="193">
        <f t="shared" si="45"/>
        <v>0.3532219570405728</v>
      </c>
      <c r="AE166" s="193" t="str">
        <f t="shared" si="46"/>
        <v>Bush</v>
      </c>
      <c r="AF166" s="193"/>
      <c r="AG166" s="193" t="str">
        <f t="shared" si="33"/>
        <v>11-247</v>
      </c>
      <c r="AH166" s="209" t="s">
        <v>5929</v>
      </c>
      <c r="AJ166" s="202">
        <v>11</v>
      </c>
      <c r="AK166" s="202" t="s">
        <v>5202</v>
      </c>
      <c r="AL166" s="209" t="s">
        <v>5929</v>
      </c>
      <c r="AR166"/>
    </row>
    <row r="167" spans="1:44" s="202" customFormat="1" x14ac:dyDescent="0.25">
      <c r="A167" s="193" t="s">
        <v>4826</v>
      </c>
      <c r="B167" s="193">
        <v>11</v>
      </c>
      <c r="C167" s="193" t="s">
        <v>5202</v>
      </c>
      <c r="D167" s="198" t="s">
        <v>5929</v>
      </c>
      <c r="E167" s="198" t="s">
        <v>4815</v>
      </c>
      <c r="F167" s="193">
        <v>60.81</v>
      </c>
      <c r="G167" s="193">
        <v>1128</v>
      </c>
      <c r="H167" s="193">
        <v>686</v>
      </c>
      <c r="I167" s="193">
        <v>290</v>
      </c>
      <c r="J167" s="193">
        <v>203</v>
      </c>
      <c r="K167" s="193">
        <v>2</v>
      </c>
      <c r="L167" s="193">
        <v>7</v>
      </c>
      <c r="M167" s="193">
        <v>1</v>
      </c>
      <c r="N167" s="193">
        <v>0</v>
      </c>
      <c r="O167" s="193">
        <v>1</v>
      </c>
      <c r="P167" s="193">
        <v>174</v>
      </c>
      <c r="Q167" s="193">
        <v>1</v>
      </c>
      <c r="R167" s="193">
        <v>1</v>
      </c>
      <c r="S167" s="193">
        <f t="shared" si="34"/>
        <v>680</v>
      </c>
      <c r="T167" s="193">
        <f t="shared" si="35"/>
        <v>0.4264705882352941</v>
      </c>
      <c r="U167" s="197">
        <f t="shared" si="36"/>
        <v>2.9411764705882353E-3</v>
      </c>
      <c r="V167" s="193">
        <f t="shared" si="37"/>
        <v>0.29852941176470588</v>
      </c>
      <c r="W167" s="193">
        <f t="shared" si="38"/>
        <v>1.4705882352941176E-3</v>
      </c>
      <c r="X167" s="193">
        <f t="shared" si="39"/>
        <v>0.25588235294117645</v>
      </c>
      <c r="Y167" s="193">
        <f t="shared" si="40"/>
        <v>1.0294117647058823E-2</v>
      </c>
      <c r="Z167" s="193">
        <f t="shared" si="41"/>
        <v>1.4705882352941176E-3</v>
      </c>
      <c r="AA167" s="193">
        <f t="shared" si="42"/>
        <v>0</v>
      </c>
      <c r="AB167" s="193">
        <f t="shared" si="43"/>
        <v>1.4705882352941176E-3</v>
      </c>
      <c r="AC167" s="193">
        <f t="shared" si="44"/>
        <v>1.4705882352941176E-3</v>
      </c>
      <c r="AD167" s="193">
        <f t="shared" si="45"/>
        <v>0.4264705882352941</v>
      </c>
      <c r="AE167" s="193" t="str">
        <f t="shared" si="46"/>
        <v>Bush</v>
      </c>
      <c r="AF167" s="193"/>
      <c r="AG167" s="193" t="str">
        <f t="shared" si="33"/>
        <v>11-249</v>
      </c>
      <c r="AH167" s="209" t="s">
        <v>5929</v>
      </c>
      <c r="AJ167" s="202">
        <v>11</v>
      </c>
      <c r="AK167" s="202" t="s">
        <v>5202</v>
      </c>
      <c r="AL167" s="209" t="s">
        <v>5929</v>
      </c>
      <c r="AR167"/>
    </row>
    <row r="168" spans="1:44" s="202" customFormat="1" x14ac:dyDescent="0.25">
      <c r="A168" s="193" t="s">
        <v>4827</v>
      </c>
      <c r="B168" s="193">
        <v>11</v>
      </c>
      <c r="C168" s="193" t="s">
        <v>5202</v>
      </c>
      <c r="D168" s="198" t="s">
        <v>5929</v>
      </c>
      <c r="E168" s="198" t="s">
        <v>4816</v>
      </c>
      <c r="F168" s="193">
        <v>63.04</v>
      </c>
      <c r="G168" s="193">
        <v>920</v>
      </c>
      <c r="H168" s="193">
        <v>580</v>
      </c>
      <c r="I168" s="193">
        <v>233</v>
      </c>
      <c r="J168" s="193">
        <v>175</v>
      </c>
      <c r="K168" s="193">
        <v>2</v>
      </c>
      <c r="L168" s="193">
        <v>1</v>
      </c>
      <c r="M168" s="193">
        <v>0</v>
      </c>
      <c r="N168" s="193">
        <v>2</v>
      </c>
      <c r="O168" s="193">
        <v>2</v>
      </c>
      <c r="P168" s="193">
        <v>161</v>
      </c>
      <c r="Q168" s="193">
        <v>1</v>
      </c>
      <c r="R168" s="193">
        <v>1</v>
      </c>
      <c r="S168" s="193">
        <f t="shared" si="34"/>
        <v>578</v>
      </c>
      <c r="T168" s="193">
        <f t="shared" si="35"/>
        <v>0.40311418685121109</v>
      </c>
      <c r="U168" s="197">
        <f t="shared" si="36"/>
        <v>3.4602076124567475E-3</v>
      </c>
      <c r="V168" s="193">
        <f t="shared" si="37"/>
        <v>0.30276816608996537</v>
      </c>
      <c r="W168" s="193">
        <f t="shared" si="38"/>
        <v>3.4602076124567475E-3</v>
      </c>
      <c r="X168" s="193">
        <f t="shared" si="39"/>
        <v>0.27854671280276816</v>
      </c>
      <c r="Y168" s="193">
        <f t="shared" si="40"/>
        <v>1.7301038062283738E-3</v>
      </c>
      <c r="Z168" s="193">
        <f t="shared" si="41"/>
        <v>0</v>
      </c>
      <c r="AA168" s="193">
        <f t="shared" si="42"/>
        <v>3.4602076124567475E-3</v>
      </c>
      <c r="AB168" s="193">
        <f t="shared" si="43"/>
        <v>1.7301038062283738E-3</v>
      </c>
      <c r="AC168" s="193">
        <f t="shared" si="44"/>
        <v>1.7301038062283738E-3</v>
      </c>
      <c r="AD168" s="193">
        <f t="shared" si="45"/>
        <v>0.40311418685121109</v>
      </c>
      <c r="AE168" s="193" t="str">
        <f t="shared" si="46"/>
        <v>Bush</v>
      </c>
      <c r="AF168" s="193"/>
      <c r="AG168" s="193" t="str">
        <f t="shared" si="33"/>
        <v>11-251</v>
      </c>
      <c r="AH168" s="209" t="s">
        <v>5929</v>
      </c>
      <c r="AJ168" s="202">
        <v>11</v>
      </c>
      <c r="AK168" s="202" t="s">
        <v>5202</v>
      </c>
      <c r="AL168" s="209" t="s">
        <v>5929</v>
      </c>
      <c r="AR168"/>
    </row>
    <row r="169" spans="1:44" s="202" customFormat="1" x14ac:dyDescent="0.25">
      <c r="A169" s="193" t="s">
        <v>4828</v>
      </c>
      <c r="B169" s="193">
        <v>11</v>
      </c>
      <c r="C169" s="193" t="s">
        <v>5202</v>
      </c>
      <c r="D169" s="198" t="s">
        <v>5929</v>
      </c>
      <c r="E169" s="198" t="s">
        <v>4817</v>
      </c>
      <c r="F169" s="193">
        <v>60.29</v>
      </c>
      <c r="G169" s="193">
        <v>607</v>
      </c>
      <c r="H169" s="193">
        <v>366</v>
      </c>
      <c r="I169" s="193">
        <v>119</v>
      </c>
      <c r="J169" s="193">
        <v>130</v>
      </c>
      <c r="K169" s="193">
        <v>0</v>
      </c>
      <c r="L169" s="193">
        <v>3</v>
      </c>
      <c r="M169" s="193">
        <v>1</v>
      </c>
      <c r="N169" s="193">
        <v>0</v>
      </c>
      <c r="O169" s="193">
        <v>6</v>
      </c>
      <c r="P169" s="193">
        <v>102</v>
      </c>
      <c r="Q169" s="193">
        <v>0</v>
      </c>
      <c r="R169" s="193">
        <v>0</v>
      </c>
      <c r="S169" s="193">
        <f t="shared" si="34"/>
        <v>361</v>
      </c>
      <c r="T169" s="193">
        <f t="shared" si="35"/>
        <v>0.32963988919667592</v>
      </c>
      <c r="U169" s="197">
        <f t="shared" si="36"/>
        <v>0</v>
      </c>
      <c r="V169" s="193">
        <f t="shared" si="37"/>
        <v>0.36011080332409973</v>
      </c>
      <c r="W169" s="193">
        <f t="shared" si="38"/>
        <v>1.662049861495845E-2</v>
      </c>
      <c r="X169" s="193">
        <f t="shared" si="39"/>
        <v>0.28254847645429365</v>
      </c>
      <c r="Y169" s="193">
        <f t="shared" si="40"/>
        <v>8.3102493074792248E-3</v>
      </c>
      <c r="Z169" s="193">
        <f t="shared" si="41"/>
        <v>2.7700831024930748E-3</v>
      </c>
      <c r="AA169" s="193">
        <f t="shared" si="42"/>
        <v>0</v>
      </c>
      <c r="AB169" s="193">
        <f t="shared" si="43"/>
        <v>0</v>
      </c>
      <c r="AC169" s="193">
        <f t="shared" si="44"/>
        <v>0</v>
      </c>
      <c r="AD169" s="193">
        <f t="shared" si="45"/>
        <v>2.3601108033240998</v>
      </c>
      <c r="AE169" s="193" t="str">
        <f t="shared" si="46"/>
        <v>Clinton</v>
      </c>
      <c r="AF169" s="193"/>
      <c r="AG169" s="193" t="str">
        <f t="shared" si="33"/>
        <v>11-253</v>
      </c>
      <c r="AH169" s="209" t="s">
        <v>5929</v>
      </c>
      <c r="AJ169" s="202">
        <v>11</v>
      </c>
      <c r="AK169" s="202" t="s">
        <v>5202</v>
      </c>
      <c r="AL169" s="209" t="s">
        <v>5929</v>
      </c>
      <c r="AR169"/>
    </row>
    <row r="170" spans="1:44" s="202" customFormat="1" x14ac:dyDescent="0.25">
      <c r="A170" s="193" t="s">
        <v>4829</v>
      </c>
      <c r="B170" s="193">
        <v>11</v>
      </c>
      <c r="C170" s="193" t="s">
        <v>5202</v>
      </c>
      <c r="D170" s="198" t="s">
        <v>5929</v>
      </c>
      <c r="E170" s="198" t="s">
        <v>4818</v>
      </c>
      <c r="F170" s="193">
        <v>68.98</v>
      </c>
      <c r="G170" s="193">
        <v>1267</v>
      </c>
      <c r="H170" s="193">
        <v>874</v>
      </c>
      <c r="I170" s="193">
        <v>338</v>
      </c>
      <c r="J170" s="193">
        <v>258</v>
      </c>
      <c r="K170" s="193">
        <v>1</v>
      </c>
      <c r="L170" s="193">
        <v>2</v>
      </c>
      <c r="M170" s="193">
        <v>1</v>
      </c>
      <c r="N170" s="193">
        <v>2</v>
      </c>
      <c r="O170" s="193">
        <v>4</v>
      </c>
      <c r="P170" s="193">
        <v>261</v>
      </c>
      <c r="Q170" s="193">
        <v>0</v>
      </c>
      <c r="R170" s="193">
        <v>1</v>
      </c>
      <c r="S170" s="193">
        <f t="shared" si="34"/>
        <v>868</v>
      </c>
      <c r="T170" s="193">
        <f t="shared" si="35"/>
        <v>0.38940092165898615</v>
      </c>
      <c r="U170" s="197">
        <f t="shared" si="36"/>
        <v>1.152073732718894E-3</v>
      </c>
      <c r="V170" s="193">
        <f t="shared" si="37"/>
        <v>0.29723502304147464</v>
      </c>
      <c r="W170" s="193">
        <f t="shared" si="38"/>
        <v>4.608294930875576E-3</v>
      </c>
      <c r="X170" s="193">
        <f t="shared" si="39"/>
        <v>0.30069124423963134</v>
      </c>
      <c r="Y170" s="193">
        <f t="shared" si="40"/>
        <v>2.304147465437788E-3</v>
      </c>
      <c r="Z170" s="193">
        <f t="shared" si="41"/>
        <v>1.152073732718894E-3</v>
      </c>
      <c r="AA170" s="193">
        <f t="shared" si="42"/>
        <v>2.304147465437788E-3</v>
      </c>
      <c r="AB170" s="193">
        <f t="shared" si="43"/>
        <v>0</v>
      </c>
      <c r="AC170" s="193">
        <f t="shared" si="44"/>
        <v>1.152073732718894E-3</v>
      </c>
      <c r="AD170" s="193">
        <f t="shared" si="45"/>
        <v>0.38940092165898615</v>
      </c>
      <c r="AE170" s="193" t="str">
        <f t="shared" si="46"/>
        <v>Bush</v>
      </c>
      <c r="AF170" s="193"/>
      <c r="AG170" s="193" t="str">
        <f t="shared" si="33"/>
        <v>11-255</v>
      </c>
      <c r="AH170" s="209" t="s">
        <v>5929</v>
      </c>
      <c r="AJ170" s="202">
        <v>11</v>
      </c>
      <c r="AK170" s="202" t="s">
        <v>5202</v>
      </c>
      <c r="AL170" s="209" t="s">
        <v>5929</v>
      </c>
      <c r="AR170"/>
    </row>
    <row r="171" spans="1:44" s="202" customFormat="1" x14ac:dyDescent="0.25">
      <c r="A171" s="193" t="s">
        <v>4830</v>
      </c>
      <c r="B171" s="193">
        <v>11</v>
      </c>
      <c r="C171" s="193" t="s">
        <v>5202</v>
      </c>
      <c r="D171" s="198" t="s">
        <v>5929</v>
      </c>
      <c r="E171" s="198" t="s">
        <v>4819</v>
      </c>
      <c r="F171" s="193">
        <v>69.56</v>
      </c>
      <c r="G171" s="193">
        <v>1104</v>
      </c>
      <c r="H171" s="193">
        <v>768</v>
      </c>
      <c r="I171" s="193">
        <v>334</v>
      </c>
      <c r="J171" s="193">
        <v>220</v>
      </c>
      <c r="K171" s="193">
        <v>2</v>
      </c>
      <c r="L171" s="193">
        <v>1</v>
      </c>
      <c r="M171" s="193">
        <v>2</v>
      </c>
      <c r="N171" s="193">
        <v>0</v>
      </c>
      <c r="O171" s="193">
        <v>2</v>
      </c>
      <c r="P171" s="193">
        <v>200</v>
      </c>
      <c r="Q171" s="193">
        <v>0</v>
      </c>
      <c r="R171" s="193">
        <v>1</v>
      </c>
      <c r="S171" s="193">
        <f t="shared" si="34"/>
        <v>762</v>
      </c>
      <c r="T171" s="193">
        <f t="shared" si="35"/>
        <v>0.43832020997375326</v>
      </c>
      <c r="U171" s="197">
        <f t="shared" si="36"/>
        <v>2.6246719160104987E-3</v>
      </c>
      <c r="V171" s="193">
        <f t="shared" si="37"/>
        <v>0.28871391076115488</v>
      </c>
      <c r="W171" s="193">
        <f t="shared" si="38"/>
        <v>2.6246719160104987E-3</v>
      </c>
      <c r="X171" s="193">
        <f t="shared" si="39"/>
        <v>0.26246719160104987</v>
      </c>
      <c r="Y171" s="193">
        <f t="shared" si="40"/>
        <v>1.3123359580052493E-3</v>
      </c>
      <c r="Z171" s="193">
        <f t="shared" si="41"/>
        <v>2.6246719160104987E-3</v>
      </c>
      <c r="AA171" s="193">
        <f t="shared" si="42"/>
        <v>0</v>
      </c>
      <c r="AB171" s="193">
        <f t="shared" si="43"/>
        <v>0</v>
      </c>
      <c r="AC171" s="193">
        <f t="shared" si="44"/>
        <v>1.3123359580052493E-3</v>
      </c>
      <c r="AD171" s="193">
        <f t="shared" si="45"/>
        <v>0.43832020997375326</v>
      </c>
      <c r="AE171" s="193" t="str">
        <f t="shared" si="46"/>
        <v>Bush</v>
      </c>
      <c r="AF171" s="193"/>
      <c r="AG171" s="193" t="str">
        <f t="shared" si="33"/>
        <v>11-257</v>
      </c>
      <c r="AH171" s="209" t="s">
        <v>5929</v>
      </c>
      <c r="AJ171" s="202">
        <v>11</v>
      </c>
      <c r="AK171" s="202" t="s">
        <v>5202</v>
      </c>
      <c r="AL171" s="209" t="s">
        <v>5929</v>
      </c>
      <c r="AR171"/>
    </row>
    <row r="172" spans="1:44" s="202" customFormat="1" x14ac:dyDescent="0.25">
      <c r="A172" s="193" t="s">
        <v>4831</v>
      </c>
      <c r="B172" s="193">
        <v>11</v>
      </c>
      <c r="C172" s="193" t="s">
        <v>5202</v>
      </c>
      <c r="D172" s="198" t="s">
        <v>5929</v>
      </c>
      <c r="E172" s="198" t="s">
        <v>4820</v>
      </c>
      <c r="F172" s="193">
        <v>65.84</v>
      </c>
      <c r="G172" s="193">
        <v>1174</v>
      </c>
      <c r="H172" s="193">
        <v>773</v>
      </c>
      <c r="I172" s="193">
        <v>319</v>
      </c>
      <c r="J172" s="193">
        <v>210</v>
      </c>
      <c r="K172" s="193">
        <v>0</v>
      </c>
      <c r="L172" s="193">
        <v>1</v>
      </c>
      <c r="M172" s="193">
        <v>1</v>
      </c>
      <c r="N172" s="193">
        <v>1</v>
      </c>
      <c r="O172" s="193">
        <v>1</v>
      </c>
      <c r="P172" s="193">
        <v>234</v>
      </c>
      <c r="Q172" s="193">
        <v>0</v>
      </c>
      <c r="R172" s="193">
        <v>0</v>
      </c>
      <c r="S172" s="193">
        <f t="shared" si="34"/>
        <v>767</v>
      </c>
      <c r="T172" s="193">
        <f t="shared" si="35"/>
        <v>0.41590612777053454</v>
      </c>
      <c r="U172" s="197">
        <f t="shared" si="36"/>
        <v>0</v>
      </c>
      <c r="V172" s="193">
        <f t="shared" si="37"/>
        <v>0.27379400260756193</v>
      </c>
      <c r="W172" s="193">
        <f t="shared" si="38"/>
        <v>1.3037809647979139E-3</v>
      </c>
      <c r="X172" s="193">
        <f t="shared" si="39"/>
        <v>0.30508474576271188</v>
      </c>
      <c r="Y172" s="193">
        <f t="shared" si="40"/>
        <v>1.3037809647979139E-3</v>
      </c>
      <c r="Z172" s="193">
        <f t="shared" si="41"/>
        <v>1.3037809647979139E-3</v>
      </c>
      <c r="AA172" s="193">
        <f t="shared" si="42"/>
        <v>1.3037809647979139E-3</v>
      </c>
      <c r="AB172" s="193">
        <f t="shared" si="43"/>
        <v>0</v>
      </c>
      <c r="AC172" s="193">
        <f t="shared" si="44"/>
        <v>0</v>
      </c>
      <c r="AD172" s="193">
        <f t="shared" si="45"/>
        <v>0.41590612777053454</v>
      </c>
      <c r="AE172" s="193" t="str">
        <f t="shared" si="46"/>
        <v>Bush</v>
      </c>
      <c r="AF172" s="193"/>
      <c r="AG172" s="193" t="str">
        <f t="shared" si="33"/>
        <v>11-259</v>
      </c>
      <c r="AH172" s="209" t="s">
        <v>5929</v>
      </c>
      <c r="AJ172" s="202">
        <v>11</v>
      </c>
      <c r="AK172" s="202" t="s">
        <v>5202</v>
      </c>
      <c r="AL172" s="209" t="s">
        <v>5929</v>
      </c>
      <c r="AR172"/>
    </row>
    <row r="173" spans="1:44" s="202" customFormat="1" x14ac:dyDescent="0.25">
      <c r="A173" s="193" t="s">
        <v>4832</v>
      </c>
      <c r="B173" s="193">
        <v>11</v>
      </c>
      <c r="C173" s="193" t="s">
        <v>5202</v>
      </c>
      <c r="D173" s="198" t="s">
        <v>5929</v>
      </c>
      <c r="E173" s="198" t="s">
        <v>4821</v>
      </c>
      <c r="F173" s="193">
        <v>68.92</v>
      </c>
      <c r="G173" s="193">
        <v>1396</v>
      </c>
      <c r="H173" s="193">
        <v>958</v>
      </c>
      <c r="I173" s="193">
        <v>391</v>
      </c>
      <c r="J173" s="193">
        <v>253</v>
      </c>
      <c r="K173" s="193">
        <v>1</v>
      </c>
      <c r="L173" s="193">
        <v>7</v>
      </c>
      <c r="M173" s="193">
        <v>1</v>
      </c>
      <c r="N173" s="193">
        <v>2</v>
      </c>
      <c r="O173" s="193">
        <v>5</v>
      </c>
      <c r="P173" s="193">
        <v>295</v>
      </c>
      <c r="Q173" s="193">
        <v>1</v>
      </c>
      <c r="R173" s="193">
        <v>1</v>
      </c>
      <c r="S173" s="193">
        <f t="shared" si="34"/>
        <v>957</v>
      </c>
      <c r="T173" s="193">
        <f t="shared" si="35"/>
        <v>0.40856844305120166</v>
      </c>
      <c r="U173" s="197">
        <f t="shared" si="36"/>
        <v>1.0449320794148381E-3</v>
      </c>
      <c r="V173" s="193">
        <f t="shared" si="37"/>
        <v>0.26436781609195403</v>
      </c>
      <c r="W173" s="193">
        <f t="shared" si="38"/>
        <v>5.2246603970741903E-3</v>
      </c>
      <c r="X173" s="193">
        <f t="shared" si="39"/>
        <v>0.30825496342737724</v>
      </c>
      <c r="Y173" s="193">
        <f t="shared" si="40"/>
        <v>7.3145245559038665E-3</v>
      </c>
      <c r="Z173" s="193">
        <f t="shared" si="41"/>
        <v>1.0449320794148381E-3</v>
      </c>
      <c r="AA173" s="193">
        <f t="shared" si="42"/>
        <v>2.0898641588296763E-3</v>
      </c>
      <c r="AB173" s="193">
        <f t="shared" si="43"/>
        <v>1.0449320794148381E-3</v>
      </c>
      <c r="AC173" s="193">
        <f t="shared" si="44"/>
        <v>1.0449320794148381E-3</v>
      </c>
      <c r="AD173" s="193">
        <f t="shared" si="45"/>
        <v>0.40856844305120166</v>
      </c>
      <c r="AE173" s="193" t="str">
        <f t="shared" si="46"/>
        <v>Bush</v>
      </c>
      <c r="AF173" s="193"/>
      <c r="AG173" s="193" t="str">
        <f t="shared" si="33"/>
        <v>11-261</v>
      </c>
      <c r="AH173" s="209" t="s">
        <v>5929</v>
      </c>
      <c r="AJ173" s="202">
        <v>11</v>
      </c>
      <c r="AK173" s="202" t="s">
        <v>5202</v>
      </c>
      <c r="AL173" s="209" t="s">
        <v>5929</v>
      </c>
      <c r="AR173"/>
    </row>
    <row r="174" spans="1:44" s="202" customFormat="1" x14ac:dyDescent="0.25">
      <c r="A174" s="193" t="s">
        <v>4824</v>
      </c>
      <c r="B174" s="193">
        <v>11</v>
      </c>
      <c r="C174" s="193" t="s">
        <v>5961</v>
      </c>
      <c r="D174" s="198">
        <v>0</v>
      </c>
      <c r="E174" s="198" t="s">
        <v>4540</v>
      </c>
      <c r="F174" s="193"/>
      <c r="G174" s="193">
        <v>0</v>
      </c>
      <c r="H174" s="193">
        <v>781</v>
      </c>
      <c r="I174" s="193">
        <v>310</v>
      </c>
      <c r="J174" s="193">
        <v>237</v>
      </c>
      <c r="K174" s="193">
        <v>1</v>
      </c>
      <c r="L174" s="193">
        <v>2</v>
      </c>
      <c r="M174" s="193">
        <v>0</v>
      </c>
      <c r="N174" s="193">
        <v>0</v>
      </c>
      <c r="O174" s="193">
        <v>1</v>
      </c>
      <c r="P174" s="193">
        <v>222</v>
      </c>
      <c r="Q174" s="193">
        <v>2</v>
      </c>
      <c r="R174" s="193">
        <v>1</v>
      </c>
      <c r="S174" s="193">
        <f t="shared" si="34"/>
        <v>776</v>
      </c>
      <c r="T174" s="193">
        <f t="shared" si="35"/>
        <v>0.39948453608247425</v>
      </c>
      <c r="U174" s="197">
        <f t="shared" si="36"/>
        <v>1.288659793814433E-3</v>
      </c>
      <c r="V174" s="193">
        <f t="shared" si="37"/>
        <v>0.30541237113402064</v>
      </c>
      <c r="W174" s="193">
        <f t="shared" si="38"/>
        <v>1.288659793814433E-3</v>
      </c>
      <c r="X174" s="193">
        <f t="shared" si="39"/>
        <v>0.28608247422680411</v>
      </c>
      <c r="Y174" s="193">
        <f t="shared" si="40"/>
        <v>2.5773195876288659E-3</v>
      </c>
      <c r="Z174" s="193">
        <f t="shared" si="41"/>
        <v>0</v>
      </c>
      <c r="AA174" s="193">
        <f t="shared" si="42"/>
        <v>0</v>
      </c>
      <c r="AB174" s="193">
        <f t="shared" si="43"/>
        <v>2.5773195876288659E-3</v>
      </c>
      <c r="AC174" s="193">
        <f t="shared" si="44"/>
        <v>1.288659793814433E-3</v>
      </c>
      <c r="AD174" s="193">
        <f t="shared" si="45"/>
        <v>0.39948453608247425</v>
      </c>
      <c r="AE174" s="193" t="str">
        <f t="shared" si="46"/>
        <v>Bush</v>
      </c>
      <c r="AF174" s="193"/>
      <c r="AG174" s="193" t="str">
        <f t="shared" si="33"/>
        <v>11-991</v>
      </c>
      <c r="AH174" s="209">
        <v>0</v>
      </c>
      <c r="AJ174" s="202">
        <v>11</v>
      </c>
      <c r="AK174" s="202" t="s">
        <v>5961</v>
      </c>
      <c r="AL174" s="209">
        <v>0</v>
      </c>
      <c r="AR174"/>
    </row>
    <row r="175" spans="1:44" s="202" customFormat="1" x14ac:dyDescent="0.25">
      <c r="A175" s="193" t="s">
        <v>4823</v>
      </c>
      <c r="B175" s="193">
        <v>11</v>
      </c>
      <c r="C175" s="193" t="s">
        <v>5962</v>
      </c>
      <c r="D175" s="198">
        <v>0</v>
      </c>
      <c r="E175" s="198" t="s">
        <v>4541</v>
      </c>
      <c r="F175" s="193"/>
      <c r="G175" s="193">
        <v>0</v>
      </c>
      <c r="H175" s="193">
        <v>760</v>
      </c>
      <c r="I175" s="193">
        <v>248</v>
      </c>
      <c r="J175" s="193">
        <v>193</v>
      </c>
      <c r="K175" s="193">
        <v>1</v>
      </c>
      <c r="L175" s="193">
        <v>1</v>
      </c>
      <c r="M175" s="193">
        <v>1</v>
      </c>
      <c r="N175" s="193">
        <v>3</v>
      </c>
      <c r="O175" s="193">
        <v>2</v>
      </c>
      <c r="P175" s="193">
        <v>302</v>
      </c>
      <c r="Q175" s="193">
        <v>0</v>
      </c>
      <c r="R175" s="193">
        <v>1</v>
      </c>
      <c r="S175" s="193">
        <f t="shared" si="34"/>
        <v>752</v>
      </c>
      <c r="T175" s="193">
        <f t="shared" si="35"/>
        <v>0.32978723404255317</v>
      </c>
      <c r="U175" s="197">
        <f t="shared" si="36"/>
        <v>1.3297872340425532E-3</v>
      </c>
      <c r="V175" s="193">
        <f t="shared" si="37"/>
        <v>0.25664893617021278</v>
      </c>
      <c r="W175" s="193">
        <f t="shared" si="38"/>
        <v>2.6595744680851063E-3</v>
      </c>
      <c r="X175" s="193">
        <f t="shared" si="39"/>
        <v>0.40159574468085107</v>
      </c>
      <c r="Y175" s="193">
        <f t="shared" si="40"/>
        <v>1.3297872340425532E-3</v>
      </c>
      <c r="Z175" s="193">
        <f t="shared" si="41"/>
        <v>1.3297872340425532E-3</v>
      </c>
      <c r="AA175" s="193">
        <f t="shared" si="42"/>
        <v>3.9893617021276593E-3</v>
      </c>
      <c r="AB175" s="193">
        <f t="shared" si="43"/>
        <v>0</v>
      </c>
      <c r="AC175" s="193">
        <f t="shared" si="44"/>
        <v>1.3297872340425532E-3</v>
      </c>
      <c r="AD175" s="193">
        <f t="shared" si="45"/>
        <v>4.4015957446808507</v>
      </c>
      <c r="AE175" s="193" t="str">
        <f t="shared" si="46"/>
        <v>Perot</v>
      </c>
      <c r="AF175" s="193"/>
      <c r="AG175" s="193" t="str">
        <f t="shared" si="33"/>
        <v>11-995</v>
      </c>
      <c r="AH175" s="209">
        <v>0</v>
      </c>
      <c r="AJ175" s="202">
        <v>11</v>
      </c>
      <c r="AK175" s="202" t="s">
        <v>5962</v>
      </c>
      <c r="AL175" s="209">
        <v>0</v>
      </c>
      <c r="AR175"/>
    </row>
    <row r="176" spans="1:44" s="202" customFormat="1" x14ac:dyDescent="0.25">
      <c r="A176" s="193" t="s">
        <v>4822</v>
      </c>
      <c r="B176" s="193">
        <v>11</v>
      </c>
      <c r="C176" s="193" t="e">
        <v>#VALUE!</v>
      </c>
      <c r="D176" s="198">
        <v>0</v>
      </c>
      <c r="E176" s="198" t="s">
        <v>4542</v>
      </c>
      <c r="F176" s="193">
        <v>84.25</v>
      </c>
      <c r="G176" s="193">
        <v>8274</v>
      </c>
      <c r="H176" s="193">
        <v>6971</v>
      </c>
      <c r="I176" s="193">
        <v>2730</v>
      </c>
      <c r="J176" s="193">
        <v>2009</v>
      </c>
      <c r="K176" s="193">
        <v>11</v>
      </c>
      <c r="L176" s="193">
        <v>28</v>
      </c>
      <c r="M176" s="193">
        <v>9</v>
      </c>
      <c r="N176" s="193">
        <v>13</v>
      </c>
      <c r="O176" s="193">
        <v>26</v>
      </c>
      <c r="P176" s="193">
        <v>2081</v>
      </c>
      <c r="Q176" s="193">
        <v>6</v>
      </c>
      <c r="R176" s="193">
        <v>7</v>
      </c>
      <c r="S176" s="193">
        <f t="shared" si="34"/>
        <v>6920</v>
      </c>
      <c r="T176" s="193">
        <f t="shared" si="35"/>
        <v>0.3945086705202312</v>
      </c>
      <c r="U176" s="197">
        <f t="shared" si="36"/>
        <v>1.5895953757225434E-3</v>
      </c>
      <c r="V176" s="193">
        <f t="shared" si="37"/>
        <v>0.29031791907514448</v>
      </c>
      <c r="W176" s="193">
        <f t="shared" si="38"/>
        <v>3.7572254335260114E-3</v>
      </c>
      <c r="X176" s="193">
        <f t="shared" si="39"/>
        <v>0.30072254335260118</v>
      </c>
      <c r="Y176" s="193">
        <f t="shared" si="40"/>
        <v>4.0462427745664737E-3</v>
      </c>
      <c r="Z176" s="193">
        <f t="shared" si="41"/>
        <v>1.3005780346820809E-3</v>
      </c>
      <c r="AA176" s="193">
        <f t="shared" si="42"/>
        <v>1.8786127167630057E-3</v>
      </c>
      <c r="AB176" s="193">
        <f t="shared" si="43"/>
        <v>8.6705202312138728E-4</v>
      </c>
      <c r="AC176" s="193">
        <f t="shared" si="44"/>
        <v>1.0115606936416184E-3</v>
      </c>
      <c r="AD176" s="193">
        <f t="shared" si="45"/>
        <v>0.3945086705202312</v>
      </c>
      <c r="AE176" s="193" t="str">
        <f t="shared" si="46"/>
        <v>Bush</v>
      </c>
      <c r="AF176" s="193"/>
      <c r="AG176" s="193" t="str">
        <f t="shared" si="33"/>
        <v>11-TOT</v>
      </c>
      <c r="AH176" s="209">
        <v>0</v>
      </c>
      <c r="AJ176" s="202">
        <v>11</v>
      </c>
      <c r="AK176" s="202" t="e">
        <v>#VALUE!</v>
      </c>
      <c r="AL176" s="209">
        <v>0</v>
      </c>
      <c r="AR176"/>
    </row>
    <row r="177" spans="1:44" s="202" customFormat="1" x14ac:dyDescent="0.25">
      <c r="A177" s="193" t="s">
        <v>4843</v>
      </c>
      <c r="B177" s="193">
        <v>12</v>
      </c>
      <c r="C177" s="193" t="s">
        <v>5202</v>
      </c>
      <c r="D177" s="198" t="s">
        <v>5929</v>
      </c>
      <c r="E177" s="198" t="s">
        <v>4833</v>
      </c>
      <c r="F177" s="193">
        <v>71.540000000000006</v>
      </c>
      <c r="G177" s="193">
        <v>1100</v>
      </c>
      <c r="H177" s="193">
        <v>787</v>
      </c>
      <c r="I177" s="202">
        <v>359</v>
      </c>
      <c r="J177" s="202">
        <v>220</v>
      </c>
      <c r="K177" s="202">
        <v>0</v>
      </c>
      <c r="L177" s="193">
        <v>6</v>
      </c>
      <c r="M177" s="193">
        <v>0</v>
      </c>
      <c r="N177" s="193">
        <v>3</v>
      </c>
      <c r="O177" s="193">
        <v>2</v>
      </c>
      <c r="P177" s="193">
        <v>193</v>
      </c>
      <c r="Q177" s="193">
        <v>0</v>
      </c>
      <c r="R177" s="193">
        <v>0</v>
      </c>
      <c r="S177" s="193">
        <f t="shared" si="34"/>
        <v>783</v>
      </c>
      <c r="T177" s="193">
        <f t="shared" si="35"/>
        <v>0.45849297573435505</v>
      </c>
      <c r="U177" s="197">
        <f t="shared" si="36"/>
        <v>0</v>
      </c>
      <c r="V177" s="193">
        <f t="shared" si="37"/>
        <v>0.28097062579821203</v>
      </c>
      <c r="W177" s="193">
        <f t="shared" si="38"/>
        <v>2.554278416347382E-3</v>
      </c>
      <c r="X177" s="193">
        <f t="shared" si="39"/>
        <v>0.24648786717752236</v>
      </c>
      <c r="Y177" s="193">
        <f t="shared" si="40"/>
        <v>7.6628352490421452E-3</v>
      </c>
      <c r="Z177" s="193">
        <f t="shared" si="41"/>
        <v>0</v>
      </c>
      <c r="AA177" s="193">
        <f t="shared" si="42"/>
        <v>3.8314176245210726E-3</v>
      </c>
      <c r="AB177" s="193">
        <f t="shared" si="43"/>
        <v>0</v>
      </c>
      <c r="AC177" s="193">
        <f t="shared" si="44"/>
        <v>0</v>
      </c>
      <c r="AD177" s="193">
        <f t="shared" si="45"/>
        <v>0.45849297573435505</v>
      </c>
      <c r="AE177" s="193" t="str">
        <f t="shared" si="46"/>
        <v>Bush</v>
      </c>
      <c r="AF177" s="193"/>
      <c r="AG177" s="193" t="str">
        <f t="shared" si="33"/>
        <v>12-263</v>
      </c>
      <c r="AH177" s="209" t="s">
        <v>5929</v>
      </c>
      <c r="AJ177" s="202">
        <v>12</v>
      </c>
      <c r="AK177" s="202" t="s">
        <v>5202</v>
      </c>
      <c r="AL177" s="209" t="s">
        <v>5929</v>
      </c>
      <c r="AR177"/>
    </row>
    <row r="178" spans="1:44" s="202" customFormat="1" x14ac:dyDescent="0.25">
      <c r="A178" s="193" t="s">
        <v>4844</v>
      </c>
      <c r="B178" s="193">
        <v>12</v>
      </c>
      <c r="C178" s="193" t="s">
        <v>5202</v>
      </c>
      <c r="D178" s="198" t="s">
        <v>5929</v>
      </c>
      <c r="E178" s="198" t="s">
        <v>4834</v>
      </c>
      <c r="F178" s="193">
        <v>65.959999999999994</v>
      </c>
      <c r="G178" s="193">
        <v>1369</v>
      </c>
      <c r="H178" s="193">
        <v>903</v>
      </c>
      <c r="I178" s="193">
        <v>397</v>
      </c>
      <c r="J178" s="193">
        <v>239</v>
      </c>
      <c r="K178" s="193">
        <v>3</v>
      </c>
      <c r="L178" s="193">
        <v>6</v>
      </c>
      <c r="M178" s="193">
        <v>1</v>
      </c>
      <c r="N178" s="202">
        <v>2</v>
      </c>
      <c r="O178" s="202">
        <v>3</v>
      </c>
      <c r="P178" s="202">
        <v>247</v>
      </c>
      <c r="Q178" s="193">
        <v>1</v>
      </c>
      <c r="R178" s="193">
        <v>0</v>
      </c>
      <c r="S178" s="193">
        <f t="shared" si="34"/>
        <v>899</v>
      </c>
      <c r="T178" s="193">
        <f t="shared" si="35"/>
        <v>0.44160177975528364</v>
      </c>
      <c r="U178" s="197">
        <f t="shared" si="36"/>
        <v>3.3370411568409346E-3</v>
      </c>
      <c r="V178" s="193">
        <f t="shared" si="37"/>
        <v>0.26585094549499444</v>
      </c>
      <c r="W178" s="193">
        <f t="shared" si="38"/>
        <v>3.3370411568409346E-3</v>
      </c>
      <c r="X178" s="193">
        <f t="shared" si="39"/>
        <v>0.27474972191323693</v>
      </c>
      <c r="Y178" s="193">
        <f t="shared" si="40"/>
        <v>6.6740823136818691E-3</v>
      </c>
      <c r="Z178" s="193">
        <f t="shared" si="41"/>
        <v>1.1123470522803114E-3</v>
      </c>
      <c r="AA178" s="193">
        <f t="shared" si="42"/>
        <v>2.2246941045606229E-3</v>
      </c>
      <c r="AB178" s="193">
        <f t="shared" si="43"/>
        <v>1.1123470522803114E-3</v>
      </c>
      <c r="AC178" s="193">
        <f t="shared" si="44"/>
        <v>0</v>
      </c>
      <c r="AD178" s="193">
        <f t="shared" si="45"/>
        <v>0.44160177975528364</v>
      </c>
      <c r="AE178" s="193" t="str">
        <f t="shared" si="46"/>
        <v>Bush</v>
      </c>
      <c r="AF178" s="193"/>
      <c r="AG178" s="193" t="str">
        <f t="shared" si="33"/>
        <v>12-265</v>
      </c>
      <c r="AH178" s="209" t="s">
        <v>5929</v>
      </c>
      <c r="AJ178" s="202">
        <v>12</v>
      </c>
      <c r="AK178" s="202" t="s">
        <v>5202</v>
      </c>
      <c r="AL178" s="209" t="s">
        <v>5929</v>
      </c>
      <c r="AR178"/>
    </row>
    <row r="179" spans="1:44" s="202" customFormat="1" x14ac:dyDescent="0.25">
      <c r="A179" s="193" t="s">
        <v>4845</v>
      </c>
      <c r="B179" s="193">
        <v>12</v>
      </c>
      <c r="C179" s="193" t="s">
        <v>5202</v>
      </c>
      <c r="D179" s="198" t="s">
        <v>5929</v>
      </c>
      <c r="E179" s="198" t="s">
        <v>4835</v>
      </c>
      <c r="F179" s="193">
        <v>66.31</v>
      </c>
      <c r="G179" s="193">
        <v>864</v>
      </c>
      <c r="H179" s="193">
        <v>573</v>
      </c>
      <c r="I179" s="193">
        <v>237</v>
      </c>
      <c r="J179" s="193">
        <v>143</v>
      </c>
      <c r="K179" s="193">
        <v>1</v>
      </c>
      <c r="L179" s="193">
        <v>3</v>
      </c>
      <c r="M179" s="193">
        <v>1</v>
      </c>
      <c r="N179" s="193">
        <v>2</v>
      </c>
      <c r="O179" s="193">
        <v>7</v>
      </c>
      <c r="P179" s="193">
        <v>173</v>
      </c>
      <c r="Q179" s="193">
        <v>0</v>
      </c>
      <c r="R179" s="193">
        <v>2</v>
      </c>
      <c r="S179" s="193">
        <f t="shared" si="34"/>
        <v>569</v>
      </c>
      <c r="T179" s="193">
        <f t="shared" si="35"/>
        <v>0.41652021089630931</v>
      </c>
      <c r="U179" s="197">
        <f t="shared" si="36"/>
        <v>1.7574692442882249E-3</v>
      </c>
      <c r="V179" s="193">
        <f t="shared" si="37"/>
        <v>0.25131810193321619</v>
      </c>
      <c r="W179" s="193">
        <f t="shared" si="38"/>
        <v>1.2302284710017574E-2</v>
      </c>
      <c r="X179" s="193">
        <f t="shared" si="39"/>
        <v>0.30404217926186294</v>
      </c>
      <c r="Y179" s="193">
        <f t="shared" si="40"/>
        <v>5.272407732864675E-3</v>
      </c>
      <c r="Z179" s="193">
        <f t="shared" si="41"/>
        <v>1.7574692442882249E-3</v>
      </c>
      <c r="AA179" s="193">
        <f t="shared" si="42"/>
        <v>3.5149384885764497E-3</v>
      </c>
      <c r="AB179" s="193">
        <f t="shared" si="43"/>
        <v>0</v>
      </c>
      <c r="AC179" s="193">
        <f t="shared" si="44"/>
        <v>3.5149384885764497E-3</v>
      </c>
      <c r="AD179" s="193">
        <f t="shared" si="45"/>
        <v>0.41652021089630931</v>
      </c>
      <c r="AE179" s="193" t="str">
        <f t="shared" si="46"/>
        <v>Bush</v>
      </c>
      <c r="AF179" s="193"/>
      <c r="AG179" s="193" t="str">
        <f t="shared" si="33"/>
        <v>12-267</v>
      </c>
      <c r="AH179" s="209" t="s">
        <v>5929</v>
      </c>
      <c r="AJ179" s="202">
        <v>12</v>
      </c>
      <c r="AK179" s="202" t="s">
        <v>5202</v>
      </c>
      <c r="AL179" s="209" t="s">
        <v>5929</v>
      </c>
      <c r="AR179"/>
    </row>
    <row r="180" spans="1:44" s="202" customFormat="1" x14ac:dyDescent="0.25">
      <c r="A180" s="193" t="s">
        <v>4846</v>
      </c>
      <c r="B180" s="193">
        <v>12</v>
      </c>
      <c r="C180" s="193" t="s">
        <v>5202</v>
      </c>
      <c r="D180" s="198" t="s">
        <v>5929</v>
      </c>
      <c r="E180" s="198" t="s">
        <v>4836</v>
      </c>
      <c r="F180" s="193">
        <v>66.28</v>
      </c>
      <c r="G180" s="193">
        <v>1569</v>
      </c>
      <c r="H180" s="193">
        <v>1040</v>
      </c>
      <c r="I180" s="193">
        <v>455</v>
      </c>
      <c r="J180" s="193">
        <v>271</v>
      </c>
      <c r="K180" s="193">
        <v>2</v>
      </c>
      <c r="L180" s="193">
        <v>4</v>
      </c>
      <c r="M180" s="193">
        <v>1</v>
      </c>
      <c r="N180" s="193">
        <v>2</v>
      </c>
      <c r="O180" s="193">
        <v>3</v>
      </c>
      <c r="P180" s="193">
        <v>298</v>
      </c>
      <c r="Q180" s="193">
        <v>0</v>
      </c>
      <c r="R180" s="193">
        <v>1</v>
      </c>
      <c r="S180" s="193">
        <f t="shared" si="34"/>
        <v>1037</v>
      </c>
      <c r="T180" s="193">
        <f t="shared" si="35"/>
        <v>0.43876567020250723</v>
      </c>
      <c r="U180" s="197">
        <f t="shared" si="36"/>
        <v>1.9286403085824494E-3</v>
      </c>
      <c r="V180" s="193">
        <f t="shared" si="37"/>
        <v>0.26133076181292186</v>
      </c>
      <c r="W180" s="193">
        <f t="shared" si="38"/>
        <v>2.8929604628736743E-3</v>
      </c>
      <c r="X180" s="193">
        <f t="shared" si="39"/>
        <v>0.28736740597878496</v>
      </c>
      <c r="Y180" s="193">
        <f t="shared" si="40"/>
        <v>3.8572806171648989E-3</v>
      </c>
      <c r="Z180" s="193">
        <f t="shared" si="41"/>
        <v>9.6432015429122472E-4</v>
      </c>
      <c r="AA180" s="193">
        <f t="shared" si="42"/>
        <v>1.9286403085824494E-3</v>
      </c>
      <c r="AB180" s="193">
        <f t="shared" si="43"/>
        <v>0</v>
      </c>
      <c r="AC180" s="193">
        <f t="shared" si="44"/>
        <v>9.6432015429122472E-4</v>
      </c>
      <c r="AD180" s="193">
        <f t="shared" si="45"/>
        <v>0.43876567020250723</v>
      </c>
      <c r="AE180" s="193" t="str">
        <f t="shared" si="46"/>
        <v>Bush</v>
      </c>
      <c r="AF180" s="193"/>
      <c r="AG180" s="193" t="str">
        <f t="shared" si="33"/>
        <v>12-269</v>
      </c>
      <c r="AH180" s="209" t="s">
        <v>5929</v>
      </c>
      <c r="AJ180" s="202">
        <v>12</v>
      </c>
      <c r="AK180" s="202" t="s">
        <v>5202</v>
      </c>
      <c r="AL180" s="209" t="s">
        <v>5929</v>
      </c>
      <c r="AR180"/>
    </row>
    <row r="181" spans="1:44" s="202" customFormat="1" x14ac:dyDescent="0.25">
      <c r="A181" s="193" t="s">
        <v>4847</v>
      </c>
      <c r="B181" s="193">
        <v>12</v>
      </c>
      <c r="C181" s="193" t="s">
        <v>5202</v>
      </c>
      <c r="D181" s="198" t="s">
        <v>5929</v>
      </c>
      <c r="E181" s="198" t="s">
        <v>4837</v>
      </c>
      <c r="F181" s="193">
        <v>54.48</v>
      </c>
      <c r="G181" s="193">
        <v>769</v>
      </c>
      <c r="H181" s="193">
        <v>419</v>
      </c>
      <c r="I181" s="193">
        <v>137</v>
      </c>
      <c r="J181" s="193">
        <v>148</v>
      </c>
      <c r="K181" s="193">
        <v>1</v>
      </c>
      <c r="L181" s="193">
        <v>1</v>
      </c>
      <c r="M181" s="193">
        <v>0</v>
      </c>
      <c r="N181" s="193">
        <v>1</v>
      </c>
      <c r="O181" s="193">
        <v>2</v>
      </c>
      <c r="P181" s="193">
        <v>121</v>
      </c>
      <c r="Q181" s="193">
        <v>2</v>
      </c>
      <c r="R181" s="193">
        <v>3</v>
      </c>
      <c r="S181" s="193">
        <f t="shared" si="34"/>
        <v>416</v>
      </c>
      <c r="T181" s="193">
        <f t="shared" si="35"/>
        <v>0.32932692307692307</v>
      </c>
      <c r="U181" s="197">
        <f t="shared" si="36"/>
        <v>2.403846153846154E-3</v>
      </c>
      <c r="V181" s="193">
        <f t="shared" si="37"/>
        <v>0.35576923076923078</v>
      </c>
      <c r="W181" s="193">
        <f t="shared" si="38"/>
        <v>4.807692307692308E-3</v>
      </c>
      <c r="X181" s="193">
        <f t="shared" si="39"/>
        <v>0.29086538461538464</v>
      </c>
      <c r="Y181" s="193">
        <f t="shared" si="40"/>
        <v>2.403846153846154E-3</v>
      </c>
      <c r="Z181" s="193">
        <f t="shared" si="41"/>
        <v>0</v>
      </c>
      <c r="AA181" s="193">
        <f t="shared" si="42"/>
        <v>2.403846153846154E-3</v>
      </c>
      <c r="AB181" s="193">
        <f t="shared" si="43"/>
        <v>4.807692307692308E-3</v>
      </c>
      <c r="AC181" s="193">
        <f t="shared" si="44"/>
        <v>7.2115384615384619E-3</v>
      </c>
      <c r="AD181" s="193">
        <f t="shared" si="45"/>
        <v>2.3557692307692308</v>
      </c>
      <c r="AE181" s="193" t="str">
        <f t="shared" si="46"/>
        <v>Clinton</v>
      </c>
      <c r="AF181" s="193"/>
      <c r="AG181" s="193" t="str">
        <f t="shared" si="33"/>
        <v>12-271</v>
      </c>
      <c r="AH181" s="209" t="s">
        <v>5929</v>
      </c>
      <c r="AJ181" s="202">
        <v>12</v>
      </c>
      <c r="AK181" s="202" t="s">
        <v>5202</v>
      </c>
      <c r="AL181" s="209" t="s">
        <v>5929</v>
      </c>
      <c r="AR181"/>
    </row>
    <row r="182" spans="1:44" s="202" customFormat="1" x14ac:dyDescent="0.25">
      <c r="A182" s="193" t="s">
        <v>4848</v>
      </c>
      <c r="B182" s="193">
        <v>12</v>
      </c>
      <c r="C182" s="193" t="s">
        <v>5202</v>
      </c>
      <c r="D182" s="198" t="s">
        <v>5929</v>
      </c>
      <c r="E182" s="198" t="s">
        <v>4838</v>
      </c>
      <c r="F182" s="193">
        <v>65.510000000000005</v>
      </c>
      <c r="G182" s="193">
        <v>1044</v>
      </c>
      <c r="H182" s="193">
        <v>684</v>
      </c>
      <c r="I182" s="193">
        <v>299</v>
      </c>
      <c r="J182" s="193">
        <v>176</v>
      </c>
      <c r="K182" s="193">
        <v>0</v>
      </c>
      <c r="L182" s="193">
        <v>0</v>
      </c>
      <c r="M182" s="193">
        <v>1</v>
      </c>
      <c r="N182" s="193">
        <v>0</v>
      </c>
      <c r="O182" s="193">
        <v>2</v>
      </c>
      <c r="P182" s="193">
        <v>199</v>
      </c>
      <c r="Q182" s="193">
        <v>3</v>
      </c>
      <c r="R182" s="193">
        <v>1</v>
      </c>
      <c r="S182" s="193">
        <f t="shared" si="34"/>
        <v>681</v>
      </c>
      <c r="T182" s="193">
        <f t="shared" si="35"/>
        <v>0.43906020558002939</v>
      </c>
      <c r="U182" s="197">
        <f t="shared" si="36"/>
        <v>0</v>
      </c>
      <c r="V182" s="193">
        <f t="shared" si="37"/>
        <v>0.25844346549192365</v>
      </c>
      <c r="W182" s="193">
        <f t="shared" si="38"/>
        <v>2.936857562408223E-3</v>
      </c>
      <c r="X182" s="193">
        <f t="shared" si="39"/>
        <v>0.2922173274596182</v>
      </c>
      <c r="Y182" s="193">
        <f t="shared" si="40"/>
        <v>0</v>
      </c>
      <c r="Z182" s="193">
        <f t="shared" si="41"/>
        <v>1.4684287812041115E-3</v>
      </c>
      <c r="AA182" s="193">
        <f t="shared" si="42"/>
        <v>0</v>
      </c>
      <c r="AB182" s="193">
        <f t="shared" si="43"/>
        <v>4.4052863436123352E-3</v>
      </c>
      <c r="AC182" s="193">
        <f t="shared" si="44"/>
        <v>1.4684287812041115E-3</v>
      </c>
      <c r="AD182" s="193">
        <f t="shared" si="45"/>
        <v>0.43906020558002939</v>
      </c>
      <c r="AE182" s="193" t="str">
        <f t="shared" si="46"/>
        <v>Bush</v>
      </c>
      <c r="AF182" s="193"/>
      <c r="AG182" s="193" t="str">
        <f t="shared" si="33"/>
        <v>12-273</v>
      </c>
      <c r="AH182" s="209" t="s">
        <v>5929</v>
      </c>
      <c r="AJ182" s="202">
        <v>12</v>
      </c>
      <c r="AK182" s="202" t="s">
        <v>5202</v>
      </c>
      <c r="AL182" s="209" t="s">
        <v>5929</v>
      </c>
      <c r="AR182"/>
    </row>
    <row r="183" spans="1:44" s="202" customFormat="1" x14ac:dyDescent="0.25">
      <c r="A183" s="193" t="s">
        <v>4849</v>
      </c>
      <c r="B183" s="193">
        <v>12</v>
      </c>
      <c r="C183" s="193" t="s">
        <v>5202</v>
      </c>
      <c r="D183" s="198" t="s">
        <v>5929</v>
      </c>
      <c r="E183" s="198" t="s">
        <v>4839</v>
      </c>
      <c r="F183" s="193">
        <v>67.37</v>
      </c>
      <c r="G183" s="193">
        <v>1263</v>
      </c>
      <c r="H183" s="193">
        <v>851</v>
      </c>
      <c r="I183" s="193">
        <v>395</v>
      </c>
      <c r="J183" s="193">
        <v>211</v>
      </c>
      <c r="K183" s="193">
        <v>0</v>
      </c>
      <c r="L183" s="193">
        <v>2</v>
      </c>
      <c r="M183" s="193">
        <v>3</v>
      </c>
      <c r="N183" s="193">
        <v>1</v>
      </c>
      <c r="O183" s="193">
        <v>2</v>
      </c>
      <c r="P183" s="193">
        <v>236</v>
      </c>
      <c r="Q183" s="193">
        <v>0</v>
      </c>
      <c r="R183" s="193">
        <v>1</v>
      </c>
      <c r="S183" s="193">
        <f t="shared" si="34"/>
        <v>851</v>
      </c>
      <c r="T183" s="193">
        <f t="shared" si="35"/>
        <v>0.46415981198589895</v>
      </c>
      <c r="U183" s="197">
        <f t="shared" si="36"/>
        <v>0</v>
      </c>
      <c r="V183" s="193">
        <f t="shared" si="37"/>
        <v>0.24794359576968272</v>
      </c>
      <c r="W183" s="193">
        <f t="shared" si="38"/>
        <v>2.3501762632197414E-3</v>
      </c>
      <c r="X183" s="193">
        <f t="shared" si="39"/>
        <v>0.27732079905992951</v>
      </c>
      <c r="Y183" s="193">
        <f t="shared" si="40"/>
        <v>2.3501762632197414E-3</v>
      </c>
      <c r="Z183" s="193">
        <f t="shared" si="41"/>
        <v>3.5252643948296123E-3</v>
      </c>
      <c r="AA183" s="193">
        <f t="shared" si="42"/>
        <v>1.1750881316098707E-3</v>
      </c>
      <c r="AB183" s="193">
        <f t="shared" si="43"/>
        <v>0</v>
      </c>
      <c r="AC183" s="193">
        <f t="shared" si="44"/>
        <v>1.1750881316098707E-3</v>
      </c>
      <c r="AD183" s="193">
        <f t="shared" si="45"/>
        <v>0.46415981198589895</v>
      </c>
      <c r="AE183" s="193" t="str">
        <f t="shared" si="46"/>
        <v>Bush</v>
      </c>
      <c r="AF183" s="193"/>
      <c r="AG183" s="193" t="str">
        <f t="shared" si="33"/>
        <v>12-275</v>
      </c>
      <c r="AH183" s="209" t="s">
        <v>5929</v>
      </c>
      <c r="AJ183" s="202">
        <v>12</v>
      </c>
      <c r="AK183" s="202" t="s">
        <v>5202</v>
      </c>
      <c r="AL183" s="209" t="s">
        <v>5929</v>
      </c>
      <c r="AR183"/>
    </row>
    <row r="184" spans="1:44" s="202" customFormat="1" x14ac:dyDescent="0.25">
      <c r="A184" s="193" t="s">
        <v>4842</v>
      </c>
      <c r="B184" s="193">
        <v>12</v>
      </c>
      <c r="C184" s="193" t="s">
        <v>5961</v>
      </c>
      <c r="D184" s="198">
        <v>0</v>
      </c>
      <c r="E184" s="198" t="s">
        <v>4540</v>
      </c>
      <c r="F184" s="193"/>
      <c r="G184" s="193">
        <v>0</v>
      </c>
      <c r="H184" s="193">
        <v>755</v>
      </c>
      <c r="I184" s="193">
        <v>333</v>
      </c>
      <c r="J184" s="193">
        <v>199</v>
      </c>
      <c r="K184" s="193">
        <v>0</v>
      </c>
      <c r="L184" s="193">
        <v>2</v>
      </c>
      <c r="M184" s="193">
        <v>0</v>
      </c>
      <c r="N184" s="193">
        <v>1</v>
      </c>
      <c r="O184" s="193">
        <v>2</v>
      </c>
      <c r="P184" s="193">
        <v>211</v>
      </c>
      <c r="Q184" s="193">
        <v>1</v>
      </c>
      <c r="R184" s="193">
        <v>1</v>
      </c>
      <c r="S184" s="193">
        <f t="shared" si="34"/>
        <v>750</v>
      </c>
      <c r="T184" s="193">
        <f t="shared" si="35"/>
        <v>0.44400000000000001</v>
      </c>
      <c r="U184" s="197">
        <f t="shared" si="36"/>
        <v>0</v>
      </c>
      <c r="V184" s="193">
        <f t="shared" si="37"/>
        <v>0.26533333333333331</v>
      </c>
      <c r="W184" s="193">
        <f t="shared" si="38"/>
        <v>2.6666666666666666E-3</v>
      </c>
      <c r="X184" s="193">
        <f t="shared" si="39"/>
        <v>0.28133333333333332</v>
      </c>
      <c r="Y184" s="193">
        <f t="shared" si="40"/>
        <v>2.6666666666666666E-3</v>
      </c>
      <c r="Z184" s="193">
        <f t="shared" si="41"/>
        <v>0</v>
      </c>
      <c r="AA184" s="193">
        <f t="shared" si="42"/>
        <v>1.3333333333333333E-3</v>
      </c>
      <c r="AB184" s="193">
        <f t="shared" si="43"/>
        <v>1.3333333333333333E-3</v>
      </c>
      <c r="AC184" s="193">
        <f t="shared" si="44"/>
        <v>1.3333333333333333E-3</v>
      </c>
      <c r="AD184" s="193">
        <f t="shared" si="45"/>
        <v>0.44400000000000001</v>
      </c>
      <c r="AE184" s="193" t="str">
        <f t="shared" si="46"/>
        <v>Bush</v>
      </c>
      <c r="AF184" s="193"/>
      <c r="AG184" s="193" t="str">
        <f t="shared" si="33"/>
        <v>12-991</v>
      </c>
      <c r="AH184" s="209">
        <v>0</v>
      </c>
      <c r="AJ184" s="202">
        <v>12</v>
      </c>
      <c r="AK184" s="202" t="s">
        <v>5961</v>
      </c>
      <c r="AL184" s="209">
        <v>0</v>
      </c>
      <c r="AR184"/>
    </row>
    <row r="185" spans="1:44" s="202" customFormat="1" x14ac:dyDescent="0.25">
      <c r="A185" s="193" t="s">
        <v>4841</v>
      </c>
      <c r="B185" s="193">
        <v>12</v>
      </c>
      <c r="C185" s="193" t="s">
        <v>5962</v>
      </c>
      <c r="D185" s="198">
        <v>0</v>
      </c>
      <c r="E185" s="198" t="s">
        <v>4541</v>
      </c>
      <c r="F185" s="193"/>
      <c r="G185" s="193">
        <v>0</v>
      </c>
      <c r="H185" s="193">
        <v>984</v>
      </c>
      <c r="I185" s="193">
        <v>387</v>
      </c>
      <c r="J185" s="193">
        <v>224</v>
      </c>
      <c r="K185" s="193">
        <v>2</v>
      </c>
      <c r="L185" s="193">
        <v>1</v>
      </c>
      <c r="M185" s="193">
        <v>0</v>
      </c>
      <c r="N185" s="193">
        <v>0</v>
      </c>
      <c r="O185" s="193">
        <v>2</v>
      </c>
      <c r="P185" s="193">
        <v>361</v>
      </c>
      <c r="Q185" s="193">
        <v>0</v>
      </c>
      <c r="R185" s="193">
        <v>0</v>
      </c>
      <c r="S185" s="193">
        <f t="shared" si="34"/>
        <v>977</v>
      </c>
      <c r="T185" s="193">
        <f t="shared" si="35"/>
        <v>0.39611054247697031</v>
      </c>
      <c r="U185" s="197">
        <f t="shared" si="36"/>
        <v>2.0470829068577278E-3</v>
      </c>
      <c r="V185" s="193">
        <f t="shared" si="37"/>
        <v>0.2292732855680655</v>
      </c>
      <c r="W185" s="193">
        <f t="shared" si="38"/>
        <v>2.0470829068577278E-3</v>
      </c>
      <c r="X185" s="193">
        <f t="shared" si="39"/>
        <v>0.36949846468781988</v>
      </c>
      <c r="Y185" s="193">
        <f t="shared" si="40"/>
        <v>1.0235414534288639E-3</v>
      </c>
      <c r="Z185" s="193">
        <f t="shared" si="41"/>
        <v>0</v>
      </c>
      <c r="AA185" s="193">
        <f t="shared" si="42"/>
        <v>0</v>
      </c>
      <c r="AB185" s="193">
        <f t="shared" si="43"/>
        <v>0</v>
      </c>
      <c r="AC185" s="193">
        <f t="shared" si="44"/>
        <v>0</v>
      </c>
      <c r="AD185" s="193">
        <f t="shared" si="45"/>
        <v>0.39611054247697031</v>
      </c>
      <c r="AE185" s="193" t="str">
        <f t="shared" si="46"/>
        <v>Bush</v>
      </c>
      <c r="AF185" s="193"/>
      <c r="AG185" s="193" t="str">
        <f t="shared" si="33"/>
        <v>12-995</v>
      </c>
      <c r="AH185" s="209">
        <v>0</v>
      </c>
      <c r="AJ185" s="202">
        <v>12</v>
      </c>
      <c r="AK185" s="202" t="s">
        <v>5962</v>
      </c>
      <c r="AL185" s="209">
        <v>0</v>
      </c>
      <c r="AR185"/>
    </row>
    <row r="186" spans="1:44" s="202" customFormat="1" x14ac:dyDescent="0.25">
      <c r="A186" s="193" t="s">
        <v>4840</v>
      </c>
      <c r="B186" s="193">
        <v>12</v>
      </c>
      <c r="C186" s="193" t="e">
        <v>#VALUE!</v>
      </c>
      <c r="D186" s="198">
        <v>0</v>
      </c>
      <c r="E186" s="198" t="s">
        <v>4542</v>
      </c>
      <c r="F186" s="193">
        <v>87.69</v>
      </c>
      <c r="G186" s="193">
        <v>7978</v>
      </c>
      <c r="H186" s="193">
        <v>6996</v>
      </c>
      <c r="I186" s="193">
        <v>2999</v>
      </c>
      <c r="J186" s="193">
        <v>1831</v>
      </c>
      <c r="K186" s="193">
        <v>9</v>
      </c>
      <c r="L186" s="193">
        <v>25</v>
      </c>
      <c r="M186" s="193">
        <v>7</v>
      </c>
      <c r="N186" s="193">
        <v>12</v>
      </c>
      <c r="O186" s="193">
        <v>25</v>
      </c>
      <c r="P186" s="193">
        <v>2039</v>
      </c>
      <c r="Q186" s="193">
        <v>7</v>
      </c>
      <c r="R186" s="193">
        <v>9</v>
      </c>
      <c r="S186" s="193">
        <f t="shared" si="34"/>
        <v>6963</v>
      </c>
      <c r="T186" s="193">
        <f t="shared" si="35"/>
        <v>0.43070515582363922</v>
      </c>
      <c r="U186" s="197">
        <f t="shared" si="36"/>
        <v>1.2925463162429987E-3</v>
      </c>
      <c r="V186" s="193">
        <f t="shared" si="37"/>
        <v>0.26296136722677005</v>
      </c>
      <c r="W186" s="193">
        <f t="shared" si="38"/>
        <v>3.5904064340083297E-3</v>
      </c>
      <c r="X186" s="193">
        <f t="shared" si="39"/>
        <v>0.29283354875771939</v>
      </c>
      <c r="Y186" s="193">
        <f t="shared" si="40"/>
        <v>3.5904064340083297E-3</v>
      </c>
      <c r="Z186" s="193">
        <f t="shared" si="41"/>
        <v>1.0053138015223323E-3</v>
      </c>
      <c r="AA186" s="193">
        <f t="shared" si="42"/>
        <v>1.7233950883239983E-3</v>
      </c>
      <c r="AB186" s="193">
        <f t="shared" si="43"/>
        <v>1.0053138015223323E-3</v>
      </c>
      <c r="AC186" s="193">
        <f t="shared" si="44"/>
        <v>1.2925463162429987E-3</v>
      </c>
      <c r="AD186" s="193">
        <f t="shared" si="45"/>
        <v>0.43070515582363922</v>
      </c>
      <c r="AE186" s="193" t="str">
        <f t="shared" si="46"/>
        <v>Bush</v>
      </c>
      <c r="AF186" s="193"/>
      <c r="AG186" s="193" t="str">
        <f t="shared" si="33"/>
        <v>12-TOT</v>
      </c>
      <c r="AH186" s="209">
        <v>0</v>
      </c>
      <c r="AJ186" s="202">
        <v>12</v>
      </c>
      <c r="AK186" s="202" t="e">
        <v>#VALUE!</v>
      </c>
      <c r="AL186" s="209">
        <v>0</v>
      </c>
      <c r="AR186"/>
    </row>
    <row r="187" spans="1:44" s="202" customFormat="1" x14ac:dyDescent="0.25">
      <c r="A187" s="193" t="s">
        <v>4862</v>
      </c>
      <c r="B187" s="193">
        <v>13</v>
      </c>
      <c r="C187" s="193" t="s">
        <v>5202</v>
      </c>
      <c r="D187" s="198" t="s">
        <v>5929</v>
      </c>
      <c r="E187" s="198" t="s">
        <v>4850</v>
      </c>
      <c r="F187" s="193">
        <v>55.58</v>
      </c>
      <c r="G187" s="193">
        <v>788</v>
      </c>
      <c r="H187" s="193">
        <v>438</v>
      </c>
      <c r="I187" s="193">
        <v>155</v>
      </c>
      <c r="J187" s="193">
        <v>201</v>
      </c>
      <c r="K187" s="193">
        <v>0</v>
      </c>
      <c r="L187" s="193">
        <v>0</v>
      </c>
      <c r="M187" s="193">
        <v>5</v>
      </c>
      <c r="N187" s="202">
        <v>1</v>
      </c>
      <c r="O187" s="202">
        <v>3</v>
      </c>
      <c r="P187" s="202">
        <v>67</v>
      </c>
      <c r="Q187" s="202">
        <v>0</v>
      </c>
      <c r="R187" s="202">
        <v>1</v>
      </c>
      <c r="S187" s="193">
        <f t="shared" si="34"/>
        <v>433</v>
      </c>
      <c r="T187" s="193">
        <f t="shared" si="35"/>
        <v>0.35796766743648961</v>
      </c>
      <c r="U187" s="197">
        <f t="shared" si="36"/>
        <v>0</v>
      </c>
      <c r="V187" s="193">
        <f t="shared" si="37"/>
        <v>0.46420323325635104</v>
      </c>
      <c r="W187" s="193">
        <f t="shared" si="38"/>
        <v>6.9284064665127024E-3</v>
      </c>
      <c r="X187" s="193">
        <f t="shared" si="39"/>
        <v>0.15473441108545036</v>
      </c>
      <c r="Y187" s="193">
        <f t="shared" si="40"/>
        <v>0</v>
      </c>
      <c r="Z187" s="193">
        <f t="shared" si="41"/>
        <v>1.1547344110854504E-2</v>
      </c>
      <c r="AA187" s="193">
        <f t="shared" si="42"/>
        <v>2.3094688221709007E-3</v>
      </c>
      <c r="AB187" s="193">
        <f t="shared" si="43"/>
        <v>0</v>
      </c>
      <c r="AC187" s="193">
        <f t="shared" si="44"/>
        <v>2.3094688221709007E-3</v>
      </c>
      <c r="AD187" s="193">
        <f t="shared" si="45"/>
        <v>2.464203233256351</v>
      </c>
      <c r="AE187" s="193" t="str">
        <f t="shared" si="46"/>
        <v>Clinton</v>
      </c>
      <c r="AF187" s="193"/>
      <c r="AG187" s="193" t="str">
        <f t="shared" si="33"/>
        <v>13-277</v>
      </c>
      <c r="AH187" s="209" t="s">
        <v>5929</v>
      </c>
      <c r="AJ187" s="202">
        <v>13</v>
      </c>
      <c r="AK187" s="202" t="s">
        <v>5202</v>
      </c>
      <c r="AL187" s="209" t="s">
        <v>5929</v>
      </c>
      <c r="AR187"/>
    </row>
    <row r="188" spans="1:44" s="202" customFormat="1" x14ac:dyDescent="0.25">
      <c r="A188" s="193" t="s">
        <v>4863</v>
      </c>
      <c r="B188" s="193">
        <v>13</v>
      </c>
      <c r="C188" s="193" t="s">
        <v>5202</v>
      </c>
      <c r="D188" s="198" t="s">
        <v>5929</v>
      </c>
      <c r="E188" s="198" t="s">
        <v>4851</v>
      </c>
      <c r="F188" s="193">
        <v>64.709999999999994</v>
      </c>
      <c r="G188" s="193">
        <v>1318</v>
      </c>
      <c r="H188" s="193">
        <v>853</v>
      </c>
      <c r="I188" s="193">
        <v>295</v>
      </c>
      <c r="J188" s="193">
        <v>404</v>
      </c>
      <c r="K188" s="193">
        <v>2</v>
      </c>
      <c r="L188" s="193">
        <v>0</v>
      </c>
      <c r="M188" s="193">
        <v>2</v>
      </c>
      <c r="N188" s="193">
        <v>3</v>
      </c>
      <c r="O188" s="193">
        <v>2</v>
      </c>
      <c r="P188" s="193">
        <v>139</v>
      </c>
      <c r="Q188" s="193">
        <v>0</v>
      </c>
      <c r="R188" s="193">
        <v>1</v>
      </c>
      <c r="S188" s="193">
        <f t="shared" si="34"/>
        <v>848</v>
      </c>
      <c r="T188" s="193">
        <f t="shared" si="35"/>
        <v>0.34787735849056606</v>
      </c>
      <c r="U188" s="197">
        <f t="shared" si="36"/>
        <v>2.3584905660377358E-3</v>
      </c>
      <c r="V188" s="193">
        <f t="shared" si="37"/>
        <v>0.47641509433962265</v>
      </c>
      <c r="W188" s="193">
        <f t="shared" si="38"/>
        <v>2.3584905660377358E-3</v>
      </c>
      <c r="X188" s="193">
        <f t="shared" si="39"/>
        <v>0.16391509433962265</v>
      </c>
      <c r="Y188" s="193">
        <f t="shared" si="40"/>
        <v>0</v>
      </c>
      <c r="Z188" s="193">
        <f t="shared" si="41"/>
        <v>2.3584905660377358E-3</v>
      </c>
      <c r="AA188" s="193">
        <f t="shared" si="42"/>
        <v>3.5377358490566039E-3</v>
      </c>
      <c r="AB188" s="193">
        <f t="shared" si="43"/>
        <v>0</v>
      </c>
      <c r="AC188" s="193">
        <f t="shared" si="44"/>
        <v>1.1792452830188679E-3</v>
      </c>
      <c r="AD188" s="193">
        <f t="shared" si="45"/>
        <v>2.4764150943396226</v>
      </c>
      <c r="AE188" s="193" t="str">
        <f t="shared" si="46"/>
        <v>Clinton</v>
      </c>
      <c r="AF188" s="193"/>
      <c r="AG188" s="193" t="str">
        <f t="shared" si="33"/>
        <v>13-279</v>
      </c>
      <c r="AH188" s="209" t="s">
        <v>5929</v>
      </c>
      <c r="AJ188" s="202">
        <v>13</v>
      </c>
      <c r="AK188" s="202" t="s">
        <v>5202</v>
      </c>
      <c r="AL188" s="209" t="s">
        <v>5929</v>
      </c>
      <c r="AR188"/>
    </row>
    <row r="189" spans="1:44" s="202" customFormat="1" x14ac:dyDescent="0.25">
      <c r="A189" s="193" t="s">
        <v>4864</v>
      </c>
      <c r="B189" s="193">
        <v>13</v>
      </c>
      <c r="C189" s="193" t="s">
        <v>5202</v>
      </c>
      <c r="D189" s="198" t="s">
        <v>5929</v>
      </c>
      <c r="E189" s="198" t="s">
        <v>4852</v>
      </c>
      <c r="F189" s="193">
        <v>69.94</v>
      </c>
      <c r="G189" s="193">
        <v>1544</v>
      </c>
      <c r="H189" s="193">
        <v>1080</v>
      </c>
      <c r="I189" s="193">
        <v>472</v>
      </c>
      <c r="J189" s="193">
        <v>371</v>
      </c>
      <c r="K189" s="193">
        <v>0</v>
      </c>
      <c r="L189" s="193">
        <v>2</v>
      </c>
      <c r="M189" s="193">
        <v>3</v>
      </c>
      <c r="N189" s="193">
        <v>1</v>
      </c>
      <c r="O189" s="193">
        <v>5</v>
      </c>
      <c r="P189" s="193">
        <v>216</v>
      </c>
      <c r="Q189" s="193">
        <v>2</v>
      </c>
      <c r="R189" s="193">
        <v>2</v>
      </c>
      <c r="S189" s="193">
        <f t="shared" si="34"/>
        <v>1074</v>
      </c>
      <c r="T189" s="193">
        <f t="shared" si="35"/>
        <v>0.43947858472998136</v>
      </c>
      <c r="U189" s="197">
        <f t="shared" si="36"/>
        <v>0</v>
      </c>
      <c r="V189" s="193">
        <f t="shared" si="37"/>
        <v>0.34543761638733705</v>
      </c>
      <c r="W189" s="193">
        <f t="shared" si="38"/>
        <v>4.6554934823091251E-3</v>
      </c>
      <c r="X189" s="193">
        <f t="shared" si="39"/>
        <v>0.2011173184357542</v>
      </c>
      <c r="Y189" s="193">
        <f t="shared" si="40"/>
        <v>1.8621973929236499E-3</v>
      </c>
      <c r="Z189" s="193">
        <f t="shared" si="41"/>
        <v>2.7932960893854749E-3</v>
      </c>
      <c r="AA189" s="193">
        <f t="shared" si="42"/>
        <v>9.3109869646182495E-4</v>
      </c>
      <c r="AB189" s="193">
        <f t="shared" si="43"/>
        <v>1.8621973929236499E-3</v>
      </c>
      <c r="AC189" s="193">
        <f t="shared" si="44"/>
        <v>1.8621973929236499E-3</v>
      </c>
      <c r="AD189" s="193">
        <f t="shared" si="45"/>
        <v>0.43947858472998136</v>
      </c>
      <c r="AE189" s="193" t="str">
        <f t="shared" si="46"/>
        <v>Bush</v>
      </c>
      <c r="AF189" s="193"/>
      <c r="AG189" s="193" t="str">
        <f t="shared" si="33"/>
        <v>13-281</v>
      </c>
      <c r="AH189" s="209" t="s">
        <v>5929</v>
      </c>
      <c r="AJ189" s="202">
        <v>13</v>
      </c>
      <c r="AK189" s="202" t="s">
        <v>5202</v>
      </c>
      <c r="AL189" s="209" t="s">
        <v>5929</v>
      </c>
      <c r="AR189"/>
    </row>
    <row r="190" spans="1:44" s="202" customFormat="1" x14ac:dyDescent="0.25">
      <c r="A190" s="193" t="s">
        <v>4865</v>
      </c>
      <c r="B190" s="193">
        <v>13</v>
      </c>
      <c r="C190" s="193" t="s">
        <v>5202</v>
      </c>
      <c r="D190" s="198" t="s">
        <v>5929</v>
      </c>
      <c r="E190" s="198" t="s">
        <v>4853</v>
      </c>
      <c r="F190" s="193">
        <v>71.77</v>
      </c>
      <c r="G190" s="193">
        <v>939</v>
      </c>
      <c r="H190" s="193">
        <v>674</v>
      </c>
      <c r="I190" s="193">
        <v>276</v>
      </c>
      <c r="J190" s="193">
        <v>252</v>
      </c>
      <c r="K190" s="193">
        <v>0</v>
      </c>
      <c r="L190" s="193">
        <v>1</v>
      </c>
      <c r="M190" s="193">
        <v>4</v>
      </c>
      <c r="N190" s="193">
        <v>3</v>
      </c>
      <c r="O190" s="193">
        <v>1</v>
      </c>
      <c r="P190" s="193">
        <v>133</v>
      </c>
      <c r="Q190" s="193">
        <v>0</v>
      </c>
      <c r="R190" s="193">
        <v>0</v>
      </c>
      <c r="S190" s="193">
        <f t="shared" si="34"/>
        <v>670</v>
      </c>
      <c r="T190" s="193">
        <f t="shared" si="35"/>
        <v>0.41194029850746267</v>
      </c>
      <c r="U190" s="197">
        <f t="shared" si="36"/>
        <v>0</v>
      </c>
      <c r="V190" s="193">
        <f t="shared" si="37"/>
        <v>0.37611940298507462</v>
      </c>
      <c r="W190" s="193">
        <f t="shared" si="38"/>
        <v>1.4925373134328358E-3</v>
      </c>
      <c r="X190" s="193">
        <f t="shared" si="39"/>
        <v>0.19850746268656716</v>
      </c>
      <c r="Y190" s="193">
        <f t="shared" si="40"/>
        <v>1.4925373134328358E-3</v>
      </c>
      <c r="Z190" s="193">
        <f t="shared" si="41"/>
        <v>5.9701492537313433E-3</v>
      </c>
      <c r="AA190" s="193">
        <f t="shared" si="42"/>
        <v>4.4776119402985077E-3</v>
      </c>
      <c r="AB190" s="193">
        <f t="shared" si="43"/>
        <v>0</v>
      </c>
      <c r="AC190" s="193">
        <f t="shared" si="44"/>
        <v>0</v>
      </c>
      <c r="AD190" s="193">
        <f t="shared" si="45"/>
        <v>0.41194029850746267</v>
      </c>
      <c r="AE190" s="193" t="str">
        <f t="shared" si="46"/>
        <v>Bush</v>
      </c>
      <c r="AF190" s="193"/>
      <c r="AG190" s="193" t="str">
        <f t="shared" si="33"/>
        <v>13-283</v>
      </c>
      <c r="AH190" s="209" t="s">
        <v>5929</v>
      </c>
      <c r="AJ190" s="202">
        <v>13</v>
      </c>
      <c r="AK190" s="202" t="s">
        <v>5202</v>
      </c>
      <c r="AL190" s="209" t="s">
        <v>5929</v>
      </c>
      <c r="AR190"/>
    </row>
    <row r="191" spans="1:44" s="202" customFormat="1" x14ac:dyDescent="0.25">
      <c r="A191" s="193" t="s">
        <v>4866</v>
      </c>
      <c r="B191" s="193">
        <v>13</v>
      </c>
      <c r="C191" s="193" t="s">
        <v>5202</v>
      </c>
      <c r="D191" s="198" t="s">
        <v>5929</v>
      </c>
      <c r="E191" s="198" t="s">
        <v>4854</v>
      </c>
      <c r="F191" s="193">
        <v>68.569999999999993</v>
      </c>
      <c r="G191" s="193">
        <v>1429</v>
      </c>
      <c r="H191" s="193">
        <v>980</v>
      </c>
      <c r="I191" s="193">
        <v>362</v>
      </c>
      <c r="J191" s="193">
        <v>348</v>
      </c>
      <c r="K191" s="193">
        <v>1</v>
      </c>
      <c r="L191" s="193">
        <v>2</v>
      </c>
      <c r="M191" s="193">
        <v>1</v>
      </c>
      <c r="N191" s="193">
        <v>2</v>
      </c>
      <c r="O191" s="193">
        <v>4</v>
      </c>
      <c r="P191" s="193">
        <v>250</v>
      </c>
      <c r="Q191" s="193">
        <v>0</v>
      </c>
      <c r="R191" s="193">
        <v>0</v>
      </c>
      <c r="S191" s="193">
        <f t="shared" si="34"/>
        <v>970</v>
      </c>
      <c r="T191" s="193">
        <f t="shared" si="35"/>
        <v>0.3731958762886598</v>
      </c>
      <c r="U191" s="197">
        <f t="shared" si="36"/>
        <v>1.0309278350515464E-3</v>
      </c>
      <c r="V191" s="193">
        <f t="shared" si="37"/>
        <v>0.35876288659793815</v>
      </c>
      <c r="W191" s="193">
        <f t="shared" si="38"/>
        <v>4.1237113402061857E-3</v>
      </c>
      <c r="X191" s="193">
        <f t="shared" si="39"/>
        <v>0.25773195876288657</v>
      </c>
      <c r="Y191" s="193">
        <f t="shared" si="40"/>
        <v>2.0618556701030928E-3</v>
      </c>
      <c r="Z191" s="193">
        <f t="shared" si="41"/>
        <v>1.0309278350515464E-3</v>
      </c>
      <c r="AA191" s="193">
        <f t="shared" si="42"/>
        <v>2.0618556701030928E-3</v>
      </c>
      <c r="AB191" s="193">
        <f t="shared" si="43"/>
        <v>0</v>
      </c>
      <c r="AC191" s="193">
        <f t="shared" si="44"/>
        <v>0</v>
      </c>
      <c r="AD191" s="193">
        <f t="shared" si="45"/>
        <v>0.3731958762886598</v>
      </c>
      <c r="AE191" s="193" t="str">
        <f t="shared" si="46"/>
        <v>Bush</v>
      </c>
      <c r="AF191" s="193"/>
      <c r="AG191" s="193" t="str">
        <f t="shared" si="33"/>
        <v>13-285</v>
      </c>
      <c r="AH191" s="209" t="s">
        <v>5929</v>
      </c>
      <c r="AJ191" s="202">
        <v>13</v>
      </c>
      <c r="AK191" s="202" t="s">
        <v>5202</v>
      </c>
      <c r="AL191" s="209" t="s">
        <v>5929</v>
      </c>
      <c r="AR191"/>
    </row>
    <row r="192" spans="1:44" s="202" customFormat="1" x14ac:dyDescent="0.25">
      <c r="A192" s="193" t="s">
        <v>4867</v>
      </c>
      <c r="B192" s="193">
        <v>13</v>
      </c>
      <c r="C192" s="193" t="s">
        <v>5202</v>
      </c>
      <c r="D192" s="198" t="s">
        <v>5929</v>
      </c>
      <c r="E192" s="198" t="s">
        <v>4855</v>
      </c>
      <c r="F192" s="193">
        <v>67.34</v>
      </c>
      <c r="G192" s="193">
        <v>1081</v>
      </c>
      <c r="H192" s="193">
        <v>728</v>
      </c>
      <c r="I192" s="193">
        <v>277</v>
      </c>
      <c r="J192" s="193">
        <v>252</v>
      </c>
      <c r="K192" s="193">
        <v>0</v>
      </c>
      <c r="L192" s="193">
        <v>0</v>
      </c>
      <c r="M192" s="193">
        <v>2</v>
      </c>
      <c r="N192" s="193">
        <v>0</v>
      </c>
      <c r="O192" s="193">
        <v>5</v>
      </c>
      <c r="P192" s="193">
        <v>190</v>
      </c>
      <c r="Q192" s="193">
        <v>0</v>
      </c>
      <c r="R192" s="193">
        <v>1</v>
      </c>
      <c r="S192" s="193">
        <f t="shared" si="34"/>
        <v>727</v>
      </c>
      <c r="T192" s="193">
        <f t="shared" si="35"/>
        <v>0.38101788170563961</v>
      </c>
      <c r="U192" s="197">
        <f t="shared" si="36"/>
        <v>0</v>
      </c>
      <c r="V192" s="193">
        <f t="shared" si="37"/>
        <v>0.34662998624484181</v>
      </c>
      <c r="W192" s="193">
        <f t="shared" si="38"/>
        <v>6.8775790921595595E-3</v>
      </c>
      <c r="X192" s="193">
        <f t="shared" si="39"/>
        <v>0.26134800550206327</v>
      </c>
      <c r="Y192" s="193">
        <f t="shared" si="40"/>
        <v>0</v>
      </c>
      <c r="Z192" s="193">
        <f t="shared" si="41"/>
        <v>2.751031636863824E-3</v>
      </c>
      <c r="AA192" s="193">
        <f t="shared" si="42"/>
        <v>0</v>
      </c>
      <c r="AB192" s="193">
        <f t="shared" si="43"/>
        <v>0</v>
      </c>
      <c r="AC192" s="193">
        <f t="shared" si="44"/>
        <v>1.375515818431912E-3</v>
      </c>
      <c r="AD192" s="193">
        <f t="shared" si="45"/>
        <v>0.38101788170563961</v>
      </c>
      <c r="AE192" s="193" t="str">
        <f t="shared" si="46"/>
        <v>Bush</v>
      </c>
      <c r="AF192" s="193"/>
      <c r="AG192" s="193" t="str">
        <f t="shared" si="33"/>
        <v>13-287</v>
      </c>
      <c r="AH192" s="209" t="s">
        <v>5929</v>
      </c>
      <c r="AJ192" s="202">
        <v>13</v>
      </c>
      <c r="AK192" s="202" t="s">
        <v>5202</v>
      </c>
      <c r="AL192" s="209" t="s">
        <v>5929</v>
      </c>
      <c r="AR192"/>
    </row>
    <row r="193" spans="1:44" s="202" customFormat="1" x14ac:dyDescent="0.25">
      <c r="A193" s="193" t="s">
        <v>4868</v>
      </c>
      <c r="B193" s="193">
        <v>13</v>
      </c>
      <c r="C193" s="193" t="s">
        <v>5202</v>
      </c>
      <c r="D193" s="198" t="s">
        <v>5929</v>
      </c>
      <c r="E193" s="198" t="s">
        <v>4856</v>
      </c>
      <c r="F193" s="193">
        <v>56.62</v>
      </c>
      <c r="G193" s="193">
        <v>807</v>
      </c>
      <c r="H193" s="193">
        <v>457</v>
      </c>
      <c r="I193" s="193">
        <v>137</v>
      </c>
      <c r="J193" s="193">
        <v>176</v>
      </c>
      <c r="K193" s="193">
        <v>2</v>
      </c>
      <c r="L193" s="193">
        <v>3</v>
      </c>
      <c r="M193" s="193">
        <v>1</v>
      </c>
      <c r="N193" s="193">
        <v>2</v>
      </c>
      <c r="O193" s="193">
        <v>2</v>
      </c>
      <c r="P193" s="193">
        <v>130</v>
      </c>
      <c r="Q193" s="193">
        <v>0</v>
      </c>
      <c r="R193" s="193">
        <v>1</v>
      </c>
      <c r="S193" s="193">
        <f t="shared" si="34"/>
        <v>454</v>
      </c>
      <c r="T193" s="193">
        <f t="shared" si="35"/>
        <v>0.30176211453744495</v>
      </c>
      <c r="U193" s="197">
        <f t="shared" si="36"/>
        <v>4.4052863436123352E-3</v>
      </c>
      <c r="V193" s="193">
        <f t="shared" si="37"/>
        <v>0.38766519823788548</v>
      </c>
      <c r="W193" s="193">
        <f t="shared" si="38"/>
        <v>4.4052863436123352E-3</v>
      </c>
      <c r="X193" s="193">
        <f t="shared" si="39"/>
        <v>0.28634361233480177</v>
      </c>
      <c r="Y193" s="193">
        <f t="shared" si="40"/>
        <v>6.6079295154185024E-3</v>
      </c>
      <c r="Z193" s="193">
        <f t="shared" si="41"/>
        <v>2.2026431718061676E-3</v>
      </c>
      <c r="AA193" s="193">
        <f t="shared" si="42"/>
        <v>4.4052863436123352E-3</v>
      </c>
      <c r="AB193" s="193">
        <f t="shared" si="43"/>
        <v>0</v>
      </c>
      <c r="AC193" s="193">
        <f t="shared" si="44"/>
        <v>2.2026431718061676E-3</v>
      </c>
      <c r="AD193" s="193">
        <f t="shared" si="45"/>
        <v>2.3876651982378854</v>
      </c>
      <c r="AE193" s="193" t="str">
        <f t="shared" si="46"/>
        <v>Clinton</v>
      </c>
      <c r="AF193" s="193"/>
      <c r="AG193" s="193" t="str">
        <f t="shared" si="33"/>
        <v>13-289</v>
      </c>
      <c r="AH193" s="209" t="s">
        <v>5929</v>
      </c>
      <c r="AJ193" s="202">
        <v>13</v>
      </c>
      <c r="AK193" s="202" t="s">
        <v>5202</v>
      </c>
      <c r="AL193" s="209" t="s">
        <v>5929</v>
      </c>
      <c r="AR193"/>
    </row>
    <row r="194" spans="1:44" s="202" customFormat="1" x14ac:dyDescent="0.25">
      <c r="A194" s="193" t="s">
        <v>4869</v>
      </c>
      <c r="B194" s="193">
        <v>13</v>
      </c>
      <c r="C194" s="193" t="s">
        <v>5202</v>
      </c>
      <c r="D194" s="198" t="s">
        <v>5929</v>
      </c>
      <c r="E194" s="198" t="s">
        <v>4857</v>
      </c>
      <c r="F194" s="193">
        <v>66.41</v>
      </c>
      <c r="G194" s="193">
        <v>789</v>
      </c>
      <c r="H194" s="193">
        <v>524</v>
      </c>
      <c r="I194" s="193">
        <v>212</v>
      </c>
      <c r="J194" s="193">
        <v>153</v>
      </c>
      <c r="K194" s="193">
        <v>1</v>
      </c>
      <c r="L194" s="193">
        <v>1</v>
      </c>
      <c r="M194" s="193">
        <v>0</v>
      </c>
      <c r="N194" s="193">
        <v>0</v>
      </c>
      <c r="O194" s="193">
        <v>8</v>
      </c>
      <c r="P194" s="193">
        <v>145</v>
      </c>
      <c r="Q194" s="193">
        <v>0</v>
      </c>
      <c r="R194" s="193">
        <v>1</v>
      </c>
      <c r="S194" s="193">
        <f t="shared" si="34"/>
        <v>521</v>
      </c>
      <c r="T194" s="193">
        <f t="shared" si="35"/>
        <v>0.40690978886756241</v>
      </c>
      <c r="U194" s="197">
        <f t="shared" si="36"/>
        <v>1.9193857965451055E-3</v>
      </c>
      <c r="V194" s="193">
        <f t="shared" si="37"/>
        <v>0.29366602687140114</v>
      </c>
      <c r="W194" s="193">
        <f t="shared" si="38"/>
        <v>1.5355086372360844E-2</v>
      </c>
      <c r="X194" s="193">
        <f t="shared" si="39"/>
        <v>0.27831094049904032</v>
      </c>
      <c r="Y194" s="193">
        <f t="shared" si="40"/>
        <v>1.9193857965451055E-3</v>
      </c>
      <c r="Z194" s="193">
        <f t="shared" si="41"/>
        <v>0</v>
      </c>
      <c r="AA194" s="193">
        <f t="shared" si="42"/>
        <v>0</v>
      </c>
      <c r="AB194" s="193">
        <f t="shared" si="43"/>
        <v>0</v>
      </c>
      <c r="AC194" s="193">
        <f t="shared" si="44"/>
        <v>1.9193857965451055E-3</v>
      </c>
      <c r="AD194" s="193">
        <f t="shared" si="45"/>
        <v>0.40690978886756241</v>
      </c>
      <c r="AE194" s="193" t="str">
        <f t="shared" si="46"/>
        <v>Bush</v>
      </c>
      <c r="AF194" s="193"/>
      <c r="AG194" s="193" t="str">
        <f t="shared" ref="AG194:AG257" si="47">A194</f>
        <v>13-291</v>
      </c>
      <c r="AH194" s="209" t="s">
        <v>5929</v>
      </c>
      <c r="AJ194" s="202">
        <v>13</v>
      </c>
      <c r="AK194" s="202" t="s">
        <v>5202</v>
      </c>
      <c r="AL194" s="209" t="s">
        <v>5929</v>
      </c>
      <c r="AR194"/>
    </row>
    <row r="195" spans="1:44" s="202" customFormat="1" x14ac:dyDescent="0.25">
      <c r="A195" s="193" t="s">
        <v>4870</v>
      </c>
      <c r="B195" s="193">
        <v>13</v>
      </c>
      <c r="C195" s="193" t="s">
        <v>5202</v>
      </c>
      <c r="D195" s="198" t="s">
        <v>5929</v>
      </c>
      <c r="E195" s="198" t="s">
        <v>4858</v>
      </c>
      <c r="F195" s="193">
        <v>62.71</v>
      </c>
      <c r="G195" s="202">
        <v>759</v>
      </c>
      <c r="H195" s="202">
        <v>476</v>
      </c>
      <c r="I195" s="193">
        <v>138</v>
      </c>
      <c r="J195" s="193">
        <v>174</v>
      </c>
      <c r="K195" s="193">
        <v>0</v>
      </c>
      <c r="L195" s="193">
        <v>4</v>
      </c>
      <c r="M195" s="193">
        <v>1</v>
      </c>
      <c r="N195" s="193">
        <v>1</v>
      </c>
      <c r="O195" s="193">
        <v>2</v>
      </c>
      <c r="P195" s="193">
        <v>153</v>
      </c>
      <c r="Q195" s="193">
        <v>1</v>
      </c>
      <c r="R195" s="193">
        <v>0</v>
      </c>
      <c r="S195" s="193">
        <f t="shared" ref="S195:S258" si="48">SUM(I195:R195)</f>
        <v>474</v>
      </c>
      <c r="T195" s="193">
        <f t="shared" ref="T195:T258" si="49">I195/S195</f>
        <v>0.29113924050632911</v>
      </c>
      <c r="U195" s="197">
        <f t="shared" ref="U195:U258" si="50">K195/S195</f>
        <v>0</v>
      </c>
      <c r="V195" s="193">
        <f t="shared" ref="V195:V258" si="51">J195/S195</f>
        <v>0.36708860759493672</v>
      </c>
      <c r="W195" s="193">
        <f t="shared" ref="W195:W258" si="52">O195/S195</f>
        <v>4.2194092827004216E-3</v>
      </c>
      <c r="X195" s="193">
        <f t="shared" ref="X195:X258" si="53">P195/S195</f>
        <v>0.32278481012658228</v>
      </c>
      <c r="Y195" s="193">
        <f t="shared" ref="Y195:Y258" si="54">L195/S195</f>
        <v>8.4388185654008432E-3</v>
      </c>
      <c r="Z195" s="193">
        <f t="shared" ref="Z195:Z258" si="55">M195/S195</f>
        <v>2.1097046413502108E-3</v>
      </c>
      <c r="AA195" s="193">
        <f t="shared" ref="AA195:AA258" si="56">N195/S195</f>
        <v>2.1097046413502108E-3</v>
      </c>
      <c r="AB195" s="193">
        <f t="shared" ref="AB195:AB258" si="57">Q195/S195</f>
        <v>2.1097046413502108E-3</v>
      </c>
      <c r="AC195" s="193">
        <f t="shared" ref="AC195:AC258" si="58">R195/S195</f>
        <v>0</v>
      </c>
      <c r="AD195" s="193">
        <f t="shared" ref="AD195:AD258" si="59">IF(S195=0,10,IF(MAX(I195:R195)=LARGE(I195:R195,2),9,IF(I195=MAX(I195:R195),T195,IF(K195=MAX(I195:R195),U195+1,IF(J195=MAX(I195:R195),V195+2,IF(O195=MAX(I195:R195),W195+3,IF(P195=MAX(I195:R195),X195+4,IF(L195=MAX(I195:R195),Y195+5,IF(M195=MAX(I195:R195),Z195+6,IF(N195=MAX(I195:R195),AA195+7,IF(Q195=MAX(I195:R195),AB195+8,-1)))))))))))</f>
        <v>2.3670886075949369</v>
      </c>
      <c r="AE195" s="193" t="str">
        <f t="shared" ref="AE195:AE258" si="60">IF(AD195&gt;=9,"Tie",IF(AD195&gt;4,"Perot",IF(AD195&gt;2,"Clinton","Bush")))</f>
        <v>Clinton</v>
      </c>
      <c r="AF195" s="193"/>
      <c r="AG195" s="193" t="str">
        <f t="shared" si="47"/>
        <v>13-293</v>
      </c>
      <c r="AH195" s="209" t="s">
        <v>5929</v>
      </c>
      <c r="AJ195" s="202">
        <v>13</v>
      </c>
      <c r="AK195" s="202" t="s">
        <v>5202</v>
      </c>
      <c r="AL195" s="209" t="s">
        <v>5929</v>
      </c>
      <c r="AR195"/>
    </row>
    <row r="196" spans="1:44" s="202" customFormat="1" x14ac:dyDescent="0.25">
      <c r="A196" s="193" t="s">
        <v>4861</v>
      </c>
      <c r="B196" s="193">
        <v>13</v>
      </c>
      <c r="C196" s="193" t="s">
        <v>5961</v>
      </c>
      <c r="D196" s="198">
        <v>0</v>
      </c>
      <c r="E196" s="198" t="s">
        <v>4540</v>
      </c>
      <c r="F196" s="193"/>
      <c r="G196" s="193">
        <v>0</v>
      </c>
      <c r="H196" s="193">
        <v>1085</v>
      </c>
      <c r="I196" s="193">
        <v>389</v>
      </c>
      <c r="J196" s="193">
        <v>422</v>
      </c>
      <c r="K196" s="193">
        <v>2</v>
      </c>
      <c r="L196" s="193">
        <v>3</v>
      </c>
      <c r="M196" s="193">
        <v>2</v>
      </c>
      <c r="N196" s="193">
        <v>1</v>
      </c>
      <c r="O196" s="193">
        <v>2</v>
      </c>
      <c r="P196" s="193">
        <v>242</v>
      </c>
      <c r="Q196" s="193">
        <v>0</v>
      </c>
      <c r="R196" s="193">
        <v>3</v>
      </c>
      <c r="S196" s="193">
        <f t="shared" si="48"/>
        <v>1066</v>
      </c>
      <c r="T196" s="193">
        <f t="shared" si="49"/>
        <v>0.36491557223264542</v>
      </c>
      <c r="U196" s="197">
        <f t="shared" si="50"/>
        <v>1.876172607879925E-3</v>
      </c>
      <c r="V196" s="193">
        <f t="shared" si="51"/>
        <v>0.39587242026266417</v>
      </c>
      <c r="W196" s="193">
        <f t="shared" si="52"/>
        <v>1.876172607879925E-3</v>
      </c>
      <c r="X196" s="193">
        <f t="shared" si="53"/>
        <v>0.22701688555347091</v>
      </c>
      <c r="Y196" s="193">
        <f t="shared" si="54"/>
        <v>2.8142589118198874E-3</v>
      </c>
      <c r="Z196" s="193">
        <f t="shared" si="55"/>
        <v>1.876172607879925E-3</v>
      </c>
      <c r="AA196" s="193">
        <f t="shared" si="56"/>
        <v>9.3808630393996248E-4</v>
      </c>
      <c r="AB196" s="193">
        <f t="shared" si="57"/>
        <v>0</v>
      </c>
      <c r="AC196" s="193">
        <f t="shared" si="58"/>
        <v>2.8142589118198874E-3</v>
      </c>
      <c r="AD196" s="193">
        <f t="shared" si="59"/>
        <v>2.395872420262664</v>
      </c>
      <c r="AE196" s="193" t="str">
        <f t="shared" si="60"/>
        <v>Clinton</v>
      </c>
      <c r="AF196" s="193"/>
      <c r="AG196" s="193" t="str">
        <f t="shared" si="47"/>
        <v>13-991</v>
      </c>
      <c r="AH196" s="209">
        <v>0</v>
      </c>
      <c r="AJ196" s="202">
        <v>13</v>
      </c>
      <c r="AK196" s="202" t="s">
        <v>5961</v>
      </c>
      <c r="AL196" s="209">
        <v>0</v>
      </c>
      <c r="AR196"/>
    </row>
    <row r="197" spans="1:44" s="202" customFormat="1" x14ac:dyDescent="0.25">
      <c r="A197" s="193" t="s">
        <v>4860</v>
      </c>
      <c r="B197" s="193">
        <v>13</v>
      </c>
      <c r="C197" s="193" t="s">
        <v>5962</v>
      </c>
      <c r="D197" s="198">
        <v>0</v>
      </c>
      <c r="E197" s="198" t="s">
        <v>4541</v>
      </c>
      <c r="F197" s="193"/>
      <c r="G197" s="193">
        <v>0</v>
      </c>
      <c r="H197" s="193">
        <v>763</v>
      </c>
      <c r="I197" s="193">
        <v>250</v>
      </c>
      <c r="J197" s="193">
        <v>248</v>
      </c>
      <c r="K197" s="193">
        <v>1</v>
      </c>
      <c r="L197" s="193">
        <v>4</v>
      </c>
      <c r="M197" s="193">
        <v>1</v>
      </c>
      <c r="N197" s="193">
        <v>0</v>
      </c>
      <c r="O197" s="193">
        <v>3</v>
      </c>
      <c r="P197" s="193">
        <v>242</v>
      </c>
      <c r="Q197" s="193">
        <v>1</v>
      </c>
      <c r="R197" s="193">
        <v>2</v>
      </c>
      <c r="S197" s="193">
        <f t="shared" si="48"/>
        <v>752</v>
      </c>
      <c r="T197" s="193">
        <f t="shared" si="49"/>
        <v>0.33244680851063829</v>
      </c>
      <c r="U197" s="197">
        <f t="shared" si="50"/>
        <v>1.3297872340425532E-3</v>
      </c>
      <c r="V197" s="193">
        <f t="shared" si="51"/>
        <v>0.32978723404255317</v>
      </c>
      <c r="W197" s="193">
        <f t="shared" si="52"/>
        <v>3.9893617021276593E-3</v>
      </c>
      <c r="X197" s="193">
        <f t="shared" si="53"/>
        <v>0.32180851063829785</v>
      </c>
      <c r="Y197" s="193">
        <f t="shared" si="54"/>
        <v>5.3191489361702126E-3</v>
      </c>
      <c r="Z197" s="193">
        <f t="shared" si="55"/>
        <v>1.3297872340425532E-3</v>
      </c>
      <c r="AA197" s="193">
        <f t="shared" si="56"/>
        <v>0</v>
      </c>
      <c r="AB197" s="193">
        <f t="shared" si="57"/>
        <v>1.3297872340425532E-3</v>
      </c>
      <c r="AC197" s="193">
        <f t="shared" si="58"/>
        <v>2.6595744680851063E-3</v>
      </c>
      <c r="AD197" s="193">
        <f t="shared" si="59"/>
        <v>0.33244680851063829</v>
      </c>
      <c r="AE197" s="193" t="str">
        <f t="shared" si="60"/>
        <v>Bush</v>
      </c>
      <c r="AF197" s="193"/>
      <c r="AG197" s="193" t="str">
        <f t="shared" si="47"/>
        <v>13-995</v>
      </c>
      <c r="AH197" s="209">
        <v>0</v>
      </c>
      <c r="AJ197" s="202">
        <v>13</v>
      </c>
      <c r="AK197" s="202" t="s">
        <v>5962</v>
      </c>
      <c r="AL197" s="209">
        <v>0</v>
      </c>
      <c r="AR197"/>
    </row>
    <row r="198" spans="1:44" s="202" customFormat="1" x14ac:dyDescent="0.25">
      <c r="A198" s="193" t="s">
        <v>4859</v>
      </c>
      <c r="B198" s="193">
        <v>13</v>
      </c>
      <c r="C198" s="193" t="e">
        <v>#VALUE!</v>
      </c>
      <c r="D198" s="198">
        <v>0</v>
      </c>
      <c r="E198" s="198" t="s">
        <v>4542</v>
      </c>
      <c r="F198" s="193">
        <v>85.23</v>
      </c>
      <c r="G198" s="193">
        <v>9454</v>
      </c>
      <c r="H198" s="193">
        <v>8058</v>
      </c>
      <c r="I198" s="193">
        <v>2963</v>
      </c>
      <c r="J198" s="193">
        <v>3001</v>
      </c>
      <c r="K198" s="193">
        <v>9</v>
      </c>
      <c r="L198" s="193">
        <v>20</v>
      </c>
      <c r="M198" s="193">
        <v>22</v>
      </c>
      <c r="N198" s="193">
        <v>14</v>
      </c>
      <c r="O198" s="193">
        <v>37</v>
      </c>
      <c r="P198" s="193">
        <v>1907</v>
      </c>
      <c r="Q198" s="193">
        <v>4</v>
      </c>
      <c r="R198" s="193">
        <v>12</v>
      </c>
      <c r="S198" s="193">
        <f t="shared" si="48"/>
        <v>7989</v>
      </c>
      <c r="T198" s="193">
        <f t="shared" si="49"/>
        <v>0.37088496682939043</v>
      </c>
      <c r="U198" s="197">
        <f t="shared" si="50"/>
        <v>1.1265490048817123E-3</v>
      </c>
      <c r="V198" s="193">
        <f t="shared" si="51"/>
        <v>0.37564150707222432</v>
      </c>
      <c r="W198" s="193">
        <f t="shared" si="52"/>
        <v>4.6313681311803733E-3</v>
      </c>
      <c r="X198" s="193">
        <f t="shared" si="53"/>
        <v>0.23870321692326948</v>
      </c>
      <c r="Y198" s="193">
        <f t="shared" si="54"/>
        <v>2.503442233070472E-3</v>
      </c>
      <c r="Z198" s="193">
        <f t="shared" si="55"/>
        <v>2.7537864563775189E-3</v>
      </c>
      <c r="AA198" s="193">
        <f t="shared" si="56"/>
        <v>1.7524095631493302E-3</v>
      </c>
      <c r="AB198" s="193">
        <f t="shared" si="57"/>
        <v>5.0068844661409434E-4</v>
      </c>
      <c r="AC198" s="193">
        <f t="shared" si="58"/>
        <v>1.5020653398422831E-3</v>
      </c>
      <c r="AD198" s="193">
        <f t="shared" si="59"/>
        <v>2.3756415070722241</v>
      </c>
      <c r="AE198" s="193" t="str">
        <f t="shared" si="60"/>
        <v>Clinton</v>
      </c>
      <c r="AF198" s="193"/>
      <c r="AG198" s="193" t="str">
        <f t="shared" si="47"/>
        <v>13-TOT</v>
      </c>
      <c r="AH198" s="209">
        <v>0</v>
      </c>
      <c r="AJ198" s="202">
        <v>13</v>
      </c>
      <c r="AK198" s="202" t="e">
        <v>#VALUE!</v>
      </c>
      <c r="AL198" s="209">
        <v>0</v>
      </c>
      <c r="AR198"/>
    </row>
    <row r="199" spans="1:44" s="202" customFormat="1" x14ac:dyDescent="0.25">
      <c r="A199" s="193" t="s">
        <v>4878</v>
      </c>
      <c r="B199" s="193">
        <v>14</v>
      </c>
      <c r="C199" s="193" t="s">
        <v>5202</v>
      </c>
      <c r="D199" s="198" t="s">
        <v>5929</v>
      </c>
      <c r="E199" s="198" t="s">
        <v>4871</v>
      </c>
      <c r="F199" s="193">
        <v>61.11</v>
      </c>
      <c r="G199" s="193">
        <v>895</v>
      </c>
      <c r="H199" s="193">
        <v>547</v>
      </c>
      <c r="I199" s="193">
        <v>177</v>
      </c>
      <c r="J199" s="193">
        <v>203</v>
      </c>
      <c r="K199" s="193">
        <v>2</v>
      </c>
      <c r="L199" s="193">
        <v>2</v>
      </c>
      <c r="M199" s="193">
        <v>2</v>
      </c>
      <c r="N199" s="193">
        <v>1</v>
      </c>
      <c r="O199" s="193">
        <v>6</v>
      </c>
      <c r="P199" s="193">
        <v>149</v>
      </c>
      <c r="Q199" s="193">
        <v>0</v>
      </c>
      <c r="R199" s="202">
        <v>0</v>
      </c>
      <c r="S199" s="193">
        <f t="shared" si="48"/>
        <v>542</v>
      </c>
      <c r="T199" s="193">
        <f t="shared" si="49"/>
        <v>0.32656826568265684</v>
      </c>
      <c r="U199" s="197">
        <f t="shared" si="50"/>
        <v>3.6900369003690036E-3</v>
      </c>
      <c r="V199" s="193">
        <f t="shared" si="51"/>
        <v>0.37453874538745385</v>
      </c>
      <c r="W199" s="193">
        <f t="shared" si="52"/>
        <v>1.107011070110701E-2</v>
      </c>
      <c r="X199" s="193">
        <f t="shared" si="53"/>
        <v>0.27490774907749077</v>
      </c>
      <c r="Y199" s="193">
        <f t="shared" si="54"/>
        <v>3.6900369003690036E-3</v>
      </c>
      <c r="Z199" s="193">
        <f t="shared" si="55"/>
        <v>3.6900369003690036E-3</v>
      </c>
      <c r="AA199" s="193">
        <f t="shared" si="56"/>
        <v>1.8450184501845018E-3</v>
      </c>
      <c r="AB199" s="193">
        <f t="shared" si="57"/>
        <v>0</v>
      </c>
      <c r="AC199" s="193">
        <f t="shared" si="58"/>
        <v>0</v>
      </c>
      <c r="AD199" s="193">
        <f t="shared" si="59"/>
        <v>2.3745387453874538</v>
      </c>
      <c r="AE199" s="193" t="str">
        <f t="shared" si="60"/>
        <v>Clinton</v>
      </c>
      <c r="AF199" s="193"/>
      <c r="AG199" s="193" t="str">
        <f t="shared" si="47"/>
        <v>14-295</v>
      </c>
      <c r="AH199" s="209" t="s">
        <v>5929</v>
      </c>
      <c r="AJ199" s="202">
        <v>14</v>
      </c>
      <c r="AK199" s="202" t="s">
        <v>5202</v>
      </c>
      <c r="AL199" s="209" t="s">
        <v>5929</v>
      </c>
      <c r="AR199"/>
    </row>
    <row r="200" spans="1:44" s="202" customFormat="1" x14ac:dyDescent="0.25">
      <c r="A200" s="193" t="s">
        <v>4879</v>
      </c>
      <c r="B200" s="193">
        <v>14</v>
      </c>
      <c r="C200" s="193" t="s">
        <v>5202</v>
      </c>
      <c r="D200" s="198" t="s">
        <v>5929</v>
      </c>
      <c r="E200" s="198" t="s">
        <v>4872</v>
      </c>
      <c r="F200" s="193">
        <v>46.26</v>
      </c>
      <c r="G200" s="193">
        <v>4172</v>
      </c>
      <c r="H200" s="193">
        <v>1930</v>
      </c>
      <c r="I200" s="193">
        <v>1184</v>
      </c>
      <c r="J200" s="193">
        <v>295</v>
      </c>
      <c r="K200" s="193">
        <v>0</v>
      </c>
      <c r="L200" s="193">
        <v>2</v>
      </c>
      <c r="M200" s="193">
        <v>1</v>
      </c>
      <c r="N200" s="193">
        <v>0</v>
      </c>
      <c r="O200" s="193">
        <v>4</v>
      </c>
      <c r="P200" s="193">
        <v>432</v>
      </c>
      <c r="Q200" s="193">
        <v>1</v>
      </c>
      <c r="R200" s="193">
        <v>2</v>
      </c>
      <c r="S200" s="193">
        <f t="shared" si="48"/>
        <v>1921</v>
      </c>
      <c r="T200" s="193">
        <f t="shared" si="49"/>
        <v>0.61634565330557001</v>
      </c>
      <c r="U200" s="197">
        <f t="shared" si="50"/>
        <v>0</v>
      </c>
      <c r="V200" s="193">
        <f t="shared" si="51"/>
        <v>0.15356585111920876</v>
      </c>
      <c r="W200" s="193">
        <f t="shared" si="52"/>
        <v>2.0822488287350338E-3</v>
      </c>
      <c r="X200" s="193">
        <f t="shared" si="53"/>
        <v>0.22488287350338365</v>
      </c>
      <c r="Y200" s="193">
        <f t="shared" si="54"/>
        <v>1.0411244143675169E-3</v>
      </c>
      <c r="Z200" s="193">
        <f t="shared" si="55"/>
        <v>5.2056220718375845E-4</v>
      </c>
      <c r="AA200" s="193">
        <f t="shared" si="56"/>
        <v>0</v>
      </c>
      <c r="AB200" s="193">
        <f t="shared" si="57"/>
        <v>5.2056220718375845E-4</v>
      </c>
      <c r="AC200" s="193">
        <f t="shared" si="58"/>
        <v>1.0411244143675169E-3</v>
      </c>
      <c r="AD200" s="193">
        <f t="shared" si="59"/>
        <v>0.61634565330557001</v>
      </c>
      <c r="AE200" s="193" t="str">
        <f t="shared" si="60"/>
        <v>Bush</v>
      </c>
      <c r="AF200" s="193"/>
      <c r="AG200" s="193" t="str">
        <f t="shared" si="47"/>
        <v>14-297</v>
      </c>
      <c r="AH200" s="209" t="s">
        <v>5929</v>
      </c>
      <c r="AJ200" s="202">
        <v>14</v>
      </c>
      <c r="AK200" s="202" t="s">
        <v>5202</v>
      </c>
      <c r="AL200" s="209" t="s">
        <v>5929</v>
      </c>
      <c r="AR200"/>
    </row>
    <row r="201" spans="1:44" s="202" customFormat="1" x14ac:dyDescent="0.25">
      <c r="A201" s="193" t="s">
        <v>4880</v>
      </c>
      <c r="B201" s="193">
        <v>14</v>
      </c>
      <c r="C201" s="193" t="s">
        <v>5202</v>
      </c>
      <c r="D201" s="198" t="s">
        <v>5929</v>
      </c>
      <c r="E201" s="198" t="s">
        <v>4873</v>
      </c>
      <c r="F201" s="193">
        <v>61.13</v>
      </c>
      <c r="G201" s="193">
        <v>1181</v>
      </c>
      <c r="H201" s="193">
        <v>722</v>
      </c>
      <c r="I201" s="193">
        <v>254</v>
      </c>
      <c r="J201" s="193">
        <v>248</v>
      </c>
      <c r="K201" s="193">
        <v>1</v>
      </c>
      <c r="L201" s="193">
        <v>3</v>
      </c>
      <c r="M201" s="193">
        <v>2</v>
      </c>
      <c r="N201" s="193">
        <v>4</v>
      </c>
      <c r="O201" s="193">
        <v>6</v>
      </c>
      <c r="P201" s="193">
        <v>193</v>
      </c>
      <c r="Q201" s="193">
        <v>2</v>
      </c>
      <c r="R201" s="193">
        <v>1</v>
      </c>
      <c r="S201" s="193">
        <f t="shared" si="48"/>
        <v>714</v>
      </c>
      <c r="T201" s="193">
        <f t="shared" si="49"/>
        <v>0.35574229691876752</v>
      </c>
      <c r="U201" s="197">
        <f t="shared" si="50"/>
        <v>1.4005602240896359E-3</v>
      </c>
      <c r="V201" s="193">
        <f t="shared" si="51"/>
        <v>0.34733893557422968</v>
      </c>
      <c r="W201" s="193">
        <f t="shared" si="52"/>
        <v>8.4033613445378148E-3</v>
      </c>
      <c r="X201" s="193">
        <f t="shared" si="53"/>
        <v>0.2703081232492997</v>
      </c>
      <c r="Y201" s="193">
        <f t="shared" si="54"/>
        <v>4.2016806722689074E-3</v>
      </c>
      <c r="Z201" s="193">
        <f t="shared" si="55"/>
        <v>2.8011204481792717E-3</v>
      </c>
      <c r="AA201" s="193">
        <f t="shared" si="56"/>
        <v>5.6022408963585435E-3</v>
      </c>
      <c r="AB201" s="193">
        <f t="shared" si="57"/>
        <v>2.8011204481792717E-3</v>
      </c>
      <c r="AC201" s="193">
        <f t="shared" si="58"/>
        <v>1.4005602240896359E-3</v>
      </c>
      <c r="AD201" s="193">
        <f t="shared" si="59"/>
        <v>0.35574229691876752</v>
      </c>
      <c r="AE201" s="193" t="str">
        <f t="shared" si="60"/>
        <v>Bush</v>
      </c>
      <c r="AF201" s="193"/>
      <c r="AG201" s="193" t="str">
        <f t="shared" si="47"/>
        <v>14-299</v>
      </c>
      <c r="AH201" s="209" t="s">
        <v>5929</v>
      </c>
      <c r="AJ201" s="202">
        <v>14</v>
      </c>
      <c r="AK201" s="202" t="s">
        <v>5202</v>
      </c>
      <c r="AL201" s="209" t="s">
        <v>5929</v>
      </c>
      <c r="AR201"/>
    </row>
    <row r="202" spans="1:44" s="202" customFormat="1" x14ac:dyDescent="0.25">
      <c r="A202" s="193" t="s">
        <v>4881</v>
      </c>
      <c r="B202" s="193">
        <v>14</v>
      </c>
      <c r="C202" s="193" t="s">
        <v>5202</v>
      </c>
      <c r="D202" s="198" t="s">
        <v>5929</v>
      </c>
      <c r="E202" s="198" t="s">
        <v>4874</v>
      </c>
      <c r="F202" s="193">
        <v>59.98</v>
      </c>
      <c r="G202" s="193">
        <v>1352</v>
      </c>
      <c r="H202" s="193">
        <v>811</v>
      </c>
      <c r="I202" s="193">
        <v>291</v>
      </c>
      <c r="J202" s="193">
        <v>268</v>
      </c>
      <c r="K202" s="193">
        <v>4</v>
      </c>
      <c r="L202" s="193">
        <v>3</v>
      </c>
      <c r="M202" s="193">
        <v>1</v>
      </c>
      <c r="N202" s="193">
        <v>3</v>
      </c>
      <c r="O202" s="193">
        <v>4</v>
      </c>
      <c r="P202" s="193">
        <v>224</v>
      </c>
      <c r="Q202" s="193">
        <v>3</v>
      </c>
      <c r="R202" s="193">
        <v>2</v>
      </c>
      <c r="S202" s="193">
        <f t="shared" si="48"/>
        <v>803</v>
      </c>
      <c r="T202" s="193">
        <f t="shared" si="49"/>
        <v>0.36239103362391034</v>
      </c>
      <c r="U202" s="197">
        <f t="shared" si="50"/>
        <v>4.9813200498132005E-3</v>
      </c>
      <c r="V202" s="193">
        <f t="shared" si="51"/>
        <v>0.33374844333748444</v>
      </c>
      <c r="W202" s="193">
        <f t="shared" si="52"/>
        <v>4.9813200498132005E-3</v>
      </c>
      <c r="X202" s="193">
        <f t="shared" si="53"/>
        <v>0.27895392278953923</v>
      </c>
      <c r="Y202" s="193">
        <f t="shared" si="54"/>
        <v>3.7359900373599006E-3</v>
      </c>
      <c r="Z202" s="193">
        <f t="shared" si="55"/>
        <v>1.2453300124533001E-3</v>
      </c>
      <c r="AA202" s="193">
        <f t="shared" si="56"/>
        <v>3.7359900373599006E-3</v>
      </c>
      <c r="AB202" s="193">
        <f t="shared" si="57"/>
        <v>3.7359900373599006E-3</v>
      </c>
      <c r="AC202" s="193">
        <f t="shared" si="58"/>
        <v>2.4906600249066002E-3</v>
      </c>
      <c r="AD202" s="193">
        <f t="shared" si="59"/>
        <v>0.36239103362391034</v>
      </c>
      <c r="AE202" s="193" t="str">
        <f t="shared" si="60"/>
        <v>Bush</v>
      </c>
      <c r="AF202" s="193"/>
      <c r="AG202" s="193" t="str">
        <f t="shared" si="47"/>
        <v>14-301</v>
      </c>
      <c r="AH202" s="209" t="s">
        <v>5929</v>
      </c>
      <c r="AJ202" s="202">
        <v>14</v>
      </c>
      <c r="AK202" s="202" t="s">
        <v>5202</v>
      </c>
      <c r="AL202" s="209" t="s">
        <v>5929</v>
      </c>
      <c r="AR202"/>
    </row>
    <row r="203" spans="1:44" s="202" customFormat="1" x14ac:dyDescent="0.25">
      <c r="A203" s="193" t="s">
        <v>4877</v>
      </c>
      <c r="B203" s="193">
        <v>14</v>
      </c>
      <c r="C203" s="193" t="s">
        <v>5961</v>
      </c>
      <c r="D203" s="198">
        <v>0</v>
      </c>
      <c r="E203" s="198" t="s">
        <v>4540</v>
      </c>
      <c r="F203" s="193"/>
      <c r="G203" s="193">
        <v>0</v>
      </c>
      <c r="H203" s="193">
        <v>1246</v>
      </c>
      <c r="I203" s="193">
        <v>674</v>
      </c>
      <c r="J203" s="193">
        <v>251</v>
      </c>
      <c r="K203" s="193">
        <v>1</v>
      </c>
      <c r="L203" s="193">
        <v>10</v>
      </c>
      <c r="M203" s="193">
        <v>0</v>
      </c>
      <c r="N203" s="193">
        <v>0</v>
      </c>
      <c r="O203" s="193">
        <v>3</v>
      </c>
      <c r="P203" s="193">
        <v>296</v>
      </c>
      <c r="Q203" s="193">
        <v>2</v>
      </c>
      <c r="R203" s="193">
        <v>1</v>
      </c>
      <c r="S203" s="193">
        <f t="shared" si="48"/>
        <v>1238</v>
      </c>
      <c r="T203" s="193">
        <f t="shared" si="49"/>
        <v>0.54442649434571888</v>
      </c>
      <c r="U203" s="197">
        <f t="shared" si="50"/>
        <v>8.0775444264943462E-4</v>
      </c>
      <c r="V203" s="193">
        <f t="shared" si="51"/>
        <v>0.20274636510500807</v>
      </c>
      <c r="W203" s="193">
        <f t="shared" si="52"/>
        <v>2.4232633279483036E-3</v>
      </c>
      <c r="X203" s="193">
        <f t="shared" si="53"/>
        <v>0.23909531502423265</v>
      </c>
      <c r="Y203" s="193">
        <f t="shared" si="54"/>
        <v>8.0775444264943458E-3</v>
      </c>
      <c r="Z203" s="193">
        <f t="shared" si="55"/>
        <v>0</v>
      </c>
      <c r="AA203" s="193">
        <f t="shared" si="56"/>
        <v>0</v>
      </c>
      <c r="AB203" s="193">
        <f t="shared" si="57"/>
        <v>1.6155088852988692E-3</v>
      </c>
      <c r="AC203" s="193">
        <f t="shared" si="58"/>
        <v>8.0775444264943462E-4</v>
      </c>
      <c r="AD203" s="193">
        <f t="shared" si="59"/>
        <v>0.54442649434571888</v>
      </c>
      <c r="AE203" s="193" t="str">
        <f t="shared" si="60"/>
        <v>Bush</v>
      </c>
      <c r="AF203" s="193"/>
      <c r="AG203" s="193" t="str">
        <f t="shared" si="47"/>
        <v>14-991</v>
      </c>
      <c r="AH203" s="209">
        <v>0</v>
      </c>
      <c r="AJ203" s="202">
        <v>14</v>
      </c>
      <c r="AK203" s="202" t="s">
        <v>5961</v>
      </c>
      <c r="AL203" s="209">
        <v>0</v>
      </c>
      <c r="AR203"/>
    </row>
    <row r="204" spans="1:44" s="202" customFormat="1" x14ac:dyDescent="0.25">
      <c r="A204" s="193" t="s">
        <v>4876</v>
      </c>
      <c r="B204" s="193">
        <v>14</v>
      </c>
      <c r="C204" s="193" t="s">
        <v>5962</v>
      </c>
      <c r="D204" s="198">
        <v>0</v>
      </c>
      <c r="E204" s="198" t="s">
        <v>4541</v>
      </c>
      <c r="F204" s="193"/>
      <c r="G204" s="193">
        <v>0</v>
      </c>
      <c r="H204" s="193">
        <v>916</v>
      </c>
      <c r="I204" s="193">
        <v>433</v>
      </c>
      <c r="J204" s="193">
        <v>158</v>
      </c>
      <c r="K204" s="193">
        <v>1</v>
      </c>
      <c r="L204" s="193">
        <v>4</v>
      </c>
      <c r="M204" s="193">
        <v>0</v>
      </c>
      <c r="N204" s="193">
        <v>0</v>
      </c>
      <c r="O204" s="193">
        <v>3</v>
      </c>
      <c r="P204" s="193">
        <v>305</v>
      </c>
      <c r="Q204" s="193">
        <v>2</v>
      </c>
      <c r="R204" s="193">
        <v>0</v>
      </c>
      <c r="S204" s="193">
        <f t="shared" si="48"/>
        <v>906</v>
      </c>
      <c r="T204" s="193">
        <f t="shared" si="49"/>
        <v>0.47792494481236203</v>
      </c>
      <c r="U204" s="197">
        <f t="shared" si="50"/>
        <v>1.1037527593818985E-3</v>
      </c>
      <c r="V204" s="193">
        <f t="shared" si="51"/>
        <v>0.17439293598233996</v>
      </c>
      <c r="W204" s="193">
        <f t="shared" si="52"/>
        <v>3.3112582781456954E-3</v>
      </c>
      <c r="X204" s="193">
        <f t="shared" si="53"/>
        <v>0.33664459161147903</v>
      </c>
      <c r="Y204" s="193">
        <f t="shared" si="54"/>
        <v>4.4150110375275938E-3</v>
      </c>
      <c r="Z204" s="193">
        <f t="shared" si="55"/>
        <v>0</v>
      </c>
      <c r="AA204" s="193">
        <f t="shared" si="56"/>
        <v>0</v>
      </c>
      <c r="AB204" s="193">
        <f t="shared" si="57"/>
        <v>2.2075055187637969E-3</v>
      </c>
      <c r="AC204" s="193">
        <f t="shared" si="58"/>
        <v>0</v>
      </c>
      <c r="AD204" s="193">
        <f t="shared" si="59"/>
        <v>0.47792494481236203</v>
      </c>
      <c r="AE204" s="193" t="str">
        <f t="shared" si="60"/>
        <v>Bush</v>
      </c>
      <c r="AF204" s="193"/>
      <c r="AG204" s="193" t="str">
        <f t="shared" si="47"/>
        <v>14-995</v>
      </c>
      <c r="AH204" s="209">
        <v>0</v>
      </c>
      <c r="AJ204" s="202">
        <v>14</v>
      </c>
      <c r="AK204" s="202" t="s">
        <v>5962</v>
      </c>
      <c r="AL204" s="209">
        <v>0</v>
      </c>
      <c r="AR204"/>
    </row>
    <row r="205" spans="1:44" s="202" customFormat="1" x14ac:dyDescent="0.25">
      <c r="A205" s="193" t="s">
        <v>4875</v>
      </c>
      <c r="B205" s="193">
        <v>14</v>
      </c>
      <c r="C205" s="193" t="e">
        <v>#VALUE!</v>
      </c>
      <c r="D205" s="198">
        <v>0</v>
      </c>
      <c r="E205" s="198" t="s">
        <v>4542</v>
      </c>
      <c r="F205" s="193">
        <v>81.209999999999994</v>
      </c>
      <c r="G205" s="193">
        <v>7600</v>
      </c>
      <c r="H205" s="193">
        <v>6172</v>
      </c>
      <c r="I205" s="193">
        <v>3013</v>
      </c>
      <c r="J205" s="193">
        <v>1423</v>
      </c>
      <c r="K205" s="193">
        <v>9</v>
      </c>
      <c r="L205" s="193">
        <v>24</v>
      </c>
      <c r="M205" s="193">
        <v>6</v>
      </c>
      <c r="N205" s="193">
        <v>8</v>
      </c>
      <c r="O205" s="193">
        <v>26</v>
      </c>
      <c r="P205" s="193">
        <v>1599</v>
      </c>
      <c r="Q205" s="193">
        <v>10</v>
      </c>
      <c r="R205" s="193">
        <v>6</v>
      </c>
      <c r="S205" s="193">
        <f t="shared" si="48"/>
        <v>6124</v>
      </c>
      <c r="T205" s="193">
        <f t="shared" si="49"/>
        <v>0.49199869366427174</v>
      </c>
      <c r="U205" s="197">
        <f t="shared" si="50"/>
        <v>1.4696276943174395E-3</v>
      </c>
      <c r="V205" s="193">
        <f t="shared" si="51"/>
        <v>0.23236446766819072</v>
      </c>
      <c r="W205" s="193">
        <f t="shared" si="52"/>
        <v>4.245591116917048E-3</v>
      </c>
      <c r="X205" s="193">
        <f t="shared" si="53"/>
        <v>0.26110385369039846</v>
      </c>
      <c r="Y205" s="193">
        <f t="shared" si="54"/>
        <v>3.9190071848465057E-3</v>
      </c>
      <c r="Z205" s="193">
        <f t="shared" si="55"/>
        <v>9.7975179621162642E-4</v>
      </c>
      <c r="AA205" s="193">
        <f t="shared" si="56"/>
        <v>1.3063357282821686E-3</v>
      </c>
      <c r="AB205" s="193">
        <f t="shared" si="57"/>
        <v>1.6329196603527107E-3</v>
      </c>
      <c r="AC205" s="193">
        <f t="shared" si="58"/>
        <v>9.7975179621162642E-4</v>
      </c>
      <c r="AD205" s="193">
        <f t="shared" si="59"/>
        <v>0.49199869366427174</v>
      </c>
      <c r="AE205" s="193" t="str">
        <f t="shared" si="60"/>
        <v>Bush</v>
      </c>
      <c r="AF205" s="193"/>
      <c r="AG205" s="193" t="str">
        <f t="shared" si="47"/>
        <v>14-TOT</v>
      </c>
      <c r="AH205" s="209">
        <v>0</v>
      </c>
      <c r="AJ205" s="202">
        <v>14</v>
      </c>
      <c r="AK205" s="202" t="e">
        <v>#VALUE!</v>
      </c>
      <c r="AL205" s="209">
        <v>0</v>
      </c>
      <c r="AR205"/>
    </row>
    <row r="206" spans="1:44" s="202" customFormat="1" x14ac:dyDescent="0.25">
      <c r="A206" s="193" t="s">
        <v>4893</v>
      </c>
      <c r="B206" s="193">
        <v>15</v>
      </c>
      <c r="C206" s="193" t="s">
        <v>5202</v>
      </c>
      <c r="D206" s="198" t="s">
        <v>5929</v>
      </c>
      <c r="E206" s="198" t="s">
        <v>4882</v>
      </c>
      <c r="F206" s="193">
        <v>52.61</v>
      </c>
      <c r="G206" s="193">
        <v>498</v>
      </c>
      <c r="H206" s="193">
        <v>262</v>
      </c>
      <c r="I206" s="193">
        <v>88</v>
      </c>
      <c r="J206" s="193">
        <v>97</v>
      </c>
      <c r="K206" s="193">
        <v>3</v>
      </c>
      <c r="L206" s="193">
        <v>0</v>
      </c>
      <c r="M206" s="193">
        <v>0</v>
      </c>
      <c r="N206" s="193">
        <v>0</v>
      </c>
      <c r="O206" s="193">
        <v>1</v>
      </c>
      <c r="P206" s="193">
        <v>68</v>
      </c>
      <c r="Q206" s="193">
        <v>0</v>
      </c>
      <c r="R206" s="193">
        <v>0</v>
      </c>
      <c r="S206" s="193">
        <f t="shared" si="48"/>
        <v>257</v>
      </c>
      <c r="T206" s="193">
        <f t="shared" si="49"/>
        <v>0.34241245136186771</v>
      </c>
      <c r="U206" s="197">
        <f t="shared" si="50"/>
        <v>1.1673151750972763E-2</v>
      </c>
      <c r="V206" s="193">
        <f t="shared" si="51"/>
        <v>0.37743190661478598</v>
      </c>
      <c r="W206" s="193">
        <f t="shared" si="52"/>
        <v>3.8910505836575876E-3</v>
      </c>
      <c r="X206" s="193">
        <f t="shared" si="53"/>
        <v>0.26459143968871596</v>
      </c>
      <c r="Y206" s="193">
        <f t="shared" si="54"/>
        <v>0</v>
      </c>
      <c r="Z206" s="193">
        <f t="shared" si="55"/>
        <v>0</v>
      </c>
      <c r="AA206" s="193">
        <f t="shared" si="56"/>
        <v>0</v>
      </c>
      <c r="AB206" s="193">
        <f t="shared" si="57"/>
        <v>0</v>
      </c>
      <c r="AC206" s="193">
        <f t="shared" si="58"/>
        <v>0</v>
      </c>
      <c r="AD206" s="193">
        <f t="shared" si="59"/>
        <v>2.377431906614786</v>
      </c>
      <c r="AE206" s="193" t="str">
        <f t="shared" si="60"/>
        <v>Clinton</v>
      </c>
      <c r="AF206" s="193"/>
      <c r="AG206" s="193" t="str">
        <f t="shared" si="47"/>
        <v>15-303</v>
      </c>
      <c r="AH206" s="209" t="s">
        <v>5929</v>
      </c>
      <c r="AJ206" s="202">
        <v>15</v>
      </c>
      <c r="AK206" s="202" t="s">
        <v>5202</v>
      </c>
      <c r="AL206" s="209" t="s">
        <v>5929</v>
      </c>
      <c r="AR206"/>
    </row>
    <row r="207" spans="1:44" s="202" customFormat="1" x14ac:dyDescent="0.25">
      <c r="A207" s="193" t="s">
        <v>4894</v>
      </c>
      <c r="B207" s="193">
        <v>15</v>
      </c>
      <c r="C207" s="193" t="s">
        <v>5202</v>
      </c>
      <c r="D207" s="198" t="s">
        <v>5929</v>
      </c>
      <c r="E207" s="198" t="s">
        <v>4883</v>
      </c>
      <c r="F207" s="193">
        <v>67.31</v>
      </c>
      <c r="G207" s="193">
        <v>1233</v>
      </c>
      <c r="H207" s="193">
        <v>830</v>
      </c>
      <c r="I207" s="193">
        <v>266</v>
      </c>
      <c r="J207" s="193">
        <v>382</v>
      </c>
      <c r="K207" s="193">
        <v>0</v>
      </c>
      <c r="L207" s="193">
        <v>0</v>
      </c>
      <c r="M207" s="193">
        <v>1</v>
      </c>
      <c r="N207" s="193">
        <v>2</v>
      </c>
      <c r="O207" s="193">
        <v>3</v>
      </c>
      <c r="P207" s="193">
        <v>167</v>
      </c>
      <c r="Q207" s="193">
        <v>1</v>
      </c>
      <c r="R207" s="193">
        <v>1</v>
      </c>
      <c r="S207" s="193">
        <f t="shared" si="48"/>
        <v>823</v>
      </c>
      <c r="T207" s="193">
        <f t="shared" si="49"/>
        <v>0.32320777642770354</v>
      </c>
      <c r="U207" s="197">
        <f t="shared" si="50"/>
        <v>0</v>
      </c>
      <c r="V207" s="193">
        <f t="shared" si="51"/>
        <v>0.4641555285540705</v>
      </c>
      <c r="W207" s="193">
        <f t="shared" si="52"/>
        <v>3.6452004860267314E-3</v>
      </c>
      <c r="X207" s="193">
        <f t="shared" si="53"/>
        <v>0.20291616038882138</v>
      </c>
      <c r="Y207" s="193">
        <f t="shared" si="54"/>
        <v>0</v>
      </c>
      <c r="Z207" s="193">
        <f t="shared" si="55"/>
        <v>1.215066828675577E-3</v>
      </c>
      <c r="AA207" s="193">
        <f t="shared" si="56"/>
        <v>2.4301336573511541E-3</v>
      </c>
      <c r="AB207" s="193">
        <f t="shared" si="57"/>
        <v>1.215066828675577E-3</v>
      </c>
      <c r="AC207" s="193">
        <f t="shared" si="58"/>
        <v>1.215066828675577E-3</v>
      </c>
      <c r="AD207" s="193">
        <f t="shared" si="59"/>
        <v>2.4641555285540706</v>
      </c>
      <c r="AE207" s="193" t="str">
        <f t="shared" si="60"/>
        <v>Clinton</v>
      </c>
      <c r="AF207" s="193"/>
      <c r="AG207" s="193" t="str">
        <f t="shared" si="47"/>
        <v>15-305</v>
      </c>
      <c r="AH207" s="209" t="s">
        <v>5929</v>
      </c>
      <c r="AJ207" s="202">
        <v>15</v>
      </c>
      <c r="AK207" s="202" t="s">
        <v>5202</v>
      </c>
      <c r="AL207" s="209" t="s">
        <v>5929</v>
      </c>
      <c r="AR207"/>
    </row>
    <row r="208" spans="1:44" s="202" customFormat="1" x14ac:dyDescent="0.25">
      <c r="A208" s="193" t="s">
        <v>4895</v>
      </c>
      <c r="B208" s="193">
        <v>15</v>
      </c>
      <c r="C208" s="193" t="s">
        <v>5202</v>
      </c>
      <c r="D208" s="198" t="s">
        <v>5929</v>
      </c>
      <c r="E208" s="198" t="s">
        <v>4884</v>
      </c>
      <c r="F208" s="193">
        <v>54.11</v>
      </c>
      <c r="G208" s="193">
        <v>1253</v>
      </c>
      <c r="H208" s="193">
        <v>678</v>
      </c>
      <c r="I208" s="193">
        <v>192</v>
      </c>
      <c r="J208" s="193">
        <v>306</v>
      </c>
      <c r="K208" s="193">
        <v>4</v>
      </c>
      <c r="L208" s="193">
        <v>1</v>
      </c>
      <c r="M208" s="193">
        <v>3</v>
      </c>
      <c r="N208" s="193">
        <v>1</v>
      </c>
      <c r="O208" s="193">
        <v>10</v>
      </c>
      <c r="P208" s="193">
        <v>153</v>
      </c>
      <c r="Q208" s="193">
        <v>0</v>
      </c>
      <c r="R208" s="193">
        <v>0</v>
      </c>
      <c r="S208" s="193">
        <f t="shared" si="48"/>
        <v>670</v>
      </c>
      <c r="T208" s="193">
        <f t="shared" si="49"/>
        <v>0.28656716417910449</v>
      </c>
      <c r="U208" s="197">
        <f t="shared" si="50"/>
        <v>5.9701492537313433E-3</v>
      </c>
      <c r="V208" s="193">
        <f t="shared" si="51"/>
        <v>0.45671641791044776</v>
      </c>
      <c r="W208" s="193">
        <f t="shared" si="52"/>
        <v>1.4925373134328358E-2</v>
      </c>
      <c r="X208" s="193">
        <f t="shared" si="53"/>
        <v>0.22835820895522388</v>
      </c>
      <c r="Y208" s="193">
        <f t="shared" si="54"/>
        <v>1.4925373134328358E-3</v>
      </c>
      <c r="Z208" s="193">
        <f t="shared" si="55"/>
        <v>4.4776119402985077E-3</v>
      </c>
      <c r="AA208" s="193">
        <f t="shared" si="56"/>
        <v>1.4925373134328358E-3</v>
      </c>
      <c r="AB208" s="193">
        <f t="shared" si="57"/>
        <v>0</v>
      </c>
      <c r="AC208" s="193">
        <f t="shared" si="58"/>
        <v>0</v>
      </c>
      <c r="AD208" s="193">
        <f t="shared" si="59"/>
        <v>2.4567164179104477</v>
      </c>
      <c r="AE208" s="193" t="str">
        <f t="shared" si="60"/>
        <v>Clinton</v>
      </c>
      <c r="AF208" s="193"/>
      <c r="AG208" s="193" t="str">
        <f t="shared" si="47"/>
        <v>15-307</v>
      </c>
      <c r="AH208" s="209" t="s">
        <v>5929</v>
      </c>
      <c r="AJ208" s="202">
        <v>15</v>
      </c>
      <c r="AK208" s="202" t="s">
        <v>5202</v>
      </c>
      <c r="AL208" s="209" t="s">
        <v>5929</v>
      </c>
      <c r="AR208"/>
    </row>
    <row r="209" spans="1:44" s="202" customFormat="1" x14ac:dyDescent="0.25">
      <c r="A209" s="193" t="s">
        <v>4896</v>
      </c>
      <c r="B209" s="193">
        <v>15</v>
      </c>
      <c r="C209" s="193" t="s">
        <v>5202</v>
      </c>
      <c r="D209" s="198" t="s">
        <v>5929</v>
      </c>
      <c r="E209" s="198" t="s">
        <v>4885</v>
      </c>
      <c r="F209" s="193">
        <v>58.3</v>
      </c>
      <c r="G209" s="193">
        <v>765</v>
      </c>
      <c r="H209" s="193">
        <v>446</v>
      </c>
      <c r="I209" s="193">
        <v>122</v>
      </c>
      <c r="J209" s="193">
        <v>189</v>
      </c>
      <c r="K209" s="193">
        <v>2</v>
      </c>
      <c r="L209" s="193">
        <v>2</v>
      </c>
      <c r="M209" s="193">
        <v>0</v>
      </c>
      <c r="N209" s="193">
        <v>0</v>
      </c>
      <c r="O209" s="193">
        <v>2</v>
      </c>
      <c r="P209" s="193">
        <v>121</v>
      </c>
      <c r="Q209" s="193">
        <v>0</v>
      </c>
      <c r="R209" s="193">
        <v>0</v>
      </c>
      <c r="S209" s="193">
        <f t="shared" si="48"/>
        <v>438</v>
      </c>
      <c r="T209" s="193">
        <f t="shared" si="49"/>
        <v>0.27853881278538811</v>
      </c>
      <c r="U209" s="197">
        <f t="shared" si="50"/>
        <v>4.5662100456621002E-3</v>
      </c>
      <c r="V209" s="193">
        <f t="shared" si="51"/>
        <v>0.4315068493150685</v>
      </c>
      <c r="W209" s="193">
        <f t="shared" si="52"/>
        <v>4.5662100456621002E-3</v>
      </c>
      <c r="X209" s="193">
        <f t="shared" si="53"/>
        <v>0.27625570776255709</v>
      </c>
      <c r="Y209" s="193">
        <f t="shared" si="54"/>
        <v>4.5662100456621002E-3</v>
      </c>
      <c r="Z209" s="193">
        <f t="shared" si="55"/>
        <v>0</v>
      </c>
      <c r="AA209" s="193">
        <f t="shared" si="56"/>
        <v>0</v>
      </c>
      <c r="AB209" s="193">
        <f t="shared" si="57"/>
        <v>0</v>
      </c>
      <c r="AC209" s="193">
        <f t="shared" si="58"/>
        <v>0</v>
      </c>
      <c r="AD209" s="193">
        <f t="shared" si="59"/>
        <v>2.4315068493150687</v>
      </c>
      <c r="AE209" s="193" t="str">
        <f t="shared" si="60"/>
        <v>Clinton</v>
      </c>
      <c r="AF209" s="193"/>
      <c r="AG209" s="193" t="str">
        <f t="shared" si="47"/>
        <v>15-309</v>
      </c>
      <c r="AH209" s="209" t="s">
        <v>5929</v>
      </c>
      <c r="AJ209" s="202">
        <v>15</v>
      </c>
      <c r="AK209" s="202" t="s">
        <v>5202</v>
      </c>
      <c r="AL209" s="209" t="s">
        <v>5929</v>
      </c>
      <c r="AR209"/>
    </row>
    <row r="210" spans="1:44" s="202" customFormat="1" x14ac:dyDescent="0.25">
      <c r="A210" s="193" t="s">
        <v>4897</v>
      </c>
      <c r="B210" s="193">
        <v>15</v>
      </c>
      <c r="C210" s="193" t="s">
        <v>5202</v>
      </c>
      <c r="D210" s="198" t="s">
        <v>5929</v>
      </c>
      <c r="E210" s="198" t="s">
        <v>4886</v>
      </c>
      <c r="F210" s="193">
        <v>60.18</v>
      </c>
      <c r="G210" s="193">
        <v>884</v>
      </c>
      <c r="H210" s="193">
        <v>532</v>
      </c>
      <c r="I210" s="193">
        <v>190</v>
      </c>
      <c r="J210" s="193">
        <v>209</v>
      </c>
      <c r="K210" s="193">
        <v>1</v>
      </c>
      <c r="L210" s="193">
        <v>0</v>
      </c>
      <c r="M210" s="193">
        <v>1</v>
      </c>
      <c r="N210" s="193">
        <v>0</v>
      </c>
      <c r="O210" s="193">
        <v>2</v>
      </c>
      <c r="P210" s="193">
        <v>126</v>
      </c>
      <c r="Q210" s="193">
        <v>0</v>
      </c>
      <c r="R210" s="193">
        <v>0</v>
      </c>
      <c r="S210" s="193">
        <f t="shared" si="48"/>
        <v>529</v>
      </c>
      <c r="T210" s="193">
        <f t="shared" si="49"/>
        <v>0.35916824196597352</v>
      </c>
      <c r="U210" s="197">
        <f t="shared" si="50"/>
        <v>1.890359168241966E-3</v>
      </c>
      <c r="V210" s="193">
        <f t="shared" si="51"/>
        <v>0.39508506616257089</v>
      </c>
      <c r="W210" s="193">
        <f t="shared" si="52"/>
        <v>3.780718336483932E-3</v>
      </c>
      <c r="X210" s="193">
        <f t="shared" si="53"/>
        <v>0.23818525519848771</v>
      </c>
      <c r="Y210" s="193">
        <f t="shared" si="54"/>
        <v>0</v>
      </c>
      <c r="Z210" s="193">
        <f t="shared" si="55"/>
        <v>1.890359168241966E-3</v>
      </c>
      <c r="AA210" s="193">
        <f t="shared" si="56"/>
        <v>0</v>
      </c>
      <c r="AB210" s="193">
        <f t="shared" si="57"/>
        <v>0</v>
      </c>
      <c r="AC210" s="193">
        <f t="shared" si="58"/>
        <v>0</v>
      </c>
      <c r="AD210" s="193">
        <f t="shared" si="59"/>
        <v>2.3950850661625709</v>
      </c>
      <c r="AE210" s="193" t="str">
        <f t="shared" si="60"/>
        <v>Clinton</v>
      </c>
      <c r="AF210" s="193"/>
      <c r="AG210" s="193" t="str">
        <f t="shared" si="47"/>
        <v>15-311</v>
      </c>
      <c r="AH210" s="209" t="s">
        <v>5929</v>
      </c>
      <c r="AJ210" s="202">
        <v>15</v>
      </c>
      <c r="AK210" s="202" t="s">
        <v>5202</v>
      </c>
      <c r="AL210" s="209" t="s">
        <v>5929</v>
      </c>
      <c r="AR210"/>
    </row>
    <row r="211" spans="1:44" s="202" customFormat="1" x14ac:dyDescent="0.25">
      <c r="A211" s="193" t="s">
        <v>4898</v>
      </c>
      <c r="B211" s="193">
        <v>15</v>
      </c>
      <c r="C211" s="193" t="s">
        <v>5202</v>
      </c>
      <c r="D211" s="198" t="s">
        <v>5929</v>
      </c>
      <c r="E211" s="198" t="s">
        <v>4887</v>
      </c>
      <c r="F211" s="193">
        <v>53.51</v>
      </c>
      <c r="G211" s="193">
        <v>1011</v>
      </c>
      <c r="H211" s="193">
        <v>541</v>
      </c>
      <c r="I211" s="193">
        <v>138</v>
      </c>
      <c r="J211" s="193">
        <v>218</v>
      </c>
      <c r="K211" s="193">
        <v>2</v>
      </c>
      <c r="L211" s="193">
        <v>2</v>
      </c>
      <c r="M211" s="193">
        <v>2</v>
      </c>
      <c r="N211" s="193">
        <v>5</v>
      </c>
      <c r="O211" s="193">
        <v>3</v>
      </c>
      <c r="P211" s="193">
        <v>156</v>
      </c>
      <c r="Q211" s="193">
        <v>0</v>
      </c>
      <c r="R211" s="193">
        <v>2</v>
      </c>
      <c r="S211" s="193">
        <f t="shared" si="48"/>
        <v>528</v>
      </c>
      <c r="T211" s="193">
        <f t="shared" si="49"/>
        <v>0.26136363636363635</v>
      </c>
      <c r="U211" s="197">
        <f t="shared" si="50"/>
        <v>3.787878787878788E-3</v>
      </c>
      <c r="V211" s="193">
        <f t="shared" si="51"/>
        <v>0.4128787878787879</v>
      </c>
      <c r="W211" s="193">
        <f t="shared" si="52"/>
        <v>5.681818181818182E-3</v>
      </c>
      <c r="X211" s="193">
        <f t="shared" si="53"/>
        <v>0.29545454545454547</v>
      </c>
      <c r="Y211" s="193">
        <f t="shared" si="54"/>
        <v>3.787878787878788E-3</v>
      </c>
      <c r="Z211" s="193">
        <f t="shared" si="55"/>
        <v>3.787878787878788E-3</v>
      </c>
      <c r="AA211" s="193">
        <f t="shared" si="56"/>
        <v>9.46969696969697E-3</v>
      </c>
      <c r="AB211" s="193">
        <f t="shared" si="57"/>
        <v>0</v>
      </c>
      <c r="AC211" s="193">
        <f t="shared" si="58"/>
        <v>3.787878787878788E-3</v>
      </c>
      <c r="AD211" s="193">
        <f t="shared" si="59"/>
        <v>2.4128787878787881</v>
      </c>
      <c r="AE211" s="193" t="str">
        <f t="shared" si="60"/>
        <v>Clinton</v>
      </c>
      <c r="AF211" s="193"/>
      <c r="AG211" s="193" t="str">
        <f t="shared" si="47"/>
        <v>15-313</v>
      </c>
      <c r="AH211" s="209" t="s">
        <v>5929</v>
      </c>
      <c r="AJ211" s="202">
        <v>15</v>
      </c>
      <c r="AK211" s="202" t="s">
        <v>5202</v>
      </c>
      <c r="AL211" s="209" t="s">
        <v>5929</v>
      </c>
      <c r="AR211"/>
    </row>
    <row r="212" spans="1:44" s="202" customFormat="1" x14ac:dyDescent="0.25">
      <c r="A212" s="193" t="s">
        <v>4899</v>
      </c>
      <c r="B212" s="193">
        <v>15</v>
      </c>
      <c r="C212" s="193" t="s">
        <v>5202</v>
      </c>
      <c r="D212" s="198" t="s">
        <v>5929</v>
      </c>
      <c r="E212" s="198" t="s">
        <v>4888</v>
      </c>
      <c r="F212" s="193">
        <v>54.21</v>
      </c>
      <c r="G212" s="193">
        <v>902</v>
      </c>
      <c r="H212" s="193">
        <v>489</v>
      </c>
      <c r="I212" s="193">
        <v>148</v>
      </c>
      <c r="J212" s="193">
        <v>186</v>
      </c>
      <c r="K212" s="193">
        <v>0</v>
      </c>
      <c r="L212" s="193">
        <v>3</v>
      </c>
      <c r="M212" s="193">
        <v>4</v>
      </c>
      <c r="N212" s="193">
        <v>0</v>
      </c>
      <c r="O212" s="193">
        <v>2</v>
      </c>
      <c r="P212" s="193">
        <v>134</v>
      </c>
      <c r="Q212" s="193">
        <v>1</v>
      </c>
      <c r="R212" s="193">
        <v>1</v>
      </c>
      <c r="S212" s="193">
        <f t="shared" si="48"/>
        <v>479</v>
      </c>
      <c r="T212" s="193">
        <f t="shared" si="49"/>
        <v>0.3089770354906054</v>
      </c>
      <c r="U212" s="197">
        <f t="shared" si="50"/>
        <v>0</v>
      </c>
      <c r="V212" s="193">
        <f t="shared" si="51"/>
        <v>0.38830897703549061</v>
      </c>
      <c r="W212" s="193">
        <f t="shared" si="52"/>
        <v>4.1753653444676405E-3</v>
      </c>
      <c r="X212" s="193">
        <f t="shared" si="53"/>
        <v>0.27974947807933193</v>
      </c>
      <c r="Y212" s="193">
        <f t="shared" si="54"/>
        <v>6.2630480167014616E-3</v>
      </c>
      <c r="Z212" s="193">
        <f t="shared" si="55"/>
        <v>8.350730688935281E-3</v>
      </c>
      <c r="AA212" s="193">
        <f t="shared" si="56"/>
        <v>0</v>
      </c>
      <c r="AB212" s="193">
        <f t="shared" si="57"/>
        <v>2.0876826722338203E-3</v>
      </c>
      <c r="AC212" s="193">
        <f t="shared" si="58"/>
        <v>2.0876826722338203E-3</v>
      </c>
      <c r="AD212" s="193">
        <f t="shared" si="59"/>
        <v>2.3883089770354906</v>
      </c>
      <c r="AE212" s="193" t="str">
        <f t="shared" si="60"/>
        <v>Clinton</v>
      </c>
      <c r="AF212" s="193"/>
      <c r="AG212" s="193" t="str">
        <f t="shared" si="47"/>
        <v>15-315</v>
      </c>
      <c r="AH212" s="209" t="s">
        <v>5929</v>
      </c>
      <c r="AJ212" s="202">
        <v>15</v>
      </c>
      <c r="AK212" s="202" t="s">
        <v>5202</v>
      </c>
      <c r="AL212" s="209" t="s">
        <v>5929</v>
      </c>
      <c r="AR212"/>
    </row>
    <row r="213" spans="1:44" s="202" customFormat="1" ht="28.8" x14ac:dyDescent="0.25">
      <c r="A213" s="193" t="s">
        <v>4900</v>
      </c>
      <c r="B213" s="193">
        <v>15</v>
      </c>
      <c r="C213" s="193" t="s">
        <v>5202</v>
      </c>
      <c r="D213" s="198" t="s">
        <v>5929</v>
      </c>
      <c r="E213" s="207" t="s">
        <v>4889</v>
      </c>
      <c r="F213" s="193">
        <v>60.49</v>
      </c>
      <c r="G213" s="193">
        <v>1096</v>
      </c>
      <c r="H213" s="193">
        <v>663</v>
      </c>
      <c r="I213" s="193">
        <v>194</v>
      </c>
      <c r="J213" s="193">
        <v>228</v>
      </c>
      <c r="K213" s="193">
        <v>2</v>
      </c>
      <c r="L213" s="193">
        <v>8</v>
      </c>
      <c r="M213" s="193">
        <v>1</v>
      </c>
      <c r="N213" s="193">
        <v>1</v>
      </c>
      <c r="O213" s="193">
        <v>4</v>
      </c>
      <c r="P213" s="193">
        <v>220</v>
      </c>
      <c r="Q213" s="193">
        <v>1</v>
      </c>
      <c r="R213" s="193">
        <v>2</v>
      </c>
      <c r="S213" s="193">
        <f t="shared" si="48"/>
        <v>661</v>
      </c>
      <c r="T213" s="193">
        <f t="shared" si="49"/>
        <v>0.29349470499243568</v>
      </c>
      <c r="U213" s="197">
        <f t="shared" si="50"/>
        <v>3.0257186081694403E-3</v>
      </c>
      <c r="V213" s="193">
        <f t="shared" si="51"/>
        <v>0.34493192133131617</v>
      </c>
      <c r="W213" s="193">
        <f t="shared" si="52"/>
        <v>6.0514372163388806E-3</v>
      </c>
      <c r="X213" s="193">
        <f t="shared" si="53"/>
        <v>0.3328290468986384</v>
      </c>
      <c r="Y213" s="193">
        <f t="shared" si="54"/>
        <v>1.2102874432677761E-2</v>
      </c>
      <c r="Z213" s="193">
        <f t="shared" si="55"/>
        <v>1.5128593040847202E-3</v>
      </c>
      <c r="AA213" s="193">
        <f t="shared" si="56"/>
        <v>1.5128593040847202E-3</v>
      </c>
      <c r="AB213" s="193">
        <f t="shared" si="57"/>
        <v>1.5128593040847202E-3</v>
      </c>
      <c r="AC213" s="193">
        <f t="shared" si="58"/>
        <v>3.0257186081694403E-3</v>
      </c>
      <c r="AD213" s="193">
        <f t="shared" si="59"/>
        <v>2.344931921331316</v>
      </c>
      <c r="AE213" s="193" t="str">
        <f t="shared" si="60"/>
        <v>Clinton</v>
      </c>
      <c r="AF213" s="193"/>
      <c r="AG213" s="193" t="str">
        <f t="shared" si="47"/>
        <v>15-317</v>
      </c>
      <c r="AH213" s="209" t="s">
        <v>5929</v>
      </c>
      <c r="AJ213" s="202">
        <v>15</v>
      </c>
      <c r="AK213" s="202" t="s">
        <v>5202</v>
      </c>
      <c r="AL213" s="209" t="s">
        <v>5929</v>
      </c>
      <c r="AR213"/>
    </row>
    <row r="214" spans="1:44" s="202" customFormat="1" x14ac:dyDescent="0.25">
      <c r="A214" s="193" t="s">
        <v>4892</v>
      </c>
      <c r="B214" s="193">
        <v>15</v>
      </c>
      <c r="C214" s="193" t="s">
        <v>5961</v>
      </c>
      <c r="D214" s="198">
        <v>0</v>
      </c>
      <c r="E214" s="198" t="s">
        <v>4540</v>
      </c>
      <c r="F214" s="193"/>
      <c r="G214" s="193">
        <v>0</v>
      </c>
      <c r="H214" s="193">
        <v>620</v>
      </c>
      <c r="I214" s="193">
        <v>235</v>
      </c>
      <c r="J214" s="193">
        <v>248</v>
      </c>
      <c r="K214" s="193">
        <v>1</v>
      </c>
      <c r="L214" s="193">
        <v>3</v>
      </c>
      <c r="M214" s="193">
        <v>2</v>
      </c>
      <c r="N214" s="193">
        <v>0</v>
      </c>
      <c r="O214" s="193">
        <v>6</v>
      </c>
      <c r="P214" s="193">
        <v>118</v>
      </c>
      <c r="Q214" s="193">
        <v>0</v>
      </c>
      <c r="R214" s="193">
        <v>2</v>
      </c>
      <c r="S214" s="193">
        <f t="shared" si="48"/>
        <v>615</v>
      </c>
      <c r="T214" s="193">
        <f t="shared" si="49"/>
        <v>0.38211382113821141</v>
      </c>
      <c r="U214" s="197">
        <f t="shared" si="50"/>
        <v>1.6260162601626016E-3</v>
      </c>
      <c r="V214" s="193">
        <f t="shared" si="51"/>
        <v>0.40325203252032521</v>
      </c>
      <c r="W214" s="193">
        <f t="shared" si="52"/>
        <v>9.7560975609756097E-3</v>
      </c>
      <c r="X214" s="193">
        <f t="shared" si="53"/>
        <v>0.19186991869918699</v>
      </c>
      <c r="Y214" s="193">
        <f t="shared" si="54"/>
        <v>4.8780487804878049E-3</v>
      </c>
      <c r="Z214" s="193">
        <f t="shared" si="55"/>
        <v>3.2520325203252032E-3</v>
      </c>
      <c r="AA214" s="193">
        <f t="shared" si="56"/>
        <v>0</v>
      </c>
      <c r="AB214" s="193">
        <f t="shared" si="57"/>
        <v>0</v>
      </c>
      <c r="AC214" s="193">
        <f t="shared" si="58"/>
        <v>3.2520325203252032E-3</v>
      </c>
      <c r="AD214" s="193">
        <f t="shared" si="59"/>
        <v>2.4032520325203253</v>
      </c>
      <c r="AE214" s="193" t="str">
        <f t="shared" si="60"/>
        <v>Clinton</v>
      </c>
      <c r="AF214" s="193"/>
      <c r="AG214" s="193" t="str">
        <f t="shared" si="47"/>
        <v>15-991</v>
      </c>
      <c r="AH214" s="209">
        <v>0</v>
      </c>
      <c r="AJ214" s="202">
        <v>15</v>
      </c>
      <c r="AK214" s="202" t="s">
        <v>5961</v>
      </c>
      <c r="AL214" s="209">
        <v>0</v>
      </c>
      <c r="AR214"/>
    </row>
    <row r="215" spans="1:44" s="202" customFormat="1" x14ac:dyDescent="0.25">
      <c r="A215" s="193" t="s">
        <v>4891</v>
      </c>
      <c r="B215" s="193">
        <v>15</v>
      </c>
      <c r="C215" s="193" t="s">
        <v>5962</v>
      </c>
      <c r="D215" s="198">
        <v>0</v>
      </c>
      <c r="E215" s="198" t="s">
        <v>4541</v>
      </c>
      <c r="F215" s="193"/>
      <c r="G215" s="193">
        <v>0</v>
      </c>
      <c r="H215" s="193">
        <v>956</v>
      </c>
      <c r="I215" s="193">
        <v>269</v>
      </c>
      <c r="J215" s="193">
        <v>326</v>
      </c>
      <c r="K215" s="193">
        <v>3</v>
      </c>
      <c r="L215" s="193">
        <v>5</v>
      </c>
      <c r="M215" s="193">
        <v>1</v>
      </c>
      <c r="N215" s="193">
        <v>1</v>
      </c>
      <c r="O215" s="193">
        <v>5</v>
      </c>
      <c r="P215" s="193">
        <v>328</v>
      </c>
      <c r="Q215" s="193">
        <v>0</v>
      </c>
      <c r="R215" s="193">
        <v>3</v>
      </c>
      <c r="S215" s="193">
        <f t="shared" si="48"/>
        <v>941</v>
      </c>
      <c r="T215" s="193">
        <f t="shared" si="49"/>
        <v>0.28586609989373007</v>
      </c>
      <c r="U215" s="197">
        <f t="shared" si="50"/>
        <v>3.188097768331562E-3</v>
      </c>
      <c r="V215" s="193">
        <f t="shared" si="51"/>
        <v>0.34643995749202977</v>
      </c>
      <c r="W215" s="193">
        <f t="shared" si="52"/>
        <v>5.3134962805526037E-3</v>
      </c>
      <c r="X215" s="193">
        <f t="shared" si="53"/>
        <v>0.34856535600425081</v>
      </c>
      <c r="Y215" s="193">
        <f t="shared" si="54"/>
        <v>5.3134962805526037E-3</v>
      </c>
      <c r="Z215" s="193">
        <f t="shared" si="55"/>
        <v>1.0626992561105207E-3</v>
      </c>
      <c r="AA215" s="193">
        <f t="shared" si="56"/>
        <v>1.0626992561105207E-3</v>
      </c>
      <c r="AB215" s="193">
        <f t="shared" si="57"/>
        <v>0</v>
      </c>
      <c r="AC215" s="193">
        <f t="shared" si="58"/>
        <v>3.188097768331562E-3</v>
      </c>
      <c r="AD215" s="193">
        <f t="shared" si="59"/>
        <v>4.3485653560042508</v>
      </c>
      <c r="AE215" s="193" t="str">
        <f t="shared" si="60"/>
        <v>Perot</v>
      </c>
      <c r="AF215" s="193"/>
      <c r="AG215" s="193" t="str">
        <f t="shared" si="47"/>
        <v>15-995</v>
      </c>
      <c r="AH215" s="209">
        <v>0</v>
      </c>
      <c r="AJ215" s="202">
        <v>15</v>
      </c>
      <c r="AK215" s="202" t="s">
        <v>5962</v>
      </c>
      <c r="AL215" s="209">
        <v>0</v>
      </c>
      <c r="AR215"/>
    </row>
    <row r="216" spans="1:44" s="202" customFormat="1" x14ac:dyDescent="0.25">
      <c r="A216" s="193" t="s">
        <v>4890</v>
      </c>
      <c r="B216" s="193">
        <v>15</v>
      </c>
      <c r="C216" s="193" t="e">
        <v>#VALUE!</v>
      </c>
      <c r="D216" s="198">
        <v>0</v>
      </c>
      <c r="E216" s="198" t="s">
        <v>4542</v>
      </c>
      <c r="F216" s="200">
        <v>78.73</v>
      </c>
      <c r="G216" s="201">
        <v>7642</v>
      </c>
      <c r="H216" s="193">
        <v>6017</v>
      </c>
      <c r="I216" s="193">
        <v>1842</v>
      </c>
      <c r="J216" s="193">
        <v>2389</v>
      </c>
      <c r="K216" s="193">
        <v>18</v>
      </c>
      <c r="L216" s="193">
        <v>24</v>
      </c>
      <c r="M216" s="193">
        <v>15</v>
      </c>
      <c r="N216" s="193">
        <v>10</v>
      </c>
      <c r="O216" s="193">
        <v>38</v>
      </c>
      <c r="P216" s="193">
        <v>1591</v>
      </c>
      <c r="Q216" s="193">
        <v>3</v>
      </c>
      <c r="R216" s="193">
        <v>11</v>
      </c>
      <c r="S216" s="193">
        <f t="shared" si="48"/>
        <v>5941</v>
      </c>
      <c r="T216" s="193">
        <f t="shared" si="49"/>
        <v>0.31004881333108902</v>
      </c>
      <c r="U216" s="197">
        <f t="shared" si="50"/>
        <v>3.0297929641474497E-3</v>
      </c>
      <c r="V216" s="193">
        <f t="shared" si="51"/>
        <v>0.40212085507490319</v>
      </c>
      <c r="W216" s="193">
        <f t="shared" si="52"/>
        <v>6.3962295909779495E-3</v>
      </c>
      <c r="X216" s="193">
        <f t="shared" si="53"/>
        <v>0.26780003366436628</v>
      </c>
      <c r="Y216" s="193">
        <f t="shared" si="54"/>
        <v>4.0397239521965996E-3</v>
      </c>
      <c r="Z216" s="193">
        <f t="shared" si="55"/>
        <v>2.524827470122875E-3</v>
      </c>
      <c r="AA216" s="193">
        <f t="shared" si="56"/>
        <v>1.6832183134152499E-3</v>
      </c>
      <c r="AB216" s="193">
        <f t="shared" si="57"/>
        <v>5.0496549402457495E-4</v>
      </c>
      <c r="AC216" s="193">
        <f t="shared" si="58"/>
        <v>1.851540144756775E-3</v>
      </c>
      <c r="AD216" s="193">
        <f t="shared" si="59"/>
        <v>2.4021208550749034</v>
      </c>
      <c r="AE216" s="193" t="str">
        <f t="shared" si="60"/>
        <v>Clinton</v>
      </c>
      <c r="AF216" s="193"/>
      <c r="AG216" s="193" t="str">
        <f t="shared" si="47"/>
        <v>15-TOT</v>
      </c>
      <c r="AH216" s="209">
        <v>0</v>
      </c>
      <c r="AJ216" s="202">
        <v>15</v>
      </c>
      <c r="AK216" s="202" t="e">
        <v>#VALUE!</v>
      </c>
      <c r="AL216" s="209">
        <v>0</v>
      </c>
      <c r="AR216"/>
    </row>
    <row r="217" spans="1:44" s="202" customFormat="1" x14ac:dyDescent="0.25">
      <c r="A217" s="193" t="s">
        <v>4911</v>
      </c>
      <c r="B217" s="193">
        <v>16</v>
      </c>
      <c r="C217" s="193" t="s">
        <v>5202</v>
      </c>
      <c r="D217" s="198" t="s">
        <v>5929</v>
      </c>
      <c r="E217" s="198" t="s">
        <v>4901</v>
      </c>
      <c r="F217" s="193">
        <v>59.46</v>
      </c>
      <c r="G217" s="193">
        <v>967</v>
      </c>
      <c r="H217" s="193">
        <v>575</v>
      </c>
      <c r="I217" s="201">
        <v>164</v>
      </c>
      <c r="J217" s="202">
        <v>251</v>
      </c>
      <c r="K217" s="193">
        <v>3</v>
      </c>
      <c r="L217" s="193">
        <v>3</v>
      </c>
      <c r="M217" s="193">
        <v>0</v>
      </c>
      <c r="N217" s="193">
        <v>4</v>
      </c>
      <c r="O217" s="193">
        <v>3</v>
      </c>
      <c r="P217" s="193">
        <v>130</v>
      </c>
      <c r="Q217" s="193">
        <v>1</v>
      </c>
      <c r="R217" s="193">
        <v>1</v>
      </c>
      <c r="S217" s="193">
        <f t="shared" si="48"/>
        <v>560</v>
      </c>
      <c r="T217" s="193">
        <f t="shared" si="49"/>
        <v>0.29285714285714287</v>
      </c>
      <c r="U217" s="197">
        <f t="shared" si="50"/>
        <v>5.3571428571428572E-3</v>
      </c>
      <c r="V217" s="193">
        <f t="shared" si="51"/>
        <v>0.44821428571428573</v>
      </c>
      <c r="W217" s="193">
        <f t="shared" si="52"/>
        <v>5.3571428571428572E-3</v>
      </c>
      <c r="X217" s="193">
        <f t="shared" si="53"/>
        <v>0.23214285714285715</v>
      </c>
      <c r="Y217" s="193">
        <f t="shared" si="54"/>
        <v>5.3571428571428572E-3</v>
      </c>
      <c r="Z217" s="193">
        <f t="shared" si="55"/>
        <v>0</v>
      </c>
      <c r="AA217" s="193">
        <f t="shared" si="56"/>
        <v>7.1428571428571426E-3</v>
      </c>
      <c r="AB217" s="193">
        <f t="shared" si="57"/>
        <v>1.7857142857142857E-3</v>
      </c>
      <c r="AC217" s="193">
        <f t="shared" si="58"/>
        <v>1.7857142857142857E-3</v>
      </c>
      <c r="AD217" s="193">
        <f t="shared" si="59"/>
        <v>2.4482142857142857</v>
      </c>
      <c r="AE217" s="193" t="str">
        <f t="shared" si="60"/>
        <v>Clinton</v>
      </c>
      <c r="AF217" s="193"/>
      <c r="AG217" s="193" t="str">
        <f t="shared" si="47"/>
        <v>16-321</v>
      </c>
      <c r="AH217" s="209" t="s">
        <v>5929</v>
      </c>
      <c r="AJ217" s="202">
        <v>16</v>
      </c>
      <c r="AK217" s="202" t="s">
        <v>5202</v>
      </c>
      <c r="AL217" s="209" t="s">
        <v>5929</v>
      </c>
      <c r="AR217"/>
    </row>
    <row r="218" spans="1:44" s="202" customFormat="1" x14ac:dyDescent="0.25">
      <c r="A218" s="193" t="s">
        <v>4912</v>
      </c>
      <c r="B218" s="193">
        <v>16</v>
      </c>
      <c r="C218" s="193" t="s">
        <v>5202</v>
      </c>
      <c r="D218" s="198" t="s">
        <v>5929</v>
      </c>
      <c r="E218" s="198" t="s">
        <v>4902</v>
      </c>
      <c r="F218" s="193">
        <v>56.37</v>
      </c>
      <c r="G218" s="193">
        <v>1020</v>
      </c>
      <c r="H218" s="193">
        <v>575</v>
      </c>
      <c r="I218" s="202">
        <v>120</v>
      </c>
      <c r="J218" s="193">
        <v>269</v>
      </c>
      <c r="K218" s="193">
        <v>0</v>
      </c>
      <c r="L218" s="193">
        <v>3</v>
      </c>
      <c r="M218" s="193">
        <v>3</v>
      </c>
      <c r="N218" s="193">
        <v>2</v>
      </c>
      <c r="O218" s="193">
        <v>4</v>
      </c>
      <c r="P218" s="193">
        <v>155</v>
      </c>
      <c r="Q218" s="193">
        <v>3</v>
      </c>
      <c r="R218" s="193">
        <v>3</v>
      </c>
      <c r="S218" s="193">
        <f t="shared" si="48"/>
        <v>562</v>
      </c>
      <c r="T218" s="193">
        <f t="shared" si="49"/>
        <v>0.21352313167259787</v>
      </c>
      <c r="U218" s="197">
        <f t="shared" si="50"/>
        <v>0</v>
      </c>
      <c r="V218" s="193">
        <f t="shared" si="51"/>
        <v>0.47864768683274023</v>
      </c>
      <c r="W218" s="193">
        <f t="shared" si="52"/>
        <v>7.1174377224199285E-3</v>
      </c>
      <c r="X218" s="193">
        <f t="shared" si="53"/>
        <v>0.27580071174377224</v>
      </c>
      <c r="Y218" s="193">
        <f t="shared" si="54"/>
        <v>5.3380782918149468E-3</v>
      </c>
      <c r="Z218" s="193">
        <f t="shared" si="55"/>
        <v>5.3380782918149468E-3</v>
      </c>
      <c r="AA218" s="193">
        <f t="shared" si="56"/>
        <v>3.5587188612099642E-3</v>
      </c>
      <c r="AB218" s="193">
        <f t="shared" si="57"/>
        <v>5.3380782918149468E-3</v>
      </c>
      <c r="AC218" s="193">
        <f t="shared" si="58"/>
        <v>5.3380782918149468E-3</v>
      </c>
      <c r="AD218" s="193">
        <f t="shared" si="59"/>
        <v>2.4786476868327401</v>
      </c>
      <c r="AE218" s="193" t="str">
        <f t="shared" si="60"/>
        <v>Clinton</v>
      </c>
      <c r="AF218" s="193"/>
      <c r="AG218" s="193" t="str">
        <f t="shared" si="47"/>
        <v>16-323</v>
      </c>
      <c r="AH218" s="209" t="s">
        <v>5929</v>
      </c>
      <c r="AJ218" s="202">
        <v>16</v>
      </c>
      <c r="AK218" s="202" t="s">
        <v>5202</v>
      </c>
      <c r="AL218" s="209" t="s">
        <v>5929</v>
      </c>
      <c r="AR218"/>
    </row>
    <row r="219" spans="1:44" s="202" customFormat="1" x14ac:dyDescent="0.25">
      <c r="A219" s="193" t="s">
        <v>4913</v>
      </c>
      <c r="B219" s="193">
        <v>16</v>
      </c>
      <c r="C219" s="193" t="s">
        <v>5202</v>
      </c>
      <c r="D219" s="198" t="s">
        <v>5929</v>
      </c>
      <c r="E219" s="198" t="s">
        <v>4903</v>
      </c>
      <c r="F219" s="193">
        <v>15.76</v>
      </c>
      <c r="G219" s="193">
        <v>425</v>
      </c>
      <c r="H219" s="193">
        <v>67</v>
      </c>
      <c r="I219" s="193">
        <v>20</v>
      </c>
      <c r="J219" s="202">
        <v>27</v>
      </c>
      <c r="K219" s="193">
        <v>0</v>
      </c>
      <c r="L219" s="193">
        <v>1</v>
      </c>
      <c r="M219" s="193">
        <v>0</v>
      </c>
      <c r="N219" s="193">
        <v>2</v>
      </c>
      <c r="O219" s="193">
        <v>2</v>
      </c>
      <c r="P219" s="193">
        <v>14</v>
      </c>
      <c r="Q219" s="193">
        <v>0</v>
      </c>
      <c r="R219" s="193">
        <v>0</v>
      </c>
      <c r="S219" s="193">
        <f t="shared" si="48"/>
        <v>66</v>
      </c>
      <c r="T219" s="193">
        <f t="shared" si="49"/>
        <v>0.30303030303030304</v>
      </c>
      <c r="U219" s="197">
        <f t="shared" si="50"/>
        <v>0</v>
      </c>
      <c r="V219" s="193">
        <f t="shared" si="51"/>
        <v>0.40909090909090912</v>
      </c>
      <c r="W219" s="193">
        <f t="shared" si="52"/>
        <v>3.0303030303030304E-2</v>
      </c>
      <c r="X219" s="193">
        <f t="shared" si="53"/>
        <v>0.21212121212121213</v>
      </c>
      <c r="Y219" s="193">
        <f t="shared" si="54"/>
        <v>1.5151515151515152E-2</v>
      </c>
      <c r="Z219" s="193">
        <f t="shared" si="55"/>
        <v>0</v>
      </c>
      <c r="AA219" s="193">
        <f t="shared" si="56"/>
        <v>3.0303030303030304E-2</v>
      </c>
      <c r="AB219" s="193">
        <f t="shared" si="57"/>
        <v>0</v>
      </c>
      <c r="AC219" s="193">
        <f t="shared" si="58"/>
        <v>0</v>
      </c>
      <c r="AD219" s="193">
        <f t="shared" si="59"/>
        <v>2.4090909090909092</v>
      </c>
      <c r="AE219" s="193" t="str">
        <f t="shared" si="60"/>
        <v>Clinton</v>
      </c>
      <c r="AF219" s="193"/>
      <c r="AG219" s="193" t="str">
        <f t="shared" si="47"/>
        <v>16-325</v>
      </c>
      <c r="AH219" s="209" t="s">
        <v>5929</v>
      </c>
      <c r="AJ219" s="202">
        <v>16</v>
      </c>
      <c r="AK219" s="202" t="s">
        <v>5202</v>
      </c>
      <c r="AL219" s="209" t="s">
        <v>5929</v>
      </c>
      <c r="AR219"/>
    </row>
    <row r="220" spans="1:44" s="202" customFormat="1" x14ac:dyDescent="0.25">
      <c r="A220" s="193" t="s">
        <v>4914</v>
      </c>
      <c r="B220" s="193">
        <v>16</v>
      </c>
      <c r="C220" s="193" t="s">
        <v>5202</v>
      </c>
      <c r="D220" s="198" t="s">
        <v>5929</v>
      </c>
      <c r="E220" s="198" t="s">
        <v>4904</v>
      </c>
      <c r="F220" s="193">
        <v>50.88</v>
      </c>
      <c r="G220" s="193">
        <v>1250</v>
      </c>
      <c r="H220" s="193">
        <v>636</v>
      </c>
      <c r="I220" s="193">
        <v>192</v>
      </c>
      <c r="J220" s="193">
        <v>227</v>
      </c>
      <c r="K220" s="193">
        <v>1</v>
      </c>
      <c r="L220" s="193">
        <v>3</v>
      </c>
      <c r="M220" s="193">
        <v>1</v>
      </c>
      <c r="N220" s="193">
        <v>3</v>
      </c>
      <c r="O220" s="193">
        <v>6</v>
      </c>
      <c r="P220" s="193">
        <v>187</v>
      </c>
      <c r="Q220" s="193">
        <v>2</v>
      </c>
      <c r="R220" s="193">
        <v>2</v>
      </c>
      <c r="S220" s="193">
        <f t="shared" si="48"/>
        <v>624</v>
      </c>
      <c r="T220" s="193">
        <f t="shared" si="49"/>
        <v>0.30769230769230771</v>
      </c>
      <c r="U220" s="197">
        <f t="shared" si="50"/>
        <v>1.6025641025641025E-3</v>
      </c>
      <c r="V220" s="193">
        <f t="shared" si="51"/>
        <v>0.36378205128205127</v>
      </c>
      <c r="W220" s="193">
        <f t="shared" si="52"/>
        <v>9.6153846153846159E-3</v>
      </c>
      <c r="X220" s="193">
        <f t="shared" si="53"/>
        <v>0.29967948717948717</v>
      </c>
      <c r="Y220" s="193">
        <f t="shared" si="54"/>
        <v>4.807692307692308E-3</v>
      </c>
      <c r="Z220" s="193">
        <f t="shared" si="55"/>
        <v>1.6025641025641025E-3</v>
      </c>
      <c r="AA220" s="193">
        <f t="shared" si="56"/>
        <v>4.807692307692308E-3</v>
      </c>
      <c r="AB220" s="193">
        <f t="shared" si="57"/>
        <v>3.205128205128205E-3</v>
      </c>
      <c r="AC220" s="193">
        <f t="shared" si="58"/>
        <v>3.205128205128205E-3</v>
      </c>
      <c r="AD220" s="193">
        <f t="shared" si="59"/>
        <v>2.3637820512820511</v>
      </c>
      <c r="AE220" s="193" t="str">
        <f t="shared" si="60"/>
        <v>Clinton</v>
      </c>
      <c r="AF220" s="193"/>
      <c r="AG220" s="193" t="str">
        <f t="shared" si="47"/>
        <v>16-327</v>
      </c>
      <c r="AH220" s="209" t="s">
        <v>5929</v>
      </c>
      <c r="AJ220" s="202">
        <v>16</v>
      </c>
      <c r="AK220" s="202" t="s">
        <v>5202</v>
      </c>
      <c r="AL220" s="209" t="s">
        <v>5929</v>
      </c>
      <c r="AR220"/>
    </row>
    <row r="221" spans="1:44" s="202" customFormat="1" x14ac:dyDescent="0.25">
      <c r="A221" s="193" t="s">
        <v>4915</v>
      </c>
      <c r="B221" s="193">
        <v>16</v>
      </c>
      <c r="C221" s="193" t="s">
        <v>5202</v>
      </c>
      <c r="D221" s="198" t="s">
        <v>5929</v>
      </c>
      <c r="E221" s="198" t="s">
        <v>4905</v>
      </c>
      <c r="F221" s="193">
        <v>47.62</v>
      </c>
      <c r="G221" s="193">
        <v>1304</v>
      </c>
      <c r="H221" s="193">
        <v>621</v>
      </c>
      <c r="I221" s="193">
        <v>167</v>
      </c>
      <c r="J221" s="193">
        <v>247</v>
      </c>
      <c r="K221" s="193">
        <v>1</v>
      </c>
      <c r="L221" s="193">
        <v>6</v>
      </c>
      <c r="M221" s="193">
        <v>1</v>
      </c>
      <c r="N221" s="193">
        <v>6</v>
      </c>
      <c r="O221" s="193">
        <v>9</v>
      </c>
      <c r="P221" s="193">
        <v>166</v>
      </c>
      <c r="Q221" s="193">
        <v>0</v>
      </c>
      <c r="R221" s="193">
        <v>0</v>
      </c>
      <c r="S221" s="193">
        <f t="shared" si="48"/>
        <v>603</v>
      </c>
      <c r="T221" s="193">
        <f t="shared" si="49"/>
        <v>0.27694859038142622</v>
      </c>
      <c r="U221" s="197">
        <f t="shared" si="50"/>
        <v>1.658374792703151E-3</v>
      </c>
      <c r="V221" s="193">
        <f t="shared" si="51"/>
        <v>0.4096185737976783</v>
      </c>
      <c r="W221" s="193">
        <f t="shared" si="52"/>
        <v>1.4925373134328358E-2</v>
      </c>
      <c r="X221" s="193">
        <f t="shared" si="53"/>
        <v>0.27529021558872308</v>
      </c>
      <c r="Y221" s="193">
        <f t="shared" si="54"/>
        <v>9.9502487562189053E-3</v>
      </c>
      <c r="Z221" s="193">
        <f t="shared" si="55"/>
        <v>1.658374792703151E-3</v>
      </c>
      <c r="AA221" s="193">
        <f t="shared" si="56"/>
        <v>9.9502487562189053E-3</v>
      </c>
      <c r="AB221" s="193">
        <f t="shared" si="57"/>
        <v>0</v>
      </c>
      <c r="AC221" s="193">
        <f t="shared" si="58"/>
        <v>0</v>
      </c>
      <c r="AD221" s="193">
        <f t="shared" si="59"/>
        <v>2.4096185737976783</v>
      </c>
      <c r="AE221" s="193" t="str">
        <f t="shared" si="60"/>
        <v>Clinton</v>
      </c>
      <c r="AF221" s="193"/>
      <c r="AG221" s="193" t="str">
        <f t="shared" si="47"/>
        <v>16-329</v>
      </c>
      <c r="AH221" s="209" t="s">
        <v>5929</v>
      </c>
      <c r="AJ221" s="202">
        <v>16</v>
      </c>
      <c r="AK221" s="202" t="s">
        <v>5202</v>
      </c>
      <c r="AL221" s="209" t="s">
        <v>5929</v>
      </c>
      <c r="AR221"/>
    </row>
    <row r="222" spans="1:44" s="202" customFormat="1" x14ac:dyDescent="0.25">
      <c r="A222" s="193" t="s">
        <v>4916</v>
      </c>
      <c r="B222" s="193">
        <v>16</v>
      </c>
      <c r="C222" s="193" t="s">
        <v>5202</v>
      </c>
      <c r="D222" s="198" t="s">
        <v>5929</v>
      </c>
      <c r="E222" s="198" t="s">
        <v>4906</v>
      </c>
      <c r="F222" s="193">
        <v>60.72</v>
      </c>
      <c r="G222" s="193">
        <v>802</v>
      </c>
      <c r="H222" s="193">
        <v>487</v>
      </c>
      <c r="I222" s="193">
        <v>193</v>
      </c>
      <c r="J222" s="193">
        <v>167</v>
      </c>
      <c r="K222" s="193">
        <v>1</v>
      </c>
      <c r="L222" s="193">
        <v>5</v>
      </c>
      <c r="M222" s="193">
        <v>1</v>
      </c>
      <c r="N222" s="193">
        <v>1</v>
      </c>
      <c r="O222" s="193">
        <v>0</v>
      </c>
      <c r="P222" s="193">
        <v>112</v>
      </c>
      <c r="Q222" s="193">
        <v>3</v>
      </c>
      <c r="R222" s="193">
        <v>1</v>
      </c>
      <c r="S222" s="193">
        <f t="shared" si="48"/>
        <v>484</v>
      </c>
      <c r="T222" s="193">
        <f t="shared" si="49"/>
        <v>0.3987603305785124</v>
      </c>
      <c r="U222" s="197">
        <f t="shared" si="50"/>
        <v>2.0661157024793389E-3</v>
      </c>
      <c r="V222" s="193">
        <f t="shared" si="51"/>
        <v>0.3450413223140496</v>
      </c>
      <c r="W222" s="193">
        <f t="shared" si="52"/>
        <v>0</v>
      </c>
      <c r="X222" s="193">
        <f t="shared" si="53"/>
        <v>0.23140495867768596</v>
      </c>
      <c r="Y222" s="193">
        <f t="shared" si="54"/>
        <v>1.0330578512396695E-2</v>
      </c>
      <c r="Z222" s="193">
        <f t="shared" si="55"/>
        <v>2.0661157024793389E-3</v>
      </c>
      <c r="AA222" s="193">
        <f t="shared" si="56"/>
        <v>2.0661157024793389E-3</v>
      </c>
      <c r="AB222" s="193">
        <f t="shared" si="57"/>
        <v>6.1983471074380167E-3</v>
      </c>
      <c r="AC222" s="193">
        <f t="shared" si="58"/>
        <v>2.0661157024793389E-3</v>
      </c>
      <c r="AD222" s="193">
        <f t="shared" si="59"/>
        <v>0.3987603305785124</v>
      </c>
      <c r="AE222" s="193" t="str">
        <f t="shared" si="60"/>
        <v>Bush</v>
      </c>
      <c r="AF222" s="193"/>
      <c r="AG222" s="193" t="str">
        <f t="shared" si="47"/>
        <v>16-331</v>
      </c>
      <c r="AH222" s="209" t="s">
        <v>5929</v>
      </c>
      <c r="AJ222" s="202">
        <v>16</v>
      </c>
      <c r="AK222" s="202" t="s">
        <v>5202</v>
      </c>
      <c r="AL222" s="209" t="s">
        <v>5929</v>
      </c>
      <c r="AR222"/>
    </row>
    <row r="223" spans="1:44" s="202" customFormat="1" x14ac:dyDescent="0.25">
      <c r="A223" s="193" t="s">
        <v>4917</v>
      </c>
      <c r="B223" s="193">
        <v>16</v>
      </c>
      <c r="C223" s="193" t="s">
        <v>5202</v>
      </c>
      <c r="D223" s="198" t="s">
        <v>5929</v>
      </c>
      <c r="E223" s="198" t="s">
        <v>4907</v>
      </c>
      <c r="F223" s="193">
        <v>57.4</v>
      </c>
      <c r="G223" s="193">
        <v>831</v>
      </c>
      <c r="H223" s="193">
        <v>477</v>
      </c>
      <c r="I223" s="193">
        <v>166</v>
      </c>
      <c r="J223" s="193">
        <v>149</v>
      </c>
      <c r="K223" s="193">
        <v>0</v>
      </c>
      <c r="L223" s="193">
        <v>2</v>
      </c>
      <c r="M223" s="193">
        <v>1</v>
      </c>
      <c r="N223" s="193">
        <v>4</v>
      </c>
      <c r="O223" s="193">
        <v>3</v>
      </c>
      <c r="P223" s="193">
        <v>144</v>
      </c>
      <c r="Q223" s="193">
        <v>0</v>
      </c>
      <c r="R223" s="193">
        <v>0</v>
      </c>
      <c r="S223" s="193">
        <f t="shared" si="48"/>
        <v>469</v>
      </c>
      <c r="T223" s="193">
        <f t="shared" si="49"/>
        <v>0.35394456289978676</v>
      </c>
      <c r="U223" s="197">
        <f t="shared" si="50"/>
        <v>0</v>
      </c>
      <c r="V223" s="193">
        <f t="shared" si="51"/>
        <v>0.31769722814498935</v>
      </c>
      <c r="W223" s="193">
        <f t="shared" si="52"/>
        <v>6.3965884861407248E-3</v>
      </c>
      <c r="X223" s="193">
        <f t="shared" si="53"/>
        <v>0.30703624733475482</v>
      </c>
      <c r="Y223" s="193">
        <f t="shared" si="54"/>
        <v>4.2643923240938165E-3</v>
      </c>
      <c r="Z223" s="193">
        <f t="shared" si="55"/>
        <v>2.1321961620469083E-3</v>
      </c>
      <c r="AA223" s="193">
        <f t="shared" si="56"/>
        <v>8.5287846481876331E-3</v>
      </c>
      <c r="AB223" s="193">
        <f t="shared" si="57"/>
        <v>0</v>
      </c>
      <c r="AC223" s="193">
        <f t="shared" si="58"/>
        <v>0</v>
      </c>
      <c r="AD223" s="193">
        <f t="shared" si="59"/>
        <v>0.35394456289978676</v>
      </c>
      <c r="AE223" s="193" t="str">
        <f t="shared" si="60"/>
        <v>Bush</v>
      </c>
      <c r="AF223" s="193"/>
      <c r="AG223" s="193" t="str">
        <f t="shared" si="47"/>
        <v>16-333</v>
      </c>
      <c r="AH223" s="209" t="s">
        <v>5929</v>
      </c>
      <c r="AJ223" s="202">
        <v>16</v>
      </c>
      <c r="AK223" s="202" t="s">
        <v>5202</v>
      </c>
      <c r="AL223" s="209" t="s">
        <v>5929</v>
      </c>
      <c r="AR223"/>
    </row>
    <row r="224" spans="1:44" s="202" customFormat="1" x14ac:dyDescent="0.25">
      <c r="A224" s="193" t="s">
        <v>4908</v>
      </c>
      <c r="B224" s="193">
        <v>16</v>
      </c>
      <c r="C224" s="193" t="s">
        <v>5961</v>
      </c>
      <c r="D224" s="198">
        <v>0</v>
      </c>
      <c r="E224" s="198" t="s">
        <v>4540</v>
      </c>
      <c r="F224" s="193"/>
      <c r="G224" s="193">
        <v>0</v>
      </c>
      <c r="H224" s="193">
        <v>366</v>
      </c>
      <c r="I224" s="193">
        <v>117</v>
      </c>
      <c r="J224" s="193">
        <v>139</v>
      </c>
      <c r="K224" s="193">
        <v>0</v>
      </c>
      <c r="L224" s="193">
        <v>1</v>
      </c>
      <c r="M224" s="193">
        <v>0</v>
      </c>
      <c r="N224" s="193">
        <v>0</v>
      </c>
      <c r="O224" s="193">
        <v>4</v>
      </c>
      <c r="P224" s="193">
        <v>96</v>
      </c>
      <c r="Q224" s="193">
        <v>0</v>
      </c>
      <c r="R224" s="193">
        <v>1</v>
      </c>
      <c r="S224" s="193">
        <f t="shared" si="48"/>
        <v>358</v>
      </c>
      <c r="T224" s="193">
        <f t="shared" si="49"/>
        <v>0.32681564245810057</v>
      </c>
      <c r="U224" s="197">
        <f t="shared" si="50"/>
        <v>0</v>
      </c>
      <c r="V224" s="193">
        <f t="shared" si="51"/>
        <v>0.38826815642458101</v>
      </c>
      <c r="W224" s="193">
        <f t="shared" si="52"/>
        <v>1.11731843575419E-2</v>
      </c>
      <c r="X224" s="193">
        <f t="shared" si="53"/>
        <v>0.26815642458100558</v>
      </c>
      <c r="Y224" s="193">
        <f t="shared" si="54"/>
        <v>2.7932960893854749E-3</v>
      </c>
      <c r="Z224" s="193">
        <f t="shared" si="55"/>
        <v>0</v>
      </c>
      <c r="AA224" s="193">
        <f t="shared" si="56"/>
        <v>0</v>
      </c>
      <c r="AB224" s="193">
        <f t="shared" si="57"/>
        <v>0</v>
      </c>
      <c r="AC224" s="193">
        <f t="shared" si="58"/>
        <v>2.7932960893854749E-3</v>
      </c>
      <c r="AD224" s="193">
        <f t="shared" si="59"/>
        <v>2.3882681564245809</v>
      </c>
      <c r="AE224" s="193" t="str">
        <f t="shared" si="60"/>
        <v>Clinton</v>
      </c>
      <c r="AF224" s="193"/>
      <c r="AG224" s="193" t="str">
        <f t="shared" si="47"/>
        <v>16-991</v>
      </c>
      <c r="AH224" s="209">
        <v>0</v>
      </c>
      <c r="AJ224" s="202">
        <v>16</v>
      </c>
      <c r="AK224" s="202" t="s">
        <v>5961</v>
      </c>
      <c r="AL224" s="209">
        <v>0</v>
      </c>
      <c r="AR224"/>
    </row>
    <row r="225" spans="1:44" s="202" customFormat="1" x14ac:dyDescent="0.25">
      <c r="A225" s="193" t="s">
        <v>4909</v>
      </c>
      <c r="B225" s="193">
        <v>16</v>
      </c>
      <c r="C225" s="193" t="s">
        <v>5962</v>
      </c>
      <c r="D225" s="198">
        <v>0</v>
      </c>
      <c r="E225" s="198" t="s">
        <v>4541</v>
      </c>
      <c r="F225" s="193"/>
      <c r="G225" s="193">
        <v>0</v>
      </c>
      <c r="H225" s="193">
        <v>930</v>
      </c>
      <c r="I225" s="193">
        <v>236</v>
      </c>
      <c r="J225" s="193">
        <v>338</v>
      </c>
      <c r="K225" s="193">
        <v>5</v>
      </c>
      <c r="L225" s="193">
        <v>4</v>
      </c>
      <c r="M225" s="193">
        <v>3</v>
      </c>
      <c r="N225" s="193">
        <v>2</v>
      </c>
      <c r="O225" s="193">
        <v>2</v>
      </c>
      <c r="P225" s="193">
        <v>316</v>
      </c>
      <c r="Q225" s="193">
        <v>0</v>
      </c>
      <c r="R225" s="193">
        <v>1</v>
      </c>
      <c r="S225" s="193">
        <f t="shared" si="48"/>
        <v>907</v>
      </c>
      <c r="T225" s="193">
        <f t="shared" si="49"/>
        <v>0.26019845644983464</v>
      </c>
      <c r="U225" s="197">
        <f t="shared" si="50"/>
        <v>5.512679162072767E-3</v>
      </c>
      <c r="V225" s="193">
        <f t="shared" si="51"/>
        <v>0.37265711135611906</v>
      </c>
      <c r="W225" s="193">
        <f t="shared" si="52"/>
        <v>2.205071664829107E-3</v>
      </c>
      <c r="X225" s="193">
        <f t="shared" si="53"/>
        <v>0.34840132304299892</v>
      </c>
      <c r="Y225" s="193">
        <f t="shared" si="54"/>
        <v>4.410143329658214E-3</v>
      </c>
      <c r="Z225" s="193">
        <f t="shared" si="55"/>
        <v>3.3076074972436605E-3</v>
      </c>
      <c r="AA225" s="193">
        <f t="shared" si="56"/>
        <v>2.205071664829107E-3</v>
      </c>
      <c r="AB225" s="193">
        <f t="shared" si="57"/>
        <v>0</v>
      </c>
      <c r="AC225" s="193">
        <f t="shared" si="58"/>
        <v>1.1025358324145535E-3</v>
      </c>
      <c r="AD225" s="193">
        <f t="shared" si="59"/>
        <v>2.3726571113561192</v>
      </c>
      <c r="AE225" s="193" t="str">
        <f t="shared" si="60"/>
        <v>Clinton</v>
      </c>
      <c r="AF225" s="193"/>
      <c r="AG225" s="193" t="str">
        <f t="shared" si="47"/>
        <v>16-995</v>
      </c>
      <c r="AH225" s="209">
        <v>0</v>
      </c>
      <c r="AJ225" s="202">
        <v>16</v>
      </c>
      <c r="AK225" s="202" t="s">
        <v>5962</v>
      </c>
      <c r="AL225" s="209">
        <v>0</v>
      </c>
      <c r="AR225"/>
    </row>
    <row r="226" spans="1:44" s="202" customFormat="1" x14ac:dyDescent="0.25">
      <c r="A226" s="193" t="s">
        <v>4910</v>
      </c>
      <c r="B226" s="193">
        <v>16</v>
      </c>
      <c r="C226" s="193" t="e">
        <v>#VALUE!</v>
      </c>
      <c r="D226" s="198">
        <v>0</v>
      </c>
      <c r="E226" s="198" t="s">
        <v>4542</v>
      </c>
      <c r="F226" s="193">
        <v>71.73</v>
      </c>
      <c r="G226" s="193">
        <v>6599</v>
      </c>
      <c r="H226" s="193">
        <v>4734</v>
      </c>
      <c r="I226" s="193">
        <v>1375</v>
      </c>
      <c r="J226" s="193">
        <v>1814</v>
      </c>
      <c r="K226" s="193">
        <v>11</v>
      </c>
      <c r="L226" s="193">
        <v>28</v>
      </c>
      <c r="M226" s="193">
        <v>10</v>
      </c>
      <c r="N226" s="193">
        <v>24</v>
      </c>
      <c r="O226" s="193">
        <v>33</v>
      </c>
      <c r="P226" s="193">
        <v>1320</v>
      </c>
      <c r="Q226" s="193">
        <v>9</v>
      </c>
      <c r="R226" s="193">
        <v>9</v>
      </c>
      <c r="S226" s="193">
        <f t="shared" si="48"/>
        <v>4633</v>
      </c>
      <c r="T226" s="193">
        <f t="shared" si="49"/>
        <v>0.29678394129074032</v>
      </c>
      <c r="U226" s="197">
        <f t="shared" si="50"/>
        <v>2.3742715303259228E-3</v>
      </c>
      <c r="V226" s="193">
        <f t="shared" si="51"/>
        <v>0.391538959637384</v>
      </c>
      <c r="W226" s="193">
        <f t="shared" si="52"/>
        <v>7.1228145909777683E-3</v>
      </c>
      <c r="X226" s="193">
        <f t="shared" si="53"/>
        <v>0.28491258363911071</v>
      </c>
      <c r="Y226" s="193">
        <f t="shared" si="54"/>
        <v>6.0436002590114396E-3</v>
      </c>
      <c r="Z226" s="193">
        <f t="shared" si="55"/>
        <v>2.1584286639326571E-3</v>
      </c>
      <c r="AA226" s="193">
        <f t="shared" si="56"/>
        <v>5.1802287934383769E-3</v>
      </c>
      <c r="AB226" s="193">
        <f t="shared" si="57"/>
        <v>1.9425857975393912E-3</v>
      </c>
      <c r="AC226" s="193">
        <f t="shared" si="58"/>
        <v>1.9425857975393912E-3</v>
      </c>
      <c r="AD226" s="193">
        <f t="shared" si="59"/>
        <v>2.3915389596373839</v>
      </c>
      <c r="AE226" s="193" t="str">
        <f t="shared" si="60"/>
        <v>Clinton</v>
      </c>
      <c r="AF226" s="193"/>
      <c r="AG226" s="193" t="str">
        <f t="shared" si="47"/>
        <v>16-TOT</v>
      </c>
      <c r="AH226" s="209">
        <v>0</v>
      </c>
      <c r="AJ226" s="202">
        <v>16</v>
      </c>
      <c r="AK226" s="202" t="e">
        <v>#VALUE!</v>
      </c>
      <c r="AL226" s="209">
        <v>0</v>
      </c>
      <c r="AR226"/>
    </row>
    <row r="227" spans="1:44" s="202" customFormat="1" x14ac:dyDescent="0.25">
      <c r="A227" s="193" t="s">
        <v>4934</v>
      </c>
      <c r="B227" s="193">
        <v>17</v>
      </c>
      <c r="C227" s="193" t="s">
        <v>5202</v>
      </c>
      <c r="D227" s="198" t="s">
        <v>5929</v>
      </c>
      <c r="E227" s="198" t="s">
        <v>4918</v>
      </c>
      <c r="F227" s="193">
        <v>61.04</v>
      </c>
      <c r="G227" s="193">
        <v>919</v>
      </c>
      <c r="H227" s="193">
        <v>561</v>
      </c>
      <c r="I227" s="193">
        <v>217</v>
      </c>
      <c r="J227" s="202">
        <v>154</v>
      </c>
      <c r="K227" s="202">
        <v>0</v>
      </c>
      <c r="L227" s="202">
        <v>4</v>
      </c>
      <c r="M227" s="193">
        <v>1</v>
      </c>
      <c r="N227" s="193">
        <v>3</v>
      </c>
      <c r="O227" s="193">
        <v>3</v>
      </c>
      <c r="P227" s="193">
        <v>175</v>
      </c>
      <c r="Q227" s="193">
        <v>0</v>
      </c>
      <c r="R227" s="193">
        <v>0</v>
      </c>
      <c r="S227" s="193">
        <f t="shared" si="48"/>
        <v>557</v>
      </c>
      <c r="T227" s="193">
        <f t="shared" si="49"/>
        <v>0.38958707360861761</v>
      </c>
      <c r="U227" s="197">
        <f t="shared" si="50"/>
        <v>0</v>
      </c>
      <c r="V227" s="193">
        <f t="shared" si="51"/>
        <v>0.27648114901256732</v>
      </c>
      <c r="W227" s="193">
        <f t="shared" si="52"/>
        <v>5.3859964093357273E-3</v>
      </c>
      <c r="X227" s="193">
        <f t="shared" si="53"/>
        <v>0.31418312387791741</v>
      </c>
      <c r="Y227" s="193">
        <f t="shared" si="54"/>
        <v>7.1813285457809697E-3</v>
      </c>
      <c r="Z227" s="193">
        <f t="shared" si="55"/>
        <v>1.7953321364452424E-3</v>
      </c>
      <c r="AA227" s="193">
        <f t="shared" si="56"/>
        <v>5.3859964093357273E-3</v>
      </c>
      <c r="AB227" s="193">
        <f t="shared" si="57"/>
        <v>0</v>
      </c>
      <c r="AC227" s="193">
        <f t="shared" si="58"/>
        <v>0</v>
      </c>
      <c r="AD227" s="193">
        <f t="shared" si="59"/>
        <v>0.38958707360861761</v>
      </c>
      <c r="AE227" s="193" t="str">
        <f t="shared" si="60"/>
        <v>Bush</v>
      </c>
      <c r="AF227" s="193"/>
      <c r="AG227" s="193" t="str">
        <f t="shared" si="47"/>
        <v>17-335</v>
      </c>
      <c r="AH227" s="209" t="s">
        <v>5929</v>
      </c>
      <c r="AJ227" s="202">
        <v>17</v>
      </c>
      <c r="AK227" s="202" t="s">
        <v>5202</v>
      </c>
      <c r="AL227" s="209" t="s">
        <v>5929</v>
      </c>
      <c r="AR227"/>
    </row>
    <row r="228" spans="1:44" s="202" customFormat="1" x14ac:dyDescent="0.25">
      <c r="A228" s="193" t="s">
        <v>4933</v>
      </c>
      <c r="B228" s="193">
        <v>17</v>
      </c>
      <c r="C228" s="193" t="s">
        <v>5202</v>
      </c>
      <c r="D228" s="198" t="s">
        <v>5929</v>
      </c>
      <c r="E228" s="198" t="s">
        <v>4919</v>
      </c>
      <c r="F228" s="193">
        <v>54.62</v>
      </c>
      <c r="G228" s="193">
        <v>952</v>
      </c>
      <c r="H228" s="193">
        <v>520</v>
      </c>
      <c r="I228" s="193">
        <v>217</v>
      </c>
      <c r="J228" s="193">
        <v>134</v>
      </c>
      <c r="K228" s="193">
        <v>0</v>
      </c>
      <c r="L228" s="193">
        <v>5</v>
      </c>
      <c r="M228" s="202">
        <v>0</v>
      </c>
      <c r="N228" s="193">
        <v>1</v>
      </c>
      <c r="O228" s="193">
        <v>4</v>
      </c>
      <c r="P228" s="193">
        <v>153</v>
      </c>
      <c r="Q228" s="193">
        <v>2</v>
      </c>
      <c r="R228" s="193">
        <v>0</v>
      </c>
      <c r="S228" s="193">
        <f t="shared" si="48"/>
        <v>516</v>
      </c>
      <c r="T228" s="193">
        <f t="shared" si="49"/>
        <v>0.42054263565891475</v>
      </c>
      <c r="U228" s="197">
        <f t="shared" si="50"/>
        <v>0</v>
      </c>
      <c r="V228" s="193">
        <f t="shared" si="51"/>
        <v>0.25968992248062017</v>
      </c>
      <c r="W228" s="193">
        <f t="shared" si="52"/>
        <v>7.7519379844961239E-3</v>
      </c>
      <c r="X228" s="193">
        <f t="shared" si="53"/>
        <v>0.29651162790697677</v>
      </c>
      <c r="Y228" s="193">
        <f t="shared" si="54"/>
        <v>9.6899224806201549E-3</v>
      </c>
      <c r="Z228" s="193">
        <f t="shared" si="55"/>
        <v>0</v>
      </c>
      <c r="AA228" s="193">
        <f t="shared" si="56"/>
        <v>1.937984496124031E-3</v>
      </c>
      <c r="AB228" s="193">
        <f t="shared" si="57"/>
        <v>3.875968992248062E-3</v>
      </c>
      <c r="AC228" s="193">
        <f t="shared" si="58"/>
        <v>0</v>
      </c>
      <c r="AD228" s="193">
        <f t="shared" si="59"/>
        <v>0.42054263565891475</v>
      </c>
      <c r="AE228" s="193" t="str">
        <f t="shared" si="60"/>
        <v>Bush</v>
      </c>
      <c r="AF228" s="193"/>
      <c r="AG228" s="193" t="str">
        <f t="shared" si="47"/>
        <v>17-337</v>
      </c>
      <c r="AH228" s="209" t="s">
        <v>5929</v>
      </c>
      <c r="AJ228" s="202">
        <v>17</v>
      </c>
      <c r="AK228" s="202" t="s">
        <v>5202</v>
      </c>
      <c r="AL228" s="209" t="s">
        <v>5929</v>
      </c>
      <c r="AR228"/>
    </row>
    <row r="229" spans="1:44" s="202" customFormat="1" x14ac:dyDescent="0.25">
      <c r="A229" s="193" t="s">
        <v>4932</v>
      </c>
      <c r="B229" s="193">
        <v>17</v>
      </c>
      <c r="C229" s="193" t="s">
        <v>5202</v>
      </c>
      <c r="D229" s="198" t="s">
        <v>5929</v>
      </c>
      <c r="E229" s="198" t="s">
        <v>4920</v>
      </c>
      <c r="F229" s="193">
        <v>69.75</v>
      </c>
      <c r="G229" s="193">
        <v>916</v>
      </c>
      <c r="H229" s="193">
        <v>639</v>
      </c>
      <c r="I229" s="193">
        <v>221</v>
      </c>
      <c r="J229" s="193">
        <v>174</v>
      </c>
      <c r="K229" s="193">
        <v>1</v>
      </c>
      <c r="L229" s="193">
        <v>5</v>
      </c>
      <c r="M229" s="193">
        <v>2</v>
      </c>
      <c r="N229" s="202">
        <v>1</v>
      </c>
      <c r="O229" s="202">
        <v>3</v>
      </c>
      <c r="P229" s="202">
        <v>224</v>
      </c>
      <c r="Q229" s="202">
        <v>0</v>
      </c>
      <c r="R229" s="202">
        <v>0</v>
      </c>
      <c r="S229" s="193">
        <f t="shared" si="48"/>
        <v>631</v>
      </c>
      <c r="T229" s="193">
        <f t="shared" si="49"/>
        <v>0.35023771790808239</v>
      </c>
      <c r="U229" s="197">
        <f t="shared" si="50"/>
        <v>1.5847860538827259E-3</v>
      </c>
      <c r="V229" s="193">
        <f t="shared" si="51"/>
        <v>0.27575277337559428</v>
      </c>
      <c r="W229" s="193">
        <f t="shared" si="52"/>
        <v>4.7543581616481777E-3</v>
      </c>
      <c r="X229" s="193">
        <f t="shared" si="53"/>
        <v>0.3549920760697306</v>
      </c>
      <c r="Y229" s="193">
        <f t="shared" si="54"/>
        <v>7.9239302694136295E-3</v>
      </c>
      <c r="Z229" s="193">
        <f t="shared" si="55"/>
        <v>3.1695721077654518E-3</v>
      </c>
      <c r="AA229" s="193">
        <f t="shared" si="56"/>
        <v>1.5847860538827259E-3</v>
      </c>
      <c r="AB229" s="193">
        <f t="shared" si="57"/>
        <v>0</v>
      </c>
      <c r="AC229" s="193">
        <f t="shared" si="58"/>
        <v>0</v>
      </c>
      <c r="AD229" s="193">
        <f t="shared" si="59"/>
        <v>4.3549920760697303</v>
      </c>
      <c r="AE229" s="193" t="str">
        <f t="shared" si="60"/>
        <v>Perot</v>
      </c>
      <c r="AF229" s="193"/>
      <c r="AG229" s="193" t="str">
        <f t="shared" si="47"/>
        <v>17-339</v>
      </c>
      <c r="AH229" s="209" t="s">
        <v>5929</v>
      </c>
      <c r="AJ229" s="202">
        <v>17</v>
      </c>
      <c r="AK229" s="202" t="s">
        <v>5202</v>
      </c>
      <c r="AL229" s="209" t="s">
        <v>5929</v>
      </c>
      <c r="AR229"/>
    </row>
    <row r="230" spans="1:44" s="202" customFormat="1" x14ac:dyDescent="0.25">
      <c r="A230" s="193" t="s">
        <v>4931</v>
      </c>
      <c r="B230" s="193">
        <v>17</v>
      </c>
      <c r="C230" s="193" t="s">
        <v>5202</v>
      </c>
      <c r="D230" s="198" t="s">
        <v>5929</v>
      </c>
      <c r="E230" s="198" t="s">
        <v>4921</v>
      </c>
      <c r="F230" s="193">
        <v>58.92</v>
      </c>
      <c r="G230" s="193">
        <v>689</v>
      </c>
      <c r="H230" s="193">
        <v>406</v>
      </c>
      <c r="I230" s="193">
        <v>157</v>
      </c>
      <c r="J230" s="193">
        <v>116</v>
      </c>
      <c r="K230" s="193">
        <v>0</v>
      </c>
      <c r="L230" s="193">
        <v>3</v>
      </c>
      <c r="M230" s="193">
        <v>0</v>
      </c>
      <c r="N230" s="193">
        <v>1</v>
      </c>
      <c r="O230" s="193">
        <v>4</v>
      </c>
      <c r="P230" s="193">
        <v>123</v>
      </c>
      <c r="Q230" s="193">
        <v>0</v>
      </c>
      <c r="R230" s="193">
        <v>1</v>
      </c>
      <c r="S230" s="193">
        <f t="shared" si="48"/>
        <v>405</v>
      </c>
      <c r="T230" s="193">
        <f t="shared" si="49"/>
        <v>0.38765432098765434</v>
      </c>
      <c r="U230" s="197">
        <f t="shared" si="50"/>
        <v>0</v>
      </c>
      <c r="V230" s="193">
        <f t="shared" si="51"/>
        <v>0.28641975308641976</v>
      </c>
      <c r="W230" s="193">
        <f t="shared" si="52"/>
        <v>9.876543209876543E-3</v>
      </c>
      <c r="X230" s="193">
        <f t="shared" si="53"/>
        <v>0.3037037037037037</v>
      </c>
      <c r="Y230" s="193">
        <f t="shared" si="54"/>
        <v>7.4074074074074077E-3</v>
      </c>
      <c r="Z230" s="193">
        <f t="shared" si="55"/>
        <v>0</v>
      </c>
      <c r="AA230" s="193">
        <f t="shared" si="56"/>
        <v>2.4691358024691358E-3</v>
      </c>
      <c r="AB230" s="193">
        <f t="shared" si="57"/>
        <v>0</v>
      </c>
      <c r="AC230" s="193">
        <f t="shared" si="58"/>
        <v>2.4691358024691358E-3</v>
      </c>
      <c r="AD230" s="193">
        <f t="shared" si="59"/>
        <v>0.38765432098765434</v>
      </c>
      <c r="AE230" s="193" t="str">
        <f t="shared" si="60"/>
        <v>Bush</v>
      </c>
      <c r="AF230" s="193"/>
      <c r="AG230" s="193" t="str">
        <f t="shared" si="47"/>
        <v>17-341</v>
      </c>
      <c r="AH230" s="209" t="s">
        <v>5929</v>
      </c>
      <c r="AJ230" s="202">
        <v>17</v>
      </c>
      <c r="AK230" s="202" t="s">
        <v>5202</v>
      </c>
      <c r="AL230" s="209" t="s">
        <v>5929</v>
      </c>
      <c r="AR230"/>
    </row>
    <row r="231" spans="1:44" s="202" customFormat="1" x14ac:dyDescent="0.25">
      <c r="A231" s="193" t="s">
        <v>4930</v>
      </c>
      <c r="B231" s="193">
        <v>17</v>
      </c>
      <c r="C231" s="193" t="s">
        <v>5202</v>
      </c>
      <c r="D231" s="198" t="s">
        <v>5929</v>
      </c>
      <c r="E231" s="198" t="s">
        <v>4922</v>
      </c>
      <c r="F231" s="193">
        <v>60.28</v>
      </c>
      <c r="G231" s="193">
        <v>1984</v>
      </c>
      <c r="H231" s="193">
        <v>1196</v>
      </c>
      <c r="I231" s="193">
        <v>491</v>
      </c>
      <c r="J231" s="193">
        <v>362</v>
      </c>
      <c r="K231" s="193">
        <v>1</v>
      </c>
      <c r="L231" s="193">
        <v>4</v>
      </c>
      <c r="M231" s="193">
        <v>2</v>
      </c>
      <c r="N231" s="193">
        <v>3</v>
      </c>
      <c r="O231" s="193">
        <v>4</v>
      </c>
      <c r="P231" s="193">
        <v>320</v>
      </c>
      <c r="Q231" s="193">
        <v>1</v>
      </c>
      <c r="R231" s="193">
        <v>2</v>
      </c>
      <c r="S231" s="193">
        <f t="shared" si="48"/>
        <v>1190</v>
      </c>
      <c r="T231" s="193">
        <f t="shared" si="49"/>
        <v>0.4126050420168067</v>
      </c>
      <c r="U231" s="197">
        <f t="shared" si="50"/>
        <v>8.4033613445378156E-4</v>
      </c>
      <c r="V231" s="193">
        <f t="shared" si="51"/>
        <v>0.30420168067226888</v>
      </c>
      <c r="W231" s="193">
        <f t="shared" si="52"/>
        <v>3.3613445378151263E-3</v>
      </c>
      <c r="X231" s="193">
        <f t="shared" si="53"/>
        <v>0.26890756302521007</v>
      </c>
      <c r="Y231" s="193">
        <f t="shared" si="54"/>
        <v>3.3613445378151263E-3</v>
      </c>
      <c r="Z231" s="193">
        <f t="shared" si="55"/>
        <v>1.6806722689075631E-3</v>
      </c>
      <c r="AA231" s="193">
        <f t="shared" si="56"/>
        <v>2.5210084033613447E-3</v>
      </c>
      <c r="AB231" s="193">
        <f t="shared" si="57"/>
        <v>8.4033613445378156E-4</v>
      </c>
      <c r="AC231" s="193">
        <f t="shared" si="58"/>
        <v>1.6806722689075631E-3</v>
      </c>
      <c r="AD231" s="193">
        <f t="shared" si="59"/>
        <v>0.4126050420168067</v>
      </c>
      <c r="AE231" s="193" t="str">
        <f t="shared" si="60"/>
        <v>Bush</v>
      </c>
      <c r="AF231" s="193"/>
      <c r="AG231" s="193" t="str">
        <f t="shared" si="47"/>
        <v>17-343</v>
      </c>
      <c r="AH231" s="209" t="s">
        <v>5929</v>
      </c>
      <c r="AJ231" s="202">
        <v>17</v>
      </c>
      <c r="AK231" s="202" t="s">
        <v>5202</v>
      </c>
      <c r="AL231" s="209" t="s">
        <v>5929</v>
      </c>
      <c r="AR231"/>
    </row>
    <row r="232" spans="1:44" s="202" customFormat="1" x14ac:dyDescent="0.25">
      <c r="A232" s="193" t="s">
        <v>4929</v>
      </c>
      <c r="B232" s="193">
        <v>17</v>
      </c>
      <c r="C232" s="193" t="s">
        <v>5202</v>
      </c>
      <c r="D232" s="198" t="s">
        <v>5929</v>
      </c>
      <c r="E232" s="198" t="s">
        <v>4923</v>
      </c>
      <c r="F232" s="193">
        <v>67.38</v>
      </c>
      <c r="G232" s="193">
        <v>981</v>
      </c>
      <c r="H232" s="193">
        <v>661</v>
      </c>
      <c r="I232" s="193">
        <v>290</v>
      </c>
      <c r="J232" s="193">
        <v>171</v>
      </c>
      <c r="K232" s="193">
        <v>0</v>
      </c>
      <c r="L232" s="193">
        <v>2</v>
      </c>
      <c r="M232" s="193">
        <v>0</v>
      </c>
      <c r="N232" s="193">
        <v>4</v>
      </c>
      <c r="O232" s="193">
        <v>2</v>
      </c>
      <c r="P232" s="193">
        <v>187</v>
      </c>
      <c r="Q232" s="193">
        <v>0</v>
      </c>
      <c r="R232" s="193">
        <v>0</v>
      </c>
      <c r="S232" s="193">
        <f t="shared" si="48"/>
        <v>656</v>
      </c>
      <c r="T232" s="193">
        <f t="shared" si="49"/>
        <v>0.44207317073170732</v>
      </c>
      <c r="U232" s="197">
        <f t="shared" si="50"/>
        <v>0</v>
      </c>
      <c r="V232" s="193">
        <f t="shared" si="51"/>
        <v>0.26067073170731708</v>
      </c>
      <c r="W232" s="193">
        <f t="shared" si="52"/>
        <v>3.0487804878048782E-3</v>
      </c>
      <c r="X232" s="193">
        <f t="shared" si="53"/>
        <v>0.28506097560975607</v>
      </c>
      <c r="Y232" s="193">
        <f t="shared" si="54"/>
        <v>3.0487804878048782E-3</v>
      </c>
      <c r="Z232" s="193">
        <f t="shared" si="55"/>
        <v>0</v>
      </c>
      <c r="AA232" s="193">
        <f t="shared" si="56"/>
        <v>6.0975609756097563E-3</v>
      </c>
      <c r="AB232" s="193">
        <f t="shared" si="57"/>
        <v>0</v>
      </c>
      <c r="AC232" s="193">
        <f t="shared" si="58"/>
        <v>0</v>
      </c>
      <c r="AD232" s="193">
        <f t="shared" si="59"/>
        <v>0.44207317073170732</v>
      </c>
      <c r="AE232" s="193" t="str">
        <f t="shared" si="60"/>
        <v>Bush</v>
      </c>
      <c r="AF232" s="193"/>
      <c r="AG232" s="193" t="str">
        <f t="shared" si="47"/>
        <v>17-345</v>
      </c>
      <c r="AH232" s="209" t="s">
        <v>5929</v>
      </c>
      <c r="AJ232" s="202">
        <v>17</v>
      </c>
      <c r="AK232" s="202" t="s">
        <v>5202</v>
      </c>
      <c r="AL232" s="209" t="s">
        <v>5929</v>
      </c>
      <c r="AR232"/>
    </row>
    <row r="233" spans="1:44" s="202" customFormat="1" x14ac:dyDescent="0.25">
      <c r="A233" s="193" t="s">
        <v>4928</v>
      </c>
      <c r="B233" s="193">
        <v>17</v>
      </c>
      <c r="C233" s="193" t="s">
        <v>5202</v>
      </c>
      <c r="D233" s="198" t="s">
        <v>5929</v>
      </c>
      <c r="E233" s="198" t="s">
        <v>4924</v>
      </c>
      <c r="F233" s="193">
        <v>70.42</v>
      </c>
      <c r="G233" s="193">
        <v>1366</v>
      </c>
      <c r="H233" s="193">
        <v>962</v>
      </c>
      <c r="I233" s="193">
        <v>457</v>
      </c>
      <c r="J233" s="193">
        <v>245</v>
      </c>
      <c r="K233" s="193">
        <v>0</v>
      </c>
      <c r="L233" s="193">
        <v>1</v>
      </c>
      <c r="M233" s="193">
        <v>3</v>
      </c>
      <c r="N233" s="193">
        <v>1</v>
      </c>
      <c r="O233" s="193">
        <v>3</v>
      </c>
      <c r="P233" s="193">
        <v>244</v>
      </c>
      <c r="Q233" s="193">
        <v>1</v>
      </c>
      <c r="R233" s="193">
        <v>3</v>
      </c>
      <c r="S233" s="193">
        <f t="shared" si="48"/>
        <v>958</v>
      </c>
      <c r="T233" s="193">
        <f t="shared" si="49"/>
        <v>0.47703549060542799</v>
      </c>
      <c r="U233" s="197">
        <f t="shared" si="50"/>
        <v>0</v>
      </c>
      <c r="V233" s="193">
        <f t="shared" si="51"/>
        <v>0.25574112734864302</v>
      </c>
      <c r="W233" s="193">
        <f t="shared" si="52"/>
        <v>3.1315240083507308E-3</v>
      </c>
      <c r="X233" s="193">
        <f t="shared" si="53"/>
        <v>0.25469728601252611</v>
      </c>
      <c r="Y233" s="193">
        <f t="shared" si="54"/>
        <v>1.0438413361169101E-3</v>
      </c>
      <c r="Z233" s="193">
        <f t="shared" si="55"/>
        <v>3.1315240083507308E-3</v>
      </c>
      <c r="AA233" s="193">
        <f t="shared" si="56"/>
        <v>1.0438413361169101E-3</v>
      </c>
      <c r="AB233" s="193">
        <f t="shared" si="57"/>
        <v>1.0438413361169101E-3</v>
      </c>
      <c r="AC233" s="193">
        <f t="shared" si="58"/>
        <v>3.1315240083507308E-3</v>
      </c>
      <c r="AD233" s="193">
        <f t="shared" si="59"/>
        <v>0.47703549060542799</v>
      </c>
      <c r="AE233" s="193" t="str">
        <f t="shared" si="60"/>
        <v>Bush</v>
      </c>
      <c r="AF233" s="193"/>
      <c r="AG233" s="193" t="str">
        <f t="shared" si="47"/>
        <v>17-347</v>
      </c>
      <c r="AH233" s="209" t="s">
        <v>5929</v>
      </c>
      <c r="AJ233" s="202">
        <v>17</v>
      </c>
      <c r="AK233" s="202" t="s">
        <v>5202</v>
      </c>
      <c r="AL233" s="209" t="s">
        <v>5929</v>
      </c>
      <c r="AR233"/>
    </row>
    <row r="234" spans="1:44" s="202" customFormat="1" x14ac:dyDescent="0.25">
      <c r="A234" s="193" t="s">
        <v>4927</v>
      </c>
      <c r="B234" s="193">
        <v>17</v>
      </c>
      <c r="C234" s="193" t="s">
        <v>5961</v>
      </c>
      <c r="D234" s="198">
        <v>0</v>
      </c>
      <c r="E234" s="198" t="s">
        <v>4540</v>
      </c>
      <c r="F234" s="193"/>
      <c r="G234" s="193">
        <v>0</v>
      </c>
      <c r="H234" s="193">
        <v>686</v>
      </c>
      <c r="I234" s="193">
        <v>284</v>
      </c>
      <c r="J234" s="193">
        <v>201</v>
      </c>
      <c r="K234" s="193">
        <v>2</v>
      </c>
      <c r="L234" s="193">
        <v>1</v>
      </c>
      <c r="M234" s="193">
        <v>0</v>
      </c>
      <c r="N234" s="193">
        <v>0</v>
      </c>
      <c r="O234" s="193">
        <v>3</v>
      </c>
      <c r="P234" s="193">
        <v>183</v>
      </c>
      <c r="Q234" s="193">
        <v>0</v>
      </c>
      <c r="R234" s="193">
        <v>0</v>
      </c>
      <c r="S234" s="193">
        <f t="shared" si="48"/>
        <v>674</v>
      </c>
      <c r="T234" s="193">
        <f t="shared" si="49"/>
        <v>0.42136498516320475</v>
      </c>
      <c r="U234" s="197">
        <f t="shared" si="50"/>
        <v>2.967359050445104E-3</v>
      </c>
      <c r="V234" s="193">
        <f t="shared" si="51"/>
        <v>0.29821958456973297</v>
      </c>
      <c r="W234" s="193">
        <f t="shared" si="52"/>
        <v>4.4510385756676559E-3</v>
      </c>
      <c r="X234" s="193">
        <f t="shared" si="53"/>
        <v>0.271513353115727</v>
      </c>
      <c r="Y234" s="193">
        <f t="shared" si="54"/>
        <v>1.483679525222552E-3</v>
      </c>
      <c r="Z234" s="193">
        <f t="shared" si="55"/>
        <v>0</v>
      </c>
      <c r="AA234" s="193">
        <f t="shared" si="56"/>
        <v>0</v>
      </c>
      <c r="AB234" s="193">
        <f t="shared" si="57"/>
        <v>0</v>
      </c>
      <c r="AC234" s="193">
        <f t="shared" si="58"/>
        <v>0</v>
      </c>
      <c r="AD234" s="193">
        <f t="shared" si="59"/>
        <v>0.42136498516320475</v>
      </c>
      <c r="AE234" s="193" t="str">
        <f t="shared" si="60"/>
        <v>Bush</v>
      </c>
      <c r="AF234" s="193"/>
      <c r="AG234" s="193" t="str">
        <f t="shared" si="47"/>
        <v>17-991</v>
      </c>
      <c r="AH234" s="209">
        <v>0</v>
      </c>
      <c r="AJ234" s="202">
        <v>17</v>
      </c>
      <c r="AK234" s="202" t="s">
        <v>5961</v>
      </c>
      <c r="AL234" s="209">
        <v>0</v>
      </c>
      <c r="AR234"/>
    </row>
    <row r="235" spans="1:44" s="202" customFormat="1" x14ac:dyDescent="0.25">
      <c r="A235" s="193" t="s">
        <v>4926</v>
      </c>
      <c r="B235" s="193">
        <v>17</v>
      </c>
      <c r="C235" s="193" t="s">
        <v>5962</v>
      </c>
      <c r="D235" s="198">
        <v>0</v>
      </c>
      <c r="E235" s="198" t="s">
        <v>4541</v>
      </c>
      <c r="F235" s="193"/>
      <c r="G235" s="193">
        <v>0</v>
      </c>
      <c r="H235" s="193">
        <v>838</v>
      </c>
      <c r="I235" s="193">
        <v>289</v>
      </c>
      <c r="J235" s="193">
        <v>192</v>
      </c>
      <c r="K235" s="193">
        <v>1</v>
      </c>
      <c r="L235" s="193">
        <v>1</v>
      </c>
      <c r="M235" s="193">
        <v>0</v>
      </c>
      <c r="N235" s="193">
        <v>1</v>
      </c>
      <c r="O235" s="193">
        <v>1</v>
      </c>
      <c r="P235" s="193">
        <v>349</v>
      </c>
      <c r="Q235" s="193">
        <v>0</v>
      </c>
      <c r="R235" s="193">
        <v>2</v>
      </c>
      <c r="S235" s="193">
        <f t="shared" si="48"/>
        <v>836</v>
      </c>
      <c r="T235" s="193">
        <f t="shared" si="49"/>
        <v>0.34569377990430622</v>
      </c>
      <c r="U235" s="197">
        <f t="shared" si="50"/>
        <v>1.1961722488038277E-3</v>
      </c>
      <c r="V235" s="193">
        <f t="shared" si="51"/>
        <v>0.22966507177033493</v>
      </c>
      <c r="W235" s="193">
        <f t="shared" si="52"/>
        <v>1.1961722488038277E-3</v>
      </c>
      <c r="X235" s="193">
        <f t="shared" si="53"/>
        <v>0.41746411483253587</v>
      </c>
      <c r="Y235" s="193">
        <f t="shared" si="54"/>
        <v>1.1961722488038277E-3</v>
      </c>
      <c r="Z235" s="193">
        <f t="shared" si="55"/>
        <v>0</v>
      </c>
      <c r="AA235" s="193">
        <f t="shared" si="56"/>
        <v>1.1961722488038277E-3</v>
      </c>
      <c r="AB235" s="193">
        <f t="shared" si="57"/>
        <v>0</v>
      </c>
      <c r="AC235" s="193">
        <f t="shared" si="58"/>
        <v>2.3923444976076554E-3</v>
      </c>
      <c r="AD235" s="193">
        <f t="shared" si="59"/>
        <v>4.4174641148325362</v>
      </c>
      <c r="AE235" s="193" t="str">
        <f t="shared" si="60"/>
        <v>Perot</v>
      </c>
      <c r="AF235" s="193"/>
      <c r="AG235" s="193" t="str">
        <f t="shared" si="47"/>
        <v>17-995</v>
      </c>
      <c r="AH235" s="209">
        <v>0</v>
      </c>
      <c r="AJ235" s="202">
        <v>17</v>
      </c>
      <c r="AK235" s="202" t="s">
        <v>5962</v>
      </c>
      <c r="AL235" s="209">
        <v>0</v>
      </c>
      <c r="AR235"/>
    </row>
    <row r="236" spans="1:44" s="202" customFormat="1" x14ac:dyDescent="0.25">
      <c r="A236" s="193" t="s">
        <v>4925</v>
      </c>
      <c r="B236" s="193">
        <v>17</v>
      </c>
      <c r="C236" s="193" t="e">
        <v>#VALUE!</v>
      </c>
      <c r="D236" s="198">
        <v>0</v>
      </c>
      <c r="E236" s="198" t="s">
        <v>4542</v>
      </c>
      <c r="F236" s="193">
        <v>82.86</v>
      </c>
      <c r="G236" s="193">
        <v>7807</v>
      </c>
      <c r="H236" s="193">
        <v>6469</v>
      </c>
      <c r="I236" s="193">
        <v>2623</v>
      </c>
      <c r="J236" s="193">
        <v>1749</v>
      </c>
      <c r="K236" s="193">
        <v>5</v>
      </c>
      <c r="L236" s="193">
        <v>26</v>
      </c>
      <c r="M236" s="193">
        <v>8</v>
      </c>
      <c r="N236" s="193">
        <v>15</v>
      </c>
      <c r="O236" s="193">
        <v>27</v>
      </c>
      <c r="P236" s="193">
        <v>1958</v>
      </c>
      <c r="Q236" s="193">
        <v>4</v>
      </c>
      <c r="R236" s="193">
        <v>8</v>
      </c>
      <c r="S236" s="193">
        <f t="shared" si="48"/>
        <v>6423</v>
      </c>
      <c r="T236" s="193">
        <f t="shared" si="49"/>
        <v>0.40837614821734392</v>
      </c>
      <c r="U236" s="197">
        <f t="shared" si="50"/>
        <v>7.7845243655612643E-4</v>
      </c>
      <c r="V236" s="193">
        <f t="shared" si="51"/>
        <v>0.27230266230733302</v>
      </c>
      <c r="W236" s="193">
        <f t="shared" si="52"/>
        <v>4.2036431574030827E-3</v>
      </c>
      <c r="X236" s="193">
        <f t="shared" si="53"/>
        <v>0.30484197415537911</v>
      </c>
      <c r="Y236" s="193">
        <f t="shared" si="54"/>
        <v>4.0479526700918575E-3</v>
      </c>
      <c r="Z236" s="193">
        <f t="shared" si="55"/>
        <v>1.2455238984898022E-3</v>
      </c>
      <c r="AA236" s="193">
        <f t="shared" si="56"/>
        <v>2.3353573096683792E-3</v>
      </c>
      <c r="AB236" s="193">
        <f t="shared" si="57"/>
        <v>6.227619492449011E-4</v>
      </c>
      <c r="AC236" s="193">
        <f t="shared" si="58"/>
        <v>1.2455238984898022E-3</v>
      </c>
      <c r="AD236" s="193">
        <f t="shared" si="59"/>
        <v>0.40837614821734392</v>
      </c>
      <c r="AE236" s="193" t="str">
        <f t="shared" si="60"/>
        <v>Bush</v>
      </c>
      <c r="AF236" s="193"/>
      <c r="AG236" s="193" t="str">
        <f t="shared" si="47"/>
        <v>17-TOT</v>
      </c>
      <c r="AH236" s="209">
        <v>0</v>
      </c>
      <c r="AJ236" s="202">
        <v>17</v>
      </c>
      <c r="AK236" s="202" t="e">
        <v>#VALUE!</v>
      </c>
      <c r="AL236" s="209">
        <v>0</v>
      </c>
      <c r="AR236"/>
    </row>
    <row r="237" spans="1:44" s="202" customFormat="1" x14ac:dyDescent="0.25">
      <c r="A237" s="193" t="s">
        <v>4947</v>
      </c>
      <c r="B237" s="193">
        <v>18</v>
      </c>
      <c r="C237" s="193" t="s">
        <v>5202</v>
      </c>
      <c r="D237" s="198" t="s">
        <v>5929</v>
      </c>
      <c r="E237" s="198" t="s">
        <v>4935</v>
      </c>
      <c r="F237" s="193">
        <v>71.25</v>
      </c>
      <c r="G237" s="193">
        <v>1263</v>
      </c>
      <c r="H237" s="193">
        <v>900</v>
      </c>
      <c r="I237" s="208">
        <v>340</v>
      </c>
      <c r="J237" s="202">
        <v>297</v>
      </c>
      <c r="K237" s="208">
        <v>0</v>
      </c>
      <c r="L237" s="208">
        <v>4</v>
      </c>
      <c r="M237" s="193">
        <v>1</v>
      </c>
      <c r="N237" s="193">
        <v>0</v>
      </c>
      <c r="O237" s="193">
        <v>6</v>
      </c>
      <c r="P237" s="193">
        <v>244</v>
      </c>
      <c r="Q237" s="193">
        <v>1</v>
      </c>
      <c r="R237" s="193">
        <v>3</v>
      </c>
      <c r="S237" s="193">
        <f t="shared" si="48"/>
        <v>896</v>
      </c>
      <c r="T237" s="193">
        <f t="shared" si="49"/>
        <v>0.3794642857142857</v>
      </c>
      <c r="U237" s="197">
        <f t="shared" si="50"/>
        <v>0</v>
      </c>
      <c r="V237" s="193">
        <f t="shared" si="51"/>
        <v>0.3314732142857143</v>
      </c>
      <c r="W237" s="193">
        <f t="shared" si="52"/>
        <v>6.6964285714285711E-3</v>
      </c>
      <c r="X237" s="193">
        <f t="shared" si="53"/>
        <v>0.27232142857142855</v>
      </c>
      <c r="Y237" s="193">
        <f t="shared" si="54"/>
        <v>4.464285714285714E-3</v>
      </c>
      <c r="Z237" s="193">
        <f t="shared" si="55"/>
        <v>1.1160714285714285E-3</v>
      </c>
      <c r="AA237" s="193">
        <f t="shared" si="56"/>
        <v>0</v>
      </c>
      <c r="AB237" s="193">
        <f t="shared" si="57"/>
        <v>1.1160714285714285E-3</v>
      </c>
      <c r="AC237" s="193">
        <f t="shared" si="58"/>
        <v>3.3482142857142855E-3</v>
      </c>
      <c r="AD237" s="193">
        <f t="shared" si="59"/>
        <v>0.3794642857142857</v>
      </c>
      <c r="AE237" s="193" t="str">
        <f t="shared" si="60"/>
        <v>Bush</v>
      </c>
      <c r="AF237" s="193"/>
      <c r="AG237" s="193" t="str">
        <f t="shared" si="47"/>
        <v>18-349</v>
      </c>
      <c r="AH237" s="209" t="s">
        <v>5929</v>
      </c>
      <c r="AJ237" s="202">
        <v>18</v>
      </c>
      <c r="AK237" s="202" t="s">
        <v>5202</v>
      </c>
      <c r="AL237" s="209" t="s">
        <v>5929</v>
      </c>
      <c r="AR237"/>
    </row>
    <row r="238" spans="1:44" s="202" customFormat="1" x14ac:dyDescent="0.25">
      <c r="A238" s="193" t="s">
        <v>4948</v>
      </c>
      <c r="B238" s="193">
        <v>18</v>
      </c>
      <c r="C238" s="193" t="s">
        <v>5202</v>
      </c>
      <c r="D238" s="198" t="s">
        <v>5929</v>
      </c>
      <c r="E238" s="198" t="s">
        <v>4936</v>
      </c>
      <c r="F238" s="193">
        <v>72.31</v>
      </c>
      <c r="G238" s="193">
        <v>1156</v>
      </c>
      <c r="H238" s="193">
        <v>836</v>
      </c>
      <c r="I238" s="193">
        <v>372</v>
      </c>
      <c r="J238" s="193">
        <v>230</v>
      </c>
      <c r="K238" s="193">
        <v>0</v>
      </c>
      <c r="L238" s="193">
        <v>4</v>
      </c>
      <c r="M238" s="193">
        <v>1</v>
      </c>
      <c r="N238" s="193">
        <v>1</v>
      </c>
      <c r="O238" s="193">
        <v>4</v>
      </c>
      <c r="P238" s="193">
        <v>216</v>
      </c>
      <c r="Q238" s="193">
        <v>1</v>
      </c>
      <c r="R238" s="193">
        <v>1</v>
      </c>
      <c r="S238" s="193">
        <f t="shared" si="48"/>
        <v>830</v>
      </c>
      <c r="T238" s="193">
        <f t="shared" si="49"/>
        <v>0.44819277108433736</v>
      </c>
      <c r="U238" s="197">
        <f t="shared" si="50"/>
        <v>0</v>
      </c>
      <c r="V238" s="193">
        <f t="shared" si="51"/>
        <v>0.27710843373493976</v>
      </c>
      <c r="W238" s="193">
        <f t="shared" si="52"/>
        <v>4.8192771084337354E-3</v>
      </c>
      <c r="X238" s="193">
        <f t="shared" si="53"/>
        <v>0.26024096385542167</v>
      </c>
      <c r="Y238" s="193">
        <f t="shared" si="54"/>
        <v>4.8192771084337354E-3</v>
      </c>
      <c r="Z238" s="193">
        <f t="shared" si="55"/>
        <v>1.2048192771084338E-3</v>
      </c>
      <c r="AA238" s="193">
        <f t="shared" si="56"/>
        <v>1.2048192771084338E-3</v>
      </c>
      <c r="AB238" s="193">
        <f t="shared" si="57"/>
        <v>1.2048192771084338E-3</v>
      </c>
      <c r="AC238" s="193">
        <f t="shared" si="58"/>
        <v>1.2048192771084338E-3</v>
      </c>
      <c r="AD238" s="193">
        <f t="shared" si="59"/>
        <v>0.44819277108433736</v>
      </c>
      <c r="AE238" s="193" t="str">
        <f t="shared" si="60"/>
        <v>Bush</v>
      </c>
      <c r="AF238" s="193"/>
      <c r="AG238" s="193" t="str">
        <f t="shared" si="47"/>
        <v>18-351</v>
      </c>
      <c r="AH238" s="209" t="s">
        <v>5929</v>
      </c>
      <c r="AJ238" s="202">
        <v>18</v>
      </c>
      <c r="AK238" s="202" t="s">
        <v>5202</v>
      </c>
      <c r="AL238" s="209" t="s">
        <v>5929</v>
      </c>
      <c r="AR238"/>
    </row>
    <row r="239" spans="1:44" s="202" customFormat="1" x14ac:dyDescent="0.25">
      <c r="A239" s="193" t="s">
        <v>4949</v>
      </c>
      <c r="B239" s="193">
        <v>18</v>
      </c>
      <c r="C239" s="193" t="s">
        <v>5202</v>
      </c>
      <c r="D239" s="198" t="s">
        <v>5929</v>
      </c>
      <c r="E239" s="198" t="s">
        <v>4937</v>
      </c>
      <c r="F239" s="208">
        <v>71.48</v>
      </c>
      <c r="G239" s="202">
        <v>1231</v>
      </c>
      <c r="H239" s="208">
        <v>880</v>
      </c>
      <c r="I239" s="193">
        <v>436</v>
      </c>
      <c r="J239" s="193">
        <v>208</v>
      </c>
      <c r="K239" s="193">
        <v>3</v>
      </c>
      <c r="L239" s="193">
        <v>7</v>
      </c>
      <c r="M239" s="193">
        <v>1</v>
      </c>
      <c r="N239" s="193">
        <v>1</v>
      </c>
      <c r="O239" s="193">
        <v>2</v>
      </c>
      <c r="P239" s="193">
        <v>217</v>
      </c>
      <c r="Q239" s="193">
        <v>0</v>
      </c>
      <c r="R239" s="193">
        <v>2</v>
      </c>
      <c r="S239" s="193">
        <f t="shared" si="48"/>
        <v>877</v>
      </c>
      <c r="T239" s="193">
        <f t="shared" si="49"/>
        <v>0.49714937286202965</v>
      </c>
      <c r="U239" s="197">
        <f t="shared" si="50"/>
        <v>3.4207525655644243E-3</v>
      </c>
      <c r="V239" s="193">
        <f t="shared" si="51"/>
        <v>0.23717217787913342</v>
      </c>
      <c r="W239" s="193">
        <f t="shared" si="52"/>
        <v>2.2805017103762829E-3</v>
      </c>
      <c r="X239" s="193">
        <f t="shared" si="53"/>
        <v>0.24743443557582667</v>
      </c>
      <c r="Y239" s="193">
        <f t="shared" si="54"/>
        <v>7.98175598631699E-3</v>
      </c>
      <c r="Z239" s="193">
        <f t="shared" si="55"/>
        <v>1.1402508551881414E-3</v>
      </c>
      <c r="AA239" s="193">
        <f t="shared" si="56"/>
        <v>1.1402508551881414E-3</v>
      </c>
      <c r="AB239" s="193">
        <f t="shared" si="57"/>
        <v>0</v>
      </c>
      <c r="AC239" s="193">
        <f t="shared" si="58"/>
        <v>2.2805017103762829E-3</v>
      </c>
      <c r="AD239" s="193">
        <f t="shared" si="59"/>
        <v>0.49714937286202965</v>
      </c>
      <c r="AE239" s="193" t="str">
        <f t="shared" si="60"/>
        <v>Bush</v>
      </c>
      <c r="AF239" s="193"/>
      <c r="AG239" s="193" t="str">
        <f t="shared" si="47"/>
        <v>18-353</v>
      </c>
      <c r="AH239" s="209" t="s">
        <v>5929</v>
      </c>
      <c r="AJ239" s="202">
        <v>18</v>
      </c>
      <c r="AK239" s="202" t="s">
        <v>5202</v>
      </c>
      <c r="AL239" s="209" t="s">
        <v>5929</v>
      </c>
      <c r="AR239"/>
    </row>
    <row r="240" spans="1:44" s="202" customFormat="1" x14ac:dyDescent="0.25">
      <c r="A240" s="193" t="s">
        <v>4950</v>
      </c>
      <c r="B240" s="193">
        <v>18</v>
      </c>
      <c r="C240" s="193" t="s">
        <v>5202</v>
      </c>
      <c r="D240" s="198" t="s">
        <v>5929</v>
      </c>
      <c r="E240" s="198" t="s">
        <v>4938</v>
      </c>
      <c r="F240" s="193">
        <v>73.260000000000005</v>
      </c>
      <c r="G240" s="193">
        <v>1051</v>
      </c>
      <c r="H240" s="193">
        <v>770</v>
      </c>
      <c r="I240" s="202">
        <v>357</v>
      </c>
      <c r="J240" s="202">
        <v>238</v>
      </c>
      <c r="K240" s="202">
        <v>1</v>
      </c>
      <c r="L240" s="208">
        <v>2</v>
      </c>
      <c r="M240" s="193">
        <v>1</v>
      </c>
      <c r="N240" s="193">
        <v>1</v>
      </c>
      <c r="O240" s="193">
        <v>4</v>
      </c>
      <c r="P240" s="193">
        <v>163</v>
      </c>
      <c r="Q240" s="193">
        <v>1</v>
      </c>
      <c r="R240" s="193">
        <v>1</v>
      </c>
      <c r="S240" s="193">
        <f t="shared" si="48"/>
        <v>769</v>
      </c>
      <c r="T240" s="193">
        <f t="shared" si="49"/>
        <v>0.46423927178153446</v>
      </c>
      <c r="U240" s="197">
        <f t="shared" si="50"/>
        <v>1.3003901170351106E-3</v>
      </c>
      <c r="V240" s="193">
        <f t="shared" si="51"/>
        <v>0.30949284785435632</v>
      </c>
      <c r="W240" s="193">
        <f t="shared" si="52"/>
        <v>5.2015604681404422E-3</v>
      </c>
      <c r="X240" s="193">
        <f t="shared" si="53"/>
        <v>0.21196358907672302</v>
      </c>
      <c r="Y240" s="193">
        <f t="shared" si="54"/>
        <v>2.6007802340702211E-3</v>
      </c>
      <c r="Z240" s="193">
        <f t="shared" si="55"/>
        <v>1.3003901170351106E-3</v>
      </c>
      <c r="AA240" s="193">
        <f t="shared" si="56"/>
        <v>1.3003901170351106E-3</v>
      </c>
      <c r="AB240" s="193">
        <f t="shared" si="57"/>
        <v>1.3003901170351106E-3</v>
      </c>
      <c r="AC240" s="193">
        <f t="shared" si="58"/>
        <v>1.3003901170351106E-3</v>
      </c>
      <c r="AD240" s="193">
        <f t="shared" si="59"/>
        <v>0.46423927178153446</v>
      </c>
      <c r="AE240" s="193" t="str">
        <f t="shared" si="60"/>
        <v>Bush</v>
      </c>
      <c r="AF240" s="193"/>
      <c r="AG240" s="193" t="str">
        <f t="shared" si="47"/>
        <v>18-355</v>
      </c>
      <c r="AH240" s="209" t="s">
        <v>5929</v>
      </c>
      <c r="AJ240" s="202">
        <v>18</v>
      </c>
      <c r="AK240" s="202" t="s">
        <v>5202</v>
      </c>
      <c r="AL240" s="209" t="s">
        <v>5929</v>
      </c>
      <c r="AR240"/>
    </row>
    <row r="241" spans="1:44" s="202" customFormat="1" x14ac:dyDescent="0.25">
      <c r="A241" s="193" t="s">
        <v>4951</v>
      </c>
      <c r="B241" s="193">
        <v>18</v>
      </c>
      <c r="C241" s="193" t="s">
        <v>5202</v>
      </c>
      <c r="D241" s="198" t="s">
        <v>5929</v>
      </c>
      <c r="E241" s="198" t="s">
        <v>4939</v>
      </c>
      <c r="F241" s="193">
        <v>67.400000000000006</v>
      </c>
      <c r="G241" s="193">
        <v>1126</v>
      </c>
      <c r="H241" s="193">
        <v>759</v>
      </c>
      <c r="I241" s="193">
        <v>343</v>
      </c>
      <c r="J241" s="193">
        <v>211</v>
      </c>
      <c r="K241" s="193">
        <v>1</v>
      </c>
      <c r="L241" s="193">
        <v>2</v>
      </c>
      <c r="M241" s="193">
        <v>0</v>
      </c>
      <c r="N241" s="193">
        <v>0</v>
      </c>
      <c r="O241" s="193">
        <v>2</v>
      </c>
      <c r="P241" s="193">
        <v>194</v>
      </c>
      <c r="Q241" s="193">
        <v>0</v>
      </c>
      <c r="R241" s="193">
        <v>2</v>
      </c>
      <c r="S241" s="193">
        <f t="shared" si="48"/>
        <v>755</v>
      </c>
      <c r="T241" s="193">
        <f t="shared" si="49"/>
        <v>0.45430463576158941</v>
      </c>
      <c r="U241" s="197">
        <f t="shared" si="50"/>
        <v>1.3245033112582781E-3</v>
      </c>
      <c r="V241" s="193">
        <f t="shared" si="51"/>
        <v>0.27947019867549666</v>
      </c>
      <c r="W241" s="193">
        <f t="shared" si="52"/>
        <v>2.6490066225165563E-3</v>
      </c>
      <c r="X241" s="193">
        <f t="shared" si="53"/>
        <v>0.25695364238410595</v>
      </c>
      <c r="Y241" s="193">
        <f t="shared" si="54"/>
        <v>2.6490066225165563E-3</v>
      </c>
      <c r="Z241" s="193">
        <f t="shared" si="55"/>
        <v>0</v>
      </c>
      <c r="AA241" s="193">
        <f t="shared" si="56"/>
        <v>0</v>
      </c>
      <c r="AB241" s="193">
        <f t="shared" si="57"/>
        <v>0</v>
      </c>
      <c r="AC241" s="193">
        <f t="shared" si="58"/>
        <v>2.6490066225165563E-3</v>
      </c>
      <c r="AD241" s="193">
        <f t="shared" si="59"/>
        <v>0.45430463576158941</v>
      </c>
      <c r="AE241" s="193" t="str">
        <f t="shared" si="60"/>
        <v>Bush</v>
      </c>
      <c r="AF241" s="193"/>
      <c r="AG241" s="193" t="str">
        <f t="shared" si="47"/>
        <v>18-357</v>
      </c>
      <c r="AH241" s="209" t="s">
        <v>5929</v>
      </c>
      <c r="AJ241" s="202">
        <v>18</v>
      </c>
      <c r="AK241" s="202" t="s">
        <v>5202</v>
      </c>
      <c r="AL241" s="209" t="s">
        <v>5929</v>
      </c>
      <c r="AR241"/>
    </row>
    <row r="242" spans="1:44" s="202" customFormat="1" x14ac:dyDescent="0.25">
      <c r="A242" s="193" t="s">
        <v>4952</v>
      </c>
      <c r="B242" s="193">
        <v>18</v>
      </c>
      <c r="C242" s="193" t="s">
        <v>5202</v>
      </c>
      <c r="D242" s="198" t="s">
        <v>5929</v>
      </c>
      <c r="E242" s="198" t="s">
        <v>4940</v>
      </c>
      <c r="F242" s="193">
        <v>68.17</v>
      </c>
      <c r="G242" s="193">
        <v>509</v>
      </c>
      <c r="H242" s="193">
        <v>347</v>
      </c>
      <c r="I242" s="193">
        <v>123</v>
      </c>
      <c r="J242" s="193">
        <v>124</v>
      </c>
      <c r="K242" s="193">
        <v>2</v>
      </c>
      <c r="L242" s="202">
        <v>2</v>
      </c>
      <c r="M242" s="193">
        <v>2</v>
      </c>
      <c r="N242" s="193">
        <v>0</v>
      </c>
      <c r="O242" s="193">
        <v>2</v>
      </c>
      <c r="P242" s="193">
        <v>91</v>
      </c>
      <c r="Q242" s="193">
        <v>1</v>
      </c>
      <c r="R242" s="193">
        <v>0</v>
      </c>
      <c r="S242" s="193">
        <f t="shared" si="48"/>
        <v>347</v>
      </c>
      <c r="T242" s="193">
        <f t="shared" si="49"/>
        <v>0.35446685878962536</v>
      </c>
      <c r="U242" s="197">
        <f t="shared" si="50"/>
        <v>5.763688760806916E-3</v>
      </c>
      <c r="V242" s="193">
        <f t="shared" si="51"/>
        <v>0.35734870317002881</v>
      </c>
      <c r="W242" s="193">
        <f t="shared" si="52"/>
        <v>5.763688760806916E-3</v>
      </c>
      <c r="X242" s="193">
        <f t="shared" si="53"/>
        <v>0.26224783861671469</v>
      </c>
      <c r="Y242" s="193">
        <f t="shared" si="54"/>
        <v>5.763688760806916E-3</v>
      </c>
      <c r="Z242" s="193">
        <f t="shared" si="55"/>
        <v>5.763688760806916E-3</v>
      </c>
      <c r="AA242" s="193">
        <f t="shared" si="56"/>
        <v>0</v>
      </c>
      <c r="AB242" s="193">
        <f t="shared" si="57"/>
        <v>2.881844380403458E-3</v>
      </c>
      <c r="AC242" s="193">
        <f t="shared" si="58"/>
        <v>0</v>
      </c>
      <c r="AD242" s="193">
        <f t="shared" si="59"/>
        <v>2.3573487031700289</v>
      </c>
      <c r="AE242" s="193" t="str">
        <f t="shared" si="60"/>
        <v>Clinton</v>
      </c>
      <c r="AF242" s="193"/>
      <c r="AG242" s="193" t="str">
        <f t="shared" si="47"/>
        <v>18-359</v>
      </c>
      <c r="AH242" s="209" t="s">
        <v>5929</v>
      </c>
      <c r="AJ242" s="202">
        <v>18</v>
      </c>
      <c r="AK242" s="202" t="s">
        <v>5202</v>
      </c>
      <c r="AL242" s="209" t="s">
        <v>5929</v>
      </c>
      <c r="AR242"/>
    </row>
    <row r="243" spans="1:44" s="202" customFormat="1" x14ac:dyDescent="0.25">
      <c r="A243" s="193" t="s">
        <v>4953</v>
      </c>
      <c r="B243" s="193">
        <v>18</v>
      </c>
      <c r="C243" s="193" t="s">
        <v>5202</v>
      </c>
      <c r="D243" s="198" t="s">
        <v>5929</v>
      </c>
      <c r="E243" s="198" t="s">
        <v>4941</v>
      </c>
      <c r="F243" s="193">
        <v>69.650000000000006</v>
      </c>
      <c r="G243" s="193">
        <v>1127</v>
      </c>
      <c r="H243" s="193">
        <v>785</v>
      </c>
      <c r="I243" s="193">
        <v>355</v>
      </c>
      <c r="J243" s="193">
        <v>243</v>
      </c>
      <c r="K243" s="193">
        <v>0</v>
      </c>
      <c r="L243" s="193">
        <v>1</v>
      </c>
      <c r="M243" s="193">
        <v>3</v>
      </c>
      <c r="N243" s="193">
        <v>0</v>
      </c>
      <c r="O243" s="193">
        <v>4</v>
      </c>
      <c r="P243" s="193">
        <v>174</v>
      </c>
      <c r="Q243" s="193">
        <v>0</v>
      </c>
      <c r="R243" s="193">
        <v>2</v>
      </c>
      <c r="S243" s="193">
        <f t="shared" si="48"/>
        <v>782</v>
      </c>
      <c r="T243" s="193">
        <f t="shared" si="49"/>
        <v>0.45396419437340152</v>
      </c>
      <c r="U243" s="197">
        <f t="shared" si="50"/>
        <v>0</v>
      </c>
      <c r="V243" s="193">
        <f t="shared" si="51"/>
        <v>0.31074168797953966</v>
      </c>
      <c r="W243" s="193">
        <f t="shared" si="52"/>
        <v>5.1150895140664966E-3</v>
      </c>
      <c r="X243" s="193">
        <f t="shared" si="53"/>
        <v>0.22250639386189258</v>
      </c>
      <c r="Y243" s="193">
        <f t="shared" si="54"/>
        <v>1.2787723785166241E-3</v>
      </c>
      <c r="Z243" s="193">
        <f t="shared" si="55"/>
        <v>3.8363171355498722E-3</v>
      </c>
      <c r="AA243" s="193">
        <f t="shared" si="56"/>
        <v>0</v>
      </c>
      <c r="AB243" s="193">
        <f t="shared" si="57"/>
        <v>0</v>
      </c>
      <c r="AC243" s="193">
        <f t="shared" si="58"/>
        <v>2.5575447570332483E-3</v>
      </c>
      <c r="AD243" s="193">
        <f t="shared" si="59"/>
        <v>0.45396419437340152</v>
      </c>
      <c r="AE243" s="193" t="str">
        <f t="shared" si="60"/>
        <v>Bush</v>
      </c>
      <c r="AF243" s="193"/>
      <c r="AG243" s="193" t="str">
        <f t="shared" si="47"/>
        <v>18-361</v>
      </c>
      <c r="AH243" s="209" t="s">
        <v>5929</v>
      </c>
      <c r="AJ243" s="202">
        <v>18</v>
      </c>
      <c r="AK243" s="202" t="s">
        <v>5202</v>
      </c>
      <c r="AL243" s="209" t="s">
        <v>5929</v>
      </c>
      <c r="AR243"/>
    </row>
    <row r="244" spans="1:44" s="202" customFormat="1" x14ac:dyDescent="0.25">
      <c r="A244" s="193" t="s">
        <v>4954</v>
      </c>
      <c r="B244" s="193">
        <v>18</v>
      </c>
      <c r="C244" s="193" t="s">
        <v>5202</v>
      </c>
      <c r="D244" s="198" t="s">
        <v>5929</v>
      </c>
      <c r="E244" s="198" t="s">
        <v>4942</v>
      </c>
      <c r="F244" s="193">
        <v>66.430000000000007</v>
      </c>
      <c r="G244" s="193">
        <v>730</v>
      </c>
      <c r="H244" s="193">
        <v>485</v>
      </c>
      <c r="I244" s="193">
        <v>197</v>
      </c>
      <c r="J244" s="193">
        <v>145</v>
      </c>
      <c r="K244" s="193">
        <v>1</v>
      </c>
      <c r="L244" s="193">
        <v>1</v>
      </c>
      <c r="M244" s="193">
        <v>2</v>
      </c>
      <c r="N244" s="193">
        <v>0</v>
      </c>
      <c r="O244" s="193">
        <v>2</v>
      </c>
      <c r="P244" s="193">
        <v>135</v>
      </c>
      <c r="Q244" s="193">
        <v>1</v>
      </c>
      <c r="R244" s="193">
        <v>0</v>
      </c>
      <c r="S244" s="193">
        <f t="shared" si="48"/>
        <v>484</v>
      </c>
      <c r="T244" s="193">
        <f t="shared" si="49"/>
        <v>0.40702479338842973</v>
      </c>
      <c r="U244" s="197">
        <f t="shared" si="50"/>
        <v>2.0661157024793389E-3</v>
      </c>
      <c r="V244" s="193">
        <f t="shared" si="51"/>
        <v>0.29958677685950413</v>
      </c>
      <c r="W244" s="193">
        <f t="shared" si="52"/>
        <v>4.1322314049586778E-3</v>
      </c>
      <c r="X244" s="193">
        <f t="shared" si="53"/>
        <v>0.27892561983471076</v>
      </c>
      <c r="Y244" s="193">
        <f t="shared" si="54"/>
        <v>2.0661157024793389E-3</v>
      </c>
      <c r="Z244" s="193">
        <f t="shared" si="55"/>
        <v>4.1322314049586778E-3</v>
      </c>
      <c r="AA244" s="193">
        <f t="shared" si="56"/>
        <v>0</v>
      </c>
      <c r="AB244" s="193">
        <f t="shared" si="57"/>
        <v>2.0661157024793389E-3</v>
      </c>
      <c r="AC244" s="193">
        <f t="shared" si="58"/>
        <v>0</v>
      </c>
      <c r="AD244" s="193">
        <f t="shared" si="59"/>
        <v>0.40702479338842973</v>
      </c>
      <c r="AE244" s="193" t="str">
        <f t="shared" si="60"/>
        <v>Bush</v>
      </c>
      <c r="AF244" s="193"/>
      <c r="AG244" s="193" t="str">
        <f t="shared" si="47"/>
        <v>18-363</v>
      </c>
      <c r="AH244" s="209" t="s">
        <v>5929</v>
      </c>
      <c r="AJ244" s="202">
        <v>18</v>
      </c>
      <c r="AK244" s="202" t="s">
        <v>5202</v>
      </c>
      <c r="AL244" s="209" t="s">
        <v>5929</v>
      </c>
      <c r="AR244"/>
    </row>
    <row r="245" spans="1:44" s="202" customFormat="1" x14ac:dyDescent="0.25">
      <c r="A245" s="193" t="s">
        <v>4955</v>
      </c>
      <c r="B245" s="193">
        <v>18</v>
      </c>
      <c r="C245" s="193" t="s">
        <v>5202</v>
      </c>
      <c r="D245" s="198" t="s">
        <v>5929</v>
      </c>
      <c r="E245" s="198" t="s">
        <v>4943</v>
      </c>
      <c r="F245" s="193">
        <v>70.430000000000007</v>
      </c>
      <c r="G245" s="193">
        <v>1302</v>
      </c>
      <c r="H245" s="193">
        <v>917</v>
      </c>
      <c r="I245" s="193">
        <v>393</v>
      </c>
      <c r="J245" s="193">
        <v>265</v>
      </c>
      <c r="K245" s="193">
        <v>0</v>
      </c>
      <c r="L245" s="193">
        <v>3</v>
      </c>
      <c r="M245" s="193">
        <v>1</v>
      </c>
      <c r="N245" s="193">
        <v>0</v>
      </c>
      <c r="O245" s="193">
        <v>2</v>
      </c>
      <c r="P245" s="193">
        <v>250</v>
      </c>
      <c r="Q245" s="193">
        <v>0</v>
      </c>
      <c r="R245" s="193">
        <v>0</v>
      </c>
      <c r="S245" s="193">
        <f t="shared" si="48"/>
        <v>914</v>
      </c>
      <c r="T245" s="193">
        <f t="shared" si="49"/>
        <v>0.4299781181619256</v>
      </c>
      <c r="U245" s="197">
        <f t="shared" si="50"/>
        <v>0</v>
      </c>
      <c r="V245" s="193">
        <f t="shared" si="51"/>
        <v>0.28993435448577681</v>
      </c>
      <c r="W245" s="193">
        <f t="shared" si="52"/>
        <v>2.1881838074398249E-3</v>
      </c>
      <c r="X245" s="193">
        <f t="shared" si="53"/>
        <v>0.2735229759299781</v>
      </c>
      <c r="Y245" s="193">
        <f t="shared" si="54"/>
        <v>3.2822757111597373E-3</v>
      </c>
      <c r="Z245" s="193">
        <f t="shared" si="55"/>
        <v>1.0940919037199124E-3</v>
      </c>
      <c r="AA245" s="193">
        <f t="shared" si="56"/>
        <v>0</v>
      </c>
      <c r="AB245" s="193">
        <f t="shared" si="57"/>
        <v>0</v>
      </c>
      <c r="AC245" s="193">
        <f t="shared" si="58"/>
        <v>0</v>
      </c>
      <c r="AD245" s="193">
        <f t="shared" si="59"/>
        <v>0.4299781181619256</v>
      </c>
      <c r="AE245" s="193" t="str">
        <f t="shared" si="60"/>
        <v>Bush</v>
      </c>
      <c r="AF245" s="193"/>
      <c r="AG245" s="193" t="str">
        <f t="shared" si="47"/>
        <v>18-365</v>
      </c>
      <c r="AH245" s="209" t="s">
        <v>5929</v>
      </c>
      <c r="AJ245" s="202">
        <v>18</v>
      </c>
      <c r="AK245" s="202" t="s">
        <v>5202</v>
      </c>
      <c r="AL245" s="209" t="s">
        <v>5929</v>
      </c>
      <c r="AR245"/>
    </row>
    <row r="246" spans="1:44" s="202" customFormat="1" x14ac:dyDescent="0.25">
      <c r="A246" s="193" t="s">
        <v>4946</v>
      </c>
      <c r="B246" s="193">
        <v>18</v>
      </c>
      <c r="C246" s="193" t="s">
        <v>5961</v>
      </c>
      <c r="D246" s="198">
        <v>0</v>
      </c>
      <c r="E246" s="198" t="s">
        <v>4540</v>
      </c>
      <c r="F246" s="193"/>
      <c r="G246" s="193">
        <v>0</v>
      </c>
      <c r="H246" s="193">
        <v>1131</v>
      </c>
      <c r="I246" s="193">
        <v>482</v>
      </c>
      <c r="J246" s="193">
        <v>383</v>
      </c>
      <c r="K246" s="193">
        <v>0</v>
      </c>
      <c r="L246" s="193">
        <v>3</v>
      </c>
      <c r="M246" s="193">
        <v>0</v>
      </c>
      <c r="N246" s="193">
        <v>0</v>
      </c>
      <c r="O246" s="193">
        <v>5</v>
      </c>
      <c r="P246" s="193">
        <v>247</v>
      </c>
      <c r="Q246" s="193">
        <v>0</v>
      </c>
      <c r="R246" s="193">
        <v>2</v>
      </c>
      <c r="S246" s="193">
        <f t="shared" si="48"/>
        <v>1122</v>
      </c>
      <c r="T246" s="193">
        <f t="shared" si="49"/>
        <v>0.42959001782531192</v>
      </c>
      <c r="U246" s="197">
        <f t="shared" si="50"/>
        <v>0</v>
      </c>
      <c r="V246" s="193">
        <f t="shared" si="51"/>
        <v>0.3413547237076649</v>
      </c>
      <c r="W246" s="193">
        <f t="shared" si="52"/>
        <v>4.4563279857397506E-3</v>
      </c>
      <c r="X246" s="193">
        <f t="shared" si="53"/>
        <v>0.22014260249554368</v>
      </c>
      <c r="Y246" s="193">
        <f t="shared" si="54"/>
        <v>2.6737967914438501E-3</v>
      </c>
      <c r="Z246" s="193">
        <f t="shared" si="55"/>
        <v>0</v>
      </c>
      <c r="AA246" s="193">
        <f t="shared" si="56"/>
        <v>0</v>
      </c>
      <c r="AB246" s="193">
        <f t="shared" si="57"/>
        <v>0</v>
      </c>
      <c r="AC246" s="193">
        <f t="shared" si="58"/>
        <v>1.7825311942959001E-3</v>
      </c>
      <c r="AD246" s="193">
        <f t="shared" si="59"/>
        <v>0.42959001782531192</v>
      </c>
      <c r="AE246" s="193" t="str">
        <f t="shared" si="60"/>
        <v>Bush</v>
      </c>
      <c r="AF246" s="193"/>
      <c r="AG246" s="193" t="str">
        <f t="shared" si="47"/>
        <v>18-991</v>
      </c>
      <c r="AH246" s="209">
        <v>0</v>
      </c>
      <c r="AJ246" s="202">
        <v>18</v>
      </c>
      <c r="AK246" s="202" t="s">
        <v>5961</v>
      </c>
      <c r="AL246" s="209">
        <v>0</v>
      </c>
      <c r="AR246"/>
    </row>
    <row r="247" spans="1:44" s="202" customFormat="1" x14ac:dyDescent="0.25">
      <c r="A247" s="193" t="s">
        <v>4945</v>
      </c>
      <c r="B247" s="193">
        <v>18</v>
      </c>
      <c r="C247" s="193" t="s">
        <v>5962</v>
      </c>
      <c r="D247" s="198">
        <v>0</v>
      </c>
      <c r="E247" s="198" t="s">
        <v>4541</v>
      </c>
      <c r="F247" s="193"/>
      <c r="G247" s="193">
        <v>0</v>
      </c>
      <c r="H247" s="193">
        <v>584</v>
      </c>
      <c r="I247" s="193">
        <v>231</v>
      </c>
      <c r="J247" s="193">
        <v>139</v>
      </c>
      <c r="K247" s="193">
        <v>0</v>
      </c>
      <c r="L247" s="193">
        <v>2</v>
      </c>
      <c r="M247" s="193">
        <v>1</v>
      </c>
      <c r="N247" s="193">
        <v>0</v>
      </c>
      <c r="O247" s="193">
        <v>4</v>
      </c>
      <c r="P247" s="193">
        <v>203</v>
      </c>
      <c r="Q247" s="193">
        <v>0</v>
      </c>
      <c r="R247" s="193">
        <v>1</v>
      </c>
      <c r="S247" s="193">
        <f t="shared" si="48"/>
        <v>581</v>
      </c>
      <c r="T247" s="193">
        <f t="shared" si="49"/>
        <v>0.39759036144578314</v>
      </c>
      <c r="U247" s="197">
        <f t="shared" si="50"/>
        <v>0</v>
      </c>
      <c r="V247" s="193">
        <f t="shared" si="51"/>
        <v>0.23924268502581755</v>
      </c>
      <c r="W247" s="193">
        <f t="shared" si="52"/>
        <v>6.8846815834767644E-3</v>
      </c>
      <c r="X247" s="193">
        <f t="shared" si="53"/>
        <v>0.3493975903614458</v>
      </c>
      <c r="Y247" s="193">
        <f t="shared" si="54"/>
        <v>3.4423407917383822E-3</v>
      </c>
      <c r="Z247" s="193">
        <f t="shared" si="55"/>
        <v>1.7211703958691911E-3</v>
      </c>
      <c r="AA247" s="193">
        <f t="shared" si="56"/>
        <v>0</v>
      </c>
      <c r="AB247" s="193">
        <f t="shared" si="57"/>
        <v>0</v>
      </c>
      <c r="AC247" s="193">
        <f t="shared" si="58"/>
        <v>1.7211703958691911E-3</v>
      </c>
      <c r="AD247" s="193">
        <f t="shared" si="59"/>
        <v>0.39759036144578314</v>
      </c>
      <c r="AE247" s="193" t="str">
        <f t="shared" si="60"/>
        <v>Bush</v>
      </c>
      <c r="AF247" s="193"/>
      <c r="AG247" s="193" t="str">
        <f t="shared" si="47"/>
        <v>18-995</v>
      </c>
      <c r="AH247" s="209">
        <v>0</v>
      </c>
      <c r="AJ247" s="202">
        <v>18</v>
      </c>
      <c r="AK247" s="202" t="s">
        <v>5962</v>
      </c>
      <c r="AL247" s="209">
        <v>0</v>
      </c>
      <c r="AR247"/>
    </row>
    <row r="248" spans="1:44" s="202" customFormat="1" x14ac:dyDescent="0.25">
      <c r="A248" s="193" t="s">
        <v>4944</v>
      </c>
      <c r="B248" s="193">
        <v>18</v>
      </c>
      <c r="C248" s="193" t="e">
        <v>#VALUE!</v>
      </c>
      <c r="D248" s="198">
        <v>0</v>
      </c>
      <c r="E248" s="198" t="s">
        <v>4542</v>
      </c>
      <c r="F248" s="193">
        <v>88.4</v>
      </c>
      <c r="G248" s="193">
        <v>9495</v>
      </c>
      <c r="H248" s="193">
        <v>8394</v>
      </c>
      <c r="I248" s="193">
        <v>3629</v>
      </c>
      <c r="J248" s="193">
        <v>2483</v>
      </c>
      <c r="K248" s="193">
        <v>8</v>
      </c>
      <c r="L248" s="193">
        <v>31</v>
      </c>
      <c r="M248" s="193">
        <v>13</v>
      </c>
      <c r="N248" s="193">
        <v>3</v>
      </c>
      <c r="O248" s="193">
        <v>37</v>
      </c>
      <c r="P248" s="193">
        <v>2134</v>
      </c>
      <c r="Q248" s="193">
        <v>5</v>
      </c>
      <c r="R248" s="193">
        <v>14</v>
      </c>
      <c r="S248" s="193">
        <f t="shared" si="48"/>
        <v>8357</v>
      </c>
      <c r="T248" s="193">
        <f t="shared" si="49"/>
        <v>0.43424673926050017</v>
      </c>
      <c r="U248" s="197">
        <f t="shared" si="50"/>
        <v>9.5728132104822309E-4</v>
      </c>
      <c r="V248" s="193">
        <f t="shared" si="51"/>
        <v>0.29711619002034223</v>
      </c>
      <c r="W248" s="193">
        <f t="shared" si="52"/>
        <v>4.4274261098480316E-3</v>
      </c>
      <c r="X248" s="193">
        <f t="shared" si="53"/>
        <v>0.25535479238961351</v>
      </c>
      <c r="Y248" s="193">
        <f t="shared" si="54"/>
        <v>3.7094651190618644E-3</v>
      </c>
      <c r="Z248" s="193">
        <f t="shared" si="55"/>
        <v>1.5555821467033624E-3</v>
      </c>
      <c r="AA248" s="193">
        <f t="shared" si="56"/>
        <v>3.5898049539308366E-4</v>
      </c>
      <c r="AB248" s="193">
        <f t="shared" si="57"/>
        <v>5.9830082565513938E-4</v>
      </c>
      <c r="AC248" s="193">
        <f t="shared" si="58"/>
        <v>1.6752423118343903E-3</v>
      </c>
      <c r="AD248" s="193">
        <f t="shared" si="59"/>
        <v>0.43424673926050017</v>
      </c>
      <c r="AE248" s="193" t="str">
        <f t="shared" si="60"/>
        <v>Bush</v>
      </c>
      <c r="AF248" s="193"/>
      <c r="AG248" s="193" t="str">
        <f t="shared" si="47"/>
        <v>18-TOT</v>
      </c>
      <c r="AH248" s="209">
        <v>0</v>
      </c>
      <c r="AJ248" s="202">
        <v>18</v>
      </c>
      <c r="AK248" s="202" t="e">
        <v>#VALUE!</v>
      </c>
      <c r="AL248" s="209">
        <v>0</v>
      </c>
      <c r="AR248"/>
    </row>
    <row r="249" spans="1:44" s="202" customFormat="1" x14ac:dyDescent="0.25">
      <c r="A249" s="193" t="s">
        <v>4965</v>
      </c>
      <c r="B249" s="193">
        <v>19</v>
      </c>
      <c r="C249" s="193" t="s">
        <v>5202</v>
      </c>
      <c r="D249" s="198" t="s">
        <v>5929</v>
      </c>
      <c r="E249" s="198" t="s">
        <v>4966</v>
      </c>
      <c r="F249" s="193">
        <v>67.34</v>
      </c>
      <c r="G249" s="193">
        <v>1565</v>
      </c>
      <c r="H249" s="193">
        <v>1054</v>
      </c>
      <c r="I249" s="202">
        <v>431</v>
      </c>
      <c r="J249" s="202">
        <v>339</v>
      </c>
      <c r="K249" s="193">
        <v>0</v>
      </c>
      <c r="L249" s="193">
        <v>1</v>
      </c>
      <c r="M249" s="193">
        <v>3</v>
      </c>
      <c r="N249" s="193">
        <v>0</v>
      </c>
      <c r="O249" s="193">
        <v>6</v>
      </c>
      <c r="P249" s="193">
        <v>267</v>
      </c>
      <c r="Q249" s="193">
        <v>0</v>
      </c>
      <c r="R249" s="193">
        <v>2</v>
      </c>
      <c r="S249" s="193">
        <f t="shared" si="48"/>
        <v>1049</v>
      </c>
      <c r="T249" s="193">
        <f t="shared" si="49"/>
        <v>0.41086749285033364</v>
      </c>
      <c r="U249" s="197">
        <f t="shared" si="50"/>
        <v>0</v>
      </c>
      <c r="V249" s="193">
        <f t="shared" si="51"/>
        <v>0.32316491897044802</v>
      </c>
      <c r="W249" s="193">
        <f t="shared" si="52"/>
        <v>5.7197330791229741E-3</v>
      </c>
      <c r="X249" s="193">
        <f t="shared" si="53"/>
        <v>0.25452812202097236</v>
      </c>
      <c r="Y249" s="193">
        <f t="shared" si="54"/>
        <v>9.5328884652049568E-4</v>
      </c>
      <c r="Z249" s="193">
        <f t="shared" si="55"/>
        <v>2.859866539561487E-3</v>
      </c>
      <c r="AA249" s="193">
        <f t="shared" si="56"/>
        <v>0</v>
      </c>
      <c r="AB249" s="193">
        <f t="shared" si="57"/>
        <v>0</v>
      </c>
      <c r="AC249" s="193">
        <f t="shared" si="58"/>
        <v>1.9065776930409914E-3</v>
      </c>
      <c r="AD249" s="193">
        <f t="shared" si="59"/>
        <v>0.41086749285033364</v>
      </c>
      <c r="AE249" s="193" t="str">
        <f t="shared" si="60"/>
        <v>Bush</v>
      </c>
      <c r="AF249" s="193"/>
      <c r="AG249" s="193" t="str">
        <f t="shared" si="47"/>
        <v>19-367</v>
      </c>
      <c r="AH249" s="209" t="s">
        <v>5929</v>
      </c>
      <c r="AJ249" s="202">
        <v>19</v>
      </c>
      <c r="AK249" s="202" t="s">
        <v>5202</v>
      </c>
      <c r="AL249" s="209" t="s">
        <v>5929</v>
      </c>
      <c r="AR249"/>
    </row>
    <row r="250" spans="1:44" s="202" customFormat="1" x14ac:dyDescent="0.25">
      <c r="A250" s="193" t="s">
        <v>4967</v>
      </c>
      <c r="B250" s="193">
        <v>19</v>
      </c>
      <c r="C250" s="193" t="s">
        <v>5202</v>
      </c>
      <c r="D250" s="198" t="s">
        <v>5929</v>
      </c>
      <c r="E250" s="198" t="s">
        <v>4956</v>
      </c>
      <c r="F250" s="193">
        <v>57.37</v>
      </c>
      <c r="G250" s="193">
        <v>983</v>
      </c>
      <c r="H250" s="193">
        <v>564</v>
      </c>
      <c r="I250" s="193">
        <v>213</v>
      </c>
      <c r="J250" s="193">
        <v>185</v>
      </c>
      <c r="K250" s="202">
        <v>1</v>
      </c>
      <c r="L250" s="202">
        <v>5</v>
      </c>
      <c r="M250" s="202">
        <v>0</v>
      </c>
      <c r="N250" s="202">
        <v>0</v>
      </c>
      <c r="O250" s="202">
        <v>4</v>
      </c>
      <c r="P250" s="193">
        <v>155</v>
      </c>
      <c r="Q250" s="193">
        <v>0</v>
      </c>
      <c r="R250" s="193">
        <v>0</v>
      </c>
      <c r="S250" s="193">
        <f t="shared" si="48"/>
        <v>563</v>
      </c>
      <c r="T250" s="193">
        <f t="shared" si="49"/>
        <v>0.37833037300177619</v>
      </c>
      <c r="U250" s="197">
        <f t="shared" si="50"/>
        <v>1.7761989342806395E-3</v>
      </c>
      <c r="V250" s="193">
        <f t="shared" si="51"/>
        <v>0.32859680284191828</v>
      </c>
      <c r="W250" s="193">
        <f t="shared" si="52"/>
        <v>7.104795737122558E-3</v>
      </c>
      <c r="X250" s="193">
        <f t="shared" si="53"/>
        <v>0.27531083481349911</v>
      </c>
      <c r="Y250" s="193">
        <f t="shared" si="54"/>
        <v>8.8809946714031966E-3</v>
      </c>
      <c r="Z250" s="193">
        <f t="shared" si="55"/>
        <v>0</v>
      </c>
      <c r="AA250" s="193">
        <f t="shared" si="56"/>
        <v>0</v>
      </c>
      <c r="AB250" s="193">
        <f t="shared" si="57"/>
        <v>0</v>
      </c>
      <c r="AC250" s="193">
        <f t="shared" si="58"/>
        <v>0</v>
      </c>
      <c r="AD250" s="193">
        <f t="shared" si="59"/>
        <v>0.37833037300177619</v>
      </c>
      <c r="AE250" s="193" t="str">
        <f t="shared" si="60"/>
        <v>Bush</v>
      </c>
      <c r="AF250" s="193"/>
      <c r="AG250" s="193" t="str">
        <f t="shared" si="47"/>
        <v>19-369</v>
      </c>
      <c r="AH250" s="209" t="s">
        <v>5929</v>
      </c>
      <c r="AJ250" s="202">
        <v>19</v>
      </c>
      <c r="AK250" s="202" t="s">
        <v>5202</v>
      </c>
      <c r="AL250" s="209" t="s">
        <v>5929</v>
      </c>
      <c r="AR250"/>
    </row>
    <row r="251" spans="1:44" s="202" customFormat="1" x14ac:dyDescent="0.25">
      <c r="A251" s="193" t="s">
        <v>4968</v>
      </c>
      <c r="B251" s="193">
        <v>19</v>
      </c>
      <c r="C251" s="193" t="s">
        <v>5202</v>
      </c>
      <c r="D251" s="198" t="s">
        <v>5929</v>
      </c>
      <c r="E251" s="198" t="s">
        <v>4957</v>
      </c>
      <c r="F251" s="193">
        <v>57.64</v>
      </c>
      <c r="G251" s="193">
        <v>817</v>
      </c>
      <c r="H251" s="193">
        <v>471</v>
      </c>
      <c r="I251" s="193">
        <v>152</v>
      </c>
      <c r="J251" s="193">
        <v>179</v>
      </c>
      <c r="K251" s="193">
        <v>1</v>
      </c>
      <c r="L251" s="193">
        <v>4</v>
      </c>
      <c r="M251" s="193">
        <v>1</v>
      </c>
      <c r="N251" s="202">
        <v>1</v>
      </c>
      <c r="O251" s="193">
        <v>1</v>
      </c>
      <c r="P251" s="202">
        <v>123</v>
      </c>
      <c r="Q251" s="202">
        <v>1</v>
      </c>
      <c r="R251" s="202">
        <v>1</v>
      </c>
      <c r="S251" s="193">
        <f t="shared" si="48"/>
        <v>464</v>
      </c>
      <c r="T251" s="193">
        <f t="shared" si="49"/>
        <v>0.32758620689655171</v>
      </c>
      <c r="U251" s="197">
        <f t="shared" si="50"/>
        <v>2.1551724137931034E-3</v>
      </c>
      <c r="V251" s="193">
        <f t="shared" si="51"/>
        <v>0.38577586206896552</v>
      </c>
      <c r="W251" s="193">
        <f t="shared" si="52"/>
        <v>2.1551724137931034E-3</v>
      </c>
      <c r="X251" s="193">
        <f t="shared" si="53"/>
        <v>0.26508620689655171</v>
      </c>
      <c r="Y251" s="193">
        <f t="shared" si="54"/>
        <v>8.6206896551724137E-3</v>
      </c>
      <c r="Z251" s="193">
        <f t="shared" si="55"/>
        <v>2.1551724137931034E-3</v>
      </c>
      <c r="AA251" s="193">
        <f t="shared" si="56"/>
        <v>2.1551724137931034E-3</v>
      </c>
      <c r="AB251" s="193">
        <f t="shared" si="57"/>
        <v>2.1551724137931034E-3</v>
      </c>
      <c r="AC251" s="193">
        <f t="shared" si="58"/>
        <v>2.1551724137931034E-3</v>
      </c>
      <c r="AD251" s="193">
        <f t="shared" si="59"/>
        <v>2.3857758620689653</v>
      </c>
      <c r="AE251" s="193" t="str">
        <f t="shared" si="60"/>
        <v>Clinton</v>
      </c>
      <c r="AF251" s="193"/>
      <c r="AG251" s="193" t="str">
        <f t="shared" si="47"/>
        <v>19-371</v>
      </c>
      <c r="AH251" s="209" t="s">
        <v>5929</v>
      </c>
      <c r="AJ251" s="202">
        <v>19</v>
      </c>
      <c r="AK251" s="202" t="s">
        <v>5202</v>
      </c>
      <c r="AL251" s="209" t="s">
        <v>5929</v>
      </c>
      <c r="AR251"/>
    </row>
    <row r="252" spans="1:44" s="202" customFormat="1" x14ac:dyDescent="0.25">
      <c r="A252" s="193" t="s">
        <v>4969</v>
      </c>
      <c r="B252" s="193">
        <v>19</v>
      </c>
      <c r="C252" s="193" t="s">
        <v>5202</v>
      </c>
      <c r="D252" s="198" t="s">
        <v>5929</v>
      </c>
      <c r="E252" s="198" t="s">
        <v>4958</v>
      </c>
      <c r="F252" s="193">
        <v>66.39</v>
      </c>
      <c r="G252" s="193">
        <v>863</v>
      </c>
      <c r="H252" s="193">
        <v>573</v>
      </c>
      <c r="I252" s="193">
        <v>217</v>
      </c>
      <c r="J252" s="193">
        <v>165</v>
      </c>
      <c r="K252" s="193">
        <v>0</v>
      </c>
      <c r="L252" s="193">
        <v>2</v>
      </c>
      <c r="M252" s="193">
        <v>2</v>
      </c>
      <c r="N252" s="193">
        <v>1</v>
      </c>
      <c r="O252" s="193">
        <v>4</v>
      </c>
      <c r="P252" s="193">
        <v>177</v>
      </c>
      <c r="Q252" s="193">
        <v>0</v>
      </c>
      <c r="R252" s="193">
        <v>1</v>
      </c>
      <c r="S252" s="193">
        <f t="shared" si="48"/>
        <v>569</v>
      </c>
      <c r="T252" s="193">
        <f t="shared" si="49"/>
        <v>0.38137082601054484</v>
      </c>
      <c r="U252" s="197">
        <f t="shared" si="50"/>
        <v>0</v>
      </c>
      <c r="V252" s="193">
        <f t="shared" si="51"/>
        <v>0.28998242530755713</v>
      </c>
      <c r="W252" s="193">
        <f t="shared" si="52"/>
        <v>7.0298769771528994E-3</v>
      </c>
      <c r="X252" s="193">
        <f t="shared" si="53"/>
        <v>0.31107205623901579</v>
      </c>
      <c r="Y252" s="193">
        <f t="shared" si="54"/>
        <v>3.5149384885764497E-3</v>
      </c>
      <c r="Z252" s="193">
        <f t="shared" si="55"/>
        <v>3.5149384885764497E-3</v>
      </c>
      <c r="AA252" s="193">
        <f t="shared" si="56"/>
        <v>1.7574692442882249E-3</v>
      </c>
      <c r="AB252" s="193">
        <f t="shared" si="57"/>
        <v>0</v>
      </c>
      <c r="AC252" s="193">
        <f t="shared" si="58"/>
        <v>1.7574692442882249E-3</v>
      </c>
      <c r="AD252" s="193">
        <f t="shared" si="59"/>
        <v>0.38137082601054484</v>
      </c>
      <c r="AE252" s="193" t="str">
        <f t="shared" si="60"/>
        <v>Bush</v>
      </c>
      <c r="AF252" s="193"/>
      <c r="AG252" s="193" t="str">
        <f t="shared" si="47"/>
        <v>19-373</v>
      </c>
      <c r="AH252" s="209" t="s">
        <v>5929</v>
      </c>
      <c r="AJ252" s="202">
        <v>19</v>
      </c>
      <c r="AK252" s="202" t="s">
        <v>5202</v>
      </c>
      <c r="AL252" s="209" t="s">
        <v>5929</v>
      </c>
      <c r="AR252"/>
    </row>
    <row r="253" spans="1:44" s="202" customFormat="1" x14ac:dyDescent="0.25">
      <c r="A253" s="193" t="s">
        <v>4970</v>
      </c>
      <c r="B253" s="193">
        <v>19</v>
      </c>
      <c r="C253" s="193" t="s">
        <v>5202</v>
      </c>
      <c r="D253" s="198" t="s">
        <v>5929</v>
      </c>
      <c r="E253" s="198" t="s">
        <v>4959</v>
      </c>
      <c r="F253" s="193">
        <v>65.599999999999994</v>
      </c>
      <c r="G253" s="193">
        <v>971</v>
      </c>
      <c r="H253" s="193">
        <v>637</v>
      </c>
      <c r="I253" s="193">
        <v>250</v>
      </c>
      <c r="J253" s="193">
        <v>189</v>
      </c>
      <c r="K253" s="193">
        <v>1</v>
      </c>
      <c r="L253" s="193">
        <v>7</v>
      </c>
      <c r="M253" s="193">
        <v>1</v>
      </c>
      <c r="N253" s="193">
        <v>0</v>
      </c>
      <c r="O253" s="193">
        <v>3</v>
      </c>
      <c r="P253" s="193">
        <v>182</v>
      </c>
      <c r="Q253" s="193">
        <v>1</v>
      </c>
      <c r="R253" s="193">
        <v>0</v>
      </c>
      <c r="S253" s="193">
        <f t="shared" si="48"/>
        <v>634</v>
      </c>
      <c r="T253" s="193">
        <f t="shared" si="49"/>
        <v>0.39432176656151419</v>
      </c>
      <c r="U253" s="197">
        <f t="shared" si="50"/>
        <v>1.5772870662460567E-3</v>
      </c>
      <c r="V253" s="193">
        <f t="shared" si="51"/>
        <v>0.29810725552050471</v>
      </c>
      <c r="W253" s="193">
        <f t="shared" si="52"/>
        <v>4.7318611987381704E-3</v>
      </c>
      <c r="X253" s="193">
        <f t="shared" si="53"/>
        <v>0.28706624605678233</v>
      </c>
      <c r="Y253" s="193">
        <f t="shared" si="54"/>
        <v>1.1041009463722398E-2</v>
      </c>
      <c r="Z253" s="193">
        <f t="shared" si="55"/>
        <v>1.5772870662460567E-3</v>
      </c>
      <c r="AA253" s="193">
        <f t="shared" si="56"/>
        <v>0</v>
      </c>
      <c r="AB253" s="193">
        <f t="shared" si="57"/>
        <v>1.5772870662460567E-3</v>
      </c>
      <c r="AC253" s="193">
        <f t="shared" si="58"/>
        <v>0</v>
      </c>
      <c r="AD253" s="193">
        <f t="shared" si="59"/>
        <v>0.39432176656151419</v>
      </c>
      <c r="AE253" s="193" t="str">
        <f t="shared" si="60"/>
        <v>Bush</v>
      </c>
      <c r="AF253" s="193"/>
      <c r="AG253" s="193" t="str">
        <f t="shared" si="47"/>
        <v>19-375</v>
      </c>
      <c r="AH253" s="209" t="s">
        <v>5929</v>
      </c>
      <c r="AJ253" s="202">
        <v>19</v>
      </c>
      <c r="AK253" s="202" t="s">
        <v>5202</v>
      </c>
      <c r="AL253" s="209" t="s">
        <v>5929</v>
      </c>
      <c r="AR253"/>
    </row>
    <row r="254" spans="1:44" s="202" customFormat="1" x14ac:dyDescent="0.25">
      <c r="A254" s="193" t="s">
        <v>4971</v>
      </c>
      <c r="B254" s="193">
        <v>19</v>
      </c>
      <c r="C254" s="193" t="s">
        <v>5202</v>
      </c>
      <c r="D254" s="198" t="s">
        <v>5929</v>
      </c>
      <c r="E254" s="198" t="s">
        <v>4960</v>
      </c>
      <c r="F254" s="193">
        <v>67.349999999999994</v>
      </c>
      <c r="G254" s="193">
        <v>1605</v>
      </c>
      <c r="H254" s="193">
        <v>1081</v>
      </c>
      <c r="I254" s="193">
        <v>460</v>
      </c>
      <c r="J254" s="193">
        <v>287</v>
      </c>
      <c r="K254" s="193">
        <v>0</v>
      </c>
      <c r="L254" s="193">
        <v>7</v>
      </c>
      <c r="M254" s="193">
        <v>1</v>
      </c>
      <c r="N254" s="193">
        <v>3</v>
      </c>
      <c r="O254" s="193">
        <v>4</v>
      </c>
      <c r="P254" s="193">
        <v>310</v>
      </c>
      <c r="Q254" s="193">
        <v>1</v>
      </c>
      <c r="R254" s="193">
        <v>1</v>
      </c>
      <c r="S254" s="193">
        <f t="shared" si="48"/>
        <v>1074</v>
      </c>
      <c r="T254" s="193">
        <f t="shared" si="49"/>
        <v>0.42830540037243947</v>
      </c>
      <c r="U254" s="197">
        <f t="shared" si="50"/>
        <v>0</v>
      </c>
      <c r="V254" s="193">
        <f t="shared" si="51"/>
        <v>0.26722532588454379</v>
      </c>
      <c r="W254" s="193">
        <f t="shared" si="52"/>
        <v>3.7243947858472998E-3</v>
      </c>
      <c r="X254" s="193">
        <f t="shared" si="53"/>
        <v>0.28864059590316571</v>
      </c>
      <c r="Y254" s="193">
        <f t="shared" si="54"/>
        <v>6.5176908752327747E-3</v>
      </c>
      <c r="Z254" s="193">
        <f t="shared" si="55"/>
        <v>9.3109869646182495E-4</v>
      </c>
      <c r="AA254" s="193">
        <f t="shared" si="56"/>
        <v>2.7932960893854749E-3</v>
      </c>
      <c r="AB254" s="193">
        <f t="shared" si="57"/>
        <v>9.3109869646182495E-4</v>
      </c>
      <c r="AC254" s="193">
        <f t="shared" si="58"/>
        <v>9.3109869646182495E-4</v>
      </c>
      <c r="AD254" s="193">
        <f t="shared" si="59"/>
        <v>0.42830540037243947</v>
      </c>
      <c r="AE254" s="193" t="str">
        <f t="shared" si="60"/>
        <v>Bush</v>
      </c>
      <c r="AF254" s="193"/>
      <c r="AG254" s="193" t="str">
        <f t="shared" si="47"/>
        <v>19-377</v>
      </c>
      <c r="AH254" s="209" t="s">
        <v>5929</v>
      </c>
      <c r="AJ254" s="202">
        <v>19</v>
      </c>
      <c r="AK254" s="202" t="s">
        <v>5202</v>
      </c>
      <c r="AL254" s="209" t="s">
        <v>5929</v>
      </c>
      <c r="AR254"/>
    </row>
    <row r="255" spans="1:44" s="202" customFormat="1" x14ac:dyDescent="0.25">
      <c r="A255" s="193" t="s">
        <v>4972</v>
      </c>
      <c r="B255" s="193">
        <v>19</v>
      </c>
      <c r="C255" s="193" t="s">
        <v>5202</v>
      </c>
      <c r="D255" s="198" t="s">
        <v>5929</v>
      </c>
      <c r="E255" s="198" t="s">
        <v>4961</v>
      </c>
      <c r="F255" s="193">
        <v>67.150000000000006</v>
      </c>
      <c r="G255" s="193">
        <v>758</v>
      </c>
      <c r="H255" s="193">
        <v>509</v>
      </c>
      <c r="I255" s="193">
        <v>226</v>
      </c>
      <c r="J255" s="193">
        <v>143</v>
      </c>
      <c r="K255" s="193">
        <v>0</v>
      </c>
      <c r="L255" s="193">
        <v>4</v>
      </c>
      <c r="M255" s="193">
        <v>1</v>
      </c>
      <c r="N255" s="193">
        <v>1</v>
      </c>
      <c r="O255" s="193">
        <v>2</v>
      </c>
      <c r="P255" s="193">
        <v>127</v>
      </c>
      <c r="Q255" s="193">
        <v>1</v>
      </c>
      <c r="R255" s="193">
        <v>0</v>
      </c>
      <c r="S255" s="193">
        <f t="shared" si="48"/>
        <v>505</v>
      </c>
      <c r="T255" s="193">
        <f t="shared" si="49"/>
        <v>0.44752475247524753</v>
      </c>
      <c r="U255" s="197">
        <f t="shared" si="50"/>
        <v>0</v>
      </c>
      <c r="V255" s="193">
        <f t="shared" si="51"/>
        <v>0.28316831683168314</v>
      </c>
      <c r="W255" s="193">
        <f t="shared" si="52"/>
        <v>3.9603960396039604E-3</v>
      </c>
      <c r="X255" s="193">
        <f t="shared" si="53"/>
        <v>0.25148514851485149</v>
      </c>
      <c r="Y255" s="193">
        <f t="shared" si="54"/>
        <v>7.9207920792079209E-3</v>
      </c>
      <c r="Z255" s="193">
        <f t="shared" si="55"/>
        <v>1.9801980198019802E-3</v>
      </c>
      <c r="AA255" s="193">
        <f t="shared" si="56"/>
        <v>1.9801980198019802E-3</v>
      </c>
      <c r="AB255" s="193">
        <f t="shared" si="57"/>
        <v>1.9801980198019802E-3</v>
      </c>
      <c r="AC255" s="193">
        <f t="shared" si="58"/>
        <v>0</v>
      </c>
      <c r="AD255" s="193">
        <f t="shared" si="59"/>
        <v>0.44752475247524753</v>
      </c>
      <c r="AE255" s="193" t="str">
        <f t="shared" si="60"/>
        <v>Bush</v>
      </c>
      <c r="AF255" s="193"/>
      <c r="AG255" s="193" t="str">
        <f t="shared" si="47"/>
        <v>19-379</v>
      </c>
      <c r="AH255" s="209" t="s">
        <v>5929</v>
      </c>
      <c r="AJ255" s="202">
        <v>19</v>
      </c>
      <c r="AK255" s="202" t="s">
        <v>5202</v>
      </c>
      <c r="AL255" s="209" t="s">
        <v>5929</v>
      </c>
      <c r="AR255"/>
    </row>
    <row r="256" spans="1:44" s="202" customFormat="1" x14ac:dyDescent="0.25">
      <c r="A256" s="193" t="s">
        <v>4964</v>
      </c>
      <c r="B256" s="193">
        <v>19</v>
      </c>
      <c r="C256" s="193" t="s">
        <v>5961</v>
      </c>
      <c r="D256" s="198">
        <v>0</v>
      </c>
      <c r="E256" s="198" t="s">
        <v>4540</v>
      </c>
      <c r="F256" s="193"/>
      <c r="G256" s="193">
        <v>0</v>
      </c>
      <c r="H256" s="193">
        <v>669</v>
      </c>
      <c r="I256" s="193">
        <v>271</v>
      </c>
      <c r="J256" s="193">
        <v>203</v>
      </c>
      <c r="K256" s="193">
        <v>1</v>
      </c>
      <c r="L256" s="193">
        <v>8</v>
      </c>
      <c r="M256" s="193">
        <v>1</v>
      </c>
      <c r="N256" s="193">
        <v>1</v>
      </c>
      <c r="O256" s="193">
        <v>2</v>
      </c>
      <c r="P256" s="193">
        <v>174</v>
      </c>
      <c r="Q256" s="193">
        <v>1</v>
      </c>
      <c r="R256" s="193">
        <v>3</v>
      </c>
      <c r="S256" s="193">
        <f t="shared" si="48"/>
        <v>665</v>
      </c>
      <c r="T256" s="193">
        <f t="shared" si="49"/>
        <v>0.40751879699248122</v>
      </c>
      <c r="U256" s="197">
        <f t="shared" si="50"/>
        <v>1.5037593984962407E-3</v>
      </c>
      <c r="V256" s="193">
        <f t="shared" si="51"/>
        <v>0.30526315789473685</v>
      </c>
      <c r="W256" s="193">
        <f t="shared" si="52"/>
        <v>3.0075187969924814E-3</v>
      </c>
      <c r="X256" s="193">
        <f t="shared" si="53"/>
        <v>0.26165413533834586</v>
      </c>
      <c r="Y256" s="193">
        <f t="shared" si="54"/>
        <v>1.2030075187969926E-2</v>
      </c>
      <c r="Z256" s="193">
        <f t="shared" si="55"/>
        <v>1.5037593984962407E-3</v>
      </c>
      <c r="AA256" s="193">
        <f t="shared" si="56"/>
        <v>1.5037593984962407E-3</v>
      </c>
      <c r="AB256" s="193">
        <f t="shared" si="57"/>
        <v>1.5037593984962407E-3</v>
      </c>
      <c r="AC256" s="193">
        <f t="shared" si="58"/>
        <v>4.5112781954887221E-3</v>
      </c>
      <c r="AD256" s="193">
        <f t="shared" si="59"/>
        <v>0.40751879699248122</v>
      </c>
      <c r="AE256" s="193" t="str">
        <f t="shared" si="60"/>
        <v>Bush</v>
      </c>
      <c r="AF256" s="193"/>
      <c r="AG256" s="193" t="str">
        <f t="shared" si="47"/>
        <v>19-991</v>
      </c>
      <c r="AH256" s="209">
        <v>0</v>
      </c>
      <c r="AJ256" s="202">
        <v>19</v>
      </c>
      <c r="AK256" s="202" t="s">
        <v>5961</v>
      </c>
      <c r="AL256" s="209">
        <v>0</v>
      </c>
      <c r="AR256"/>
    </row>
    <row r="257" spans="1:44" s="202" customFormat="1" x14ac:dyDescent="0.25">
      <c r="A257" s="193" t="s">
        <v>4963</v>
      </c>
      <c r="B257" s="193">
        <v>19</v>
      </c>
      <c r="C257" s="193" t="s">
        <v>5962</v>
      </c>
      <c r="D257" s="198">
        <v>0</v>
      </c>
      <c r="E257" s="198" t="s">
        <v>4541</v>
      </c>
      <c r="F257" s="193"/>
      <c r="G257" s="193">
        <v>0</v>
      </c>
      <c r="H257" s="193">
        <v>902</v>
      </c>
      <c r="I257" s="193">
        <v>319</v>
      </c>
      <c r="J257" s="193">
        <v>241</v>
      </c>
      <c r="K257" s="193">
        <v>2</v>
      </c>
      <c r="L257" s="193">
        <v>3</v>
      </c>
      <c r="M257" s="193">
        <v>2</v>
      </c>
      <c r="N257" s="193">
        <v>2</v>
      </c>
      <c r="O257" s="193">
        <v>1</v>
      </c>
      <c r="P257" s="193">
        <v>325</v>
      </c>
      <c r="Q257" s="193">
        <v>1</v>
      </c>
      <c r="R257" s="193">
        <v>0</v>
      </c>
      <c r="S257" s="193">
        <f t="shared" si="48"/>
        <v>896</v>
      </c>
      <c r="T257" s="193">
        <f t="shared" si="49"/>
        <v>0.3560267857142857</v>
      </c>
      <c r="U257" s="197">
        <f t="shared" si="50"/>
        <v>2.232142857142857E-3</v>
      </c>
      <c r="V257" s="193">
        <f t="shared" si="51"/>
        <v>0.2689732142857143</v>
      </c>
      <c r="W257" s="193">
        <f t="shared" si="52"/>
        <v>1.1160714285714285E-3</v>
      </c>
      <c r="X257" s="193">
        <f t="shared" si="53"/>
        <v>0.3627232142857143</v>
      </c>
      <c r="Y257" s="193">
        <f t="shared" si="54"/>
        <v>3.3482142857142855E-3</v>
      </c>
      <c r="Z257" s="193">
        <f t="shared" si="55"/>
        <v>2.232142857142857E-3</v>
      </c>
      <c r="AA257" s="193">
        <f t="shared" si="56"/>
        <v>2.232142857142857E-3</v>
      </c>
      <c r="AB257" s="193">
        <f t="shared" si="57"/>
        <v>1.1160714285714285E-3</v>
      </c>
      <c r="AC257" s="193">
        <f t="shared" si="58"/>
        <v>0</v>
      </c>
      <c r="AD257" s="193">
        <f t="shared" si="59"/>
        <v>4.3627232142857144</v>
      </c>
      <c r="AE257" s="193" t="str">
        <f t="shared" si="60"/>
        <v>Perot</v>
      </c>
      <c r="AF257" s="193"/>
      <c r="AG257" s="193" t="str">
        <f t="shared" si="47"/>
        <v>19-995</v>
      </c>
      <c r="AH257" s="209">
        <v>0</v>
      </c>
      <c r="AJ257" s="202">
        <v>19</v>
      </c>
      <c r="AK257" s="202" t="s">
        <v>5962</v>
      </c>
      <c r="AL257" s="209">
        <v>0</v>
      </c>
      <c r="AR257"/>
    </row>
    <row r="258" spans="1:44" s="202" customFormat="1" x14ac:dyDescent="0.25">
      <c r="A258" s="193" t="s">
        <v>4962</v>
      </c>
      <c r="B258" s="193">
        <v>19</v>
      </c>
      <c r="C258" s="193" t="e">
        <v>#VALUE!</v>
      </c>
      <c r="D258" s="198">
        <v>0</v>
      </c>
      <c r="E258" s="198" t="s">
        <v>4542</v>
      </c>
      <c r="F258" s="193">
        <v>85.42</v>
      </c>
      <c r="G258" s="193">
        <v>7562</v>
      </c>
      <c r="H258" s="193">
        <v>6460</v>
      </c>
      <c r="I258" s="193">
        <v>2539</v>
      </c>
      <c r="J258" s="193">
        <v>1931</v>
      </c>
      <c r="K258" s="193">
        <v>6</v>
      </c>
      <c r="L258" s="193">
        <v>41</v>
      </c>
      <c r="M258" s="193">
        <v>12</v>
      </c>
      <c r="N258" s="193">
        <v>9</v>
      </c>
      <c r="O258" s="193">
        <v>27</v>
      </c>
      <c r="P258" s="193">
        <v>1840</v>
      </c>
      <c r="Q258" s="193">
        <v>6</v>
      </c>
      <c r="R258" s="193">
        <v>8</v>
      </c>
      <c r="S258" s="193">
        <f t="shared" si="48"/>
        <v>6419</v>
      </c>
      <c r="T258" s="193">
        <f t="shared" si="49"/>
        <v>0.39554447733291792</v>
      </c>
      <c r="U258" s="197">
        <f t="shared" si="50"/>
        <v>9.3472503505218876E-4</v>
      </c>
      <c r="V258" s="193">
        <f t="shared" si="51"/>
        <v>0.30082567378096275</v>
      </c>
      <c r="W258" s="193">
        <f t="shared" si="52"/>
        <v>4.2062626577348498E-3</v>
      </c>
      <c r="X258" s="193">
        <f t="shared" si="53"/>
        <v>0.28664901074933791</v>
      </c>
      <c r="Y258" s="193">
        <f t="shared" si="54"/>
        <v>6.38728773952329E-3</v>
      </c>
      <c r="Z258" s="193">
        <f t="shared" si="55"/>
        <v>1.8694500701043775E-3</v>
      </c>
      <c r="AA258" s="193">
        <f t="shared" si="56"/>
        <v>1.4020875525782833E-3</v>
      </c>
      <c r="AB258" s="193">
        <f t="shared" si="57"/>
        <v>9.3472503505218876E-4</v>
      </c>
      <c r="AC258" s="193">
        <f t="shared" si="58"/>
        <v>1.2463000467362517E-3</v>
      </c>
      <c r="AD258" s="193">
        <f t="shared" si="59"/>
        <v>0.39554447733291792</v>
      </c>
      <c r="AE258" s="193" t="str">
        <f t="shared" si="60"/>
        <v>Bush</v>
      </c>
      <c r="AF258" s="193"/>
      <c r="AG258" s="193" t="str">
        <f t="shared" ref="AG258:AG321" si="61">A258</f>
        <v>19-TOT</v>
      </c>
      <c r="AH258" s="209">
        <v>0</v>
      </c>
      <c r="AJ258" s="202">
        <v>19</v>
      </c>
      <c r="AK258" s="202" t="e">
        <v>#VALUE!</v>
      </c>
      <c r="AL258" s="209">
        <v>0</v>
      </c>
      <c r="AR258"/>
    </row>
    <row r="259" spans="1:44" s="202" customFormat="1" x14ac:dyDescent="0.25">
      <c r="A259" s="193" t="s">
        <v>4983</v>
      </c>
      <c r="B259" s="193">
        <v>20</v>
      </c>
      <c r="C259" s="193" t="s">
        <v>5202</v>
      </c>
      <c r="D259" s="198" t="s">
        <v>5929</v>
      </c>
      <c r="E259" s="198" t="s">
        <v>4973</v>
      </c>
      <c r="F259" s="193">
        <v>67.010000000000005</v>
      </c>
      <c r="G259" s="193">
        <v>1898</v>
      </c>
      <c r="H259" s="193">
        <v>1272</v>
      </c>
      <c r="I259" s="193">
        <v>493</v>
      </c>
      <c r="J259" s="193">
        <v>471</v>
      </c>
      <c r="K259" s="193">
        <v>2</v>
      </c>
      <c r="L259" s="193">
        <v>5</v>
      </c>
      <c r="M259" s="193">
        <v>1</v>
      </c>
      <c r="N259" s="193">
        <v>1</v>
      </c>
      <c r="O259" s="193">
        <v>4</v>
      </c>
      <c r="P259" s="193">
        <v>287</v>
      </c>
      <c r="Q259" s="193">
        <v>0</v>
      </c>
      <c r="R259" s="202">
        <v>0</v>
      </c>
      <c r="S259" s="193">
        <f t="shared" ref="S259:S322" si="62">SUM(I259:R259)</f>
        <v>1264</v>
      </c>
      <c r="T259" s="193">
        <f t="shared" ref="T259:T322" si="63">I259/S259</f>
        <v>0.39003164556962028</v>
      </c>
      <c r="U259" s="197">
        <f t="shared" ref="U259:U322" si="64">K259/S259</f>
        <v>1.5822784810126582E-3</v>
      </c>
      <c r="V259" s="193">
        <f t="shared" ref="V259:V322" si="65">J259/S259</f>
        <v>0.372626582278481</v>
      </c>
      <c r="W259" s="193">
        <f t="shared" ref="W259:W322" si="66">O259/S259</f>
        <v>3.1645569620253164E-3</v>
      </c>
      <c r="X259" s="193">
        <f t="shared" ref="X259:X322" si="67">P259/S259</f>
        <v>0.22705696202531644</v>
      </c>
      <c r="Y259" s="193">
        <f t="shared" ref="Y259:Y322" si="68">L259/S259</f>
        <v>3.9556962025316458E-3</v>
      </c>
      <c r="Z259" s="193">
        <f t="shared" ref="Z259:Z322" si="69">M259/S259</f>
        <v>7.911392405063291E-4</v>
      </c>
      <c r="AA259" s="193">
        <f t="shared" ref="AA259:AA322" si="70">N259/S259</f>
        <v>7.911392405063291E-4</v>
      </c>
      <c r="AB259" s="193">
        <f t="shared" ref="AB259:AB322" si="71">Q259/S259</f>
        <v>0</v>
      </c>
      <c r="AC259" s="193">
        <f t="shared" ref="AC259:AC322" si="72">R259/S259</f>
        <v>0</v>
      </c>
      <c r="AD259" s="193">
        <f t="shared" ref="AD259:AD322" si="73">IF(S259=0,10,IF(MAX(I259:R259)=LARGE(I259:R259,2),9,IF(I259=MAX(I259:R259),T259,IF(K259=MAX(I259:R259),U259+1,IF(J259=MAX(I259:R259),V259+2,IF(O259=MAX(I259:R259),W259+3,IF(P259=MAX(I259:R259),X259+4,IF(L259=MAX(I259:R259),Y259+5,IF(M259=MAX(I259:R259),Z259+6,IF(N259=MAX(I259:R259),AA259+7,IF(Q259=MAX(I259:R259),AB259+8,-1)))))))))))</f>
        <v>0.39003164556962028</v>
      </c>
      <c r="AE259" s="193" t="str">
        <f t="shared" ref="AE259:AE322" si="74">IF(AD259&gt;=9,"Tie",IF(AD259&gt;4,"Perot",IF(AD259&gt;2,"Clinton","Bush")))</f>
        <v>Bush</v>
      </c>
      <c r="AF259" s="193"/>
      <c r="AG259" s="193" t="str">
        <f t="shared" si="61"/>
        <v>20-381</v>
      </c>
      <c r="AH259" s="209" t="s">
        <v>5929</v>
      </c>
      <c r="AJ259" s="202">
        <v>20</v>
      </c>
      <c r="AK259" s="202" t="s">
        <v>5202</v>
      </c>
      <c r="AL259" s="209" t="s">
        <v>5929</v>
      </c>
      <c r="AR259"/>
    </row>
    <row r="260" spans="1:44" s="202" customFormat="1" x14ac:dyDescent="0.25">
      <c r="A260" s="193" t="s">
        <v>4984</v>
      </c>
      <c r="B260" s="193">
        <v>20</v>
      </c>
      <c r="C260" s="193" t="s">
        <v>5202</v>
      </c>
      <c r="D260" s="198" t="s">
        <v>5929</v>
      </c>
      <c r="E260" s="198" t="s">
        <v>4974</v>
      </c>
      <c r="F260" s="193">
        <v>54.66</v>
      </c>
      <c r="G260" s="193">
        <v>686</v>
      </c>
      <c r="H260" s="193">
        <v>375</v>
      </c>
      <c r="I260" s="193">
        <v>105</v>
      </c>
      <c r="J260" s="193">
        <v>139</v>
      </c>
      <c r="K260" s="193">
        <v>0</v>
      </c>
      <c r="L260" s="193">
        <v>2</v>
      </c>
      <c r="M260" s="193">
        <v>1</v>
      </c>
      <c r="N260" s="193">
        <v>2</v>
      </c>
      <c r="O260" s="193">
        <v>2</v>
      </c>
      <c r="P260" s="193">
        <v>120</v>
      </c>
      <c r="Q260" s="193">
        <v>2</v>
      </c>
      <c r="R260" s="193">
        <v>1</v>
      </c>
      <c r="S260" s="193">
        <f t="shared" si="62"/>
        <v>374</v>
      </c>
      <c r="T260" s="193">
        <f t="shared" si="63"/>
        <v>0.28074866310160429</v>
      </c>
      <c r="U260" s="197">
        <f t="shared" si="64"/>
        <v>0</v>
      </c>
      <c r="V260" s="193">
        <f t="shared" si="65"/>
        <v>0.37165775401069517</v>
      </c>
      <c r="W260" s="193">
        <f t="shared" si="66"/>
        <v>5.3475935828877002E-3</v>
      </c>
      <c r="X260" s="193">
        <f t="shared" si="67"/>
        <v>0.32085561497326204</v>
      </c>
      <c r="Y260" s="193">
        <f t="shared" si="68"/>
        <v>5.3475935828877002E-3</v>
      </c>
      <c r="Z260" s="193">
        <f t="shared" si="69"/>
        <v>2.6737967914438501E-3</v>
      </c>
      <c r="AA260" s="193">
        <f t="shared" si="70"/>
        <v>5.3475935828877002E-3</v>
      </c>
      <c r="AB260" s="193">
        <f t="shared" si="71"/>
        <v>5.3475935828877002E-3</v>
      </c>
      <c r="AC260" s="193">
        <f t="shared" si="72"/>
        <v>2.6737967914438501E-3</v>
      </c>
      <c r="AD260" s="193">
        <f t="shared" si="73"/>
        <v>2.3716577540106951</v>
      </c>
      <c r="AE260" s="193" t="str">
        <f t="shared" si="74"/>
        <v>Clinton</v>
      </c>
      <c r="AF260" s="193"/>
      <c r="AG260" s="193" t="str">
        <f t="shared" si="61"/>
        <v>20-383</v>
      </c>
      <c r="AH260" s="209" t="s">
        <v>5929</v>
      </c>
      <c r="AJ260" s="202">
        <v>20</v>
      </c>
      <c r="AK260" s="202" t="s">
        <v>5202</v>
      </c>
      <c r="AL260" s="209" t="s">
        <v>5929</v>
      </c>
      <c r="AR260"/>
    </row>
    <row r="261" spans="1:44" s="202" customFormat="1" x14ac:dyDescent="0.25">
      <c r="A261" s="193" t="s">
        <v>4985</v>
      </c>
      <c r="B261" s="193">
        <v>20</v>
      </c>
      <c r="C261" s="193" t="s">
        <v>5202</v>
      </c>
      <c r="D261" s="198" t="s">
        <v>5929</v>
      </c>
      <c r="E261" s="198" t="s">
        <v>4975</v>
      </c>
      <c r="F261" s="193">
        <v>67.5</v>
      </c>
      <c r="G261" s="193">
        <v>951</v>
      </c>
      <c r="H261" s="193">
        <v>642</v>
      </c>
      <c r="I261" s="193">
        <v>240</v>
      </c>
      <c r="J261" s="193">
        <v>219</v>
      </c>
      <c r="K261" s="193">
        <v>1</v>
      </c>
      <c r="L261" s="193">
        <v>3</v>
      </c>
      <c r="M261" s="193">
        <v>0</v>
      </c>
      <c r="N261" s="193">
        <v>2</v>
      </c>
      <c r="O261" s="193">
        <v>4</v>
      </c>
      <c r="P261" s="193">
        <v>167</v>
      </c>
      <c r="Q261" s="193">
        <v>0</v>
      </c>
      <c r="R261" s="193">
        <v>2</v>
      </c>
      <c r="S261" s="193">
        <f t="shared" si="62"/>
        <v>638</v>
      </c>
      <c r="T261" s="193">
        <f t="shared" si="63"/>
        <v>0.37617554858934171</v>
      </c>
      <c r="U261" s="197">
        <f t="shared" si="64"/>
        <v>1.567398119122257E-3</v>
      </c>
      <c r="V261" s="193">
        <f t="shared" si="65"/>
        <v>0.34326018808777431</v>
      </c>
      <c r="W261" s="193">
        <f t="shared" si="66"/>
        <v>6.269592476489028E-3</v>
      </c>
      <c r="X261" s="193">
        <f t="shared" si="67"/>
        <v>0.26175548589341691</v>
      </c>
      <c r="Y261" s="193">
        <f t="shared" si="68"/>
        <v>4.7021943573667714E-3</v>
      </c>
      <c r="Z261" s="193">
        <f t="shared" si="69"/>
        <v>0</v>
      </c>
      <c r="AA261" s="193">
        <f t="shared" si="70"/>
        <v>3.134796238244514E-3</v>
      </c>
      <c r="AB261" s="193">
        <f t="shared" si="71"/>
        <v>0</v>
      </c>
      <c r="AC261" s="193">
        <f t="shared" si="72"/>
        <v>3.134796238244514E-3</v>
      </c>
      <c r="AD261" s="193">
        <f t="shared" si="73"/>
        <v>0.37617554858934171</v>
      </c>
      <c r="AE261" s="193" t="str">
        <f t="shared" si="74"/>
        <v>Bush</v>
      </c>
      <c r="AF261" s="193"/>
      <c r="AG261" s="193" t="str">
        <f t="shared" si="61"/>
        <v>20-385</v>
      </c>
      <c r="AH261" s="209" t="s">
        <v>5929</v>
      </c>
      <c r="AJ261" s="202">
        <v>20</v>
      </c>
      <c r="AK261" s="202" t="s">
        <v>5202</v>
      </c>
      <c r="AL261" s="209" t="s">
        <v>5929</v>
      </c>
      <c r="AR261"/>
    </row>
    <row r="262" spans="1:44" s="202" customFormat="1" x14ac:dyDescent="0.25">
      <c r="A262" s="193" t="s">
        <v>4986</v>
      </c>
      <c r="B262" s="193">
        <v>20</v>
      </c>
      <c r="C262" s="193" t="s">
        <v>5202</v>
      </c>
      <c r="D262" s="198" t="s">
        <v>5929</v>
      </c>
      <c r="E262" s="198" t="s">
        <v>4976</v>
      </c>
      <c r="F262" s="193">
        <v>44.82</v>
      </c>
      <c r="G262" s="193">
        <v>502</v>
      </c>
      <c r="H262" s="193">
        <v>225</v>
      </c>
      <c r="I262" s="193">
        <v>86</v>
      </c>
      <c r="J262" s="193">
        <v>66</v>
      </c>
      <c r="K262" s="193">
        <v>0</v>
      </c>
      <c r="L262" s="193">
        <v>0</v>
      </c>
      <c r="M262" s="193">
        <v>0</v>
      </c>
      <c r="N262" s="193">
        <v>0</v>
      </c>
      <c r="O262" s="193">
        <v>1</v>
      </c>
      <c r="P262" s="193">
        <v>70</v>
      </c>
      <c r="Q262" s="193">
        <v>0</v>
      </c>
      <c r="R262" s="193">
        <v>0</v>
      </c>
      <c r="S262" s="193">
        <f t="shared" si="62"/>
        <v>223</v>
      </c>
      <c r="T262" s="193">
        <f t="shared" si="63"/>
        <v>0.38565022421524664</v>
      </c>
      <c r="U262" s="197">
        <f t="shared" si="64"/>
        <v>0</v>
      </c>
      <c r="V262" s="193">
        <f t="shared" si="65"/>
        <v>0.29596412556053814</v>
      </c>
      <c r="W262" s="193">
        <f t="shared" si="66"/>
        <v>4.4843049327354259E-3</v>
      </c>
      <c r="X262" s="193">
        <f t="shared" si="67"/>
        <v>0.31390134529147984</v>
      </c>
      <c r="Y262" s="193">
        <f t="shared" si="68"/>
        <v>0</v>
      </c>
      <c r="Z262" s="193">
        <f t="shared" si="69"/>
        <v>0</v>
      </c>
      <c r="AA262" s="193">
        <f t="shared" si="70"/>
        <v>0</v>
      </c>
      <c r="AB262" s="193">
        <f t="shared" si="71"/>
        <v>0</v>
      </c>
      <c r="AC262" s="193">
        <f t="shared" si="72"/>
        <v>0</v>
      </c>
      <c r="AD262" s="193">
        <f t="shared" si="73"/>
        <v>0.38565022421524664</v>
      </c>
      <c r="AE262" s="193" t="str">
        <f t="shared" si="74"/>
        <v>Bush</v>
      </c>
      <c r="AF262" s="193"/>
      <c r="AG262" s="193" t="str">
        <f t="shared" si="61"/>
        <v>20-387</v>
      </c>
      <c r="AH262" s="209" t="s">
        <v>5929</v>
      </c>
      <c r="AJ262" s="202">
        <v>20</v>
      </c>
      <c r="AK262" s="202" t="s">
        <v>5202</v>
      </c>
      <c r="AL262" s="209" t="s">
        <v>5929</v>
      </c>
      <c r="AR262"/>
    </row>
    <row r="263" spans="1:44" s="202" customFormat="1" x14ac:dyDescent="0.25">
      <c r="A263" s="193" t="s">
        <v>4987</v>
      </c>
      <c r="B263" s="193">
        <v>20</v>
      </c>
      <c r="C263" s="193" t="s">
        <v>5202</v>
      </c>
      <c r="D263" s="198" t="s">
        <v>5929</v>
      </c>
      <c r="E263" s="198" t="s">
        <v>4977</v>
      </c>
      <c r="F263" s="193">
        <v>61.61</v>
      </c>
      <c r="G263" s="193">
        <v>1423</v>
      </c>
      <c r="H263" s="193">
        <v>963</v>
      </c>
      <c r="I263" s="193">
        <v>463</v>
      </c>
      <c r="J263" s="193">
        <v>295</v>
      </c>
      <c r="K263" s="193">
        <v>0</v>
      </c>
      <c r="L263" s="193">
        <v>2</v>
      </c>
      <c r="M263" s="193">
        <v>1</v>
      </c>
      <c r="N263" s="193">
        <v>1</v>
      </c>
      <c r="O263" s="193">
        <v>2</v>
      </c>
      <c r="P263" s="193">
        <v>184</v>
      </c>
      <c r="Q263" s="193">
        <v>3</v>
      </c>
      <c r="R263" s="193">
        <v>5</v>
      </c>
      <c r="S263" s="193">
        <f t="shared" si="62"/>
        <v>956</v>
      </c>
      <c r="T263" s="193">
        <f t="shared" si="63"/>
        <v>0.48430962343096234</v>
      </c>
      <c r="U263" s="197">
        <f t="shared" si="64"/>
        <v>0</v>
      </c>
      <c r="V263" s="193">
        <f t="shared" si="65"/>
        <v>0.30857740585774057</v>
      </c>
      <c r="W263" s="193">
        <f t="shared" si="66"/>
        <v>2.0920502092050207E-3</v>
      </c>
      <c r="X263" s="193">
        <f t="shared" si="67"/>
        <v>0.19246861924686193</v>
      </c>
      <c r="Y263" s="193">
        <f t="shared" si="68"/>
        <v>2.0920502092050207E-3</v>
      </c>
      <c r="Z263" s="193">
        <f t="shared" si="69"/>
        <v>1.0460251046025104E-3</v>
      </c>
      <c r="AA263" s="193">
        <f t="shared" si="70"/>
        <v>1.0460251046025104E-3</v>
      </c>
      <c r="AB263" s="193">
        <f t="shared" si="71"/>
        <v>3.1380753138075313E-3</v>
      </c>
      <c r="AC263" s="193">
        <f t="shared" si="72"/>
        <v>5.2301255230125521E-3</v>
      </c>
      <c r="AD263" s="193">
        <f t="shared" si="73"/>
        <v>0.48430962343096234</v>
      </c>
      <c r="AE263" s="193" t="str">
        <f t="shared" si="74"/>
        <v>Bush</v>
      </c>
      <c r="AF263" s="193"/>
      <c r="AG263" s="193" t="str">
        <f t="shared" si="61"/>
        <v>20-389</v>
      </c>
      <c r="AH263" s="209" t="s">
        <v>5929</v>
      </c>
      <c r="AJ263" s="202">
        <v>20</v>
      </c>
      <c r="AK263" s="202" t="s">
        <v>5202</v>
      </c>
      <c r="AL263" s="209" t="s">
        <v>5929</v>
      </c>
      <c r="AR263"/>
    </row>
    <row r="264" spans="1:44" s="202" customFormat="1" x14ac:dyDescent="0.25">
      <c r="A264" s="193" t="s">
        <v>4988</v>
      </c>
      <c r="B264" s="193">
        <v>20</v>
      </c>
      <c r="C264" s="193" t="s">
        <v>5202</v>
      </c>
      <c r="D264" s="198" t="s">
        <v>5929</v>
      </c>
      <c r="E264" s="198" t="s">
        <v>4978</v>
      </c>
      <c r="F264" s="193">
        <v>67.14</v>
      </c>
      <c r="G264" s="193">
        <v>1260</v>
      </c>
      <c r="H264" s="193">
        <v>846</v>
      </c>
      <c r="I264" s="193">
        <v>368</v>
      </c>
      <c r="J264" s="193">
        <v>251</v>
      </c>
      <c r="K264" s="193">
        <v>0</v>
      </c>
      <c r="L264" s="193">
        <v>4</v>
      </c>
      <c r="M264" s="193">
        <v>1</v>
      </c>
      <c r="N264" s="193">
        <v>1</v>
      </c>
      <c r="O264" s="193">
        <v>4</v>
      </c>
      <c r="P264" s="193">
        <v>206</v>
      </c>
      <c r="Q264" s="193">
        <v>3</v>
      </c>
      <c r="R264" s="193">
        <v>1</v>
      </c>
      <c r="S264" s="193">
        <f t="shared" si="62"/>
        <v>839</v>
      </c>
      <c r="T264" s="193">
        <f t="shared" si="63"/>
        <v>0.43861740166865315</v>
      </c>
      <c r="U264" s="197">
        <f t="shared" si="64"/>
        <v>0</v>
      </c>
      <c r="V264" s="193">
        <f t="shared" si="65"/>
        <v>0.29916567342073896</v>
      </c>
      <c r="W264" s="193">
        <f t="shared" si="66"/>
        <v>4.7675804529201428E-3</v>
      </c>
      <c r="X264" s="193">
        <f t="shared" si="67"/>
        <v>0.24553039332538737</v>
      </c>
      <c r="Y264" s="193">
        <f t="shared" si="68"/>
        <v>4.7675804529201428E-3</v>
      </c>
      <c r="Z264" s="193">
        <f t="shared" si="69"/>
        <v>1.1918951132300357E-3</v>
      </c>
      <c r="AA264" s="193">
        <f t="shared" si="70"/>
        <v>1.1918951132300357E-3</v>
      </c>
      <c r="AB264" s="193">
        <f t="shared" si="71"/>
        <v>3.5756853396901071E-3</v>
      </c>
      <c r="AC264" s="193">
        <f t="shared" si="72"/>
        <v>1.1918951132300357E-3</v>
      </c>
      <c r="AD264" s="193">
        <f t="shared" si="73"/>
        <v>0.43861740166865315</v>
      </c>
      <c r="AE264" s="193" t="str">
        <f t="shared" si="74"/>
        <v>Bush</v>
      </c>
      <c r="AF264" s="193"/>
      <c r="AG264" s="193" t="str">
        <f t="shared" si="61"/>
        <v>20-391</v>
      </c>
      <c r="AH264" s="209" t="s">
        <v>5929</v>
      </c>
      <c r="AJ264" s="202">
        <v>20</v>
      </c>
      <c r="AK264" s="202" t="s">
        <v>5202</v>
      </c>
      <c r="AL264" s="209" t="s">
        <v>5929</v>
      </c>
      <c r="AR264"/>
    </row>
    <row r="265" spans="1:44" s="202" customFormat="1" x14ac:dyDescent="0.25">
      <c r="A265" s="193" t="s">
        <v>4989</v>
      </c>
      <c r="B265" s="193">
        <v>20</v>
      </c>
      <c r="C265" s="193" t="s">
        <v>5202</v>
      </c>
      <c r="D265" s="198" t="s">
        <v>5929</v>
      </c>
      <c r="E265" s="198" t="s">
        <v>4979</v>
      </c>
      <c r="F265" s="193">
        <v>64.53</v>
      </c>
      <c r="G265" s="193">
        <v>1957</v>
      </c>
      <c r="H265" s="193">
        <v>1263</v>
      </c>
      <c r="I265" s="193">
        <v>516</v>
      </c>
      <c r="J265" s="193">
        <v>404</v>
      </c>
      <c r="K265" s="193">
        <v>1</v>
      </c>
      <c r="L265" s="193">
        <v>4</v>
      </c>
      <c r="M265" s="193">
        <v>1</v>
      </c>
      <c r="N265" s="193">
        <v>2</v>
      </c>
      <c r="O265" s="193">
        <v>4</v>
      </c>
      <c r="P265" s="193">
        <v>320</v>
      </c>
      <c r="Q265" s="193">
        <v>0</v>
      </c>
      <c r="R265" s="193">
        <v>4</v>
      </c>
      <c r="S265" s="193">
        <f t="shared" si="62"/>
        <v>1256</v>
      </c>
      <c r="T265" s="193">
        <f t="shared" si="63"/>
        <v>0.41082802547770703</v>
      </c>
      <c r="U265" s="197">
        <f t="shared" si="64"/>
        <v>7.9617834394904463E-4</v>
      </c>
      <c r="V265" s="193">
        <f t="shared" si="65"/>
        <v>0.321656050955414</v>
      </c>
      <c r="W265" s="193">
        <f t="shared" si="66"/>
        <v>3.1847133757961785E-3</v>
      </c>
      <c r="X265" s="193">
        <f t="shared" si="67"/>
        <v>0.25477707006369427</v>
      </c>
      <c r="Y265" s="193">
        <f t="shared" si="68"/>
        <v>3.1847133757961785E-3</v>
      </c>
      <c r="Z265" s="193">
        <f t="shared" si="69"/>
        <v>7.9617834394904463E-4</v>
      </c>
      <c r="AA265" s="193">
        <f t="shared" si="70"/>
        <v>1.5923566878980893E-3</v>
      </c>
      <c r="AB265" s="193">
        <f t="shared" si="71"/>
        <v>0</v>
      </c>
      <c r="AC265" s="193">
        <f t="shared" si="72"/>
        <v>3.1847133757961785E-3</v>
      </c>
      <c r="AD265" s="193">
        <f t="shared" si="73"/>
        <v>0.41082802547770703</v>
      </c>
      <c r="AE265" s="193" t="str">
        <f t="shared" si="74"/>
        <v>Bush</v>
      </c>
      <c r="AF265" s="193"/>
      <c r="AG265" s="193" t="str">
        <f t="shared" si="61"/>
        <v>20-393</v>
      </c>
      <c r="AH265" s="209" t="s">
        <v>5929</v>
      </c>
      <c r="AJ265" s="202">
        <v>20</v>
      </c>
      <c r="AK265" s="202" t="s">
        <v>5202</v>
      </c>
      <c r="AL265" s="209" t="s">
        <v>5929</v>
      </c>
      <c r="AR265"/>
    </row>
    <row r="266" spans="1:44" s="202" customFormat="1" x14ac:dyDescent="0.25">
      <c r="A266" s="193" t="s">
        <v>4982</v>
      </c>
      <c r="B266" s="193">
        <v>20</v>
      </c>
      <c r="C266" s="193" t="s">
        <v>5961</v>
      </c>
      <c r="D266" s="198">
        <v>0</v>
      </c>
      <c r="E266" s="198" t="s">
        <v>4540</v>
      </c>
      <c r="F266" s="193"/>
      <c r="G266" s="193">
        <v>0</v>
      </c>
      <c r="H266" s="193">
        <v>889</v>
      </c>
      <c r="I266" s="193">
        <v>365</v>
      </c>
      <c r="J266" s="193">
        <v>323</v>
      </c>
      <c r="K266" s="193">
        <v>1</v>
      </c>
      <c r="L266" s="193">
        <v>3</v>
      </c>
      <c r="M266" s="193">
        <v>2</v>
      </c>
      <c r="N266" s="193">
        <v>2</v>
      </c>
      <c r="O266" s="193">
        <v>2</v>
      </c>
      <c r="P266" s="193">
        <v>183</v>
      </c>
      <c r="Q266" s="193">
        <v>0</v>
      </c>
      <c r="R266" s="193">
        <v>0</v>
      </c>
      <c r="S266" s="193">
        <f t="shared" si="62"/>
        <v>881</v>
      </c>
      <c r="T266" s="193">
        <f t="shared" si="63"/>
        <v>0.41430192962542567</v>
      </c>
      <c r="U266" s="197">
        <f t="shared" si="64"/>
        <v>1.1350737797956867E-3</v>
      </c>
      <c r="V266" s="193">
        <f t="shared" si="65"/>
        <v>0.36662883087400683</v>
      </c>
      <c r="W266" s="193">
        <f t="shared" si="66"/>
        <v>2.2701475595913734E-3</v>
      </c>
      <c r="X266" s="193">
        <f t="shared" si="67"/>
        <v>0.20771850170261066</v>
      </c>
      <c r="Y266" s="193">
        <f t="shared" si="68"/>
        <v>3.4052213393870601E-3</v>
      </c>
      <c r="Z266" s="193">
        <f t="shared" si="69"/>
        <v>2.2701475595913734E-3</v>
      </c>
      <c r="AA266" s="193">
        <f t="shared" si="70"/>
        <v>2.2701475595913734E-3</v>
      </c>
      <c r="AB266" s="193">
        <f t="shared" si="71"/>
        <v>0</v>
      </c>
      <c r="AC266" s="193">
        <f t="shared" si="72"/>
        <v>0</v>
      </c>
      <c r="AD266" s="193">
        <f t="shared" si="73"/>
        <v>0.41430192962542567</v>
      </c>
      <c r="AE266" s="193" t="str">
        <f t="shared" si="74"/>
        <v>Bush</v>
      </c>
      <c r="AF266" s="193"/>
      <c r="AG266" s="193" t="str">
        <f t="shared" si="61"/>
        <v>20-991</v>
      </c>
      <c r="AH266" s="209">
        <v>0</v>
      </c>
      <c r="AJ266" s="202">
        <v>20</v>
      </c>
      <c r="AK266" s="202" t="s">
        <v>5961</v>
      </c>
      <c r="AL266" s="209">
        <v>0</v>
      </c>
      <c r="AR266"/>
    </row>
    <row r="267" spans="1:44" s="202" customFormat="1" x14ac:dyDescent="0.25">
      <c r="A267" s="193" t="s">
        <v>4981</v>
      </c>
      <c r="B267" s="193">
        <v>20</v>
      </c>
      <c r="C267" s="193" t="s">
        <v>5962</v>
      </c>
      <c r="D267" s="198">
        <v>0</v>
      </c>
      <c r="E267" s="198" t="s">
        <v>4541</v>
      </c>
      <c r="F267" s="193"/>
      <c r="G267" s="193">
        <v>0</v>
      </c>
      <c r="H267" s="193">
        <v>801</v>
      </c>
      <c r="I267" s="193">
        <v>278</v>
      </c>
      <c r="J267" s="193">
        <v>215</v>
      </c>
      <c r="K267" s="193">
        <v>1</v>
      </c>
      <c r="L267" s="193">
        <v>5</v>
      </c>
      <c r="M267" s="193">
        <v>2</v>
      </c>
      <c r="N267" s="193">
        <v>2</v>
      </c>
      <c r="O267" s="193">
        <v>2</v>
      </c>
      <c r="P267" s="193">
        <v>286</v>
      </c>
      <c r="Q267" s="193">
        <v>0</v>
      </c>
      <c r="R267" s="193">
        <v>3</v>
      </c>
      <c r="S267" s="193">
        <f t="shared" si="62"/>
        <v>794</v>
      </c>
      <c r="T267" s="193">
        <f t="shared" si="63"/>
        <v>0.3501259445843829</v>
      </c>
      <c r="U267" s="197">
        <f t="shared" si="64"/>
        <v>1.2594458438287153E-3</v>
      </c>
      <c r="V267" s="193">
        <f t="shared" si="65"/>
        <v>0.27078085642317379</v>
      </c>
      <c r="W267" s="193">
        <f t="shared" si="66"/>
        <v>2.5188916876574307E-3</v>
      </c>
      <c r="X267" s="193">
        <f t="shared" si="67"/>
        <v>0.3602015113350126</v>
      </c>
      <c r="Y267" s="193">
        <f t="shared" si="68"/>
        <v>6.2972292191435771E-3</v>
      </c>
      <c r="Z267" s="193">
        <f t="shared" si="69"/>
        <v>2.5188916876574307E-3</v>
      </c>
      <c r="AA267" s="193">
        <f t="shared" si="70"/>
        <v>2.5188916876574307E-3</v>
      </c>
      <c r="AB267" s="193">
        <f t="shared" si="71"/>
        <v>0</v>
      </c>
      <c r="AC267" s="193">
        <f t="shared" si="72"/>
        <v>3.778337531486146E-3</v>
      </c>
      <c r="AD267" s="193">
        <f t="shared" si="73"/>
        <v>4.3602015113350125</v>
      </c>
      <c r="AE267" s="193" t="str">
        <f t="shared" si="74"/>
        <v>Perot</v>
      </c>
      <c r="AF267" s="193"/>
      <c r="AG267" s="193" t="str">
        <f t="shared" si="61"/>
        <v>20-995</v>
      </c>
      <c r="AH267" s="209">
        <v>0</v>
      </c>
      <c r="AJ267" s="202">
        <v>20</v>
      </c>
      <c r="AK267" s="202" t="s">
        <v>5962</v>
      </c>
      <c r="AL267" s="209">
        <v>0</v>
      </c>
      <c r="AR267"/>
    </row>
    <row r="268" spans="1:44" s="202" customFormat="1" x14ac:dyDescent="0.25">
      <c r="A268" s="193" t="s">
        <v>4980</v>
      </c>
      <c r="B268" s="193">
        <v>20</v>
      </c>
      <c r="C268" s="193" t="e">
        <v>#VALUE!</v>
      </c>
      <c r="D268" s="198">
        <v>0</v>
      </c>
      <c r="E268" s="198" t="s">
        <v>4542</v>
      </c>
      <c r="F268" s="193">
        <v>83.85</v>
      </c>
      <c r="G268" s="193">
        <v>8677</v>
      </c>
      <c r="H268" s="193">
        <v>7276</v>
      </c>
      <c r="I268" s="193">
        <v>2914</v>
      </c>
      <c r="J268" s="193">
        <v>2383</v>
      </c>
      <c r="K268" s="193">
        <v>6</v>
      </c>
      <c r="L268" s="193">
        <v>28</v>
      </c>
      <c r="M268" s="193">
        <v>9</v>
      </c>
      <c r="N268" s="193">
        <v>13</v>
      </c>
      <c r="O268" s="193">
        <v>25</v>
      </c>
      <c r="P268" s="193">
        <v>1823</v>
      </c>
      <c r="Q268" s="193">
        <v>8</v>
      </c>
      <c r="R268" s="193">
        <v>16</v>
      </c>
      <c r="S268" s="193">
        <f t="shared" si="62"/>
        <v>7225</v>
      </c>
      <c r="T268" s="193">
        <f t="shared" si="63"/>
        <v>0.40332179930795847</v>
      </c>
      <c r="U268" s="197">
        <f t="shared" si="64"/>
        <v>8.3044982698961939E-4</v>
      </c>
      <c r="V268" s="193">
        <f t="shared" si="65"/>
        <v>0.32982698961937718</v>
      </c>
      <c r="W268" s="193">
        <f t="shared" si="66"/>
        <v>3.4602076124567475E-3</v>
      </c>
      <c r="X268" s="193">
        <f t="shared" si="67"/>
        <v>0.25231833910034601</v>
      </c>
      <c r="Y268" s="193">
        <f t="shared" si="68"/>
        <v>3.8754325259515569E-3</v>
      </c>
      <c r="Z268" s="193">
        <f t="shared" si="69"/>
        <v>1.245674740484429E-3</v>
      </c>
      <c r="AA268" s="193">
        <f t="shared" si="70"/>
        <v>1.7993079584775087E-3</v>
      </c>
      <c r="AB268" s="193">
        <f t="shared" si="71"/>
        <v>1.1072664359861593E-3</v>
      </c>
      <c r="AC268" s="193">
        <f t="shared" si="72"/>
        <v>2.2145328719723185E-3</v>
      </c>
      <c r="AD268" s="193">
        <f t="shared" si="73"/>
        <v>0.40332179930795847</v>
      </c>
      <c r="AE268" s="193" t="str">
        <f t="shared" si="74"/>
        <v>Bush</v>
      </c>
      <c r="AF268" s="193"/>
      <c r="AG268" s="193" t="str">
        <f t="shared" si="61"/>
        <v>20-TOT</v>
      </c>
      <c r="AH268" s="209">
        <v>0</v>
      </c>
      <c r="AJ268" s="202">
        <v>20</v>
      </c>
      <c r="AK268" s="202" t="e">
        <v>#VALUE!</v>
      </c>
      <c r="AL268" s="209">
        <v>0</v>
      </c>
      <c r="AR268"/>
    </row>
    <row r="269" spans="1:44" s="202" customFormat="1" x14ac:dyDescent="0.25">
      <c r="A269" s="193" t="s">
        <v>5001</v>
      </c>
      <c r="B269" s="193">
        <v>21</v>
      </c>
      <c r="C269" s="193" t="s">
        <v>5202</v>
      </c>
      <c r="D269" s="198" t="s">
        <v>5929</v>
      </c>
      <c r="E269" s="198" t="s">
        <v>4990</v>
      </c>
      <c r="F269" s="193">
        <v>65.28</v>
      </c>
      <c r="G269" s="193">
        <v>1106</v>
      </c>
      <c r="H269" s="193">
        <v>722</v>
      </c>
      <c r="I269" s="193">
        <v>259</v>
      </c>
      <c r="J269" s="193">
        <v>274</v>
      </c>
      <c r="K269" s="193">
        <v>0</v>
      </c>
      <c r="L269" s="193">
        <v>3</v>
      </c>
      <c r="M269" s="193">
        <v>3</v>
      </c>
      <c r="N269" s="193">
        <v>1</v>
      </c>
      <c r="O269" s="193">
        <v>4</v>
      </c>
      <c r="P269" s="193">
        <v>166</v>
      </c>
      <c r="Q269" s="193">
        <v>2</v>
      </c>
      <c r="R269" s="193">
        <v>0</v>
      </c>
      <c r="S269" s="193">
        <f t="shared" si="62"/>
        <v>712</v>
      </c>
      <c r="T269" s="193">
        <f t="shared" si="63"/>
        <v>0.3637640449438202</v>
      </c>
      <c r="U269" s="197">
        <f t="shared" si="64"/>
        <v>0</v>
      </c>
      <c r="V269" s="193">
        <f t="shared" si="65"/>
        <v>0.3848314606741573</v>
      </c>
      <c r="W269" s="193">
        <f t="shared" si="66"/>
        <v>5.6179775280898875E-3</v>
      </c>
      <c r="X269" s="193">
        <f t="shared" si="67"/>
        <v>0.23314606741573032</v>
      </c>
      <c r="Y269" s="193">
        <f t="shared" si="68"/>
        <v>4.2134831460674156E-3</v>
      </c>
      <c r="Z269" s="193">
        <f t="shared" si="69"/>
        <v>4.2134831460674156E-3</v>
      </c>
      <c r="AA269" s="193">
        <f t="shared" si="70"/>
        <v>1.4044943820224719E-3</v>
      </c>
      <c r="AB269" s="193">
        <f t="shared" si="71"/>
        <v>2.8089887640449437E-3</v>
      </c>
      <c r="AC269" s="193">
        <f t="shared" si="72"/>
        <v>0</v>
      </c>
      <c r="AD269" s="193">
        <f t="shared" si="73"/>
        <v>2.3848314606741572</v>
      </c>
      <c r="AE269" s="193" t="str">
        <f t="shared" si="74"/>
        <v>Clinton</v>
      </c>
      <c r="AF269" s="193"/>
      <c r="AG269" s="193" t="str">
        <f t="shared" si="61"/>
        <v>21-395</v>
      </c>
      <c r="AH269" s="209" t="s">
        <v>5929</v>
      </c>
      <c r="AJ269" s="202">
        <v>21</v>
      </c>
      <c r="AK269" s="202" t="s">
        <v>5202</v>
      </c>
      <c r="AL269" s="209" t="s">
        <v>5929</v>
      </c>
      <c r="AR269"/>
    </row>
    <row r="270" spans="1:44" s="202" customFormat="1" x14ac:dyDescent="0.25">
      <c r="A270" s="193" t="s">
        <v>5002</v>
      </c>
      <c r="B270" s="193">
        <v>21</v>
      </c>
      <c r="C270" s="193" t="s">
        <v>5202</v>
      </c>
      <c r="D270" s="198" t="s">
        <v>5929</v>
      </c>
      <c r="E270" s="198" t="s">
        <v>4991</v>
      </c>
      <c r="F270" s="193">
        <v>67.55</v>
      </c>
      <c r="G270" s="193">
        <v>1356</v>
      </c>
      <c r="H270" s="193">
        <v>916</v>
      </c>
      <c r="I270" s="193">
        <v>296</v>
      </c>
      <c r="J270" s="193">
        <v>369</v>
      </c>
      <c r="K270" s="193">
        <v>0</v>
      </c>
      <c r="L270" s="193">
        <v>5</v>
      </c>
      <c r="M270" s="193">
        <v>9</v>
      </c>
      <c r="N270" s="193">
        <v>2</v>
      </c>
      <c r="O270" s="193">
        <v>10</v>
      </c>
      <c r="P270" s="193">
        <v>213</v>
      </c>
      <c r="Q270" s="193">
        <v>0</v>
      </c>
      <c r="R270" s="193">
        <v>1</v>
      </c>
      <c r="S270" s="193">
        <f t="shared" si="62"/>
        <v>905</v>
      </c>
      <c r="T270" s="193">
        <f t="shared" si="63"/>
        <v>0.32707182320441991</v>
      </c>
      <c r="U270" s="197">
        <f t="shared" si="64"/>
        <v>0</v>
      </c>
      <c r="V270" s="193">
        <f t="shared" si="65"/>
        <v>0.40773480662983425</v>
      </c>
      <c r="W270" s="193">
        <f t="shared" si="66"/>
        <v>1.1049723756906077E-2</v>
      </c>
      <c r="X270" s="193">
        <f t="shared" si="67"/>
        <v>0.23535911602209944</v>
      </c>
      <c r="Y270" s="193">
        <f t="shared" si="68"/>
        <v>5.5248618784530384E-3</v>
      </c>
      <c r="Z270" s="193">
        <f t="shared" si="69"/>
        <v>9.9447513812154689E-3</v>
      </c>
      <c r="AA270" s="193">
        <f t="shared" si="70"/>
        <v>2.2099447513812156E-3</v>
      </c>
      <c r="AB270" s="193">
        <f t="shared" si="71"/>
        <v>0</v>
      </c>
      <c r="AC270" s="193">
        <f t="shared" si="72"/>
        <v>1.1049723756906078E-3</v>
      </c>
      <c r="AD270" s="193">
        <f t="shared" si="73"/>
        <v>2.4077348066298341</v>
      </c>
      <c r="AE270" s="193" t="str">
        <f t="shared" si="74"/>
        <v>Clinton</v>
      </c>
      <c r="AF270" s="193"/>
      <c r="AG270" s="193" t="str">
        <f t="shared" si="61"/>
        <v>21-397</v>
      </c>
      <c r="AH270" s="209" t="s">
        <v>5929</v>
      </c>
      <c r="AJ270" s="202">
        <v>21</v>
      </c>
      <c r="AK270" s="202" t="s">
        <v>5202</v>
      </c>
      <c r="AL270" s="209" t="s">
        <v>5929</v>
      </c>
      <c r="AR270"/>
    </row>
    <row r="271" spans="1:44" s="202" customFormat="1" x14ac:dyDescent="0.25">
      <c r="A271" s="193" t="s">
        <v>5003</v>
      </c>
      <c r="B271" s="193">
        <v>21</v>
      </c>
      <c r="C271" s="193" t="s">
        <v>5202</v>
      </c>
      <c r="D271" s="198" t="s">
        <v>5929</v>
      </c>
      <c r="E271" s="198" t="s">
        <v>4992</v>
      </c>
      <c r="F271" s="193">
        <v>51.8</v>
      </c>
      <c r="G271" s="193">
        <v>388</v>
      </c>
      <c r="H271" s="193">
        <v>201</v>
      </c>
      <c r="I271" s="193">
        <v>50</v>
      </c>
      <c r="J271" s="193">
        <v>95</v>
      </c>
      <c r="K271" s="193">
        <v>1</v>
      </c>
      <c r="L271" s="193">
        <v>0</v>
      </c>
      <c r="M271" s="193">
        <v>0</v>
      </c>
      <c r="N271" s="193">
        <v>1</v>
      </c>
      <c r="O271" s="193">
        <v>0</v>
      </c>
      <c r="P271" s="193">
        <v>53</v>
      </c>
      <c r="Q271" s="193">
        <v>0</v>
      </c>
      <c r="R271" s="193">
        <v>0</v>
      </c>
      <c r="S271" s="193">
        <f t="shared" si="62"/>
        <v>200</v>
      </c>
      <c r="T271" s="193">
        <f t="shared" si="63"/>
        <v>0.25</v>
      </c>
      <c r="U271" s="197">
        <f t="shared" si="64"/>
        <v>5.0000000000000001E-3</v>
      </c>
      <c r="V271" s="193">
        <f t="shared" si="65"/>
        <v>0.47499999999999998</v>
      </c>
      <c r="W271" s="193">
        <f t="shared" si="66"/>
        <v>0</v>
      </c>
      <c r="X271" s="193">
        <f t="shared" si="67"/>
        <v>0.26500000000000001</v>
      </c>
      <c r="Y271" s="193">
        <f t="shared" si="68"/>
        <v>0</v>
      </c>
      <c r="Z271" s="193">
        <f t="shared" si="69"/>
        <v>0</v>
      </c>
      <c r="AA271" s="193">
        <f t="shared" si="70"/>
        <v>5.0000000000000001E-3</v>
      </c>
      <c r="AB271" s="193">
        <f t="shared" si="71"/>
        <v>0</v>
      </c>
      <c r="AC271" s="193">
        <f t="shared" si="72"/>
        <v>0</v>
      </c>
      <c r="AD271" s="193">
        <f t="shared" si="73"/>
        <v>2.4750000000000001</v>
      </c>
      <c r="AE271" s="193" t="str">
        <f t="shared" si="74"/>
        <v>Clinton</v>
      </c>
      <c r="AF271" s="193"/>
      <c r="AG271" s="193" t="str">
        <f t="shared" si="61"/>
        <v>21-399</v>
      </c>
      <c r="AH271" s="209" t="s">
        <v>5929</v>
      </c>
      <c r="AJ271" s="202">
        <v>21</v>
      </c>
      <c r="AK271" s="202" t="s">
        <v>5202</v>
      </c>
      <c r="AL271" s="209" t="s">
        <v>5929</v>
      </c>
      <c r="AR271"/>
    </row>
    <row r="272" spans="1:44" s="202" customFormat="1" x14ac:dyDescent="0.25">
      <c r="A272" s="193" t="s">
        <v>5004</v>
      </c>
      <c r="B272" s="193">
        <v>21</v>
      </c>
      <c r="C272" s="193" t="s">
        <v>5202</v>
      </c>
      <c r="D272" s="198" t="s">
        <v>5929</v>
      </c>
      <c r="E272" s="198" t="s">
        <v>4993</v>
      </c>
      <c r="F272" s="193">
        <v>52.97</v>
      </c>
      <c r="G272" s="193">
        <v>1144</v>
      </c>
      <c r="H272" s="193">
        <v>606</v>
      </c>
      <c r="I272" s="193">
        <v>203</v>
      </c>
      <c r="J272" s="193">
        <v>239</v>
      </c>
      <c r="K272" s="193">
        <v>0</v>
      </c>
      <c r="L272" s="193">
        <v>2</v>
      </c>
      <c r="M272" s="193">
        <v>0</v>
      </c>
      <c r="N272" s="193">
        <v>1</v>
      </c>
      <c r="O272" s="193">
        <v>0</v>
      </c>
      <c r="P272" s="193">
        <v>154</v>
      </c>
      <c r="Q272" s="193">
        <v>2</v>
      </c>
      <c r="R272" s="193">
        <v>1</v>
      </c>
      <c r="S272" s="193">
        <f t="shared" si="62"/>
        <v>602</v>
      </c>
      <c r="T272" s="193">
        <f t="shared" si="63"/>
        <v>0.33720930232558138</v>
      </c>
      <c r="U272" s="197">
        <f t="shared" si="64"/>
        <v>0</v>
      </c>
      <c r="V272" s="193">
        <f t="shared" si="65"/>
        <v>0.39700996677740863</v>
      </c>
      <c r="W272" s="193">
        <f t="shared" si="66"/>
        <v>0</v>
      </c>
      <c r="X272" s="193">
        <f t="shared" si="67"/>
        <v>0.2558139534883721</v>
      </c>
      <c r="Y272" s="193">
        <f t="shared" si="68"/>
        <v>3.3222591362126247E-3</v>
      </c>
      <c r="Z272" s="193">
        <f t="shared" si="69"/>
        <v>0</v>
      </c>
      <c r="AA272" s="193">
        <f t="shared" si="70"/>
        <v>1.6611295681063123E-3</v>
      </c>
      <c r="AB272" s="193">
        <f t="shared" si="71"/>
        <v>3.3222591362126247E-3</v>
      </c>
      <c r="AC272" s="193">
        <f t="shared" si="72"/>
        <v>1.6611295681063123E-3</v>
      </c>
      <c r="AD272" s="193">
        <f t="shared" si="73"/>
        <v>2.3970099667774085</v>
      </c>
      <c r="AE272" s="193" t="str">
        <f t="shared" si="74"/>
        <v>Clinton</v>
      </c>
      <c r="AF272" s="193"/>
      <c r="AG272" s="193" t="str">
        <f t="shared" si="61"/>
        <v>21-401</v>
      </c>
      <c r="AH272" s="209" t="s">
        <v>5929</v>
      </c>
      <c r="AJ272" s="202">
        <v>21</v>
      </c>
      <c r="AK272" s="202" t="s">
        <v>5202</v>
      </c>
      <c r="AL272" s="209" t="s">
        <v>5929</v>
      </c>
      <c r="AR272"/>
    </row>
    <row r="273" spans="1:44" s="202" customFormat="1" x14ac:dyDescent="0.25">
      <c r="A273" s="193" t="s">
        <v>5005</v>
      </c>
      <c r="B273" s="193">
        <v>21</v>
      </c>
      <c r="C273" s="193" t="s">
        <v>5202</v>
      </c>
      <c r="D273" s="198" t="s">
        <v>5929</v>
      </c>
      <c r="E273" s="198" t="s">
        <v>4994</v>
      </c>
      <c r="F273" s="193">
        <v>60.19</v>
      </c>
      <c r="G273" s="193">
        <v>731</v>
      </c>
      <c r="H273" s="193">
        <v>440</v>
      </c>
      <c r="I273" s="193">
        <v>145</v>
      </c>
      <c r="J273" s="193">
        <v>171</v>
      </c>
      <c r="K273" s="193">
        <v>2</v>
      </c>
      <c r="L273" s="193">
        <v>0</v>
      </c>
      <c r="M273" s="193">
        <v>0</v>
      </c>
      <c r="N273" s="193">
        <v>0</v>
      </c>
      <c r="O273" s="193">
        <v>6</v>
      </c>
      <c r="P273" s="193">
        <v>109</v>
      </c>
      <c r="Q273" s="193">
        <v>3</v>
      </c>
      <c r="R273" s="193">
        <v>3</v>
      </c>
      <c r="S273" s="193">
        <f t="shared" si="62"/>
        <v>439</v>
      </c>
      <c r="T273" s="193">
        <f t="shared" si="63"/>
        <v>0.33029612756264237</v>
      </c>
      <c r="U273" s="197">
        <f t="shared" si="64"/>
        <v>4.5558086560364463E-3</v>
      </c>
      <c r="V273" s="193">
        <f t="shared" si="65"/>
        <v>0.38952164009111617</v>
      </c>
      <c r="W273" s="193">
        <f t="shared" si="66"/>
        <v>1.366742596810934E-2</v>
      </c>
      <c r="X273" s="193">
        <f t="shared" si="67"/>
        <v>0.24829157175398633</v>
      </c>
      <c r="Y273" s="193">
        <f t="shared" si="68"/>
        <v>0</v>
      </c>
      <c r="Z273" s="193">
        <f t="shared" si="69"/>
        <v>0</v>
      </c>
      <c r="AA273" s="193">
        <f t="shared" si="70"/>
        <v>0</v>
      </c>
      <c r="AB273" s="193">
        <f t="shared" si="71"/>
        <v>6.8337129840546698E-3</v>
      </c>
      <c r="AC273" s="193">
        <f t="shared" si="72"/>
        <v>6.8337129840546698E-3</v>
      </c>
      <c r="AD273" s="193">
        <f t="shared" si="73"/>
        <v>2.3895216400911163</v>
      </c>
      <c r="AE273" s="193" t="str">
        <f t="shared" si="74"/>
        <v>Clinton</v>
      </c>
      <c r="AF273" s="193"/>
      <c r="AG273" s="193" t="str">
        <f t="shared" si="61"/>
        <v>21-403</v>
      </c>
      <c r="AH273" s="209" t="s">
        <v>5929</v>
      </c>
      <c r="AJ273" s="202">
        <v>21</v>
      </c>
      <c r="AK273" s="202" t="s">
        <v>5202</v>
      </c>
      <c r="AL273" s="209" t="s">
        <v>5929</v>
      </c>
      <c r="AR273"/>
    </row>
    <row r="274" spans="1:44" s="202" customFormat="1" x14ac:dyDescent="0.25">
      <c r="A274" s="193" t="s">
        <v>5006</v>
      </c>
      <c r="B274" s="193">
        <v>21</v>
      </c>
      <c r="C274" s="193" t="s">
        <v>5202</v>
      </c>
      <c r="D274" s="198" t="s">
        <v>5929</v>
      </c>
      <c r="E274" s="198" t="s">
        <v>4995</v>
      </c>
      <c r="F274" s="193">
        <v>64.83</v>
      </c>
      <c r="G274" s="193">
        <v>836</v>
      </c>
      <c r="H274" s="193">
        <v>542</v>
      </c>
      <c r="I274" s="193">
        <v>178</v>
      </c>
      <c r="J274" s="193">
        <v>198</v>
      </c>
      <c r="K274" s="193">
        <v>2</v>
      </c>
      <c r="L274" s="193">
        <v>2</v>
      </c>
      <c r="M274" s="193">
        <v>0</v>
      </c>
      <c r="N274" s="193">
        <v>0</v>
      </c>
      <c r="O274" s="193">
        <v>4</v>
      </c>
      <c r="P274" s="193">
        <v>153</v>
      </c>
      <c r="Q274" s="193">
        <v>0</v>
      </c>
      <c r="R274" s="193">
        <v>0</v>
      </c>
      <c r="S274" s="193">
        <f t="shared" si="62"/>
        <v>537</v>
      </c>
      <c r="T274" s="193">
        <f t="shared" si="63"/>
        <v>0.33147113594040967</v>
      </c>
      <c r="U274" s="197">
        <f t="shared" si="64"/>
        <v>3.7243947858472998E-3</v>
      </c>
      <c r="V274" s="193">
        <f t="shared" si="65"/>
        <v>0.36871508379888268</v>
      </c>
      <c r="W274" s="193">
        <f t="shared" si="66"/>
        <v>7.4487895716945996E-3</v>
      </c>
      <c r="X274" s="193">
        <f t="shared" si="67"/>
        <v>0.28491620111731841</v>
      </c>
      <c r="Y274" s="193">
        <f t="shared" si="68"/>
        <v>3.7243947858472998E-3</v>
      </c>
      <c r="Z274" s="193">
        <f t="shared" si="69"/>
        <v>0</v>
      </c>
      <c r="AA274" s="193">
        <f t="shared" si="70"/>
        <v>0</v>
      </c>
      <c r="AB274" s="193">
        <f t="shared" si="71"/>
        <v>0</v>
      </c>
      <c r="AC274" s="193">
        <f t="shared" si="72"/>
        <v>0</v>
      </c>
      <c r="AD274" s="193">
        <f t="shared" si="73"/>
        <v>2.3687150837988828</v>
      </c>
      <c r="AE274" s="193" t="str">
        <f t="shared" si="74"/>
        <v>Clinton</v>
      </c>
      <c r="AF274" s="193"/>
      <c r="AG274" s="193" t="str">
        <f t="shared" si="61"/>
        <v>21-405</v>
      </c>
      <c r="AH274" s="209" t="s">
        <v>5929</v>
      </c>
      <c r="AJ274" s="202">
        <v>21</v>
      </c>
      <c r="AK274" s="202" t="s">
        <v>5202</v>
      </c>
      <c r="AL274" s="209" t="s">
        <v>5929</v>
      </c>
      <c r="AR274"/>
    </row>
    <row r="275" spans="1:44" s="202" customFormat="1" x14ac:dyDescent="0.25">
      <c r="A275" s="193" t="s">
        <v>5007</v>
      </c>
      <c r="B275" s="193">
        <v>21</v>
      </c>
      <c r="C275" s="193" t="s">
        <v>5202</v>
      </c>
      <c r="D275" s="198" t="s">
        <v>5929</v>
      </c>
      <c r="E275" s="198" t="s">
        <v>4996</v>
      </c>
      <c r="F275" s="193">
        <v>64.8</v>
      </c>
      <c r="G275" s="193">
        <v>1500</v>
      </c>
      <c r="H275" s="193">
        <v>972</v>
      </c>
      <c r="I275" s="193">
        <v>451</v>
      </c>
      <c r="J275" s="193">
        <v>302</v>
      </c>
      <c r="K275" s="193">
        <v>1</v>
      </c>
      <c r="L275" s="193">
        <v>2</v>
      </c>
      <c r="M275" s="193">
        <v>2</v>
      </c>
      <c r="N275" s="193">
        <v>3</v>
      </c>
      <c r="O275" s="193">
        <v>5</v>
      </c>
      <c r="P275" s="193">
        <v>203</v>
      </c>
      <c r="Q275" s="193">
        <v>0</v>
      </c>
      <c r="R275" s="193">
        <v>0</v>
      </c>
      <c r="S275" s="193">
        <f t="shared" si="62"/>
        <v>969</v>
      </c>
      <c r="T275" s="193">
        <f t="shared" si="63"/>
        <v>0.46542827657378744</v>
      </c>
      <c r="U275" s="197">
        <f t="shared" si="64"/>
        <v>1.0319917440660474E-3</v>
      </c>
      <c r="V275" s="193">
        <f t="shared" si="65"/>
        <v>0.31166150670794635</v>
      </c>
      <c r="W275" s="193">
        <f t="shared" si="66"/>
        <v>5.1599587203302374E-3</v>
      </c>
      <c r="X275" s="193">
        <f t="shared" si="67"/>
        <v>0.20949432404540763</v>
      </c>
      <c r="Y275" s="193">
        <f t="shared" si="68"/>
        <v>2.0639834881320948E-3</v>
      </c>
      <c r="Z275" s="193">
        <f t="shared" si="69"/>
        <v>2.0639834881320948E-3</v>
      </c>
      <c r="AA275" s="193">
        <f t="shared" si="70"/>
        <v>3.0959752321981426E-3</v>
      </c>
      <c r="AB275" s="193">
        <f t="shared" si="71"/>
        <v>0</v>
      </c>
      <c r="AC275" s="193">
        <f t="shared" si="72"/>
        <v>0</v>
      </c>
      <c r="AD275" s="193">
        <f t="shared" si="73"/>
        <v>0.46542827657378744</v>
      </c>
      <c r="AE275" s="193" t="str">
        <f t="shared" si="74"/>
        <v>Bush</v>
      </c>
      <c r="AF275" s="193"/>
      <c r="AG275" s="193" t="str">
        <f t="shared" si="61"/>
        <v>21-407</v>
      </c>
      <c r="AH275" s="209" t="s">
        <v>5929</v>
      </c>
      <c r="AJ275" s="202">
        <v>21</v>
      </c>
      <c r="AK275" s="202" t="s">
        <v>5202</v>
      </c>
      <c r="AL275" s="209" t="s">
        <v>5929</v>
      </c>
      <c r="AR275"/>
    </row>
    <row r="276" spans="1:44" s="202" customFormat="1" x14ac:dyDescent="0.25">
      <c r="A276" s="193" t="s">
        <v>5008</v>
      </c>
      <c r="B276" s="193">
        <v>21</v>
      </c>
      <c r="C276" s="193" t="s">
        <v>5202</v>
      </c>
      <c r="D276" s="198" t="s">
        <v>5929</v>
      </c>
      <c r="E276" s="198" t="s">
        <v>4997</v>
      </c>
      <c r="F276" s="193">
        <v>70.56</v>
      </c>
      <c r="G276" s="193">
        <v>941</v>
      </c>
      <c r="H276" s="193">
        <v>664</v>
      </c>
      <c r="I276" s="193">
        <v>298</v>
      </c>
      <c r="J276" s="193">
        <v>219</v>
      </c>
      <c r="K276" s="193">
        <v>1</v>
      </c>
      <c r="L276" s="193">
        <v>1</v>
      </c>
      <c r="M276" s="193">
        <v>0</v>
      </c>
      <c r="N276" s="193">
        <v>1</v>
      </c>
      <c r="O276" s="193">
        <v>2</v>
      </c>
      <c r="P276" s="193">
        <v>137</v>
      </c>
      <c r="Q276" s="193">
        <v>0</v>
      </c>
      <c r="R276" s="193">
        <v>3</v>
      </c>
      <c r="S276" s="193">
        <f t="shared" si="62"/>
        <v>662</v>
      </c>
      <c r="T276" s="193">
        <f t="shared" si="63"/>
        <v>0.45015105740181272</v>
      </c>
      <c r="U276" s="197">
        <f t="shared" si="64"/>
        <v>1.5105740181268882E-3</v>
      </c>
      <c r="V276" s="193">
        <f t="shared" si="65"/>
        <v>0.33081570996978854</v>
      </c>
      <c r="W276" s="193">
        <f t="shared" si="66"/>
        <v>3.0211480362537764E-3</v>
      </c>
      <c r="X276" s="193">
        <f t="shared" si="67"/>
        <v>0.20694864048338368</v>
      </c>
      <c r="Y276" s="193">
        <f t="shared" si="68"/>
        <v>1.5105740181268882E-3</v>
      </c>
      <c r="Z276" s="193">
        <f t="shared" si="69"/>
        <v>0</v>
      </c>
      <c r="AA276" s="193">
        <f t="shared" si="70"/>
        <v>1.5105740181268882E-3</v>
      </c>
      <c r="AB276" s="193">
        <f t="shared" si="71"/>
        <v>0</v>
      </c>
      <c r="AC276" s="193">
        <f t="shared" si="72"/>
        <v>4.5317220543806651E-3</v>
      </c>
      <c r="AD276" s="193">
        <f t="shared" si="73"/>
        <v>0.45015105740181272</v>
      </c>
      <c r="AE276" s="193" t="str">
        <f t="shared" si="74"/>
        <v>Bush</v>
      </c>
      <c r="AF276" s="193"/>
      <c r="AG276" s="193" t="str">
        <f t="shared" si="61"/>
        <v>21-409</v>
      </c>
      <c r="AH276" s="209" t="s">
        <v>5929</v>
      </c>
      <c r="AJ276" s="202">
        <v>21</v>
      </c>
      <c r="AK276" s="202" t="s">
        <v>5202</v>
      </c>
      <c r="AL276" s="209" t="s">
        <v>5929</v>
      </c>
      <c r="AR276"/>
    </row>
    <row r="277" spans="1:44" s="202" customFormat="1" x14ac:dyDescent="0.25">
      <c r="A277" s="193" t="s">
        <v>5000</v>
      </c>
      <c r="B277" s="193">
        <v>21</v>
      </c>
      <c r="C277" s="193" t="s">
        <v>5961</v>
      </c>
      <c r="D277" s="198">
        <v>0</v>
      </c>
      <c r="E277" s="198" t="s">
        <v>4540</v>
      </c>
      <c r="F277" s="193"/>
      <c r="G277" s="193">
        <v>0</v>
      </c>
      <c r="H277" s="193">
        <v>709</v>
      </c>
      <c r="I277" s="193">
        <v>287</v>
      </c>
      <c r="J277" s="193">
        <v>224</v>
      </c>
      <c r="K277" s="193">
        <v>0</v>
      </c>
      <c r="L277" s="193">
        <v>3</v>
      </c>
      <c r="M277" s="193">
        <v>1</v>
      </c>
      <c r="N277" s="193">
        <v>0</v>
      </c>
      <c r="O277" s="193">
        <v>0</v>
      </c>
      <c r="P277" s="193">
        <v>189</v>
      </c>
      <c r="Q277" s="193">
        <v>2</v>
      </c>
      <c r="R277" s="193">
        <v>2</v>
      </c>
      <c r="S277" s="193">
        <f t="shared" si="62"/>
        <v>708</v>
      </c>
      <c r="T277" s="193">
        <f t="shared" si="63"/>
        <v>0.40536723163841809</v>
      </c>
      <c r="U277" s="197">
        <f t="shared" si="64"/>
        <v>0</v>
      </c>
      <c r="V277" s="193">
        <f t="shared" si="65"/>
        <v>0.31638418079096048</v>
      </c>
      <c r="W277" s="193">
        <f t="shared" si="66"/>
        <v>0</v>
      </c>
      <c r="X277" s="193">
        <f t="shared" si="67"/>
        <v>0.26694915254237289</v>
      </c>
      <c r="Y277" s="193">
        <f t="shared" si="68"/>
        <v>4.2372881355932203E-3</v>
      </c>
      <c r="Z277" s="193">
        <f t="shared" si="69"/>
        <v>1.4124293785310734E-3</v>
      </c>
      <c r="AA277" s="193">
        <f t="shared" si="70"/>
        <v>0</v>
      </c>
      <c r="AB277" s="193">
        <f t="shared" si="71"/>
        <v>2.8248587570621469E-3</v>
      </c>
      <c r="AC277" s="193">
        <f t="shared" si="72"/>
        <v>2.8248587570621469E-3</v>
      </c>
      <c r="AD277" s="193">
        <f t="shared" si="73"/>
        <v>0.40536723163841809</v>
      </c>
      <c r="AE277" s="193" t="str">
        <f t="shared" si="74"/>
        <v>Bush</v>
      </c>
      <c r="AF277" s="193"/>
      <c r="AG277" s="193" t="str">
        <f t="shared" si="61"/>
        <v>21-991</v>
      </c>
      <c r="AH277" s="209">
        <v>0</v>
      </c>
      <c r="AJ277" s="202">
        <v>21</v>
      </c>
      <c r="AK277" s="202" t="s">
        <v>5961</v>
      </c>
      <c r="AL277" s="209">
        <v>0</v>
      </c>
      <c r="AR277"/>
    </row>
    <row r="278" spans="1:44" s="202" customFormat="1" x14ac:dyDescent="0.25">
      <c r="A278" s="193" t="s">
        <v>4999</v>
      </c>
      <c r="B278" s="193">
        <v>21</v>
      </c>
      <c r="C278" s="193" t="s">
        <v>5962</v>
      </c>
      <c r="D278" s="198">
        <v>0</v>
      </c>
      <c r="E278" s="198" t="s">
        <v>4541</v>
      </c>
      <c r="F278" s="193"/>
      <c r="G278" s="193">
        <v>0</v>
      </c>
      <c r="H278" s="193">
        <v>906</v>
      </c>
      <c r="I278" s="193">
        <v>270</v>
      </c>
      <c r="J278" s="193">
        <v>295</v>
      </c>
      <c r="K278" s="193">
        <v>3</v>
      </c>
      <c r="L278" s="193">
        <v>4</v>
      </c>
      <c r="M278" s="193">
        <v>0</v>
      </c>
      <c r="N278" s="193">
        <v>2</v>
      </c>
      <c r="O278" s="193">
        <v>6</v>
      </c>
      <c r="P278" s="193">
        <v>316</v>
      </c>
      <c r="Q278" s="193">
        <v>1</v>
      </c>
      <c r="R278" s="193">
        <v>1</v>
      </c>
      <c r="S278" s="193">
        <f t="shared" si="62"/>
        <v>898</v>
      </c>
      <c r="T278" s="193">
        <f t="shared" si="63"/>
        <v>0.30066815144766146</v>
      </c>
      <c r="U278" s="197">
        <f t="shared" si="64"/>
        <v>3.3407572383073497E-3</v>
      </c>
      <c r="V278" s="193">
        <f t="shared" si="65"/>
        <v>0.32850779510022271</v>
      </c>
      <c r="W278" s="193">
        <f t="shared" si="66"/>
        <v>6.6815144766146995E-3</v>
      </c>
      <c r="X278" s="193">
        <f t="shared" si="67"/>
        <v>0.35189309576837419</v>
      </c>
      <c r="Y278" s="193">
        <f t="shared" si="68"/>
        <v>4.4543429844097994E-3</v>
      </c>
      <c r="Z278" s="193">
        <f t="shared" si="69"/>
        <v>0</v>
      </c>
      <c r="AA278" s="193">
        <f t="shared" si="70"/>
        <v>2.2271714922048997E-3</v>
      </c>
      <c r="AB278" s="193">
        <f t="shared" si="71"/>
        <v>1.1135857461024498E-3</v>
      </c>
      <c r="AC278" s="193">
        <f t="shared" si="72"/>
        <v>1.1135857461024498E-3</v>
      </c>
      <c r="AD278" s="193">
        <f t="shared" si="73"/>
        <v>4.3518930957683741</v>
      </c>
      <c r="AE278" s="193" t="str">
        <f t="shared" si="74"/>
        <v>Perot</v>
      </c>
      <c r="AF278" s="193"/>
      <c r="AG278" s="193" t="str">
        <f t="shared" si="61"/>
        <v>21-995</v>
      </c>
      <c r="AH278" s="209">
        <v>0</v>
      </c>
      <c r="AJ278" s="202">
        <v>21</v>
      </c>
      <c r="AK278" s="202" t="s">
        <v>5962</v>
      </c>
      <c r="AL278" s="209">
        <v>0</v>
      </c>
      <c r="AR278"/>
    </row>
    <row r="279" spans="1:44" s="202" customFormat="1" x14ac:dyDescent="0.25">
      <c r="A279" s="193" t="s">
        <v>4998</v>
      </c>
      <c r="B279" s="193">
        <v>21</v>
      </c>
      <c r="C279" s="193" t="e">
        <v>#VALUE!</v>
      </c>
      <c r="D279" s="198">
        <v>0</v>
      </c>
      <c r="E279" s="198" t="s">
        <v>4542</v>
      </c>
      <c r="F279" s="193">
        <v>83.45</v>
      </c>
      <c r="G279" s="193">
        <v>8002</v>
      </c>
      <c r="H279" s="193">
        <v>6678</v>
      </c>
      <c r="I279" s="193">
        <v>2437</v>
      </c>
      <c r="J279" s="193">
        <v>2386</v>
      </c>
      <c r="K279" s="193">
        <v>10</v>
      </c>
      <c r="L279" s="193">
        <v>22</v>
      </c>
      <c r="M279" s="193">
        <v>15</v>
      </c>
      <c r="N279" s="193">
        <v>11</v>
      </c>
      <c r="O279" s="193">
        <v>37</v>
      </c>
      <c r="P279" s="193">
        <v>1693</v>
      </c>
      <c r="Q279" s="193">
        <v>10</v>
      </c>
      <c r="R279" s="193">
        <v>11</v>
      </c>
      <c r="S279" s="193">
        <f t="shared" si="62"/>
        <v>6632</v>
      </c>
      <c r="T279" s="193">
        <f t="shared" si="63"/>
        <v>0.3674607961399276</v>
      </c>
      <c r="U279" s="197">
        <f t="shared" si="64"/>
        <v>1.5078407720144752E-3</v>
      </c>
      <c r="V279" s="193">
        <f t="shared" si="65"/>
        <v>0.35977080820265378</v>
      </c>
      <c r="W279" s="193">
        <f t="shared" si="66"/>
        <v>5.5790108564535588E-3</v>
      </c>
      <c r="X279" s="193">
        <f t="shared" si="67"/>
        <v>0.25527744270205066</v>
      </c>
      <c r="Y279" s="193">
        <f t="shared" si="68"/>
        <v>3.3172496984318458E-3</v>
      </c>
      <c r="Z279" s="193">
        <f t="shared" si="69"/>
        <v>2.2617611580217131E-3</v>
      </c>
      <c r="AA279" s="193">
        <f t="shared" si="70"/>
        <v>1.6586248492159229E-3</v>
      </c>
      <c r="AB279" s="193">
        <f t="shared" si="71"/>
        <v>1.5078407720144752E-3</v>
      </c>
      <c r="AC279" s="193">
        <f t="shared" si="72"/>
        <v>1.6586248492159229E-3</v>
      </c>
      <c r="AD279" s="193">
        <f t="shared" si="73"/>
        <v>0.3674607961399276</v>
      </c>
      <c r="AE279" s="193" t="str">
        <f t="shared" si="74"/>
        <v>Bush</v>
      </c>
      <c r="AF279" s="193"/>
      <c r="AG279" s="193" t="str">
        <f t="shared" si="61"/>
        <v>21-TOT</v>
      </c>
      <c r="AH279" s="209">
        <v>0</v>
      </c>
      <c r="AJ279" s="202">
        <v>21</v>
      </c>
      <c r="AK279" s="202" t="e">
        <v>#VALUE!</v>
      </c>
      <c r="AL279" s="209">
        <v>0</v>
      </c>
      <c r="AR279"/>
    </row>
    <row r="280" spans="1:44" s="202" customFormat="1" x14ac:dyDescent="0.25">
      <c r="A280" s="193" t="s">
        <v>5019</v>
      </c>
      <c r="B280" s="193">
        <v>22</v>
      </c>
      <c r="C280" s="193" t="s">
        <v>5202</v>
      </c>
      <c r="D280" s="198" t="s">
        <v>5929</v>
      </c>
      <c r="E280" s="198" t="s">
        <v>5009</v>
      </c>
      <c r="F280" s="193">
        <v>66.77</v>
      </c>
      <c r="G280" s="193">
        <v>1487</v>
      </c>
      <c r="H280" s="193">
        <v>993</v>
      </c>
      <c r="I280" s="193">
        <v>425</v>
      </c>
      <c r="J280" s="193">
        <v>286</v>
      </c>
      <c r="K280" s="193">
        <v>0</v>
      </c>
      <c r="L280" s="193">
        <v>4</v>
      </c>
      <c r="M280" s="193">
        <v>0</v>
      </c>
      <c r="N280" s="193">
        <v>4</v>
      </c>
      <c r="O280" s="193">
        <v>6</v>
      </c>
      <c r="P280" s="202">
        <v>254</v>
      </c>
      <c r="Q280" s="193">
        <v>0</v>
      </c>
      <c r="R280" s="202">
        <v>1</v>
      </c>
      <c r="S280" s="193">
        <f t="shared" si="62"/>
        <v>980</v>
      </c>
      <c r="T280" s="193">
        <f t="shared" si="63"/>
        <v>0.43367346938775508</v>
      </c>
      <c r="U280" s="197">
        <f t="shared" si="64"/>
        <v>0</v>
      </c>
      <c r="V280" s="193">
        <f t="shared" si="65"/>
        <v>0.29183673469387755</v>
      </c>
      <c r="W280" s="193">
        <f t="shared" si="66"/>
        <v>6.1224489795918364E-3</v>
      </c>
      <c r="X280" s="193">
        <f t="shared" si="67"/>
        <v>0.25918367346938775</v>
      </c>
      <c r="Y280" s="193">
        <f t="shared" si="68"/>
        <v>4.0816326530612249E-3</v>
      </c>
      <c r="Z280" s="193">
        <f t="shared" si="69"/>
        <v>0</v>
      </c>
      <c r="AA280" s="193">
        <f t="shared" si="70"/>
        <v>4.0816326530612249E-3</v>
      </c>
      <c r="AB280" s="193">
        <f t="shared" si="71"/>
        <v>0</v>
      </c>
      <c r="AC280" s="193">
        <f t="shared" si="72"/>
        <v>1.0204081632653062E-3</v>
      </c>
      <c r="AD280" s="193">
        <f t="shared" si="73"/>
        <v>0.43367346938775508</v>
      </c>
      <c r="AE280" s="193" t="str">
        <f t="shared" si="74"/>
        <v>Bush</v>
      </c>
      <c r="AF280" s="193"/>
      <c r="AG280" s="193" t="str">
        <f t="shared" si="61"/>
        <v>22-411</v>
      </c>
      <c r="AH280" s="209" t="s">
        <v>5929</v>
      </c>
      <c r="AJ280" s="202">
        <v>22</v>
      </c>
      <c r="AK280" s="202" t="s">
        <v>5202</v>
      </c>
      <c r="AL280" s="209" t="s">
        <v>5929</v>
      </c>
      <c r="AR280"/>
    </row>
    <row r="281" spans="1:44" s="202" customFormat="1" x14ac:dyDescent="0.25">
      <c r="A281" s="193" t="s">
        <v>5020</v>
      </c>
      <c r="B281" s="193">
        <v>22</v>
      </c>
      <c r="C281" s="193" t="s">
        <v>5202</v>
      </c>
      <c r="D281" s="198" t="s">
        <v>5929</v>
      </c>
      <c r="E281" s="198" t="s">
        <v>5010</v>
      </c>
      <c r="F281" s="193">
        <v>65.599999999999994</v>
      </c>
      <c r="G281" s="193">
        <v>1006</v>
      </c>
      <c r="H281" s="193">
        <v>660</v>
      </c>
      <c r="I281" s="193">
        <v>267</v>
      </c>
      <c r="J281" s="193">
        <v>226</v>
      </c>
      <c r="K281" s="193">
        <v>0</v>
      </c>
      <c r="L281" s="193">
        <v>5</v>
      </c>
      <c r="M281" s="193">
        <v>3</v>
      </c>
      <c r="N281" s="193">
        <v>5</v>
      </c>
      <c r="O281" s="193">
        <v>2</v>
      </c>
      <c r="P281" s="193">
        <v>142</v>
      </c>
      <c r="Q281" s="193">
        <v>0</v>
      </c>
      <c r="R281" s="193">
        <v>2</v>
      </c>
      <c r="S281" s="193">
        <f t="shared" si="62"/>
        <v>652</v>
      </c>
      <c r="T281" s="193">
        <f t="shared" si="63"/>
        <v>0.40950920245398775</v>
      </c>
      <c r="U281" s="197">
        <f t="shared" si="64"/>
        <v>0</v>
      </c>
      <c r="V281" s="193">
        <f t="shared" si="65"/>
        <v>0.34662576687116564</v>
      </c>
      <c r="W281" s="193">
        <f t="shared" si="66"/>
        <v>3.0674846625766872E-3</v>
      </c>
      <c r="X281" s="193">
        <f t="shared" si="67"/>
        <v>0.21779141104294478</v>
      </c>
      <c r="Y281" s="193">
        <f t="shared" si="68"/>
        <v>7.6687116564417178E-3</v>
      </c>
      <c r="Z281" s="193">
        <f t="shared" si="69"/>
        <v>4.601226993865031E-3</v>
      </c>
      <c r="AA281" s="193">
        <f t="shared" si="70"/>
        <v>7.6687116564417178E-3</v>
      </c>
      <c r="AB281" s="193">
        <f t="shared" si="71"/>
        <v>0</v>
      </c>
      <c r="AC281" s="193">
        <f t="shared" si="72"/>
        <v>3.0674846625766872E-3</v>
      </c>
      <c r="AD281" s="193">
        <f t="shared" si="73"/>
        <v>0.40950920245398775</v>
      </c>
      <c r="AE281" s="193" t="str">
        <f t="shared" si="74"/>
        <v>Bush</v>
      </c>
      <c r="AF281" s="193"/>
      <c r="AG281" s="193" t="str">
        <f t="shared" si="61"/>
        <v>22-413</v>
      </c>
      <c r="AH281" s="209" t="s">
        <v>5929</v>
      </c>
      <c r="AJ281" s="202">
        <v>22</v>
      </c>
      <c r="AK281" s="202" t="s">
        <v>5202</v>
      </c>
      <c r="AL281" s="209" t="s">
        <v>5929</v>
      </c>
      <c r="AR281"/>
    </row>
    <row r="282" spans="1:44" s="202" customFormat="1" x14ac:dyDescent="0.25">
      <c r="A282" s="193" t="s">
        <v>5021</v>
      </c>
      <c r="B282" s="193">
        <v>22</v>
      </c>
      <c r="C282" s="193" t="s">
        <v>5202</v>
      </c>
      <c r="D282" s="198" t="s">
        <v>5929</v>
      </c>
      <c r="E282" s="198" t="s">
        <v>5011</v>
      </c>
      <c r="F282" s="193">
        <v>63.21</v>
      </c>
      <c r="G282" s="193">
        <v>908</v>
      </c>
      <c r="H282" s="193">
        <v>574</v>
      </c>
      <c r="I282" s="193">
        <v>229</v>
      </c>
      <c r="J282" s="193">
        <v>185</v>
      </c>
      <c r="K282" s="193">
        <v>2</v>
      </c>
      <c r="L282" s="193">
        <v>4</v>
      </c>
      <c r="M282" s="193">
        <v>0</v>
      </c>
      <c r="N282" s="193">
        <v>1</v>
      </c>
      <c r="O282" s="193">
        <v>2</v>
      </c>
      <c r="P282" s="193">
        <v>147</v>
      </c>
      <c r="Q282" s="193">
        <v>0</v>
      </c>
      <c r="R282" s="193">
        <v>0</v>
      </c>
      <c r="S282" s="193">
        <f t="shared" si="62"/>
        <v>570</v>
      </c>
      <c r="T282" s="193">
        <f t="shared" si="63"/>
        <v>0.40175438596491231</v>
      </c>
      <c r="U282" s="197">
        <f t="shared" si="64"/>
        <v>3.5087719298245615E-3</v>
      </c>
      <c r="V282" s="193">
        <f t="shared" si="65"/>
        <v>0.32456140350877194</v>
      </c>
      <c r="W282" s="193">
        <f t="shared" si="66"/>
        <v>3.5087719298245615E-3</v>
      </c>
      <c r="X282" s="193">
        <f t="shared" si="67"/>
        <v>0.25789473684210529</v>
      </c>
      <c r="Y282" s="193">
        <f t="shared" si="68"/>
        <v>7.0175438596491229E-3</v>
      </c>
      <c r="Z282" s="193">
        <f t="shared" si="69"/>
        <v>0</v>
      </c>
      <c r="AA282" s="193">
        <f t="shared" si="70"/>
        <v>1.7543859649122807E-3</v>
      </c>
      <c r="AB282" s="193">
        <f t="shared" si="71"/>
        <v>0</v>
      </c>
      <c r="AC282" s="193">
        <f t="shared" si="72"/>
        <v>0</v>
      </c>
      <c r="AD282" s="193">
        <f t="shared" si="73"/>
        <v>0.40175438596491231</v>
      </c>
      <c r="AE282" s="193" t="str">
        <f t="shared" si="74"/>
        <v>Bush</v>
      </c>
      <c r="AF282" s="193"/>
      <c r="AG282" s="193" t="str">
        <f t="shared" si="61"/>
        <v>22-415</v>
      </c>
      <c r="AH282" s="209" t="s">
        <v>5929</v>
      </c>
      <c r="AJ282" s="202">
        <v>22</v>
      </c>
      <c r="AK282" s="202" t="s">
        <v>5202</v>
      </c>
      <c r="AL282" s="209" t="s">
        <v>5929</v>
      </c>
      <c r="AR282"/>
    </row>
    <row r="283" spans="1:44" s="202" customFormat="1" x14ac:dyDescent="0.25">
      <c r="A283" s="193" t="s">
        <v>5022</v>
      </c>
      <c r="B283" s="193">
        <v>22</v>
      </c>
      <c r="C283" s="193" t="s">
        <v>5202</v>
      </c>
      <c r="D283" s="198" t="s">
        <v>5929</v>
      </c>
      <c r="E283" s="198" t="s">
        <v>5012</v>
      </c>
      <c r="F283" s="193">
        <v>66.319999999999993</v>
      </c>
      <c r="G283" s="193">
        <v>1779</v>
      </c>
      <c r="H283" s="193">
        <v>1180</v>
      </c>
      <c r="I283" s="193">
        <v>540</v>
      </c>
      <c r="J283" s="193">
        <v>367</v>
      </c>
      <c r="K283" s="193">
        <v>2</v>
      </c>
      <c r="L283" s="193">
        <v>12</v>
      </c>
      <c r="M283" s="193">
        <v>3</v>
      </c>
      <c r="N283" s="193">
        <v>4</v>
      </c>
      <c r="O283" s="193">
        <v>1</v>
      </c>
      <c r="P283" s="193">
        <v>243</v>
      </c>
      <c r="Q283" s="193">
        <v>0</v>
      </c>
      <c r="R283" s="193">
        <v>1</v>
      </c>
      <c r="S283" s="193">
        <f t="shared" si="62"/>
        <v>1173</v>
      </c>
      <c r="T283" s="193">
        <f t="shared" si="63"/>
        <v>0.46035805626598464</v>
      </c>
      <c r="U283" s="197">
        <f t="shared" si="64"/>
        <v>1.7050298380221654E-3</v>
      </c>
      <c r="V283" s="193">
        <f t="shared" si="65"/>
        <v>0.31287297527706737</v>
      </c>
      <c r="W283" s="193">
        <f t="shared" si="66"/>
        <v>8.5251491901108269E-4</v>
      </c>
      <c r="X283" s="193">
        <f t="shared" si="67"/>
        <v>0.20716112531969311</v>
      </c>
      <c r="Y283" s="193">
        <f t="shared" si="68"/>
        <v>1.0230179028132993E-2</v>
      </c>
      <c r="Z283" s="193">
        <f t="shared" si="69"/>
        <v>2.5575447570332483E-3</v>
      </c>
      <c r="AA283" s="193">
        <f t="shared" si="70"/>
        <v>3.4100596760443308E-3</v>
      </c>
      <c r="AB283" s="193">
        <f t="shared" si="71"/>
        <v>0</v>
      </c>
      <c r="AC283" s="193">
        <f t="shared" si="72"/>
        <v>8.5251491901108269E-4</v>
      </c>
      <c r="AD283" s="193">
        <f t="shared" si="73"/>
        <v>0.46035805626598464</v>
      </c>
      <c r="AE283" s="193" t="str">
        <f t="shared" si="74"/>
        <v>Bush</v>
      </c>
      <c r="AF283" s="193"/>
      <c r="AG283" s="193" t="str">
        <f t="shared" si="61"/>
        <v>22-417</v>
      </c>
      <c r="AH283" s="209" t="s">
        <v>5929</v>
      </c>
      <c r="AJ283" s="202">
        <v>22</v>
      </c>
      <c r="AK283" s="202" t="s">
        <v>5202</v>
      </c>
      <c r="AL283" s="209" t="s">
        <v>5929</v>
      </c>
      <c r="AR283"/>
    </row>
    <row r="284" spans="1:44" s="202" customFormat="1" x14ac:dyDescent="0.25">
      <c r="A284" s="193" t="s">
        <v>5023</v>
      </c>
      <c r="B284" s="193">
        <v>22</v>
      </c>
      <c r="C284" s="193" t="s">
        <v>5202</v>
      </c>
      <c r="D284" s="198" t="s">
        <v>5929</v>
      </c>
      <c r="E284" s="198" t="s">
        <v>5013</v>
      </c>
      <c r="F284" s="193">
        <v>70.709999999999994</v>
      </c>
      <c r="G284" s="193">
        <v>1028</v>
      </c>
      <c r="H284" s="193">
        <v>727</v>
      </c>
      <c r="I284" s="193">
        <v>322</v>
      </c>
      <c r="J284" s="193">
        <v>199</v>
      </c>
      <c r="K284" s="193">
        <v>2</v>
      </c>
      <c r="L284" s="193">
        <v>2</v>
      </c>
      <c r="M284" s="193">
        <v>1</v>
      </c>
      <c r="N284" s="193">
        <v>1</v>
      </c>
      <c r="O284" s="193">
        <v>2</v>
      </c>
      <c r="P284" s="193">
        <v>196</v>
      </c>
      <c r="Q284" s="193">
        <v>0</v>
      </c>
      <c r="R284" s="193">
        <v>1</v>
      </c>
      <c r="S284" s="193">
        <f t="shared" si="62"/>
        <v>726</v>
      </c>
      <c r="T284" s="193">
        <f t="shared" si="63"/>
        <v>0.44352617079889806</v>
      </c>
      <c r="U284" s="197">
        <f t="shared" si="64"/>
        <v>2.7548209366391185E-3</v>
      </c>
      <c r="V284" s="193">
        <f t="shared" si="65"/>
        <v>0.27410468319559228</v>
      </c>
      <c r="W284" s="193">
        <f t="shared" si="66"/>
        <v>2.7548209366391185E-3</v>
      </c>
      <c r="X284" s="193">
        <f t="shared" si="67"/>
        <v>0.26997245179063362</v>
      </c>
      <c r="Y284" s="193">
        <f t="shared" si="68"/>
        <v>2.7548209366391185E-3</v>
      </c>
      <c r="Z284" s="193">
        <f t="shared" si="69"/>
        <v>1.3774104683195593E-3</v>
      </c>
      <c r="AA284" s="193">
        <f t="shared" si="70"/>
        <v>1.3774104683195593E-3</v>
      </c>
      <c r="AB284" s="193">
        <f t="shared" si="71"/>
        <v>0</v>
      </c>
      <c r="AC284" s="193">
        <f t="shared" si="72"/>
        <v>1.3774104683195593E-3</v>
      </c>
      <c r="AD284" s="193">
        <f t="shared" si="73"/>
        <v>0.44352617079889806</v>
      </c>
      <c r="AE284" s="193" t="str">
        <f t="shared" si="74"/>
        <v>Bush</v>
      </c>
      <c r="AF284" s="193"/>
      <c r="AG284" s="193" t="str">
        <f t="shared" si="61"/>
        <v>22-419</v>
      </c>
      <c r="AH284" s="209" t="s">
        <v>5929</v>
      </c>
      <c r="AJ284" s="202">
        <v>22</v>
      </c>
      <c r="AK284" s="202" t="s">
        <v>5202</v>
      </c>
      <c r="AL284" s="209" t="s">
        <v>5929</v>
      </c>
      <c r="AR284"/>
    </row>
    <row r="285" spans="1:44" s="202" customFormat="1" x14ac:dyDescent="0.25">
      <c r="A285" s="193" t="s">
        <v>5024</v>
      </c>
      <c r="B285" s="193">
        <v>22</v>
      </c>
      <c r="C285" s="193" t="s">
        <v>5202</v>
      </c>
      <c r="D285" s="198" t="s">
        <v>5929</v>
      </c>
      <c r="E285" s="198" t="s">
        <v>5014</v>
      </c>
      <c r="F285" s="193">
        <v>64.52</v>
      </c>
      <c r="G285" s="193">
        <v>792</v>
      </c>
      <c r="H285" s="193">
        <v>511</v>
      </c>
      <c r="I285" s="193">
        <v>231</v>
      </c>
      <c r="J285" s="193">
        <v>174</v>
      </c>
      <c r="K285" s="193">
        <v>0</v>
      </c>
      <c r="L285" s="193">
        <v>1</v>
      </c>
      <c r="M285" s="193">
        <v>0</v>
      </c>
      <c r="N285" s="193">
        <v>0</v>
      </c>
      <c r="O285" s="193">
        <v>2</v>
      </c>
      <c r="P285" s="193">
        <v>99</v>
      </c>
      <c r="Q285" s="193">
        <v>1</v>
      </c>
      <c r="R285" s="193">
        <v>0</v>
      </c>
      <c r="S285" s="193">
        <f t="shared" si="62"/>
        <v>508</v>
      </c>
      <c r="T285" s="193">
        <f t="shared" si="63"/>
        <v>0.45472440944881892</v>
      </c>
      <c r="U285" s="197">
        <f t="shared" si="64"/>
        <v>0</v>
      </c>
      <c r="V285" s="193">
        <f t="shared" si="65"/>
        <v>0.34251968503937008</v>
      </c>
      <c r="W285" s="193">
        <f t="shared" si="66"/>
        <v>3.937007874015748E-3</v>
      </c>
      <c r="X285" s="193">
        <f t="shared" si="67"/>
        <v>0.19488188976377951</v>
      </c>
      <c r="Y285" s="193">
        <f t="shared" si="68"/>
        <v>1.968503937007874E-3</v>
      </c>
      <c r="Z285" s="193">
        <f t="shared" si="69"/>
        <v>0</v>
      </c>
      <c r="AA285" s="193">
        <f t="shared" si="70"/>
        <v>0</v>
      </c>
      <c r="AB285" s="193">
        <f t="shared" si="71"/>
        <v>1.968503937007874E-3</v>
      </c>
      <c r="AC285" s="193">
        <f t="shared" si="72"/>
        <v>0</v>
      </c>
      <c r="AD285" s="193">
        <f t="shared" si="73"/>
        <v>0.45472440944881892</v>
      </c>
      <c r="AE285" s="193" t="str">
        <f t="shared" si="74"/>
        <v>Bush</v>
      </c>
      <c r="AF285" s="193"/>
      <c r="AG285" s="193" t="str">
        <f t="shared" si="61"/>
        <v>22-421</v>
      </c>
      <c r="AH285" s="209" t="s">
        <v>5929</v>
      </c>
      <c r="AJ285" s="202">
        <v>22</v>
      </c>
      <c r="AK285" s="202" t="s">
        <v>5202</v>
      </c>
      <c r="AL285" s="209" t="s">
        <v>5929</v>
      </c>
      <c r="AR285"/>
    </row>
    <row r="286" spans="1:44" s="202" customFormat="1" x14ac:dyDescent="0.25">
      <c r="A286" s="193" t="s">
        <v>5025</v>
      </c>
      <c r="B286" s="193">
        <v>22</v>
      </c>
      <c r="C286" s="193" t="s">
        <v>5202</v>
      </c>
      <c r="D286" s="198" t="s">
        <v>5929</v>
      </c>
      <c r="E286" s="198" t="s">
        <v>5015</v>
      </c>
      <c r="F286" s="193">
        <v>62.03</v>
      </c>
      <c r="G286" s="193">
        <v>1649</v>
      </c>
      <c r="H286" s="193">
        <v>1023</v>
      </c>
      <c r="I286" s="193">
        <v>444</v>
      </c>
      <c r="J286" s="193">
        <v>357</v>
      </c>
      <c r="K286" s="193">
        <v>1</v>
      </c>
      <c r="L286" s="193">
        <v>3</v>
      </c>
      <c r="M286" s="193">
        <v>1</v>
      </c>
      <c r="N286" s="193">
        <v>1</v>
      </c>
      <c r="O286" s="193">
        <v>5</v>
      </c>
      <c r="P286" s="193">
        <v>207</v>
      </c>
      <c r="Q286" s="193">
        <v>1</v>
      </c>
      <c r="R286" s="193">
        <v>0</v>
      </c>
      <c r="S286" s="193">
        <f t="shared" si="62"/>
        <v>1020</v>
      </c>
      <c r="T286" s="193">
        <f t="shared" si="63"/>
        <v>0.43529411764705883</v>
      </c>
      <c r="U286" s="197">
        <f t="shared" si="64"/>
        <v>9.8039215686274508E-4</v>
      </c>
      <c r="V286" s="193">
        <f t="shared" si="65"/>
        <v>0.35</v>
      </c>
      <c r="W286" s="193">
        <f t="shared" si="66"/>
        <v>4.9019607843137254E-3</v>
      </c>
      <c r="X286" s="193">
        <f t="shared" si="67"/>
        <v>0.20294117647058824</v>
      </c>
      <c r="Y286" s="193">
        <f t="shared" si="68"/>
        <v>2.9411764705882353E-3</v>
      </c>
      <c r="Z286" s="193">
        <f t="shared" si="69"/>
        <v>9.8039215686274508E-4</v>
      </c>
      <c r="AA286" s="193">
        <f t="shared" si="70"/>
        <v>9.8039215686274508E-4</v>
      </c>
      <c r="AB286" s="193">
        <f t="shared" si="71"/>
        <v>9.8039215686274508E-4</v>
      </c>
      <c r="AC286" s="193">
        <f t="shared" si="72"/>
        <v>0</v>
      </c>
      <c r="AD286" s="193">
        <f t="shared" si="73"/>
        <v>0.43529411764705883</v>
      </c>
      <c r="AE286" s="193" t="str">
        <f t="shared" si="74"/>
        <v>Bush</v>
      </c>
      <c r="AF286" s="193"/>
      <c r="AG286" s="193" t="str">
        <f t="shared" si="61"/>
        <v>22-423</v>
      </c>
      <c r="AH286" s="209" t="s">
        <v>5929</v>
      </c>
      <c r="AJ286" s="202">
        <v>22</v>
      </c>
      <c r="AK286" s="202" t="s">
        <v>5202</v>
      </c>
      <c r="AL286" s="209" t="s">
        <v>5929</v>
      </c>
      <c r="AR286"/>
    </row>
    <row r="287" spans="1:44" s="202" customFormat="1" x14ac:dyDescent="0.25">
      <c r="A287" s="193" t="s">
        <v>5018</v>
      </c>
      <c r="B287" s="193">
        <v>22</v>
      </c>
      <c r="C287" s="193" t="s">
        <v>5961</v>
      </c>
      <c r="D287" s="198">
        <v>0</v>
      </c>
      <c r="E287" s="198" t="s">
        <v>4540</v>
      </c>
      <c r="F287" s="193"/>
      <c r="G287" s="193">
        <v>0</v>
      </c>
      <c r="H287" s="193">
        <v>944</v>
      </c>
      <c r="I287" s="193">
        <v>450</v>
      </c>
      <c r="J287" s="193">
        <v>272</v>
      </c>
      <c r="K287" s="193">
        <v>0</v>
      </c>
      <c r="L287" s="193">
        <v>0</v>
      </c>
      <c r="M287" s="193">
        <v>1</v>
      </c>
      <c r="N287" s="193">
        <v>1</v>
      </c>
      <c r="O287" s="193">
        <v>2</v>
      </c>
      <c r="P287" s="193">
        <v>209</v>
      </c>
      <c r="Q287" s="193">
        <v>1</v>
      </c>
      <c r="R287" s="193">
        <v>1</v>
      </c>
      <c r="S287" s="193">
        <f t="shared" si="62"/>
        <v>937</v>
      </c>
      <c r="T287" s="193">
        <f t="shared" si="63"/>
        <v>0.48025613660618999</v>
      </c>
      <c r="U287" s="197">
        <f t="shared" si="64"/>
        <v>0</v>
      </c>
      <c r="V287" s="193">
        <f t="shared" si="65"/>
        <v>0.2902881536819637</v>
      </c>
      <c r="W287" s="193">
        <f t="shared" si="66"/>
        <v>2.1344717182497333E-3</v>
      </c>
      <c r="X287" s="193">
        <f t="shared" si="67"/>
        <v>0.22305229455709713</v>
      </c>
      <c r="Y287" s="193">
        <f t="shared" si="68"/>
        <v>0</v>
      </c>
      <c r="Z287" s="193">
        <f t="shared" si="69"/>
        <v>1.0672358591248667E-3</v>
      </c>
      <c r="AA287" s="193">
        <f t="shared" si="70"/>
        <v>1.0672358591248667E-3</v>
      </c>
      <c r="AB287" s="193">
        <f t="shared" si="71"/>
        <v>1.0672358591248667E-3</v>
      </c>
      <c r="AC287" s="193">
        <f t="shared" si="72"/>
        <v>1.0672358591248667E-3</v>
      </c>
      <c r="AD287" s="193">
        <f t="shared" si="73"/>
        <v>0.48025613660618999</v>
      </c>
      <c r="AE287" s="193" t="str">
        <f t="shared" si="74"/>
        <v>Bush</v>
      </c>
      <c r="AF287" s="193"/>
      <c r="AG287" s="193" t="str">
        <f t="shared" si="61"/>
        <v>22-991</v>
      </c>
      <c r="AH287" s="209">
        <v>0</v>
      </c>
      <c r="AJ287" s="202">
        <v>22</v>
      </c>
      <c r="AK287" s="202" t="s">
        <v>5961</v>
      </c>
      <c r="AL287" s="209">
        <v>0</v>
      </c>
      <c r="AR287"/>
    </row>
    <row r="288" spans="1:44" s="202" customFormat="1" x14ac:dyDescent="0.25">
      <c r="A288" s="193" t="s">
        <v>5017</v>
      </c>
      <c r="B288" s="193">
        <v>22</v>
      </c>
      <c r="C288" s="193" t="s">
        <v>5962</v>
      </c>
      <c r="D288" s="198">
        <v>0</v>
      </c>
      <c r="E288" s="198" t="s">
        <v>4541</v>
      </c>
      <c r="F288" s="193"/>
      <c r="G288" s="193">
        <v>0</v>
      </c>
      <c r="H288" s="193">
        <v>678</v>
      </c>
      <c r="I288" s="193">
        <v>256</v>
      </c>
      <c r="J288" s="193">
        <v>187</v>
      </c>
      <c r="K288" s="193">
        <v>2</v>
      </c>
      <c r="L288" s="193">
        <v>2</v>
      </c>
      <c r="M288" s="193">
        <v>0</v>
      </c>
      <c r="N288" s="193">
        <v>2</v>
      </c>
      <c r="O288" s="193">
        <v>1</v>
      </c>
      <c r="P288" s="193">
        <v>216</v>
      </c>
      <c r="Q288" s="193">
        <v>0</v>
      </c>
      <c r="R288" s="193">
        <v>1</v>
      </c>
      <c r="S288" s="193">
        <f t="shared" si="62"/>
        <v>667</v>
      </c>
      <c r="T288" s="193">
        <f t="shared" si="63"/>
        <v>0.38380809595202398</v>
      </c>
      <c r="U288" s="197">
        <f t="shared" si="64"/>
        <v>2.9985007496251873E-3</v>
      </c>
      <c r="V288" s="193">
        <f t="shared" si="65"/>
        <v>0.28035982008995503</v>
      </c>
      <c r="W288" s="193">
        <f t="shared" si="66"/>
        <v>1.4992503748125937E-3</v>
      </c>
      <c r="X288" s="193">
        <f t="shared" si="67"/>
        <v>0.32383808095952021</v>
      </c>
      <c r="Y288" s="193">
        <f t="shared" si="68"/>
        <v>2.9985007496251873E-3</v>
      </c>
      <c r="Z288" s="193">
        <f t="shared" si="69"/>
        <v>0</v>
      </c>
      <c r="AA288" s="193">
        <f t="shared" si="70"/>
        <v>2.9985007496251873E-3</v>
      </c>
      <c r="AB288" s="193">
        <f t="shared" si="71"/>
        <v>0</v>
      </c>
      <c r="AC288" s="193">
        <f t="shared" si="72"/>
        <v>1.4992503748125937E-3</v>
      </c>
      <c r="AD288" s="193">
        <f t="shared" si="73"/>
        <v>0.38380809595202398</v>
      </c>
      <c r="AE288" s="193" t="str">
        <f t="shared" si="74"/>
        <v>Bush</v>
      </c>
      <c r="AF288" s="193"/>
      <c r="AG288" s="193" t="str">
        <f t="shared" si="61"/>
        <v>22-995</v>
      </c>
      <c r="AH288" s="209">
        <v>0</v>
      </c>
      <c r="AJ288" s="202">
        <v>22</v>
      </c>
      <c r="AK288" s="202" t="s">
        <v>5962</v>
      </c>
      <c r="AL288" s="209">
        <v>0</v>
      </c>
      <c r="AR288"/>
    </row>
    <row r="289" spans="1:44" s="202" customFormat="1" x14ac:dyDescent="0.25">
      <c r="A289" s="193" t="s">
        <v>5016</v>
      </c>
      <c r="B289" s="193">
        <v>22</v>
      </c>
      <c r="C289" s="193" t="e">
        <v>#VALUE!</v>
      </c>
      <c r="D289" s="198">
        <v>0</v>
      </c>
      <c r="E289" s="198" t="s">
        <v>4542</v>
      </c>
      <c r="F289" s="193">
        <v>84.28</v>
      </c>
      <c r="G289" s="193">
        <v>8649</v>
      </c>
      <c r="H289" s="193">
        <v>7290</v>
      </c>
      <c r="I289" s="193">
        <v>3164</v>
      </c>
      <c r="J289" s="193">
        <v>2253</v>
      </c>
      <c r="K289" s="193">
        <v>9</v>
      </c>
      <c r="L289" s="193">
        <v>33</v>
      </c>
      <c r="M289" s="193">
        <v>9</v>
      </c>
      <c r="N289" s="193">
        <v>19</v>
      </c>
      <c r="O289" s="193">
        <v>23</v>
      </c>
      <c r="P289" s="193">
        <v>1713</v>
      </c>
      <c r="Q289" s="193">
        <v>3</v>
      </c>
      <c r="R289" s="193">
        <v>7</v>
      </c>
      <c r="S289" s="193">
        <f t="shared" si="62"/>
        <v>7233</v>
      </c>
      <c r="T289" s="193">
        <f t="shared" si="63"/>
        <v>0.43743951334162867</v>
      </c>
      <c r="U289" s="197">
        <f t="shared" si="64"/>
        <v>1.244296972210701E-3</v>
      </c>
      <c r="V289" s="193">
        <f t="shared" si="65"/>
        <v>0.31148900871007879</v>
      </c>
      <c r="W289" s="193">
        <f t="shared" si="66"/>
        <v>3.1798700400940136E-3</v>
      </c>
      <c r="X289" s="193">
        <f t="shared" si="67"/>
        <v>0.23683119037743675</v>
      </c>
      <c r="Y289" s="193">
        <f t="shared" si="68"/>
        <v>4.5624222314392367E-3</v>
      </c>
      <c r="Z289" s="193">
        <f t="shared" si="69"/>
        <v>1.244296972210701E-3</v>
      </c>
      <c r="AA289" s="193">
        <f t="shared" si="70"/>
        <v>2.6268491635559241E-3</v>
      </c>
      <c r="AB289" s="193">
        <f t="shared" si="71"/>
        <v>4.1476565740356696E-4</v>
      </c>
      <c r="AC289" s="193">
        <f t="shared" si="72"/>
        <v>9.6778653394165629E-4</v>
      </c>
      <c r="AD289" s="193">
        <f t="shared" si="73"/>
        <v>0.43743951334162867</v>
      </c>
      <c r="AE289" s="193" t="str">
        <f t="shared" si="74"/>
        <v>Bush</v>
      </c>
      <c r="AF289" s="193"/>
      <c r="AG289" s="193" t="str">
        <f t="shared" si="61"/>
        <v>22-TOT</v>
      </c>
      <c r="AH289" s="209">
        <v>0</v>
      </c>
      <c r="AJ289" s="202">
        <v>22</v>
      </c>
      <c r="AK289" s="202" t="e">
        <v>#VALUE!</v>
      </c>
      <c r="AL289" s="209">
        <v>0</v>
      </c>
      <c r="AR289"/>
    </row>
    <row r="290" spans="1:44" s="202" customFormat="1" x14ac:dyDescent="0.25">
      <c r="A290" s="193" t="s">
        <v>5032</v>
      </c>
      <c r="B290" s="193">
        <v>23</v>
      </c>
      <c r="C290" s="193" t="s">
        <v>5202</v>
      </c>
      <c r="D290" s="198" t="s">
        <v>5929</v>
      </c>
      <c r="E290" s="198" t="s">
        <v>5026</v>
      </c>
      <c r="F290" s="193">
        <v>36.590000000000003</v>
      </c>
      <c r="G290" s="193">
        <v>3066</v>
      </c>
      <c r="H290" s="193">
        <v>1122</v>
      </c>
      <c r="I290" s="193">
        <v>531</v>
      </c>
      <c r="J290" s="193">
        <v>289</v>
      </c>
      <c r="K290" s="193">
        <v>1</v>
      </c>
      <c r="L290" s="193">
        <v>2</v>
      </c>
      <c r="M290" s="193">
        <v>1</v>
      </c>
      <c r="N290" s="193">
        <v>1</v>
      </c>
      <c r="O290" s="193">
        <v>1</v>
      </c>
      <c r="P290" s="193">
        <v>277</v>
      </c>
      <c r="Q290" s="193">
        <v>3</v>
      </c>
      <c r="R290" s="193">
        <v>0</v>
      </c>
      <c r="S290" s="193">
        <f t="shared" si="62"/>
        <v>1106</v>
      </c>
      <c r="T290" s="193">
        <f t="shared" si="63"/>
        <v>0.48010849909584086</v>
      </c>
      <c r="U290" s="197">
        <f t="shared" si="64"/>
        <v>9.0415913200723324E-4</v>
      </c>
      <c r="V290" s="193">
        <f t="shared" si="65"/>
        <v>0.2613019891500904</v>
      </c>
      <c r="W290" s="193">
        <f t="shared" si="66"/>
        <v>9.0415913200723324E-4</v>
      </c>
      <c r="X290" s="193">
        <f t="shared" si="67"/>
        <v>0.25045207956600363</v>
      </c>
      <c r="Y290" s="193">
        <f t="shared" si="68"/>
        <v>1.8083182640144665E-3</v>
      </c>
      <c r="Z290" s="193">
        <f t="shared" si="69"/>
        <v>9.0415913200723324E-4</v>
      </c>
      <c r="AA290" s="193">
        <f t="shared" si="70"/>
        <v>9.0415913200723324E-4</v>
      </c>
      <c r="AB290" s="193">
        <f t="shared" si="71"/>
        <v>2.7124773960216998E-3</v>
      </c>
      <c r="AC290" s="193">
        <f t="shared" si="72"/>
        <v>0</v>
      </c>
      <c r="AD290" s="193">
        <f t="shared" si="73"/>
        <v>0.48010849909584086</v>
      </c>
      <c r="AE290" s="193" t="str">
        <f t="shared" si="74"/>
        <v>Bush</v>
      </c>
      <c r="AF290" s="193"/>
      <c r="AG290" s="193" t="str">
        <f t="shared" si="61"/>
        <v>23-425</v>
      </c>
      <c r="AH290" s="209" t="s">
        <v>5929</v>
      </c>
      <c r="AJ290" s="202">
        <v>23</v>
      </c>
      <c r="AK290" s="202" t="s">
        <v>5202</v>
      </c>
      <c r="AL290" s="209" t="s">
        <v>5929</v>
      </c>
      <c r="AR290"/>
    </row>
    <row r="291" spans="1:44" s="202" customFormat="1" x14ac:dyDescent="0.25">
      <c r="A291" s="193" t="s">
        <v>5033</v>
      </c>
      <c r="B291" s="193">
        <v>23</v>
      </c>
      <c r="C291" s="193" t="s">
        <v>5202</v>
      </c>
      <c r="D291" s="198" t="s">
        <v>5929</v>
      </c>
      <c r="E291" s="198" t="s">
        <v>5027</v>
      </c>
      <c r="F291" s="193">
        <v>50.63</v>
      </c>
      <c r="G291" s="193">
        <v>1341</v>
      </c>
      <c r="H291" s="193">
        <v>679</v>
      </c>
      <c r="I291" s="193">
        <v>299</v>
      </c>
      <c r="J291" s="193">
        <v>184</v>
      </c>
      <c r="K291" s="193">
        <v>1</v>
      </c>
      <c r="L291" s="193">
        <v>5</v>
      </c>
      <c r="M291" s="193">
        <v>1</v>
      </c>
      <c r="N291" s="193">
        <v>0</v>
      </c>
      <c r="O291" s="193">
        <v>2</v>
      </c>
      <c r="P291" s="193">
        <v>170</v>
      </c>
      <c r="Q291" s="193">
        <v>3</v>
      </c>
      <c r="R291" s="193">
        <v>3</v>
      </c>
      <c r="S291" s="193">
        <f t="shared" si="62"/>
        <v>668</v>
      </c>
      <c r="T291" s="193">
        <f t="shared" si="63"/>
        <v>0.44760479041916168</v>
      </c>
      <c r="U291" s="197">
        <f t="shared" si="64"/>
        <v>1.4970059880239522E-3</v>
      </c>
      <c r="V291" s="193">
        <f t="shared" si="65"/>
        <v>0.27544910179640719</v>
      </c>
      <c r="W291" s="193">
        <f t="shared" si="66"/>
        <v>2.9940119760479044E-3</v>
      </c>
      <c r="X291" s="193">
        <f t="shared" si="67"/>
        <v>0.25449101796407186</v>
      </c>
      <c r="Y291" s="193">
        <f t="shared" si="68"/>
        <v>7.4850299401197605E-3</v>
      </c>
      <c r="Z291" s="193">
        <f t="shared" si="69"/>
        <v>1.4970059880239522E-3</v>
      </c>
      <c r="AA291" s="193">
        <f t="shared" si="70"/>
        <v>0</v>
      </c>
      <c r="AB291" s="193">
        <f t="shared" si="71"/>
        <v>4.4910179640718561E-3</v>
      </c>
      <c r="AC291" s="193">
        <f t="shared" si="72"/>
        <v>4.4910179640718561E-3</v>
      </c>
      <c r="AD291" s="193">
        <f t="shared" si="73"/>
        <v>0.44760479041916168</v>
      </c>
      <c r="AE291" s="193" t="str">
        <f t="shared" si="74"/>
        <v>Bush</v>
      </c>
      <c r="AF291" s="193"/>
      <c r="AG291" s="193" t="str">
        <f t="shared" si="61"/>
        <v>23-427</v>
      </c>
      <c r="AH291" s="209" t="s">
        <v>5929</v>
      </c>
      <c r="AJ291" s="202">
        <v>23</v>
      </c>
      <c r="AK291" s="202" t="s">
        <v>5202</v>
      </c>
      <c r="AL291" s="209" t="s">
        <v>5929</v>
      </c>
      <c r="AR291"/>
    </row>
    <row r="292" spans="1:44" s="202" customFormat="1" x14ac:dyDescent="0.25">
      <c r="A292" s="193" t="s">
        <v>5034</v>
      </c>
      <c r="B292" s="193">
        <v>23</v>
      </c>
      <c r="C292" s="193" t="s">
        <v>5202</v>
      </c>
      <c r="D292" s="198" t="s">
        <v>5929</v>
      </c>
      <c r="E292" s="198" t="s">
        <v>5028</v>
      </c>
      <c r="F292" s="193">
        <v>61.22</v>
      </c>
      <c r="G292" s="193">
        <v>1880</v>
      </c>
      <c r="H292" s="193">
        <v>1151</v>
      </c>
      <c r="I292" s="193">
        <v>500</v>
      </c>
      <c r="J292" s="193">
        <v>291</v>
      </c>
      <c r="K292" s="193">
        <v>2</v>
      </c>
      <c r="L292" s="193">
        <v>11</v>
      </c>
      <c r="M292" s="193">
        <v>3</v>
      </c>
      <c r="N292" s="193">
        <v>3</v>
      </c>
      <c r="O292" s="193">
        <v>5</v>
      </c>
      <c r="P292" s="193">
        <v>324</v>
      </c>
      <c r="Q292" s="193">
        <v>3</v>
      </c>
      <c r="R292" s="193">
        <v>1</v>
      </c>
      <c r="S292" s="193">
        <f t="shared" si="62"/>
        <v>1143</v>
      </c>
      <c r="T292" s="193">
        <f t="shared" si="63"/>
        <v>0.43744531933508313</v>
      </c>
      <c r="U292" s="197">
        <f t="shared" si="64"/>
        <v>1.7497812773403325E-3</v>
      </c>
      <c r="V292" s="193">
        <f t="shared" si="65"/>
        <v>0.25459317585301838</v>
      </c>
      <c r="W292" s="193">
        <f t="shared" si="66"/>
        <v>4.3744531933508314E-3</v>
      </c>
      <c r="X292" s="193">
        <f t="shared" si="67"/>
        <v>0.28346456692913385</v>
      </c>
      <c r="Y292" s="193">
        <f t="shared" si="68"/>
        <v>9.6237970253718278E-3</v>
      </c>
      <c r="Z292" s="193">
        <f t="shared" si="69"/>
        <v>2.6246719160104987E-3</v>
      </c>
      <c r="AA292" s="193">
        <f t="shared" si="70"/>
        <v>2.6246719160104987E-3</v>
      </c>
      <c r="AB292" s="193">
        <f t="shared" si="71"/>
        <v>2.6246719160104987E-3</v>
      </c>
      <c r="AC292" s="193">
        <f t="shared" si="72"/>
        <v>8.7489063867016625E-4</v>
      </c>
      <c r="AD292" s="193">
        <f t="shared" si="73"/>
        <v>0.43744531933508313</v>
      </c>
      <c r="AE292" s="193" t="str">
        <f t="shared" si="74"/>
        <v>Bush</v>
      </c>
      <c r="AF292" s="193"/>
      <c r="AG292" s="193" t="str">
        <f t="shared" si="61"/>
        <v>23-429</v>
      </c>
      <c r="AH292" s="209" t="s">
        <v>5929</v>
      </c>
      <c r="AJ292" s="202">
        <v>23</v>
      </c>
      <c r="AK292" s="202" t="s">
        <v>5202</v>
      </c>
      <c r="AL292" s="209" t="s">
        <v>5929</v>
      </c>
      <c r="AR292"/>
    </row>
    <row r="293" spans="1:44" s="202" customFormat="1" x14ac:dyDescent="0.25">
      <c r="A293" s="193" t="s">
        <v>5031</v>
      </c>
      <c r="B293" s="193">
        <v>23</v>
      </c>
      <c r="C293" s="193" t="s">
        <v>5961</v>
      </c>
      <c r="D293" s="198">
        <v>0</v>
      </c>
      <c r="E293" s="198" t="s">
        <v>4540</v>
      </c>
      <c r="F293" s="193"/>
      <c r="G293" s="193">
        <v>0</v>
      </c>
      <c r="H293" s="193">
        <v>866</v>
      </c>
      <c r="I293" s="193">
        <v>443</v>
      </c>
      <c r="J293" s="193">
        <v>203</v>
      </c>
      <c r="K293" s="193">
        <v>0</v>
      </c>
      <c r="L293" s="193">
        <v>1</v>
      </c>
      <c r="M293" s="193">
        <v>1</v>
      </c>
      <c r="N293" s="193">
        <v>2</v>
      </c>
      <c r="O293" s="193">
        <v>2</v>
      </c>
      <c r="P293" s="193">
        <v>198</v>
      </c>
      <c r="Q293" s="193">
        <v>1</v>
      </c>
      <c r="R293" s="193">
        <v>0</v>
      </c>
      <c r="S293" s="193">
        <f t="shared" si="62"/>
        <v>851</v>
      </c>
      <c r="T293" s="193">
        <f t="shared" si="63"/>
        <v>0.52056404230317277</v>
      </c>
      <c r="U293" s="197">
        <f t="shared" si="64"/>
        <v>0</v>
      </c>
      <c r="V293" s="193">
        <f t="shared" si="65"/>
        <v>0.23854289071680376</v>
      </c>
      <c r="W293" s="193">
        <f t="shared" si="66"/>
        <v>2.3501762632197414E-3</v>
      </c>
      <c r="X293" s="193">
        <f t="shared" si="67"/>
        <v>0.23266745005875442</v>
      </c>
      <c r="Y293" s="193">
        <f t="shared" si="68"/>
        <v>1.1750881316098707E-3</v>
      </c>
      <c r="Z293" s="193">
        <f t="shared" si="69"/>
        <v>1.1750881316098707E-3</v>
      </c>
      <c r="AA293" s="193">
        <f t="shared" si="70"/>
        <v>2.3501762632197414E-3</v>
      </c>
      <c r="AB293" s="193">
        <f t="shared" si="71"/>
        <v>1.1750881316098707E-3</v>
      </c>
      <c r="AC293" s="193">
        <f t="shared" si="72"/>
        <v>0</v>
      </c>
      <c r="AD293" s="193">
        <f t="shared" si="73"/>
        <v>0.52056404230317277</v>
      </c>
      <c r="AE293" s="193" t="str">
        <f t="shared" si="74"/>
        <v>Bush</v>
      </c>
      <c r="AF293" s="193"/>
      <c r="AG293" s="193" t="str">
        <f t="shared" si="61"/>
        <v>23-991</v>
      </c>
      <c r="AH293" s="209">
        <v>0</v>
      </c>
      <c r="AJ293" s="202">
        <v>23</v>
      </c>
      <c r="AK293" s="202" t="s">
        <v>5961</v>
      </c>
      <c r="AL293" s="209">
        <v>0</v>
      </c>
      <c r="AR293"/>
    </row>
    <row r="294" spans="1:44" s="202" customFormat="1" x14ac:dyDescent="0.25">
      <c r="A294" s="193" t="s">
        <v>5030</v>
      </c>
      <c r="B294" s="193">
        <v>23</v>
      </c>
      <c r="C294" s="193" t="s">
        <v>5962</v>
      </c>
      <c r="D294" s="198">
        <v>0</v>
      </c>
      <c r="E294" s="198" t="s">
        <v>4541</v>
      </c>
      <c r="F294" s="193"/>
      <c r="G294" s="193">
        <v>0</v>
      </c>
      <c r="H294" s="193">
        <v>803</v>
      </c>
      <c r="I294" s="193">
        <v>354</v>
      </c>
      <c r="J294" s="193">
        <v>172</v>
      </c>
      <c r="K294" s="193">
        <v>0</v>
      </c>
      <c r="L294" s="193">
        <v>2</v>
      </c>
      <c r="M294" s="193">
        <v>0</v>
      </c>
      <c r="N294" s="193">
        <v>3</v>
      </c>
      <c r="O294" s="193">
        <v>1</v>
      </c>
      <c r="P294" s="193">
        <v>248</v>
      </c>
      <c r="Q294" s="193">
        <v>0</v>
      </c>
      <c r="R294" s="193">
        <v>2</v>
      </c>
      <c r="S294" s="193">
        <f t="shared" si="62"/>
        <v>782</v>
      </c>
      <c r="T294" s="193">
        <f t="shared" si="63"/>
        <v>0.45268542199488493</v>
      </c>
      <c r="U294" s="197">
        <f t="shared" si="64"/>
        <v>0</v>
      </c>
      <c r="V294" s="193">
        <f t="shared" si="65"/>
        <v>0.21994884910485935</v>
      </c>
      <c r="W294" s="193">
        <f t="shared" si="66"/>
        <v>1.2787723785166241E-3</v>
      </c>
      <c r="X294" s="193">
        <f t="shared" si="67"/>
        <v>0.31713554987212278</v>
      </c>
      <c r="Y294" s="193">
        <f t="shared" si="68"/>
        <v>2.5575447570332483E-3</v>
      </c>
      <c r="Z294" s="193">
        <f t="shared" si="69"/>
        <v>0</v>
      </c>
      <c r="AA294" s="193">
        <f t="shared" si="70"/>
        <v>3.8363171355498722E-3</v>
      </c>
      <c r="AB294" s="193">
        <f t="shared" si="71"/>
        <v>0</v>
      </c>
      <c r="AC294" s="193">
        <f t="shared" si="72"/>
        <v>2.5575447570332483E-3</v>
      </c>
      <c r="AD294" s="193">
        <f t="shared" si="73"/>
        <v>0.45268542199488493</v>
      </c>
      <c r="AE294" s="193" t="str">
        <f t="shared" si="74"/>
        <v>Bush</v>
      </c>
      <c r="AF294" s="193"/>
      <c r="AG294" s="193" t="str">
        <f t="shared" si="61"/>
        <v>23-995</v>
      </c>
      <c r="AH294" s="209">
        <v>0</v>
      </c>
      <c r="AJ294" s="202">
        <v>23</v>
      </c>
      <c r="AK294" s="202" t="s">
        <v>5962</v>
      </c>
      <c r="AL294" s="209">
        <v>0</v>
      </c>
      <c r="AR294"/>
    </row>
    <row r="295" spans="1:44" s="202" customFormat="1" x14ac:dyDescent="0.25">
      <c r="A295" s="193" t="s">
        <v>5029</v>
      </c>
      <c r="B295" s="193">
        <v>23</v>
      </c>
      <c r="C295" s="193" t="e">
        <v>#VALUE!</v>
      </c>
      <c r="D295" s="198">
        <v>0</v>
      </c>
      <c r="E295" s="198" t="s">
        <v>4542</v>
      </c>
      <c r="F295" s="200">
        <v>73.5</v>
      </c>
      <c r="G295" s="201">
        <v>6287</v>
      </c>
      <c r="H295" s="201">
        <v>4621</v>
      </c>
      <c r="I295" s="193">
        <v>2127</v>
      </c>
      <c r="J295" s="193">
        <v>1139</v>
      </c>
      <c r="K295" s="193">
        <v>4</v>
      </c>
      <c r="L295" s="193">
        <v>21</v>
      </c>
      <c r="M295" s="193">
        <v>6</v>
      </c>
      <c r="N295" s="193">
        <v>9</v>
      </c>
      <c r="O295" s="193">
        <v>11</v>
      </c>
      <c r="P295" s="193">
        <v>1217</v>
      </c>
      <c r="Q295" s="193">
        <v>10</v>
      </c>
      <c r="R295" s="193">
        <v>6</v>
      </c>
      <c r="S295" s="193">
        <f t="shared" si="62"/>
        <v>4550</v>
      </c>
      <c r="T295" s="193">
        <f t="shared" si="63"/>
        <v>0.46747252747252749</v>
      </c>
      <c r="U295" s="197">
        <f t="shared" si="64"/>
        <v>8.7912087912087912E-4</v>
      </c>
      <c r="V295" s="193">
        <f t="shared" si="65"/>
        <v>0.25032967032967035</v>
      </c>
      <c r="W295" s="193">
        <f t="shared" si="66"/>
        <v>2.4175824175824176E-3</v>
      </c>
      <c r="X295" s="193">
        <f t="shared" si="67"/>
        <v>0.26747252747252748</v>
      </c>
      <c r="Y295" s="193">
        <f t="shared" si="68"/>
        <v>4.6153846153846158E-3</v>
      </c>
      <c r="Z295" s="193">
        <f t="shared" si="69"/>
        <v>1.3186813186813187E-3</v>
      </c>
      <c r="AA295" s="193">
        <f t="shared" si="70"/>
        <v>1.978021978021978E-3</v>
      </c>
      <c r="AB295" s="193">
        <f t="shared" si="71"/>
        <v>2.1978021978021978E-3</v>
      </c>
      <c r="AC295" s="193">
        <f t="shared" si="72"/>
        <v>1.3186813186813187E-3</v>
      </c>
      <c r="AD295" s="193">
        <f t="shared" si="73"/>
        <v>0.46747252747252749</v>
      </c>
      <c r="AE295" s="193" t="str">
        <f t="shared" si="74"/>
        <v>Bush</v>
      </c>
      <c r="AF295" s="193"/>
      <c r="AG295" s="193" t="str">
        <f t="shared" si="61"/>
        <v>23-TOT</v>
      </c>
      <c r="AH295" s="209">
        <v>0</v>
      </c>
      <c r="AJ295" s="202">
        <v>23</v>
      </c>
      <c r="AK295" s="202" t="e">
        <v>#VALUE!</v>
      </c>
      <c r="AL295" s="209">
        <v>0</v>
      </c>
      <c r="AR295"/>
    </row>
    <row r="296" spans="1:44" s="202" customFormat="1" x14ac:dyDescent="0.25">
      <c r="A296" s="193" t="s">
        <v>5044</v>
      </c>
      <c r="B296" s="193">
        <v>24</v>
      </c>
      <c r="C296" s="193" t="s">
        <v>5202</v>
      </c>
      <c r="D296" s="198" t="s">
        <v>5929</v>
      </c>
      <c r="E296" s="198" t="s">
        <v>5035</v>
      </c>
      <c r="F296" s="193">
        <v>67.44</v>
      </c>
      <c r="G296" s="193">
        <v>1241</v>
      </c>
      <c r="H296" s="193">
        <v>837</v>
      </c>
      <c r="I296" s="193">
        <v>406</v>
      </c>
      <c r="J296" s="202">
        <v>200</v>
      </c>
      <c r="K296" s="202">
        <v>1</v>
      </c>
      <c r="L296" s="202">
        <v>2</v>
      </c>
      <c r="M296" s="202">
        <v>0</v>
      </c>
      <c r="N296" s="202">
        <v>0</v>
      </c>
      <c r="O296" s="202">
        <v>0</v>
      </c>
      <c r="P296" s="202">
        <v>225</v>
      </c>
      <c r="Q296" s="202">
        <v>0</v>
      </c>
      <c r="R296" s="202">
        <v>2</v>
      </c>
      <c r="S296" s="193">
        <f t="shared" si="62"/>
        <v>836</v>
      </c>
      <c r="T296" s="193">
        <f t="shared" si="63"/>
        <v>0.48564593301435405</v>
      </c>
      <c r="U296" s="197">
        <f t="shared" si="64"/>
        <v>1.1961722488038277E-3</v>
      </c>
      <c r="V296" s="193">
        <f t="shared" si="65"/>
        <v>0.23923444976076555</v>
      </c>
      <c r="W296" s="193">
        <f t="shared" si="66"/>
        <v>0</v>
      </c>
      <c r="X296" s="193">
        <f t="shared" si="67"/>
        <v>0.26913875598086123</v>
      </c>
      <c r="Y296" s="193">
        <f t="shared" si="68"/>
        <v>2.3923444976076554E-3</v>
      </c>
      <c r="Z296" s="193">
        <f t="shared" si="69"/>
        <v>0</v>
      </c>
      <c r="AA296" s="193">
        <f t="shared" si="70"/>
        <v>0</v>
      </c>
      <c r="AB296" s="193">
        <f t="shared" si="71"/>
        <v>0</v>
      </c>
      <c r="AC296" s="193">
        <f t="shared" si="72"/>
        <v>2.3923444976076554E-3</v>
      </c>
      <c r="AD296" s="193">
        <f t="shared" si="73"/>
        <v>0.48564593301435405</v>
      </c>
      <c r="AE296" s="193" t="str">
        <f t="shared" si="74"/>
        <v>Bush</v>
      </c>
      <c r="AF296" s="193"/>
      <c r="AG296" s="193" t="str">
        <f t="shared" si="61"/>
        <v>24-431</v>
      </c>
      <c r="AH296" s="209" t="s">
        <v>5929</v>
      </c>
      <c r="AJ296" s="202">
        <v>24</v>
      </c>
      <c r="AK296" s="202" t="s">
        <v>5202</v>
      </c>
      <c r="AL296" s="209" t="s">
        <v>5929</v>
      </c>
      <c r="AR296"/>
    </row>
    <row r="297" spans="1:44" s="202" customFormat="1" x14ac:dyDescent="0.25">
      <c r="A297" s="193" t="s">
        <v>5045</v>
      </c>
      <c r="B297" s="193">
        <v>24</v>
      </c>
      <c r="C297" s="193" t="s">
        <v>5202</v>
      </c>
      <c r="D297" s="198" t="s">
        <v>5929</v>
      </c>
      <c r="E297" s="198" t="s">
        <v>5036</v>
      </c>
      <c r="F297" s="193">
        <v>67.02</v>
      </c>
      <c r="G297" s="193">
        <v>1501</v>
      </c>
      <c r="H297" s="193">
        <v>1006</v>
      </c>
      <c r="I297" s="193">
        <v>472</v>
      </c>
      <c r="J297" s="193">
        <v>255</v>
      </c>
      <c r="K297" s="193">
        <v>2</v>
      </c>
      <c r="L297" s="193">
        <v>5</v>
      </c>
      <c r="M297" s="193">
        <v>3</v>
      </c>
      <c r="N297" s="193">
        <v>1</v>
      </c>
      <c r="O297" s="193">
        <v>7</v>
      </c>
      <c r="P297" s="193">
        <v>256</v>
      </c>
      <c r="Q297" s="193">
        <v>2</v>
      </c>
      <c r="R297" s="193">
        <v>0</v>
      </c>
      <c r="S297" s="193">
        <f t="shared" si="62"/>
        <v>1003</v>
      </c>
      <c r="T297" s="193">
        <f t="shared" si="63"/>
        <v>0.47058823529411764</v>
      </c>
      <c r="U297" s="197">
        <f t="shared" si="64"/>
        <v>1.9940179461615153E-3</v>
      </c>
      <c r="V297" s="193">
        <f t="shared" si="65"/>
        <v>0.25423728813559321</v>
      </c>
      <c r="W297" s="193">
        <f t="shared" si="66"/>
        <v>6.979062811565304E-3</v>
      </c>
      <c r="X297" s="193">
        <f t="shared" si="67"/>
        <v>0.25523429710867396</v>
      </c>
      <c r="Y297" s="193">
        <f t="shared" si="68"/>
        <v>4.9850448654037887E-3</v>
      </c>
      <c r="Z297" s="193">
        <f t="shared" si="69"/>
        <v>2.9910269192422734E-3</v>
      </c>
      <c r="AA297" s="193">
        <f t="shared" si="70"/>
        <v>9.9700897308075765E-4</v>
      </c>
      <c r="AB297" s="193">
        <f t="shared" si="71"/>
        <v>1.9940179461615153E-3</v>
      </c>
      <c r="AC297" s="193">
        <f t="shared" si="72"/>
        <v>0</v>
      </c>
      <c r="AD297" s="193">
        <f t="shared" si="73"/>
        <v>0.47058823529411764</v>
      </c>
      <c r="AE297" s="193" t="str">
        <f t="shared" si="74"/>
        <v>Bush</v>
      </c>
      <c r="AF297" s="193"/>
      <c r="AG297" s="193" t="str">
        <f t="shared" si="61"/>
        <v>24-433</v>
      </c>
      <c r="AH297" s="209" t="s">
        <v>5929</v>
      </c>
      <c r="AJ297" s="202">
        <v>24</v>
      </c>
      <c r="AK297" s="202" t="s">
        <v>5202</v>
      </c>
      <c r="AL297" s="209" t="s">
        <v>5929</v>
      </c>
      <c r="AR297"/>
    </row>
    <row r="298" spans="1:44" s="202" customFormat="1" x14ac:dyDescent="0.25">
      <c r="A298" s="193" t="s">
        <v>5046</v>
      </c>
      <c r="B298" s="193">
        <v>24</v>
      </c>
      <c r="C298" s="193" t="s">
        <v>5202</v>
      </c>
      <c r="D298" s="198" t="s">
        <v>5929</v>
      </c>
      <c r="E298" s="198" t="s">
        <v>5037</v>
      </c>
      <c r="F298" s="193">
        <v>61.88</v>
      </c>
      <c r="G298" s="193">
        <v>2201</v>
      </c>
      <c r="H298" s="193">
        <v>1362</v>
      </c>
      <c r="I298" s="193">
        <v>723</v>
      </c>
      <c r="J298" s="193">
        <v>307</v>
      </c>
      <c r="K298" s="193">
        <v>0</v>
      </c>
      <c r="L298" s="193">
        <v>3</v>
      </c>
      <c r="M298" s="193">
        <v>2</v>
      </c>
      <c r="N298" s="193">
        <v>1</v>
      </c>
      <c r="O298" s="193">
        <v>4</v>
      </c>
      <c r="P298" s="193">
        <v>317</v>
      </c>
      <c r="Q298" s="193">
        <v>0</v>
      </c>
      <c r="R298" s="193">
        <v>2</v>
      </c>
      <c r="S298" s="193">
        <f t="shared" si="62"/>
        <v>1359</v>
      </c>
      <c r="T298" s="193">
        <f t="shared" si="63"/>
        <v>0.53200883002207511</v>
      </c>
      <c r="U298" s="197">
        <f t="shared" si="64"/>
        <v>0</v>
      </c>
      <c r="V298" s="193">
        <f t="shared" si="65"/>
        <v>0.22590139808682855</v>
      </c>
      <c r="W298" s="193">
        <f t="shared" si="66"/>
        <v>2.9433406916850625E-3</v>
      </c>
      <c r="X298" s="193">
        <f t="shared" si="67"/>
        <v>0.2332597498160412</v>
      </c>
      <c r="Y298" s="193">
        <f t="shared" si="68"/>
        <v>2.2075055187637969E-3</v>
      </c>
      <c r="Z298" s="193">
        <f t="shared" si="69"/>
        <v>1.4716703458425313E-3</v>
      </c>
      <c r="AA298" s="193">
        <f t="shared" si="70"/>
        <v>7.3583517292126564E-4</v>
      </c>
      <c r="AB298" s="193">
        <f t="shared" si="71"/>
        <v>0</v>
      </c>
      <c r="AC298" s="193">
        <f t="shared" si="72"/>
        <v>1.4716703458425313E-3</v>
      </c>
      <c r="AD298" s="193">
        <f t="shared" si="73"/>
        <v>0.53200883002207511</v>
      </c>
      <c r="AE298" s="193" t="str">
        <f t="shared" si="74"/>
        <v>Bush</v>
      </c>
      <c r="AF298" s="193"/>
      <c r="AG298" s="193" t="str">
        <f t="shared" si="61"/>
        <v>24-435</v>
      </c>
      <c r="AH298" s="209" t="s">
        <v>5929</v>
      </c>
      <c r="AJ298" s="202">
        <v>24</v>
      </c>
      <c r="AK298" s="202" t="s">
        <v>5202</v>
      </c>
      <c r="AL298" s="209" t="s">
        <v>5929</v>
      </c>
      <c r="AR298"/>
    </row>
    <row r="299" spans="1:44" s="202" customFormat="1" x14ac:dyDescent="0.25">
      <c r="A299" s="193" t="s">
        <v>5047</v>
      </c>
      <c r="B299" s="193">
        <v>24</v>
      </c>
      <c r="C299" s="193" t="s">
        <v>5202</v>
      </c>
      <c r="D299" s="198" t="s">
        <v>5929</v>
      </c>
      <c r="E299" s="198" t="s">
        <v>5038</v>
      </c>
      <c r="F299" s="193">
        <v>61.83</v>
      </c>
      <c r="G299" s="193">
        <v>807</v>
      </c>
      <c r="H299" s="193">
        <v>499</v>
      </c>
      <c r="I299" s="193">
        <v>190</v>
      </c>
      <c r="J299" s="193">
        <v>157</v>
      </c>
      <c r="K299" s="193">
        <v>0</v>
      </c>
      <c r="L299" s="193">
        <v>0</v>
      </c>
      <c r="M299" s="193">
        <v>0</v>
      </c>
      <c r="N299" s="193">
        <v>0</v>
      </c>
      <c r="O299" s="193">
        <v>3</v>
      </c>
      <c r="P299" s="193">
        <v>147</v>
      </c>
      <c r="Q299" s="193">
        <v>0</v>
      </c>
      <c r="R299" s="193">
        <v>0</v>
      </c>
      <c r="S299" s="193">
        <f t="shared" si="62"/>
        <v>497</v>
      </c>
      <c r="T299" s="193">
        <f t="shared" si="63"/>
        <v>0.38229376257545272</v>
      </c>
      <c r="U299" s="197">
        <f t="shared" si="64"/>
        <v>0</v>
      </c>
      <c r="V299" s="193">
        <f t="shared" si="65"/>
        <v>0.31589537223340042</v>
      </c>
      <c r="W299" s="193">
        <f t="shared" si="66"/>
        <v>6.0362173038229373E-3</v>
      </c>
      <c r="X299" s="193">
        <f t="shared" si="67"/>
        <v>0.29577464788732394</v>
      </c>
      <c r="Y299" s="193">
        <f t="shared" si="68"/>
        <v>0</v>
      </c>
      <c r="Z299" s="193">
        <f t="shared" si="69"/>
        <v>0</v>
      </c>
      <c r="AA299" s="193">
        <f t="shared" si="70"/>
        <v>0</v>
      </c>
      <c r="AB299" s="193">
        <f t="shared" si="71"/>
        <v>0</v>
      </c>
      <c r="AC299" s="193">
        <f t="shared" si="72"/>
        <v>0</v>
      </c>
      <c r="AD299" s="193">
        <f t="shared" si="73"/>
        <v>0.38229376257545272</v>
      </c>
      <c r="AE299" s="193" t="str">
        <f t="shared" si="74"/>
        <v>Bush</v>
      </c>
      <c r="AF299" s="193"/>
      <c r="AG299" s="193" t="str">
        <f t="shared" si="61"/>
        <v>24-437</v>
      </c>
      <c r="AH299" s="209" t="s">
        <v>5929</v>
      </c>
      <c r="AJ299" s="202">
        <v>24</v>
      </c>
      <c r="AK299" s="202" t="s">
        <v>5202</v>
      </c>
      <c r="AL299" s="209" t="s">
        <v>5929</v>
      </c>
      <c r="AR299"/>
    </row>
    <row r="300" spans="1:44" s="202" customFormat="1" x14ac:dyDescent="0.25">
      <c r="A300" s="193" t="s">
        <v>5048</v>
      </c>
      <c r="B300" s="193">
        <v>24</v>
      </c>
      <c r="C300" s="193" t="s">
        <v>5202</v>
      </c>
      <c r="D300" s="198" t="s">
        <v>5929</v>
      </c>
      <c r="E300" s="198" t="s">
        <v>5039</v>
      </c>
      <c r="F300" s="193">
        <v>57.57</v>
      </c>
      <c r="G300" s="193">
        <v>1525</v>
      </c>
      <c r="H300" s="193">
        <v>878</v>
      </c>
      <c r="I300" s="193">
        <v>376</v>
      </c>
      <c r="J300" s="193">
        <v>263</v>
      </c>
      <c r="K300" s="193">
        <v>1</v>
      </c>
      <c r="L300" s="193">
        <v>2</v>
      </c>
      <c r="M300" s="193">
        <v>0</v>
      </c>
      <c r="N300" s="193">
        <v>2</v>
      </c>
      <c r="O300" s="193">
        <v>4</v>
      </c>
      <c r="P300" s="193">
        <v>216</v>
      </c>
      <c r="Q300" s="193">
        <v>1</v>
      </c>
      <c r="R300" s="193">
        <v>3</v>
      </c>
      <c r="S300" s="193">
        <f t="shared" si="62"/>
        <v>868</v>
      </c>
      <c r="T300" s="193">
        <f t="shared" si="63"/>
        <v>0.43317972350230416</v>
      </c>
      <c r="U300" s="197">
        <f t="shared" si="64"/>
        <v>1.152073732718894E-3</v>
      </c>
      <c r="V300" s="193">
        <f t="shared" si="65"/>
        <v>0.30299539170506912</v>
      </c>
      <c r="W300" s="193">
        <f t="shared" si="66"/>
        <v>4.608294930875576E-3</v>
      </c>
      <c r="X300" s="193">
        <f t="shared" si="67"/>
        <v>0.24884792626728111</v>
      </c>
      <c r="Y300" s="193">
        <f t="shared" si="68"/>
        <v>2.304147465437788E-3</v>
      </c>
      <c r="Z300" s="193">
        <f t="shared" si="69"/>
        <v>0</v>
      </c>
      <c r="AA300" s="193">
        <f t="shared" si="70"/>
        <v>2.304147465437788E-3</v>
      </c>
      <c r="AB300" s="193">
        <f t="shared" si="71"/>
        <v>1.152073732718894E-3</v>
      </c>
      <c r="AC300" s="193">
        <f t="shared" si="72"/>
        <v>3.4562211981566822E-3</v>
      </c>
      <c r="AD300" s="193">
        <f t="shared" si="73"/>
        <v>0.43317972350230416</v>
      </c>
      <c r="AE300" s="193" t="str">
        <f t="shared" si="74"/>
        <v>Bush</v>
      </c>
      <c r="AF300" s="193"/>
      <c r="AG300" s="193" t="str">
        <f t="shared" si="61"/>
        <v>24-439</v>
      </c>
      <c r="AH300" s="209" t="s">
        <v>5929</v>
      </c>
      <c r="AJ300" s="202">
        <v>24</v>
      </c>
      <c r="AK300" s="202" t="s">
        <v>5202</v>
      </c>
      <c r="AL300" s="209" t="s">
        <v>5929</v>
      </c>
      <c r="AR300"/>
    </row>
    <row r="301" spans="1:44" s="202" customFormat="1" x14ac:dyDescent="0.25">
      <c r="A301" s="193" t="s">
        <v>5049</v>
      </c>
      <c r="B301" s="193">
        <v>24</v>
      </c>
      <c r="C301" s="193" t="s">
        <v>5202</v>
      </c>
      <c r="D301" s="198" t="s">
        <v>5929</v>
      </c>
      <c r="E301" s="198" t="s">
        <v>5040</v>
      </c>
      <c r="F301" s="193">
        <v>66.61</v>
      </c>
      <c r="G301" s="193">
        <v>1351</v>
      </c>
      <c r="H301" s="193">
        <v>900</v>
      </c>
      <c r="I301" s="193">
        <v>393</v>
      </c>
      <c r="J301" s="193">
        <v>258</v>
      </c>
      <c r="K301" s="193">
        <v>1</v>
      </c>
      <c r="L301" s="193">
        <v>4</v>
      </c>
      <c r="M301" s="193">
        <v>1</v>
      </c>
      <c r="N301" s="193">
        <v>3</v>
      </c>
      <c r="O301" s="193">
        <v>5</v>
      </c>
      <c r="P301" s="193">
        <v>228</v>
      </c>
      <c r="Q301" s="193">
        <v>0</v>
      </c>
      <c r="R301" s="193">
        <v>2</v>
      </c>
      <c r="S301" s="193">
        <f t="shared" si="62"/>
        <v>895</v>
      </c>
      <c r="T301" s="193">
        <f t="shared" si="63"/>
        <v>0.43910614525139663</v>
      </c>
      <c r="U301" s="197">
        <f t="shared" si="64"/>
        <v>1.1173184357541898E-3</v>
      </c>
      <c r="V301" s="193">
        <f t="shared" si="65"/>
        <v>0.28826815642458098</v>
      </c>
      <c r="W301" s="193">
        <f t="shared" si="66"/>
        <v>5.5865921787709499E-3</v>
      </c>
      <c r="X301" s="193">
        <f t="shared" si="67"/>
        <v>0.25474860335195532</v>
      </c>
      <c r="Y301" s="193">
        <f t="shared" si="68"/>
        <v>4.4692737430167594E-3</v>
      </c>
      <c r="Z301" s="193">
        <f t="shared" si="69"/>
        <v>1.1173184357541898E-3</v>
      </c>
      <c r="AA301" s="193">
        <f t="shared" si="70"/>
        <v>3.3519553072625698E-3</v>
      </c>
      <c r="AB301" s="193">
        <f t="shared" si="71"/>
        <v>0</v>
      </c>
      <c r="AC301" s="193">
        <f t="shared" si="72"/>
        <v>2.2346368715083797E-3</v>
      </c>
      <c r="AD301" s="193">
        <f t="shared" si="73"/>
        <v>0.43910614525139663</v>
      </c>
      <c r="AE301" s="193" t="str">
        <f t="shared" si="74"/>
        <v>Bush</v>
      </c>
      <c r="AF301" s="193"/>
      <c r="AG301" s="193" t="str">
        <f t="shared" si="61"/>
        <v>24-441</v>
      </c>
      <c r="AH301" s="209" t="s">
        <v>5929</v>
      </c>
      <c r="AJ301" s="202">
        <v>24</v>
      </c>
      <c r="AK301" s="202" t="s">
        <v>5202</v>
      </c>
      <c r="AL301" s="209" t="s">
        <v>5929</v>
      </c>
      <c r="AR301"/>
    </row>
    <row r="302" spans="1:44" s="202" customFormat="1" x14ac:dyDescent="0.25">
      <c r="A302" s="193" t="s">
        <v>5043</v>
      </c>
      <c r="B302" s="193">
        <v>24</v>
      </c>
      <c r="C302" s="193" t="s">
        <v>5961</v>
      </c>
      <c r="D302" s="198">
        <v>0</v>
      </c>
      <c r="E302" s="198" t="s">
        <v>4540</v>
      </c>
      <c r="F302" s="193"/>
      <c r="G302" s="193">
        <v>0</v>
      </c>
      <c r="H302" s="193">
        <v>1057</v>
      </c>
      <c r="I302" s="193">
        <v>529</v>
      </c>
      <c r="J302" s="193">
        <v>268</v>
      </c>
      <c r="K302" s="193">
        <v>1</v>
      </c>
      <c r="L302" s="193">
        <v>2</v>
      </c>
      <c r="M302" s="193">
        <v>0</v>
      </c>
      <c r="N302" s="193">
        <v>0</v>
      </c>
      <c r="O302" s="193">
        <v>3</v>
      </c>
      <c r="P302" s="193">
        <v>247</v>
      </c>
      <c r="Q302" s="193">
        <v>1</v>
      </c>
      <c r="R302" s="193">
        <v>1</v>
      </c>
      <c r="S302" s="193">
        <f t="shared" si="62"/>
        <v>1052</v>
      </c>
      <c r="T302" s="193">
        <f t="shared" si="63"/>
        <v>0.50285171102661597</v>
      </c>
      <c r="U302" s="197">
        <f t="shared" si="64"/>
        <v>9.5057034220532319E-4</v>
      </c>
      <c r="V302" s="193">
        <f t="shared" si="65"/>
        <v>0.25475285171102663</v>
      </c>
      <c r="W302" s="193">
        <f t="shared" si="66"/>
        <v>2.8517110266159697E-3</v>
      </c>
      <c r="X302" s="193">
        <f t="shared" si="67"/>
        <v>0.23479087452471484</v>
      </c>
      <c r="Y302" s="193">
        <f t="shared" si="68"/>
        <v>1.9011406844106464E-3</v>
      </c>
      <c r="Z302" s="193">
        <f t="shared" si="69"/>
        <v>0</v>
      </c>
      <c r="AA302" s="193">
        <f t="shared" si="70"/>
        <v>0</v>
      </c>
      <c r="AB302" s="193">
        <f t="shared" si="71"/>
        <v>9.5057034220532319E-4</v>
      </c>
      <c r="AC302" s="193">
        <f t="shared" si="72"/>
        <v>9.5057034220532319E-4</v>
      </c>
      <c r="AD302" s="193">
        <f t="shared" si="73"/>
        <v>0.50285171102661597</v>
      </c>
      <c r="AE302" s="193" t="str">
        <f t="shared" si="74"/>
        <v>Bush</v>
      </c>
      <c r="AF302" s="193"/>
      <c r="AG302" s="193" t="str">
        <f t="shared" si="61"/>
        <v>24-991</v>
      </c>
      <c r="AH302" s="209">
        <v>0</v>
      </c>
      <c r="AJ302" s="202">
        <v>24</v>
      </c>
      <c r="AK302" s="202" t="s">
        <v>5961</v>
      </c>
      <c r="AL302" s="209">
        <v>0</v>
      </c>
      <c r="AR302"/>
    </row>
    <row r="303" spans="1:44" s="202" customFormat="1" x14ac:dyDescent="0.25">
      <c r="A303" s="193" t="s">
        <v>5042</v>
      </c>
      <c r="B303" s="193">
        <v>24</v>
      </c>
      <c r="C303" s="193" t="s">
        <v>5962</v>
      </c>
      <c r="D303" s="198">
        <v>0</v>
      </c>
      <c r="E303" s="198" t="s">
        <v>4541</v>
      </c>
      <c r="F303" s="193"/>
      <c r="G303" s="193">
        <v>0</v>
      </c>
      <c r="H303" s="193">
        <v>838</v>
      </c>
      <c r="I303" s="193">
        <v>352</v>
      </c>
      <c r="J303" s="193">
        <v>168</v>
      </c>
      <c r="K303" s="193">
        <v>0</v>
      </c>
      <c r="L303" s="193">
        <v>7</v>
      </c>
      <c r="M303" s="193">
        <v>1</v>
      </c>
      <c r="N303" s="193">
        <v>4</v>
      </c>
      <c r="O303" s="193">
        <v>1</v>
      </c>
      <c r="P303" s="193">
        <v>294</v>
      </c>
      <c r="Q303" s="193">
        <v>1</v>
      </c>
      <c r="R303" s="193">
        <v>0</v>
      </c>
      <c r="S303" s="193">
        <f t="shared" si="62"/>
        <v>828</v>
      </c>
      <c r="T303" s="193">
        <f t="shared" si="63"/>
        <v>0.4251207729468599</v>
      </c>
      <c r="U303" s="197">
        <f t="shared" si="64"/>
        <v>0</v>
      </c>
      <c r="V303" s="193">
        <f t="shared" si="65"/>
        <v>0.20289855072463769</v>
      </c>
      <c r="W303" s="193">
        <f t="shared" si="66"/>
        <v>1.2077294685990338E-3</v>
      </c>
      <c r="X303" s="193">
        <f t="shared" si="67"/>
        <v>0.35507246376811596</v>
      </c>
      <c r="Y303" s="193">
        <f t="shared" si="68"/>
        <v>8.4541062801932361E-3</v>
      </c>
      <c r="Z303" s="193">
        <f t="shared" si="69"/>
        <v>1.2077294685990338E-3</v>
      </c>
      <c r="AA303" s="193">
        <f t="shared" si="70"/>
        <v>4.830917874396135E-3</v>
      </c>
      <c r="AB303" s="193">
        <f t="shared" si="71"/>
        <v>1.2077294685990338E-3</v>
      </c>
      <c r="AC303" s="193">
        <f t="shared" si="72"/>
        <v>0</v>
      </c>
      <c r="AD303" s="193">
        <f t="shared" si="73"/>
        <v>0.4251207729468599</v>
      </c>
      <c r="AE303" s="193" t="str">
        <f t="shared" si="74"/>
        <v>Bush</v>
      </c>
      <c r="AF303" s="193"/>
      <c r="AG303" s="193" t="str">
        <f t="shared" si="61"/>
        <v>24-995</v>
      </c>
      <c r="AH303" s="209">
        <v>0</v>
      </c>
      <c r="AJ303" s="202">
        <v>24</v>
      </c>
      <c r="AK303" s="202" t="s">
        <v>5962</v>
      </c>
      <c r="AL303" s="209">
        <v>0</v>
      </c>
      <c r="AR303"/>
    </row>
    <row r="304" spans="1:44" s="202" customFormat="1" x14ac:dyDescent="0.25">
      <c r="A304" s="193" t="s">
        <v>5041</v>
      </c>
      <c r="B304" s="193">
        <v>24</v>
      </c>
      <c r="C304" s="193" t="e">
        <v>#VALUE!</v>
      </c>
      <c r="D304" s="198">
        <v>0</v>
      </c>
      <c r="E304" s="198" t="s">
        <v>4542</v>
      </c>
      <c r="F304" s="193">
        <v>85.52</v>
      </c>
      <c r="G304" s="193">
        <v>8626</v>
      </c>
      <c r="H304" s="193">
        <v>7377</v>
      </c>
      <c r="I304" s="193">
        <v>3441</v>
      </c>
      <c r="J304" s="193">
        <v>1876</v>
      </c>
      <c r="K304" s="193">
        <v>6</v>
      </c>
      <c r="L304" s="193">
        <v>25</v>
      </c>
      <c r="M304" s="193">
        <v>7</v>
      </c>
      <c r="N304" s="193">
        <v>11</v>
      </c>
      <c r="O304" s="193">
        <v>27</v>
      </c>
      <c r="P304" s="193">
        <v>1930</v>
      </c>
      <c r="Q304" s="193">
        <v>5</v>
      </c>
      <c r="R304" s="193">
        <v>10</v>
      </c>
      <c r="S304" s="193">
        <f t="shared" si="62"/>
        <v>7338</v>
      </c>
      <c r="T304" s="193">
        <f t="shared" si="63"/>
        <v>0.46892886345053147</v>
      </c>
      <c r="U304" s="197">
        <f t="shared" si="64"/>
        <v>8.1766148814390845E-4</v>
      </c>
      <c r="V304" s="193">
        <f t="shared" si="65"/>
        <v>0.25565549195966203</v>
      </c>
      <c r="W304" s="193">
        <f t="shared" si="66"/>
        <v>3.6794766966475878E-3</v>
      </c>
      <c r="X304" s="193">
        <f t="shared" si="67"/>
        <v>0.2630144453529572</v>
      </c>
      <c r="Y304" s="193">
        <f t="shared" si="68"/>
        <v>3.406922867266285E-3</v>
      </c>
      <c r="Z304" s="193">
        <f t="shared" si="69"/>
        <v>9.5393840283455986E-4</v>
      </c>
      <c r="AA304" s="193">
        <f t="shared" si="70"/>
        <v>1.4990460615971655E-3</v>
      </c>
      <c r="AB304" s="193">
        <f t="shared" si="71"/>
        <v>6.8138457345325704E-4</v>
      </c>
      <c r="AC304" s="193">
        <f t="shared" si="72"/>
        <v>1.3627691469065141E-3</v>
      </c>
      <c r="AD304" s="193">
        <f t="shared" si="73"/>
        <v>0.46892886345053147</v>
      </c>
      <c r="AE304" s="193" t="str">
        <f t="shared" si="74"/>
        <v>Bush</v>
      </c>
      <c r="AF304" s="193"/>
      <c r="AG304" s="193" t="str">
        <f t="shared" si="61"/>
        <v>24-TOT</v>
      </c>
      <c r="AH304" s="209">
        <v>0</v>
      </c>
      <c r="AJ304" s="202">
        <v>24</v>
      </c>
      <c r="AK304" s="202" t="e">
        <v>#VALUE!</v>
      </c>
      <c r="AL304" s="209">
        <v>0</v>
      </c>
      <c r="AR304"/>
    </row>
    <row r="305" spans="1:44" s="202" customFormat="1" x14ac:dyDescent="0.25">
      <c r="A305" s="193" t="s">
        <v>5060</v>
      </c>
      <c r="B305" s="193">
        <v>25</v>
      </c>
      <c r="C305" s="193" t="s">
        <v>5202</v>
      </c>
      <c r="D305" s="198" t="s">
        <v>5929</v>
      </c>
      <c r="E305" s="198" t="s">
        <v>5050</v>
      </c>
      <c r="F305" s="193">
        <v>70</v>
      </c>
      <c r="G305" s="193">
        <v>1197</v>
      </c>
      <c r="H305" s="193">
        <v>838</v>
      </c>
      <c r="I305" s="193">
        <v>400</v>
      </c>
      <c r="J305" s="193">
        <v>167</v>
      </c>
      <c r="K305" s="193">
        <v>0</v>
      </c>
      <c r="L305" s="193">
        <v>3</v>
      </c>
      <c r="M305" s="193">
        <v>2</v>
      </c>
      <c r="N305" s="193">
        <v>2</v>
      </c>
      <c r="O305" s="193">
        <v>7</v>
      </c>
      <c r="P305" s="193">
        <v>251</v>
      </c>
      <c r="Q305" s="193">
        <v>0</v>
      </c>
      <c r="R305" s="193">
        <v>1</v>
      </c>
      <c r="S305" s="193">
        <f t="shared" si="62"/>
        <v>833</v>
      </c>
      <c r="T305" s="193">
        <f t="shared" si="63"/>
        <v>0.48019207683073228</v>
      </c>
      <c r="U305" s="197">
        <f t="shared" si="64"/>
        <v>0</v>
      </c>
      <c r="V305" s="193">
        <f t="shared" si="65"/>
        <v>0.20048019207683074</v>
      </c>
      <c r="W305" s="193">
        <f t="shared" si="66"/>
        <v>8.4033613445378148E-3</v>
      </c>
      <c r="X305" s="193">
        <f t="shared" si="67"/>
        <v>0.30132052821128452</v>
      </c>
      <c r="Y305" s="193">
        <f t="shared" si="68"/>
        <v>3.6014405762304922E-3</v>
      </c>
      <c r="Z305" s="193">
        <f t="shared" si="69"/>
        <v>2.4009603841536613E-3</v>
      </c>
      <c r="AA305" s="193">
        <f t="shared" si="70"/>
        <v>2.4009603841536613E-3</v>
      </c>
      <c r="AB305" s="193">
        <f t="shared" si="71"/>
        <v>0</v>
      </c>
      <c r="AC305" s="193">
        <f t="shared" si="72"/>
        <v>1.2004801920768306E-3</v>
      </c>
      <c r="AD305" s="193">
        <f t="shared" si="73"/>
        <v>0.48019207683073228</v>
      </c>
      <c r="AE305" s="193" t="str">
        <f t="shared" si="74"/>
        <v>Bush</v>
      </c>
      <c r="AF305" s="193"/>
      <c r="AG305" s="193" t="str">
        <f t="shared" si="61"/>
        <v>25-443</v>
      </c>
      <c r="AH305" s="209" t="s">
        <v>5929</v>
      </c>
      <c r="AJ305" s="202">
        <v>25</v>
      </c>
      <c r="AK305" s="202" t="s">
        <v>5202</v>
      </c>
      <c r="AL305" s="209" t="s">
        <v>5929</v>
      </c>
      <c r="AR305"/>
    </row>
    <row r="306" spans="1:44" s="202" customFormat="1" x14ac:dyDescent="0.25">
      <c r="A306" s="193" t="s">
        <v>5061</v>
      </c>
      <c r="B306" s="193">
        <v>25</v>
      </c>
      <c r="C306" s="193" t="s">
        <v>5202</v>
      </c>
      <c r="D306" s="198" t="s">
        <v>5929</v>
      </c>
      <c r="E306" s="198" t="s">
        <v>5051</v>
      </c>
      <c r="F306" s="193">
        <v>67.22</v>
      </c>
      <c r="G306" s="193">
        <v>955</v>
      </c>
      <c r="H306" s="193">
        <v>642</v>
      </c>
      <c r="I306" s="193">
        <v>259</v>
      </c>
      <c r="J306" s="193">
        <v>151</v>
      </c>
      <c r="K306" s="193">
        <v>0</v>
      </c>
      <c r="L306" s="193">
        <v>7</v>
      </c>
      <c r="M306" s="193">
        <v>0</v>
      </c>
      <c r="N306" s="193">
        <v>0</v>
      </c>
      <c r="O306" s="193">
        <v>2</v>
      </c>
      <c r="P306" s="193">
        <v>217</v>
      </c>
      <c r="Q306" s="193">
        <v>0</v>
      </c>
      <c r="R306" s="193">
        <v>1</v>
      </c>
      <c r="S306" s="193">
        <f t="shared" si="62"/>
        <v>637</v>
      </c>
      <c r="T306" s="193">
        <f t="shared" si="63"/>
        <v>0.40659340659340659</v>
      </c>
      <c r="U306" s="197">
        <f t="shared" si="64"/>
        <v>0</v>
      </c>
      <c r="V306" s="193">
        <f t="shared" si="65"/>
        <v>0.23704866562009419</v>
      </c>
      <c r="W306" s="193">
        <f t="shared" si="66"/>
        <v>3.1397174254317113E-3</v>
      </c>
      <c r="X306" s="193">
        <f t="shared" si="67"/>
        <v>0.34065934065934067</v>
      </c>
      <c r="Y306" s="193">
        <f t="shared" si="68"/>
        <v>1.098901098901099E-2</v>
      </c>
      <c r="Z306" s="193">
        <f t="shared" si="69"/>
        <v>0</v>
      </c>
      <c r="AA306" s="193">
        <f t="shared" si="70"/>
        <v>0</v>
      </c>
      <c r="AB306" s="193">
        <f t="shared" si="71"/>
        <v>0</v>
      </c>
      <c r="AC306" s="193">
        <f t="shared" si="72"/>
        <v>1.5698587127158557E-3</v>
      </c>
      <c r="AD306" s="193">
        <f t="shared" si="73"/>
        <v>0.40659340659340659</v>
      </c>
      <c r="AE306" s="193" t="str">
        <f t="shared" si="74"/>
        <v>Bush</v>
      </c>
      <c r="AF306" s="193"/>
      <c r="AG306" s="193" t="str">
        <f t="shared" si="61"/>
        <v>25-445</v>
      </c>
      <c r="AH306" s="209" t="s">
        <v>5929</v>
      </c>
      <c r="AJ306" s="202">
        <v>25</v>
      </c>
      <c r="AK306" s="202" t="s">
        <v>5202</v>
      </c>
      <c r="AL306" s="209" t="s">
        <v>5929</v>
      </c>
      <c r="AR306"/>
    </row>
    <row r="307" spans="1:44" s="202" customFormat="1" x14ac:dyDescent="0.25">
      <c r="A307" s="193" t="s">
        <v>5062</v>
      </c>
      <c r="B307" s="193">
        <v>25</v>
      </c>
      <c r="C307" s="193" t="s">
        <v>5202</v>
      </c>
      <c r="D307" s="198" t="s">
        <v>5929</v>
      </c>
      <c r="E307" s="198" t="s">
        <v>5052</v>
      </c>
      <c r="F307" s="193">
        <v>68.14</v>
      </c>
      <c r="G307" s="193">
        <v>1061</v>
      </c>
      <c r="H307" s="193">
        <v>723</v>
      </c>
      <c r="I307" s="193">
        <v>350</v>
      </c>
      <c r="J307" s="193">
        <v>156</v>
      </c>
      <c r="K307" s="193">
        <v>0</v>
      </c>
      <c r="L307" s="193">
        <v>6</v>
      </c>
      <c r="M307" s="193">
        <v>2</v>
      </c>
      <c r="N307" s="193">
        <v>1</v>
      </c>
      <c r="O307" s="193">
        <v>5</v>
      </c>
      <c r="P307" s="193">
        <v>198</v>
      </c>
      <c r="Q307" s="193">
        <v>0</v>
      </c>
      <c r="R307" s="193">
        <v>2</v>
      </c>
      <c r="S307" s="193">
        <f t="shared" si="62"/>
        <v>720</v>
      </c>
      <c r="T307" s="193">
        <f t="shared" si="63"/>
        <v>0.4861111111111111</v>
      </c>
      <c r="U307" s="197">
        <f t="shared" si="64"/>
        <v>0</v>
      </c>
      <c r="V307" s="193">
        <f t="shared" si="65"/>
        <v>0.21666666666666667</v>
      </c>
      <c r="W307" s="193">
        <f t="shared" si="66"/>
        <v>6.9444444444444441E-3</v>
      </c>
      <c r="X307" s="193">
        <f t="shared" si="67"/>
        <v>0.27500000000000002</v>
      </c>
      <c r="Y307" s="193">
        <f t="shared" si="68"/>
        <v>8.3333333333333332E-3</v>
      </c>
      <c r="Z307" s="193">
        <f t="shared" si="69"/>
        <v>2.7777777777777779E-3</v>
      </c>
      <c r="AA307" s="193">
        <f t="shared" si="70"/>
        <v>1.3888888888888889E-3</v>
      </c>
      <c r="AB307" s="193">
        <f t="shared" si="71"/>
        <v>0</v>
      </c>
      <c r="AC307" s="193">
        <f t="shared" si="72"/>
        <v>2.7777777777777779E-3</v>
      </c>
      <c r="AD307" s="193">
        <f t="shared" si="73"/>
        <v>0.4861111111111111</v>
      </c>
      <c r="AE307" s="193" t="str">
        <f t="shared" si="74"/>
        <v>Bush</v>
      </c>
      <c r="AF307" s="193"/>
      <c r="AG307" s="193" t="str">
        <f t="shared" si="61"/>
        <v>25-447</v>
      </c>
      <c r="AH307" s="209" t="s">
        <v>5929</v>
      </c>
      <c r="AJ307" s="202">
        <v>25</v>
      </c>
      <c r="AK307" s="202" t="s">
        <v>5202</v>
      </c>
      <c r="AL307" s="209" t="s">
        <v>5929</v>
      </c>
      <c r="AR307"/>
    </row>
    <row r="308" spans="1:44" s="202" customFormat="1" x14ac:dyDescent="0.25">
      <c r="A308" s="193" t="s">
        <v>5063</v>
      </c>
      <c r="B308" s="193">
        <v>25</v>
      </c>
      <c r="C308" s="193" t="s">
        <v>5202</v>
      </c>
      <c r="D308" s="198" t="s">
        <v>5929</v>
      </c>
      <c r="E308" s="198" t="s">
        <v>5053</v>
      </c>
      <c r="F308" s="193">
        <v>63.86</v>
      </c>
      <c r="G308" s="193">
        <v>1511</v>
      </c>
      <c r="H308" s="193">
        <v>965</v>
      </c>
      <c r="I308" s="193">
        <v>461</v>
      </c>
      <c r="J308" s="193">
        <v>192</v>
      </c>
      <c r="K308" s="193">
        <v>1</v>
      </c>
      <c r="L308" s="193">
        <v>6</v>
      </c>
      <c r="M308" s="193">
        <v>0</v>
      </c>
      <c r="N308" s="193">
        <v>2</v>
      </c>
      <c r="O308" s="193">
        <v>2</v>
      </c>
      <c r="P308" s="193">
        <v>287</v>
      </c>
      <c r="Q308" s="193">
        <v>1</v>
      </c>
      <c r="R308" s="193">
        <v>1</v>
      </c>
      <c r="S308" s="193">
        <f t="shared" si="62"/>
        <v>953</v>
      </c>
      <c r="T308" s="193">
        <f t="shared" si="63"/>
        <v>0.48373557187827909</v>
      </c>
      <c r="U308" s="197">
        <f t="shared" si="64"/>
        <v>1.0493179433368311E-3</v>
      </c>
      <c r="V308" s="193">
        <f t="shared" si="65"/>
        <v>0.20146904512067157</v>
      </c>
      <c r="W308" s="193">
        <f t="shared" si="66"/>
        <v>2.0986358866736622E-3</v>
      </c>
      <c r="X308" s="193">
        <f t="shared" si="67"/>
        <v>0.30115424973767052</v>
      </c>
      <c r="Y308" s="193">
        <f t="shared" si="68"/>
        <v>6.2959076600209865E-3</v>
      </c>
      <c r="Z308" s="193">
        <f t="shared" si="69"/>
        <v>0</v>
      </c>
      <c r="AA308" s="193">
        <f t="shared" si="70"/>
        <v>2.0986358866736622E-3</v>
      </c>
      <c r="AB308" s="193">
        <f t="shared" si="71"/>
        <v>1.0493179433368311E-3</v>
      </c>
      <c r="AC308" s="193">
        <f t="shared" si="72"/>
        <v>1.0493179433368311E-3</v>
      </c>
      <c r="AD308" s="193">
        <f t="shared" si="73"/>
        <v>0.48373557187827909</v>
      </c>
      <c r="AE308" s="193" t="str">
        <f t="shared" si="74"/>
        <v>Bush</v>
      </c>
      <c r="AF308" s="193"/>
      <c r="AG308" s="193" t="str">
        <f t="shared" si="61"/>
        <v>25-449</v>
      </c>
      <c r="AH308" s="209" t="s">
        <v>5929</v>
      </c>
      <c r="AJ308" s="202">
        <v>25</v>
      </c>
      <c r="AK308" s="202" t="s">
        <v>5202</v>
      </c>
      <c r="AL308" s="209" t="s">
        <v>5929</v>
      </c>
      <c r="AR308"/>
    </row>
    <row r="309" spans="1:44" s="202" customFormat="1" x14ac:dyDescent="0.25">
      <c r="A309" s="193" t="s">
        <v>5064</v>
      </c>
      <c r="B309" s="193">
        <v>25</v>
      </c>
      <c r="C309" s="193" t="s">
        <v>5202</v>
      </c>
      <c r="D309" s="198" t="s">
        <v>5929</v>
      </c>
      <c r="E309" s="198" t="s">
        <v>5054</v>
      </c>
      <c r="F309" s="193">
        <v>69.78</v>
      </c>
      <c r="G309" s="193">
        <v>801</v>
      </c>
      <c r="H309" s="193">
        <v>559</v>
      </c>
      <c r="I309" s="193">
        <v>268</v>
      </c>
      <c r="J309" s="193">
        <v>134</v>
      </c>
      <c r="K309" s="193">
        <v>0</v>
      </c>
      <c r="L309" s="193">
        <v>3</v>
      </c>
      <c r="M309" s="193">
        <v>1</v>
      </c>
      <c r="N309" s="193">
        <v>2</v>
      </c>
      <c r="O309" s="193">
        <v>1</v>
      </c>
      <c r="P309" s="193">
        <v>146</v>
      </c>
      <c r="Q309" s="193">
        <v>0</v>
      </c>
      <c r="R309" s="193">
        <v>0</v>
      </c>
      <c r="S309" s="193">
        <f t="shared" si="62"/>
        <v>555</v>
      </c>
      <c r="T309" s="193">
        <f t="shared" si="63"/>
        <v>0.48288288288288289</v>
      </c>
      <c r="U309" s="197">
        <f t="shared" si="64"/>
        <v>0</v>
      </c>
      <c r="V309" s="193">
        <f t="shared" si="65"/>
        <v>0.24144144144144145</v>
      </c>
      <c r="W309" s="193">
        <f t="shared" si="66"/>
        <v>1.8018018018018018E-3</v>
      </c>
      <c r="X309" s="193">
        <f t="shared" si="67"/>
        <v>0.26306306306306304</v>
      </c>
      <c r="Y309" s="193">
        <f t="shared" si="68"/>
        <v>5.4054054054054057E-3</v>
      </c>
      <c r="Z309" s="193">
        <f t="shared" si="69"/>
        <v>1.8018018018018018E-3</v>
      </c>
      <c r="AA309" s="193">
        <f t="shared" si="70"/>
        <v>3.6036036036036037E-3</v>
      </c>
      <c r="AB309" s="193">
        <f t="shared" si="71"/>
        <v>0</v>
      </c>
      <c r="AC309" s="193">
        <f t="shared" si="72"/>
        <v>0</v>
      </c>
      <c r="AD309" s="193">
        <f t="shared" si="73"/>
        <v>0.48288288288288289</v>
      </c>
      <c r="AE309" s="193" t="str">
        <f t="shared" si="74"/>
        <v>Bush</v>
      </c>
      <c r="AF309" s="193"/>
      <c r="AG309" s="193" t="str">
        <f t="shared" si="61"/>
        <v>25-451</v>
      </c>
      <c r="AH309" s="209" t="s">
        <v>5929</v>
      </c>
      <c r="AJ309" s="202">
        <v>25</v>
      </c>
      <c r="AK309" s="202" t="s">
        <v>5202</v>
      </c>
      <c r="AL309" s="209" t="s">
        <v>5929</v>
      </c>
      <c r="AR309"/>
    </row>
    <row r="310" spans="1:44" s="202" customFormat="1" x14ac:dyDescent="0.25">
      <c r="A310" s="193" t="s">
        <v>5065</v>
      </c>
      <c r="B310" s="193">
        <v>25</v>
      </c>
      <c r="C310" s="193" t="s">
        <v>5202</v>
      </c>
      <c r="D310" s="198" t="s">
        <v>5929</v>
      </c>
      <c r="E310" s="198" t="s">
        <v>5055</v>
      </c>
      <c r="F310" s="193">
        <v>65.84</v>
      </c>
      <c r="G310" s="193">
        <v>1467</v>
      </c>
      <c r="H310" s="193">
        <v>966</v>
      </c>
      <c r="I310" s="193">
        <v>462</v>
      </c>
      <c r="J310" s="193">
        <v>210</v>
      </c>
      <c r="K310" s="193">
        <v>0</v>
      </c>
      <c r="L310" s="193">
        <v>1</v>
      </c>
      <c r="M310" s="193">
        <v>0</v>
      </c>
      <c r="N310" s="193">
        <v>1</v>
      </c>
      <c r="O310" s="193">
        <v>1</v>
      </c>
      <c r="P310" s="193">
        <v>284</v>
      </c>
      <c r="Q310" s="193">
        <v>0</v>
      </c>
      <c r="R310" s="193">
        <v>2</v>
      </c>
      <c r="S310" s="193">
        <f t="shared" si="62"/>
        <v>961</v>
      </c>
      <c r="T310" s="193">
        <f t="shared" si="63"/>
        <v>0.48074921956295524</v>
      </c>
      <c r="U310" s="197">
        <f t="shared" si="64"/>
        <v>0</v>
      </c>
      <c r="V310" s="193">
        <f t="shared" si="65"/>
        <v>0.21852237252861603</v>
      </c>
      <c r="W310" s="193">
        <f t="shared" si="66"/>
        <v>1.0405827263267431E-3</v>
      </c>
      <c r="X310" s="193">
        <f t="shared" si="67"/>
        <v>0.29552549427679503</v>
      </c>
      <c r="Y310" s="193">
        <f t="shared" si="68"/>
        <v>1.0405827263267431E-3</v>
      </c>
      <c r="Z310" s="193">
        <f t="shared" si="69"/>
        <v>0</v>
      </c>
      <c r="AA310" s="193">
        <f t="shared" si="70"/>
        <v>1.0405827263267431E-3</v>
      </c>
      <c r="AB310" s="193">
        <f t="shared" si="71"/>
        <v>0</v>
      </c>
      <c r="AC310" s="193">
        <f t="shared" si="72"/>
        <v>2.0811654526534861E-3</v>
      </c>
      <c r="AD310" s="193">
        <f t="shared" si="73"/>
        <v>0.48074921956295524</v>
      </c>
      <c r="AE310" s="193" t="str">
        <f t="shared" si="74"/>
        <v>Bush</v>
      </c>
      <c r="AF310" s="193"/>
      <c r="AG310" s="193" t="str">
        <f t="shared" si="61"/>
        <v>25-543</v>
      </c>
      <c r="AH310" s="209" t="s">
        <v>5929</v>
      </c>
      <c r="AJ310" s="202">
        <v>25</v>
      </c>
      <c r="AK310" s="202" t="s">
        <v>5202</v>
      </c>
      <c r="AL310" s="209" t="s">
        <v>5929</v>
      </c>
      <c r="AR310"/>
    </row>
    <row r="311" spans="1:44" s="202" customFormat="1" x14ac:dyDescent="0.25">
      <c r="A311" s="193" t="s">
        <v>5066</v>
      </c>
      <c r="B311" s="193">
        <v>25</v>
      </c>
      <c r="C311" s="193" t="s">
        <v>5202</v>
      </c>
      <c r="D311" s="198" t="s">
        <v>5929</v>
      </c>
      <c r="E311" s="198" t="s">
        <v>5056</v>
      </c>
      <c r="F311" s="193">
        <v>66.819999999999993</v>
      </c>
      <c r="G311" s="193">
        <v>1028</v>
      </c>
      <c r="H311" s="193">
        <v>687</v>
      </c>
      <c r="I311" s="193">
        <v>301</v>
      </c>
      <c r="J311" s="193">
        <v>170</v>
      </c>
      <c r="K311" s="193">
        <v>0</v>
      </c>
      <c r="L311" s="193">
        <v>3</v>
      </c>
      <c r="M311" s="193">
        <v>1</v>
      </c>
      <c r="N311" s="193">
        <v>3</v>
      </c>
      <c r="O311" s="193">
        <v>0</v>
      </c>
      <c r="P311" s="193">
        <v>199</v>
      </c>
      <c r="Q311" s="193">
        <v>3</v>
      </c>
      <c r="R311" s="193">
        <v>2</v>
      </c>
      <c r="S311" s="193">
        <f t="shared" si="62"/>
        <v>682</v>
      </c>
      <c r="T311" s="193">
        <f t="shared" si="63"/>
        <v>0.44134897360703812</v>
      </c>
      <c r="U311" s="197">
        <f t="shared" si="64"/>
        <v>0</v>
      </c>
      <c r="V311" s="193">
        <f t="shared" si="65"/>
        <v>0.24926686217008798</v>
      </c>
      <c r="W311" s="193">
        <f t="shared" si="66"/>
        <v>0</v>
      </c>
      <c r="X311" s="193">
        <f t="shared" si="67"/>
        <v>0.29178885630498536</v>
      </c>
      <c r="Y311" s="193">
        <f t="shared" si="68"/>
        <v>4.3988269794721412E-3</v>
      </c>
      <c r="Z311" s="193">
        <f t="shared" si="69"/>
        <v>1.4662756598240469E-3</v>
      </c>
      <c r="AA311" s="193">
        <f t="shared" si="70"/>
        <v>4.3988269794721412E-3</v>
      </c>
      <c r="AB311" s="193">
        <f t="shared" si="71"/>
        <v>4.3988269794721412E-3</v>
      </c>
      <c r="AC311" s="193">
        <f t="shared" si="72"/>
        <v>2.9325513196480938E-3</v>
      </c>
      <c r="AD311" s="193">
        <f t="shared" si="73"/>
        <v>0.44134897360703812</v>
      </c>
      <c r="AE311" s="193" t="str">
        <f t="shared" si="74"/>
        <v>Bush</v>
      </c>
      <c r="AF311" s="193"/>
      <c r="AG311" s="193" t="str">
        <f t="shared" si="61"/>
        <v>25-455</v>
      </c>
      <c r="AH311" s="209" t="s">
        <v>5929</v>
      </c>
      <c r="AJ311" s="202">
        <v>25</v>
      </c>
      <c r="AK311" s="202" t="s">
        <v>5202</v>
      </c>
      <c r="AL311" s="209" t="s">
        <v>5929</v>
      </c>
      <c r="AR311"/>
    </row>
    <row r="312" spans="1:44" s="202" customFormat="1" x14ac:dyDescent="0.25">
      <c r="A312" s="193" t="s">
        <v>5059</v>
      </c>
      <c r="B312" s="193">
        <v>25</v>
      </c>
      <c r="C312" s="193" t="s">
        <v>5961</v>
      </c>
      <c r="D312" s="198">
        <v>0</v>
      </c>
      <c r="E312" s="198" t="s">
        <v>4540</v>
      </c>
      <c r="F312" s="193"/>
      <c r="G312" s="193">
        <v>0</v>
      </c>
      <c r="H312" s="193">
        <v>771</v>
      </c>
      <c r="I312" s="193">
        <v>377</v>
      </c>
      <c r="J312" s="193">
        <v>184</v>
      </c>
      <c r="K312" s="193">
        <v>1</v>
      </c>
      <c r="L312" s="193">
        <v>0</v>
      </c>
      <c r="M312" s="193">
        <v>0</v>
      </c>
      <c r="N312" s="193">
        <v>0</v>
      </c>
      <c r="O312" s="193">
        <v>5</v>
      </c>
      <c r="P312" s="193">
        <v>201</v>
      </c>
      <c r="Q312" s="193">
        <v>2</v>
      </c>
      <c r="R312" s="193">
        <v>0</v>
      </c>
      <c r="S312" s="193">
        <f t="shared" si="62"/>
        <v>770</v>
      </c>
      <c r="T312" s="193">
        <f t="shared" si="63"/>
        <v>0.48961038961038961</v>
      </c>
      <c r="U312" s="197">
        <f t="shared" si="64"/>
        <v>1.2987012987012987E-3</v>
      </c>
      <c r="V312" s="193">
        <f t="shared" si="65"/>
        <v>0.23896103896103896</v>
      </c>
      <c r="W312" s="193">
        <f t="shared" si="66"/>
        <v>6.4935064935064939E-3</v>
      </c>
      <c r="X312" s="193">
        <f t="shared" si="67"/>
        <v>0.26103896103896101</v>
      </c>
      <c r="Y312" s="193">
        <f t="shared" si="68"/>
        <v>0</v>
      </c>
      <c r="Z312" s="193">
        <f t="shared" si="69"/>
        <v>0</v>
      </c>
      <c r="AA312" s="193">
        <f t="shared" si="70"/>
        <v>0</v>
      </c>
      <c r="AB312" s="193">
        <f t="shared" si="71"/>
        <v>2.5974025974025974E-3</v>
      </c>
      <c r="AC312" s="193">
        <f t="shared" si="72"/>
        <v>0</v>
      </c>
      <c r="AD312" s="193">
        <f t="shared" si="73"/>
        <v>0.48961038961038961</v>
      </c>
      <c r="AE312" s="193" t="str">
        <f t="shared" si="74"/>
        <v>Bush</v>
      </c>
      <c r="AF312" s="193"/>
      <c r="AG312" s="193" t="str">
        <f t="shared" si="61"/>
        <v>25-991</v>
      </c>
      <c r="AH312" s="209">
        <v>0</v>
      </c>
      <c r="AJ312" s="202">
        <v>25</v>
      </c>
      <c r="AK312" s="202" t="s">
        <v>5961</v>
      </c>
      <c r="AL312" s="209">
        <v>0</v>
      </c>
      <c r="AR312"/>
    </row>
    <row r="313" spans="1:44" s="202" customFormat="1" x14ac:dyDescent="0.25">
      <c r="A313" s="193" t="s">
        <v>5058</v>
      </c>
      <c r="B313" s="193">
        <v>25</v>
      </c>
      <c r="C313" s="193" t="s">
        <v>5962</v>
      </c>
      <c r="D313" s="198">
        <v>0</v>
      </c>
      <c r="E313" s="198" t="s">
        <v>4541</v>
      </c>
      <c r="F313" s="193"/>
      <c r="G313" s="193">
        <v>0</v>
      </c>
      <c r="H313" s="193">
        <v>829</v>
      </c>
      <c r="I313" s="193">
        <v>319</v>
      </c>
      <c r="J313" s="193">
        <v>149</v>
      </c>
      <c r="K313" s="193">
        <v>1</v>
      </c>
      <c r="L313" s="193">
        <v>3</v>
      </c>
      <c r="M313" s="193">
        <v>0</v>
      </c>
      <c r="N313" s="193">
        <v>3</v>
      </c>
      <c r="O313" s="193">
        <v>0</v>
      </c>
      <c r="P313" s="193">
        <v>339</v>
      </c>
      <c r="Q313" s="193">
        <v>2</v>
      </c>
      <c r="R313" s="193">
        <v>0</v>
      </c>
      <c r="S313" s="193">
        <f t="shared" si="62"/>
        <v>816</v>
      </c>
      <c r="T313" s="193">
        <f t="shared" si="63"/>
        <v>0.39093137254901961</v>
      </c>
      <c r="U313" s="197">
        <f t="shared" si="64"/>
        <v>1.2254901960784314E-3</v>
      </c>
      <c r="V313" s="193">
        <f t="shared" si="65"/>
        <v>0.18259803921568626</v>
      </c>
      <c r="W313" s="193">
        <f t="shared" si="66"/>
        <v>0</v>
      </c>
      <c r="X313" s="193">
        <f t="shared" si="67"/>
        <v>0.41544117647058826</v>
      </c>
      <c r="Y313" s="193">
        <f t="shared" si="68"/>
        <v>3.6764705882352941E-3</v>
      </c>
      <c r="Z313" s="193">
        <f t="shared" si="69"/>
        <v>0</v>
      </c>
      <c r="AA313" s="193">
        <f t="shared" si="70"/>
        <v>3.6764705882352941E-3</v>
      </c>
      <c r="AB313" s="193">
        <f t="shared" si="71"/>
        <v>2.4509803921568627E-3</v>
      </c>
      <c r="AC313" s="193">
        <f t="shared" si="72"/>
        <v>0</v>
      </c>
      <c r="AD313" s="193">
        <f t="shared" si="73"/>
        <v>4.4154411764705879</v>
      </c>
      <c r="AE313" s="193" t="str">
        <f t="shared" si="74"/>
        <v>Perot</v>
      </c>
      <c r="AF313" s="193"/>
      <c r="AG313" s="193" t="str">
        <f t="shared" si="61"/>
        <v>25-995</v>
      </c>
      <c r="AH313" s="209">
        <v>0</v>
      </c>
      <c r="AJ313" s="202">
        <v>25</v>
      </c>
      <c r="AK313" s="202" t="s">
        <v>5962</v>
      </c>
      <c r="AL313" s="209">
        <v>0</v>
      </c>
      <c r="AR313"/>
    </row>
    <row r="314" spans="1:44" s="202" customFormat="1" x14ac:dyDescent="0.25">
      <c r="A314" s="193" t="s">
        <v>5057</v>
      </c>
      <c r="B314" s="193">
        <v>25</v>
      </c>
      <c r="C314" s="193" t="e">
        <v>#VALUE!</v>
      </c>
      <c r="D314" s="198">
        <v>0</v>
      </c>
      <c r="E314" s="198" t="s">
        <v>4542</v>
      </c>
      <c r="F314" s="193">
        <v>87.03</v>
      </c>
      <c r="G314" s="193">
        <v>8020</v>
      </c>
      <c r="H314" s="193">
        <v>6980</v>
      </c>
      <c r="I314" s="193">
        <v>3197</v>
      </c>
      <c r="J314" s="193">
        <v>1513</v>
      </c>
      <c r="K314" s="193">
        <v>3</v>
      </c>
      <c r="L314" s="193">
        <v>32</v>
      </c>
      <c r="M314" s="193">
        <v>6</v>
      </c>
      <c r="N314" s="193">
        <v>14</v>
      </c>
      <c r="O314" s="193">
        <v>23</v>
      </c>
      <c r="P314" s="193">
        <v>2122</v>
      </c>
      <c r="Q314" s="193">
        <v>8</v>
      </c>
      <c r="R314" s="193">
        <v>9</v>
      </c>
      <c r="S314" s="193">
        <f t="shared" si="62"/>
        <v>6927</v>
      </c>
      <c r="T314" s="193">
        <f t="shared" si="63"/>
        <v>0.46152735672008083</v>
      </c>
      <c r="U314" s="197">
        <f t="shared" si="64"/>
        <v>4.3308791684711995E-4</v>
      </c>
      <c r="V314" s="193">
        <f t="shared" si="65"/>
        <v>0.21842067272989751</v>
      </c>
      <c r="W314" s="193">
        <f t="shared" si="66"/>
        <v>3.3203406958279198E-3</v>
      </c>
      <c r="X314" s="193">
        <f t="shared" si="67"/>
        <v>0.30633751984986285</v>
      </c>
      <c r="Y314" s="193">
        <f t="shared" si="68"/>
        <v>4.6196044463692795E-3</v>
      </c>
      <c r="Z314" s="193">
        <f t="shared" si="69"/>
        <v>8.661758336942399E-4</v>
      </c>
      <c r="AA314" s="193">
        <f t="shared" si="70"/>
        <v>2.0210769452865597E-3</v>
      </c>
      <c r="AB314" s="193">
        <f t="shared" si="71"/>
        <v>1.1549011115923199E-3</v>
      </c>
      <c r="AC314" s="193">
        <f t="shared" si="72"/>
        <v>1.2992637505413599E-3</v>
      </c>
      <c r="AD314" s="193">
        <f t="shared" si="73"/>
        <v>0.46152735672008083</v>
      </c>
      <c r="AE314" s="193" t="str">
        <f t="shared" si="74"/>
        <v>Bush</v>
      </c>
      <c r="AF314" s="193"/>
      <c r="AG314" s="193" t="str">
        <f t="shared" si="61"/>
        <v>25-TOT</v>
      </c>
      <c r="AH314" s="209">
        <v>0</v>
      </c>
      <c r="AJ314" s="202">
        <v>25</v>
      </c>
      <c r="AK314" s="202" t="e">
        <v>#VALUE!</v>
      </c>
      <c r="AL314" s="209">
        <v>0</v>
      </c>
      <c r="AR314"/>
    </row>
    <row r="315" spans="1:44" s="202" customFormat="1" x14ac:dyDescent="0.25">
      <c r="A315" s="193" t="s">
        <v>5075</v>
      </c>
      <c r="B315" s="193">
        <v>26</v>
      </c>
      <c r="C315" s="193" t="s">
        <v>5202</v>
      </c>
      <c r="D315" s="198" t="s">
        <v>5930</v>
      </c>
      <c r="E315" s="198" t="s">
        <v>5067</v>
      </c>
      <c r="F315" s="193">
        <v>65.73</v>
      </c>
      <c r="G315" s="193">
        <v>1681</v>
      </c>
      <c r="H315" s="193">
        <v>1105</v>
      </c>
      <c r="I315" s="193">
        <v>413</v>
      </c>
      <c r="J315" s="193">
        <v>248</v>
      </c>
      <c r="K315" s="193">
        <v>0</v>
      </c>
      <c r="L315" s="193">
        <v>16</v>
      </c>
      <c r="M315" s="193">
        <v>1</v>
      </c>
      <c r="N315" s="193">
        <v>1</v>
      </c>
      <c r="O315" s="193">
        <v>9</v>
      </c>
      <c r="P315" s="193">
        <v>405</v>
      </c>
      <c r="Q315" s="193">
        <v>1</v>
      </c>
      <c r="R315" s="193">
        <v>2</v>
      </c>
      <c r="S315" s="193">
        <f t="shared" si="62"/>
        <v>1096</v>
      </c>
      <c r="T315" s="193">
        <f t="shared" si="63"/>
        <v>0.3768248175182482</v>
      </c>
      <c r="U315" s="197">
        <f t="shared" si="64"/>
        <v>0</v>
      </c>
      <c r="V315" s="193">
        <f t="shared" si="65"/>
        <v>0.22627737226277372</v>
      </c>
      <c r="W315" s="193">
        <f t="shared" si="66"/>
        <v>8.2116788321167887E-3</v>
      </c>
      <c r="X315" s="193">
        <f t="shared" si="67"/>
        <v>0.36952554744525545</v>
      </c>
      <c r="Y315" s="193">
        <f t="shared" si="68"/>
        <v>1.4598540145985401E-2</v>
      </c>
      <c r="Z315" s="193">
        <f t="shared" si="69"/>
        <v>9.1240875912408756E-4</v>
      </c>
      <c r="AA315" s="193">
        <f t="shared" si="70"/>
        <v>9.1240875912408756E-4</v>
      </c>
      <c r="AB315" s="193">
        <f t="shared" si="71"/>
        <v>9.1240875912408756E-4</v>
      </c>
      <c r="AC315" s="193">
        <f t="shared" si="72"/>
        <v>1.8248175182481751E-3</v>
      </c>
      <c r="AD315" s="193">
        <f t="shared" si="73"/>
        <v>0.3768248175182482</v>
      </c>
      <c r="AE315" s="193" t="str">
        <f t="shared" si="74"/>
        <v>Bush</v>
      </c>
      <c r="AF315" s="193"/>
      <c r="AG315" s="193" t="str">
        <f t="shared" si="61"/>
        <v>26-011</v>
      </c>
      <c r="AH315" s="209" t="s">
        <v>5930</v>
      </c>
      <c r="AJ315" s="202">
        <v>26</v>
      </c>
      <c r="AK315" s="202" t="s">
        <v>5202</v>
      </c>
      <c r="AL315" s="209" t="s">
        <v>5930</v>
      </c>
      <c r="AR315"/>
    </row>
    <row r="316" spans="1:44" s="202" customFormat="1" x14ac:dyDescent="0.25">
      <c r="A316" s="193" t="s">
        <v>5076</v>
      </c>
      <c r="B316" s="193">
        <v>26</v>
      </c>
      <c r="C316" s="193" t="s">
        <v>5202</v>
      </c>
      <c r="D316" s="198" t="s">
        <v>5930</v>
      </c>
      <c r="E316" s="198" t="s">
        <v>5068</v>
      </c>
      <c r="F316" s="193">
        <v>67.33</v>
      </c>
      <c r="G316" s="193">
        <v>2082</v>
      </c>
      <c r="H316" s="193">
        <v>1402</v>
      </c>
      <c r="I316" s="193">
        <v>610</v>
      </c>
      <c r="J316" s="193">
        <v>333</v>
      </c>
      <c r="K316" s="193">
        <v>0</v>
      </c>
      <c r="L316" s="193">
        <v>13</v>
      </c>
      <c r="M316" s="193">
        <v>0</v>
      </c>
      <c r="N316" s="193">
        <v>5</v>
      </c>
      <c r="O316" s="193">
        <v>7</v>
      </c>
      <c r="P316" s="193">
        <v>424</v>
      </c>
      <c r="Q316" s="193">
        <v>3</v>
      </c>
      <c r="R316" s="193">
        <v>1</v>
      </c>
      <c r="S316" s="193">
        <f t="shared" si="62"/>
        <v>1396</v>
      </c>
      <c r="T316" s="193">
        <f t="shared" si="63"/>
        <v>0.43696275071633239</v>
      </c>
      <c r="U316" s="197">
        <f t="shared" si="64"/>
        <v>0</v>
      </c>
      <c r="V316" s="193">
        <f t="shared" si="65"/>
        <v>0.23853868194842406</v>
      </c>
      <c r="W316" s="193">
        <f t="shared" si="66"/>
        <v>5.0143266475644703E-3</v>
      </c>
      <c r="X316" s="193">
        <f t="shared" si="67"/>
        <v>0.30372492836676218</v>
      </c>
      <c r="Y316" s="193">
        <f t="shared" si="68"/>
        <v>9.3123209169054446E-3</v>
      </c>
      <c r="Z316" s="193">
        <f t="shared" si="69"/>
        <v>0</v>
      </c>
      <c r="AA316" s="193">
        <f t="shared" si="70"/>
        <v>3.5816618911174787E-3</v>
      </c>
      <c r="AB316" s="193">
        <f t="shared" si="71"/>
        <v>2.1489971346704871E-3</v>
      </c>
      <c r="AC316" s="193">
        <f t="shared" si="72"/>
        <v>7.1633237822349568E-4</v>
      </c>
      <c r="AD316" s="193">
        <f t="shared" si="73"/>
        <v>0.43696275071633239</v>
      </c>
      <c r="AE316" s="193" t="str">
        <f t="shared" si="74"/>
        <v>Bush</v>
      </c>
      <c r="AF316" s="193"/>
      <c r="AG316" s="193" t="str">
        <f t="shared" si="61"/>
        <v>26-019</v>
      </c>
      <c r="AH316" s="209" t="s">
        <v>5930</v>
      </c>
      <c r="AJ316" s="202">
        <v>26</v>
      </c>
      <c r="AK316" s="202" t="s">
        <v>5202</v>
      </c>
      <c r="AL316" s="209" t="s">
        <v>5930</v>
      </c>
      <c r="AR316"/>
    </row>
    <row r="317" spans="1:44" s="202" customFormat="1" x14ac:dyDescent="0.25">
      <c r="A317" s="193" t="s">
        <v>5077</v>
      </c>
      <c r="B317" s="193">
        <v>26</v>
      </c>
      <c r="C317" s="193" t="s">
        <v>5202</v>
      </c>
      <c r="D317" s="198" t="s">
        <v>5930</v>
      </c>
      <c r="E317" s="198" t="s">
        <v>5069</v>
      </c>
      <c r="F317" s="193">
        <v>70.459999999999994</v>
      </c>
      <c r="G317" s="193">
        <v>1195</v>
      </c>
      <c r="H317" s="193">
        <v>842</v>
      </c>
      <c r="I317" s="202">
        <v>369</v>
      </c>
      <c r="J317" s="193">
        <v>151</v>
      </c>
      <c r="K317" s="193">
        <v>1</v>
      </c>
      <c r="L317" s="193">
        <v>11</v>
      </c>
      <c r="M317" s="193">
        <v>0</v>
      </c>
      <c r="N317" s="193">
        <v>3</v>
      </c>
      <c r="O317" s="193">
        <v>6</v>
      </c>
      <c r="P317" s="193">
        <v>290</v>
      </c>
      <c r="Q317" s="193">
        <v>3</v>
      </c>
      <c r="R317" s="193">
        <v>1</v>
      </c>
      <c r="S317" s="193">
        <f t="shared" si="62"/>
        <v>835</v>
      </c>
      <c r="T317" s="193">
        <f t="shared" si="63"/>
        <v>0.44191616766467068</v>
      </c>
      <c r="U317" s="197">
        <f t="shared" si="64"/>
        <v>1.1976047904191617E-3</v>
      </c>
      <c r="V317" s="193">
        <f t="shared" si="65"/>
        <v>0.18083832335329342</v>
      </c>
      <c r="W317" s="193">
        <f t="shared" si="66"/>
        <v>7.18562874251497E-3</v>
      </c>
      <c r="X317" s="193">
        <f t="shared" si="67"/>
        <v>0.3473053892215569</v>
      </c>
      <c r="Y317" s="193">
        <f t="shared" si="68"/>
        <v>1.3173652694610778E-2</v>
      </c>
      <c r="Z317" s="193">
        <f t="shared" si="69"/>
        <v>0</v>
      </c>
      <c r="AA317" s="193">
        <f t="shared" si="70"/>
        <v>3.592814371257485E-3</v>
      </c>
      <c r="AB317" s="193">
        <f t="shared" si="71"/>
        <v>3.592814371257485E-3</v>
      </c>
      <c r="AC317" s="193">
        <f t="shared" si="72"/>
        <v>1.1976047904191617E-3</v>
      </c>
      <c r="AD317" s="193">
        <f t="shared" si="73"/>
        <v>0.44191616766467068</v>
      </c>
      <c r="AE317" s="193" t="str">
        <f t="shared" si="74"/>
        <v>Bush</v>
      </c>
      <c r="AF317" s="193"/>
      <c r="AG317" s="193" t="str">
        <f t="shared" si="61"/>
        <v>26-037</v>
      </c>
      <c r="AH317" s="209" t="s">
        <v>5930</v>
      </c>
      <c r="AJ317" s="202">
        <v>26</v>
      </c>
      <c r="AK317" s="202" t="s">
        <v>5202</v>
      </c>
      <c r="AL317" s="209" t="s">
        <v>5930</v>
      </c>
      <c r="AR317"/>
    </row>
    <row r="318" spans="1:44" s="202" customFormat="1" x14ac:dyDescent="0.25">
      <c r="A318" s="193" t="s">
        <v>5078</v>
      </c>
      <c r="B318" s="193">
        <v>26</v>
      </c>
      <c r="C318" s="193" t="s">
        <v>5202</v>
      </c>
      <c r="D318" s="198" t="s">
        <v>5930</v>
      </c>
      <c r="E318" s="198" t="s">
        <v>5070</v>
      </c>
      <c r="F318" s="193">
        <v>67.680000000000007</v>
      </c>
      <c r="G318" s="193">
        <v>1108</v>
      </c>
      <c r="H318" s="193">
        <v>750</v>
      </c>
      <c r="I318" s="193">
        <v>287</v>
      </c>
      <c r="J318" s="193">
        <v>172</v>
      </c>
      <c r="K318" s="193">
        <v>0</v>
      </c>
      <c r="L318" s="193">
        <v>8</v>
      </c>
      <c r="M318" s="193">
        <v>0</v>
      </c>
      <c r="N318" s="193">
        <v>2</v>
      </c>
      <c r="O318" s="193">
        <v>5</v>
      </c>
      <c r="P318" s="193">
        <v>268</v>
      </c>
      <c r="Q318" s="193">
        <v>3</v>
      </c>
      <c r="R318" s="193">
        <v>2</v>
      </c>
      <c r="S318" s="193">
        <f t="shared" si="62"/>
        <v>747</v>
      </c>
      <c r="T318" s="193">
        <f t="shared" si="63"/>
        <v>0.38420348058902276</v>
      </c>
      <c r="U318" s="197">
        <f t="shared" si="64"/>
        <v>0</v>
      </c>
      <c r="V318" s="193">
        <f t="shared" si="65"/>
        <v>0.23025435073627845</v>
      </c>
      <c r="W318" s="193">
        <f t="shared" si="66"/>
        <v>6.6934404283801874E-3</v>
      </c>
      <c r="X318" s="193">
        <f t="shared" si="67"/>
        <v>0.35876840696117807</v>
      </c>
      <c r="Y318" s="193">
        <f t="shared" si="68"/>
        <v>1.0709504685408299E-2</v>
      </c>
      <c r="Z318" s="193">
        <f t="shared" si="69"/>
        <v>0</v>
      </c>
      <c r="AA318" s="193">
        <f t="shared" si="70"/>
        <v>2.6773761713520749E-3</v>
      </c>
      <c r="AB318" s="193">
        <f t="shared" si="71"/>
        <v>4.0160642570281121E-3</v>
      </c>
      <c r="AC318" s="193">
        <f t="shared" si="72"/>
        <v>2.6773761713520749E-3</v>
      </c>
      <c r="AD318" s="193">
        <f t="shared" si="73"/>
        <v>0.38420348058902276</v>
      </c>
      <c r="AE318" s="193" t="str">
        <f t="shared" si="74"/>
        <v>Bush</v>
      </c>
      <c r="AF318" s="193"/>
      <c r="AG318" s="193" t="str">
        <f t="shared" si="61"/>
        <v>26-038</v>
      </c>
      <c r="AH318" s="209" t="s">
        <v>5930</v>
      </c>
      <c r="AJ318" s="202">
        <v>26</v>
      </c>
      <c r="AK318" s="202" t="s">
        <v>5202</v>
      </c>
      <c r="AL318" s="209" t="s">
        <v>5930</v>
      </c>
      <c r="AR318"/>
    </row>
    <row r="319" spans="1:44" s="202" customFormat="1" x14ac:dyDescent="0.25">
      <c r="A319" s="193" t="s">
        <v>5793</v>
      </c>
      <c r="B319" s="193">
        <v>26</v>
      </c>
      <c r="C319" s="193" t="s">
        <v>5202</v>
      </c>
      <c r="D319" s="198" t="s">
        <v>5929</v>
      </c>
      <c r="E319" s="198" t="s">
        <v>5071</v>
      </c>
      <c r="F319" s="193">
        <v>70.489999999999995</v>
      </c>
      <c r="G319" s="193">
        <v>1376</v>
      </c>
      <c r="H319" s="193">
        <v>970</v>
      </c>
      <c r="I319" s="193">
        <v>377</v>
      </c>
      <c r="J319" s="193">
        <v>270</v>
      </c>
      <c r="K319" s="193">
        <v>0</v>
      </c>
      <c r="L319" s="193">
        <v>7</v>
      </c>
      <c r="M319" s="193">
        <v>0</v>
      </c>
      <c r="N319" s="193">
        <v>0</v>
      </c>
      <c r="O319" s="193">
        <v>5</v>
      </c>
      <c r="P319" s="193">
        <v>307</v>
      </c>
      <c r="Q319" s="193">
        <v>2</v>
      </c>
      <c r="R319" s="193">
        <v>0</v>
      </c>
      <c r="S319" s="193">
        <f t="shared" si="62"/>
        <v>968</v>
      </c>
      <c r="T319" s="193">
        <f t="shared" si="63"/>
        <v>0.38946280991735538</v>
      </c>
      <c r="U319" s="197">
        <f t="shared" si="64"/>
        <v>0</v>
      </c>
      <c r="V319" s="193">
        <f t="shared" si="65"/>
        <v>0.27892561983471076</v>
      </c>
      <c r="W319" s="193">
        <f t="shared" si="66"/>
        <v>5.1652892561983473E-3</v>
      </c>
      <c r="X319" s="193">
        <f t="shared" si="67"/>
        <v>0.31714876033057854</v>
      </c>
      <c r="Y319" s="193">
        <f t="shared" si="68"/>
        <v>7.2314049586776862E-3</v>
      </c>
      <c r="Z319" s="193">
        <f t="shared" si="69"/>
        <v>0</v>
      </c>
      <c r="AA319" s="193">
        <f t="shared" si="70"/>
        <v>0</v>
      </c>
      <c r="AB319" s="193">
        <f t="shared" si="71"/>
        <v>2.0661157024793389E-3</v>
      </c>
      <c r="AC319" s="193">
        <f t="shared" si="72"/>
        <v>0</v>
      </c>
      <c r="AD319" s="193">
        <f t="shared" si="73"/>
        <v>0.38946280991735538</v>
      </c>
      <c r="AE319" s="193" t="str">
        <f t="shared" si="74"/>
        <v>Bush</v>
      </c>
      <c r="AF319" s="193"/>
      <c r="AG319" s="193" t="str">
        <f t="shared" si="61"/>
        <v>26-457</v>
      </c>
      <c r="AH319" s="209" t="s">
        <v>5929</v>
      </c>
      <c r="AJ319" s="202">
        <v>25</v>
      </c>
      <c r="AK319" s="202" t="s">
        <v>5202</v>
      </c>
      <c r="AL319" s="209" t="s">
        <v>5929</v>
      </c>
      <c r="AR319"/>
    </row>
    <row r="320" spans="1:44" s="202" customFormat="1" x14ac:dyDescent="0.25">
      <c r="A320" s="193" t="s">
        <v>5074</v>
      </c>
      <c r="B320" s="193">
        <v>26</v>
      </c>
      <c r="C320" s="193" t="s">
        <v>5961</v>
      </c>
      <c r="D320" s="198">
        <v>0</v>
      </c>
      <c r="E320" s="198" t="s">
        <v>4540</v>
      </c>
      <c r="F320" s="193"/>
      <c r="G320" s="193">
        <v>0</v>
      </c>
      <c r="H320" s="193">
        <v>757</v>
      </c>
      <c r="I320" s="193">
        <v>330</v>
      </c>
      <c r="J320" s="193">
        <v>142</v>
      </c>
      <c r="K320" s="193">
        <v>0</v>
      </c>
      <c r="L320" s="193">
        <v>4</v>
      </c>
      <c r="M320" s="193">
        <v>0</v>
      </c>
      <c r="N320" s="193">
        <v>0</v>
      </c>
      <c r="O320" s="193">
        <v>11</v>
      </c>
      <c r="P320" s="193">
        <v>266</v>
      </c>
      <c r="Q320" s="193">
        <v>1</v>
      </c>
      <c r="R320" s="193">
        <v>0</v>
      </c>
      <c r="S320" s="193">
        <f t="shared" si="62"/>
        <v>754</v>
      </c>
      <c r="T320" s="193">
        <f t="shared" si="63"/>
        <v>0.43766578249336868</v>
      </c>
      <c r="U320" s="197">
        <f t="shared" si="64"/>
        <v>0</v>
      </c>
      <c r="V320" s="193">
        <f t="shared" si="65"/>
        <v>0.1883289124668435</v>
      </c>
      <c r="W320" s="193">
        <f t="shared" si="66"/>
        <v>1.4588859416445624E-2</v>
      </c>
      <c r="X320" s="193">
        <f t="shared" si="67"/>
        <v>0.35278514588859416</v>
      </c>
      <c r="Y320" s="193">
        <f t="shared" si="68"/>
        <v>5.3050397877984082E-3</v>
      </c>
      <c r="Z320" s="193">
        <f t="shared" si="69"/>
        <v>0</v>
      </c>
      <c r="AA320" s="193">
        <f t="shared" si="70"/>
        <v>0</v>
      </c>
      <c r="AB320" s="193">
        <f t="shared" si="71"/>
        <v>1.3262599469496021E-3</v>
      </c>
      <c r="AC320" s="193">
        <f t="shared" si="72"/>
        <v>0</v>
      </c>
      <c r="AD320" s="193">
        <f t="shared" si="73"/>
        <v>0.43766578249336868</v>
      </c>
      <c r="AE320" s="193" t="str">
        <f t="shared" si="74"/>
        <v>Bush</v>
      </c>
      <c r="AF320" s="193"/>
      <c r="AG320" s="193" t="str">
        <f t="shared" si="61"/>
        <v>26-991</v>
      </c>
      <c r="AH320" s="209">
        <v>0</v>
      </c>
      <c r="AJ320" s="202">
        <v>26</v>
      </c>
      <c r="AK320" s="202" t="s">
        <v>5961</v>
      </c>
      <c r="AL320" s="209">
        <v>0</v>
      </c>
      <c r="AR320"/>
    </row>
    <row r="321" spans="1:44" s="202" customFormat="1" x14ac:dyDescent="0.25">
      <c r="A321" s="193" t="s">
        <v>5073</v>
      </c>
      <c r="B321" s="193">
        <v>26</v>
      </c>
      <c r="C321" s="193" t="s">
        <v>5962</v>
      </c>
      <c r="D321" s="198">
        <v>0</v>
      </c>
      <c r="E321" s="198" t="s">
        <v>4541</v>
      </c>
      <c r="F321" s="193"/>
      <c r="G321" s="193">
        <v>0</v>
      </c>
      <c r="H321" s="193">
        <v>903</v>
      </c>
      <c r="I321" s="193">
        <v>289</v>
      </c>
      <c r="J321" s="208">
        <v>123</v>
      </c>
      <c r="K321" s="193">
        <v>0</v>
      </c>
      <c r="L321" s="193">
        <v>11</v>
      </c>
      <c r="M321" s="193">
        <v>0</v>
      </c>
      <c r="N321" s="193">
        <v>1</v>
      </c>
      <c r="O321" s="193">
        <v>5</v>
      </c>
      <c r="P321" s="193">
        <v>459</v>
      </c>
      <c r="Q321" s="193">
        <v>2</v>
      </c>
      <c r="R321" s="193">
        <v>0</v>
      </c>
      <c r="S321" s="193">
        <f t="shared" si="62"/>
        <v>890</v>
      </c>
      <c r="T321" s="193">
        <f t="shared" si="63"/>
        <v>0.32471910112359553</v>
      </c>
      <c r="U321" s="197">
        <f t="shared" si="64"/>
        <v>0</v>
      </c>
      <c r="V321" s="193">
        <f t="shared" si="65"/>
        <v>0.13820224719101123</v>
      </c>
      <c r="W321" s="193">
        <f t="shared" si="66"/>
        <v>5.6179775280898875E-3</v>
      </c>
      <c r="X321" s="193">
        <f t="shared" si="67"/>
        <v>0.51573033707865168</v>
      </c>
      <c r="Y321" s="193">
        <f t="shared" si="68"/>
        <v>1.2359550561797753E-2</v>
      </c>
      <c r="Z321" s="193">
        <f t="shared" si="69"/>
        <v>0</v>
      </c>
      <c r="AA321" s="193">
        <f t="shared" si="70"/>
        <v>1.1235955056179776E-3</v>
      </c>
      <c r="AB321" s="193">
        <f t="shared" si="71"/>
        <v>2.2471910112359553E-3</v>
      </c>
      <c r="AC321" s="193">
        <f t="shared" si="72"/>
        <v>0</v>
      </c>
      <c r="AD321" s="193">
        <f t="shared" si="73"/>
        <v>4.5157303370786517</v>
      </c>
      <c r="AE321" s="193" t="str">
        <f t="shared" si="74"/>
        <v>Perot</v>
      </c>
      <c r="AF321" s="193"/>
      <c r="AG321" s="193" t="str">
        <f t="shared" si="61"/>
        <v>26-995</v>
      </c>
      <c r="AH321" s="209">
        <v>0</v>
      </c>
      <c r="AJ321" s="202">
        <v>26</v>
      </c>
      <c r="AK321" s="202" t="s">
        <v>5962</v>
      </c>
      <c r="AL321" s="209">
        <v>0</v>
      </c>
      <c r="AR321"/>
    </row>
    <row r="322" spans="1:44" s="202" customFormat="1" x14ac:dyDescent="0.25">
      <c r="A322" s="193" t="s">
        <v>5072</v>
      </c>
      <c r="B322" s="193">
        <v>26</v>
      </c>
      <c r="C322" s="193" t="e">
        <v>#VALUE!</v>
      </c>
      <c r="D322" s="198">
        <v>0</v>
      </c>
      <c r="E322" s="198" t="s">
        <v>4542</v>
      </c>
      <c r="F322" s="193">
        <v>90.41</v>
      </c>
      <c r="G322" s="193">
        <v>7442</v>
      </c>
      <c r="H322" s="193">
        <v>6729</v>
      </c>
      <c r="I322" s="193">
        <v>2675</v>
      </c>
      <c r="J322" s="193">
        <v>1439</v>
      </c>
      <c r="K322" s="193">
        <v>1</v>
      </c>
      <c r="L322" s="193">
        <v>70</v>
      </c>
      <c r="M322" s="193">
        <v>1</v>
      </c>
      <c r="N322" s="193">
        <v>12</v>
      </c>
      <c r="O322" s="193">
        <v>48</v>
      </c>
      <c r="P322" s="193">
        <v>2419</v>
      </c>
      <c r="Q322" s="193">
        <v>15</v>
      </c>
      <c r="R322" s="193">
        <v>6</v>
      </c>
      <c r="S322" s="193">
        <f t="shared" si="62"/>
        <v>6686</v>
      </c>
      <c r="T322" s="193">
        <f t="shared" si="63"/>
        <v>0.40008973975471135</v>
      </c>
      <c r="U322" s="197">
        <f t="shared" si="64"/>
        <v>1.4956625785222854E-4</v>
      </c>
      <c r="V322" s="193">
        <f t="shared" si="65"/>
        <v>0.21522584504935688</v>
      </c>
      <c r="W322" s="193">
        <f t="shared" si="66"/>
        <v>7.1791803769069695E-3</v>
      </c>
      <c r="X322" s="193">
        <f t="shared" si="67"/>
        <v>0.36180077774454084</v>
      </c>
      <c r="Y322" s="193">
        <f t="shared" si="68"/>
        <v>1.0469638049655998E-2</v>
      </c>
      <c r="Z322" s="193">
        <f t="shared" si="69"/>
        <v>1.4956625785222854E-4</v>
      </c>
      <c r="AA322" s="193">
        <f t="shared" si="70"/>
        <v>1.7947950942267424E-3</v>
      </c>
      <c r="AB322" s="193">
        <f t="shared" si="71"/>
        <v>2.2434938677834281E-3</v>
      </c>
      <c r="AC322" s="193">
        <f t="shared" si="72"/>
        <v>8.9739754711337118E-4</v>
      </c>
      <c r="AD322" s="193">
        <f t="shared" si="73"/>
        <v>0.40008973975471135</v>
      </c>
      <c r="AE322" s="193" t="str">
        <f t="shared" si="74"/>
        <v>Bush</v>
      </c>
      <c r="AF322" s="193"/>
      <c r="AG322" s="193" t="str">
        <f t="shared" ref="AG322:AG385" si="75">A322</f>
        <v>26-TOT</v>
      </c>
      <c r="AH322" s="209">
        <v>0</v>
      </c>
      <c r="AJ322" s="202">
        <v>26</v>
      </c>
      <c r="AK322" s="202" t="e">
        <v>#VALUE!</v>
      </c>
      <c r="AL322" s="209">
        <v>0</v>
      </c>
      <c r="AR322"/>
    </row>
    <row r="323" spans="1:44" s="202" customFormat="1" x14ac:dyDescent="0.25">
      <c r="A323" s="193" t="s">
        <v>5089</v>
      </c>
      <c r="B323" s="193">
        <v>27</v>
      </c>
      <c r="C323" s="193" t="s">
        <v>5202</v>
      </c>
      <c r="D323" s="198" t="s">
        <v>5930</v>
      </c>
      <c r="E323" s="198" t="s">
        <v>5080</v>
      </c>
      <c r="F323" s="193">
        <v>68.58</v>
      </c>
      <c r="G323" s="193">
        <v>1894</v>
      </c>
      <c r="H323" s="193">
        <v>1299</v>
      </c>
      <c r="I323" s="193">
        <v>564</v>
      </c>
      <c r="J323" s="193">
        <v>281</v>
      </c>
      <c r="K323" s="193">
        <v>0</v>
      </c>
      <c r="L323" s="202">
        <v>13</v>
      </c>
      <c r="M323" s="193">
        <v>2</v>
      </c>
      <c r="N323" s="193">
        <v>6</v>
      </c>
      <c r="O323" s="193">
        <v>18</v>
      </c>
      <c r="P323" s="193">
        <v>400</v>
      </c>
      <c r="Q323" s="193">
        <v>5</v>
      </c>
      <c r="R323" s="202">
        <v>3</v>
      </c>
      <c r="S323" s="193">
        <f t="shared" ref="S323:S386" si="76">SUM(I323:R323)</f>
        <v>1292</v>
      </c>
      <c r="T323" s="193">
        <f t="shared" ref="T323:T386" si="77">I323/S323</f>
        <v>0.43653250773993807</v>
      </c>
      <c r="U323" s="197">
        <f t="shared" ref="U323:U386" si="78">K323/S323</f>
        <v>0</v>
      </c>
      <c r="V323" s="193">
        <f t="shared" ref="V323:V386" si="79">J323/S323</f>
        <v>0.21749226006191952</v>
      </c>
      <c r="W323" s="193">
        <f t="shared" ref="W323:W386" si="80">O323/S323</f>
        <v>1.393188854489164E-2</v>
      </c>
      <c r="X323" s="193">
        <f t="shared" ref="X323:X386" si="81">P323/S323</f>
        <v>0.30959752321981426</v>
      </c>
      <c r="Y323" s="193">
        <f t="shared" ref="Y323:Y386" si="82">L323/S323</f>
        <v>1.0061919504643963E-2</v>
      </c>
      <c r="Z323" s="193">
        <f t="shared" ref="Z323:Z386" si="83">M323/S323</f>
        <v>1.5479876160990713E-3</v>
      </c>
      <c r="AA323" s="193">
        <f t="shared" ref="AA323:AA386" si="84">N323/S323</f>
        <v>4.6439628482972135E-3</v>
      </c>
      <c r="AB323" s="193">
        <f t="shared" ref="AB323:AB386" si="85">Q323/S323</f>
        <v>3.869969040247678E-3</v>
      </c>
      <c r="AC323" s="193">
        <f t="shared" ref="AC323:AC386" si="86">R323/S323</f>
        <v>2.3219814241486067E-3</v>
      </c>
      <c r="AD323" s="193">
        <f t="shared" ref="AD323:AD386" si="87">IF(S323=0,10,IF(MAX(I323:R323)=LARGE(I323:R323,2),9,IF(I323=MAX(I323:R323),T323,IF(K323=MAX(I323:R323),U323+1,IF(J323=MAX(I323:R323),V323+2,IF(O323=MAX(I323:R323),W323+3,IF(P323=MAX(I323:R323),X323+4,IF(L323=MAX(I323:R323),Y323+5,IF(M323=MAX(I323:R323),Z323+6,IF(N323=MAX(I323:R323),AA323+7,IF(Q323=MAX(I323:R323),AB323+8,-1)))))))))))</f>
        <v>0.43653250773993807</v>
      </c>
      <c r="AE323" s="193" t="str">
        <f t="shared" ref="AE323:AE386" si="88">IF(AD323&gt;=9,"Tie",IF(AD323&gt;4,"Perot",IF(AD323&gt;2,"Clinton","Bush")))</f>
        <v>Bush</v>
      </c>
      <c r="AF323" s="193"/>
      <c r="AG323" s="193" t="str">
        <f t="shared" si="75"/>
        <v>27-004</v>
      </c>
      <c r="AH323" s="209" t="s">
        <v>5930</v>
      </c>
      <c r="AJ323" s="202">
        <v>27</v>
      </c>
      <c r="AK323" s="202" t="s">
        <v>5202</v>
      </c>
      <c r="AL323" s="209" t="s">
        <v>5930</v>
      </c>
      <c r="AR323"/>
    </row>
    <row r="324" spans="1:44" s="202" customFormat="1" x14ac:dyDescent="0.25">
      <c r="A324" s="193" t="s">
        <v>5090</v>
      </c>
      <c r="B324" s="193">
        <v>27</v>
      </c>
      <c r="C324" s="193" t="s">
        <v>5202</v>
      </c>
      <c r="D324" s="198" t="s">
        <v>5930</v>
      </c>
      <c r="E324" s="198" t="s">
        <v>5081</v>
      </c>
      <c r="F324" s="193">
        <v>70.11</v>
      </c>
      <c r="G324" s="193">
        <v>1044</v>
      </c>
      <c r="H324" s="193">
        <v>732</v>
      </c>
      <c r="I324" s="193">
        <v>281</v>
      </c>
      <c r="J324" s="193">
        <v>173</v>
      </c>
      <c r="K324" s="193">
        <v>0</v>
      </c>
      <c r="L324" s="193">
        <v>9</v>
      </c>
      <c r="M324" s="193">
        <v>0</v>
      </c>
      <c r="N324" s="193">
        <v>1</v>
      </c>
      <c r="O324" s="193">
        <v>6</v>
      </c>
      <c r="P324" s="193">
        <v>260</v>
      </c>
      <c r="Q324" s="193">
        <v>0</v>
      </c>
      <c r="R324" s="193">
        <v>0</v>
      </c>
      <c r="S324" s="193">
        <f t="shared" si="76"/>
        <v>730</v>
      </c>
      <c r="T324" s="193">
        <f t="shared" si="77"/>
        <v>0.38493150684931504</v>
      </c>
      <c r="U324" s="197">
        <f t="shared" si="78"/>
        <v>0</v>
      </c>
      <c r="V324" s="193">
        <f t="shared" si="79"/>
        <v>0.23698630136986301</v>
      </c>
      <c r="W324" s="193">
        <f t="shared" si="80"/>
        <v>8.21917808219178E-3</v>
      </c>
      <c r="X324" s="193">
        <f t="shared" si="81"/>
        <v>0.35616438356164382</v>
      </c>
      <c r="Y324" s="193">
        <f t="shared" si="82"/>
        <v>1.2328767123287671E-2</v>
      </c>
      <c r="Z324" s="193">
        <f t="shared" si="83"/>
        <v>0</v>
      </c>
      <c r="AA324" s="193">
        <f t="shared" si="84"/>
        <v>1.3698630136986301E-3</v>
      </c>
      <c r="AB324" s="193">
        <f t="shared" si="85"/>
        <v>0</v>
      </c>
      <c r="AC324" s="193">
        <f t="shared" si="86"/>
        <v>0</v>
      </c>
      <c r="AD324" s="193">
        <f t="shared" si="87"/>
        <v>0.38493150684931504</v>
      </c>
      <c r="AE324" s="193" t="str">
        <f t="shared" si="88"/>
        <v>Bush</v>
      </c>
      <c r="AF324" s="193"/>
      <c r="AG324" s="193" t="str">
        <f t="shared" si="75"/>
        <v>27-005</v>
      </c>
      <c r="AH324" s="209" t="s">
        <v>5930</v>
      </c>
      <c r="AJ324" s="202">
        <v>27</v>
      </c>
      <c r="AK324" s="202" t="s">
        <v>5202</v>
      </c>
      <c r="AL324" s="209" t="s">
        <v>5930</v>
      </c>
      <c r="AR324"/>
    </row>
    <row r="325" spans="1:44" s="202" customFormat="1" x14ac:dyDescent="0.25">
      <c r="A325" s="193" t="s">
        <v>5091</v>
      </c>
      <c r="B325" s="193">
        <v>27</v>
      </c>
      <c r="C325" s="193" t="s">
        <v>5202</v>
      </c>
      <c r="D325" s="198" t="s">
        <v>5930</v>
      </c>
      <c r="E325" s="198" t="s">
        <v>5082</v>
      </c>
      <c r="F325" s="193">
        <v>68.36</v>
      </c>
      <c r="G325" s="193">
        <v>882</v>
      </c>
      <c r="H325" s="193">
        <v>603</v>
      </c>
      <c r="I325" s="193">
        <v>210</v>
      </c>
      <c r="J325" s="193">
        <v>169</v>
      </c>
      <c r="K325" s="193">
        <v>0</v>
      </c>
      <c r="L325" s="193">
        <v>8</v>
      </c>
      <c r="M325" s="193">
        <v>2</v>
      </c>
      <c r="N325" s="193">
        <v>1</v>
      </c>
      <c r="O325" s="193">
        <v>8</v>
      </c>
      <c r="P325" s="193">
        <v>201</v>
      </c>
      <c r="Q325" s="193">
        <v>0</v>
      </c>
      <c r="R325" s="193">
        <v>1</v>
      </c>
      <c r="S325" s="193">
        <f t="shared" si="76"/>
        <v>600</v>
      </c>
      <c r="T325" s="193">
        <f t="shared" si="77"/>
        <v>0.35</v>
      </c>
      <c r="U325" s="197">
        <f t="shared" si="78"/>
        <v>0</v>
      </c>
      <c r="V325" s="193">
        <f t="shared" si="79"/>
        <v>0.28166666666666668</v>
      </c>
      <c r="W325" s="193">
        <f t="shared" si="80"/>
        <v>1.3333333333333334E-2</v>
      </c>
      <c r="X325" s="193">
        <f t="shared" si="81"/>
        <v>0.33500000000000002</v>
      </c>
      <c r="Y325" s="193">
        <f t="shared" si="82"/>
        <v>1.3333333333333334E-2</v>
      </c>
      <c r="Z325" s="193">
        <f t="shared" si="83"/>
        <v>3.3333333333333335E-3</v>
      </c>
      <c r="AA325" s="193">
        <f t="shared" si="84"/>
        <v>1.6666666666666668E-3</v>
      </c>
      <c r="AB325" s="193">
        <f t="shared" si="85"/>
        <v>0</v>
      </c>
      <c r="AC325" s="193">
        <f t="shared" si="86"/>
        <v>1.6666666666666668E-3</v>
      </c>
      <c r="AD325" s="193">
        <f t="shared" si="87"/>
        <v>0.35</v>
      </c>
      <c r="AE325" s="193" t="str">
        <f t="shared" si="88"/>
        <v>Bush</v>
      </c>
      <c r="AF325" s="193"/>
      <c r="AG325" s="193" t="str">
        <f t="shared" si="75"/>
        <v>27-007</v>
      </c>
      <c r="AH325" s="209" t="s">
        <v>5930</v>
      </c>
      <c r="AJ325" s="202">
        <v>27</v>
      </c>
      <c r="AK325" s="202" t="s">
        <v>5202</v>
      </c>
      <c r="AL325" s="209" t="s">
        <v>5930</v>
      </c>
      <c r="AR325"/>
    </row>
    <row r="326" spans="1:44" s="202" customFormat="1" x14ac:dyDescent="0.25">
      <c r="A326" s="193" t="s">
        <v>5092</v>
      </c>
      <c r="B326" s="193">
        <v>27</v>
      </c>
      <c r="C326" s="193" t="s">
        <v>5202</v>
      </c>
      <c r="D326" s="198" t="s">
        <v>5930</v>
      </c>
      <c r="E326" s="198" t="s">
        <v>5083</v>
      </c>
      <c r="F326" s="193">
        <v>73.06</v>
      </c>
      <c r="G326" s="193">
        <v>1782</v>
      </c>
      <c r="H326" s="193">
        <v>1302</v>
      </c>
      <c r="I326" s="193">
        <v>544</v>
      </c>
      <c r="J326" s="193">
        <v>286</v>
      </c>
      <c r="K326" s="193">
        <v>0</v>
      </c>
      <c r="L326" s="193">
        <v>11</v>
      </c>
      <c r="M326" s="193">
        <v>1</v>
      </c>
      <c r="N326" s="193">
        <v>9</v>
      </c>
      <c r="O326" s="193">
        <v>10</v>
      </c>
      <c r="P326" s="193">
        <v>430</v>
      </c>
      <c r="Q326" s="193">
        <v>1</v>
      </c>
      <c r="R326" s="193">
        <v>2</v>
      </c>
      <c r="S326" s="193">
        <f t="shared" si="76"/>
        <v>1294</v>
      </c>
      <c r="T326" s="193">
        <f t="shared" si="77"/>
        <v>0.42040185471406494</v>
      </c>
      <c r="U326" s="197">
        <f t="shared" si="78"/>
        <v>0</v>
      </c>
      <c r="V326" s="193">
        <f t="shared" si="79"/>
        <v>0.22102009273570325</v>
      </c>
      <c r="W326" s="193">
        <f t="shared" si="80"/>
        <v>7.7279752704791345E-3</v>
      </c>
      <c r="X326" s="193">
        <f t="shared" si="81"/>
        <v>0.33230293663060279</v>
      </c>
      <c r="Y326" s="193">
        <f t="shared" si="82"/>
        <v>8.5007727975270481E-3</v>
      </c>
      <c r="Z326" s="193">
        <f t="shared" si="83"/>
        <v>7.7279752704791343E-4</v>
      </c>
      <c r="AA326" s="193">
        <f t="shared" si="84"/>
        <v>6.955177743431221E-3</v>
      </c>
      <c r="AB326" s="193">
        <f t="shared" si="85"/>
        <v>7.7279752704791343E-4</v>
      </c>
      <c r="AC326" s="193">
        <f t="shared" si="86"/>
        <v>1.5455950540958269E-3</v>
      </c>
      <c r="AD326" s="193">
        <f t="shared" si="87"/>
        <v>0.42040185471406494</v>
      </c>
      <c r="AE326" s="193" t="str">
        <f t="shared" si="88"/>
        <v>Bush</v>
      </c>
      <c r="AF326" s="193"/>
      <c r="AG326" s="193" t="str">
        <f t="shared" si="75"/>
        <v>27-009</v>
      </c>
      <c r="AH326" s="209" t="s">
        <v>5930</v>
      </c>
      <c r="AJ326" s="202">
        <v>27</v>
      </c>
      <c r="AK326" s="202" t="s">
        <v>5202</v>
      </c>
      <c r="AL326" s="209" t="s">
        <v>5930</v>
      </c>
      <c r="AR326"/>
    </row>
    <row r="327" spans="1:44" s="202" customFormat="1" x14ac:dyDescent="0.25">
      <c r="A327" s="193" t="s">
        <v>5093</v>
      </c>
      <c r="B327" s="193">
        <v>27</v>
      </c>
      <c r="C327" s="193" t="s">
        <v>5202</v>
      </c>
      <c r="D327" s="198" t="s">
        <v>5930</v>
      </c>
      <c r="E327" s="198" t="s">
        <v>5084</v>
      </c>
      <c r="F327" s="193" t="s">
        <v>5095</v>
      </c>
      <c r="G327" s="193">
        <v>915</v>
      </c>
      <c r="H327" s="193">
        <v>621</v>
      </c>
      <c r="I327" s="193">
        <v>271</v>
      </c>
      <c r="J327" s="193">
        <v>142</v>
      </c>
      <c r="K327" s="193">
        <v>3</v>
      </c>
      <c r="L327" s="193">
        <v>7</v>
      </c>
      <c r="M327" s="193">
        <v>0</v>
      </c>
      <c r="N327" s="193">
        <v>2</v>
      </c>
      <c r="O327" s="193">
        <v>5</v>
      </c>
      <c r="P327" s="193">
        <v>187</v>
      </c>
      <c r="Q327" s="193">
        <v>2</v>
      </c>
      <c r="R327" s="193">
        <v>1</v>
      </c>
      <c r="S327" s="193">
        <f t="shared" si="76"/>
        <v>620</v>
      </c>
      <c r="T327" s="193">
        <f t="shared" si="77"/>
        <v>0.43709677419354837</v>
      </c>
      <c r="U327" s="197">
        <f t="shared" si="78"/>
        <v>4.8387096774193551E-3</v>
      </c>
      <c r="V327" s="193">
        <f t="shared" si="79"/>
        <v>0.22903225806451613</v>
      </c>
      <c r="W327" s="193">
        <f t="shared" si="80"/>
        <v>8.0645161290322578E-3</v>
      </c>
      <c r="X327" s="193">
        <f t="shared" si="81"/>
        <v>0.30161290322580647</v>
      </c>
      <c r="Y327" s="193">
        <f t="shared" si="82"/>
        <v>1.1290322580645161E-2</v>
      </c>
      <c r="Z327" s="193">
        <f t="shared" si="83"/>
        <v>0</v>
      </c>
      <c r="AA327" s="193">
        <f t="shared" si="84"/>
        <v>3.2258064516129032E-3</v>
      </c>
      <c r="AB327" s="193">
        <f t="shared" si="85"/>
        <v>3.2258064516129032E-3</v>
      </c>
      <c r="AC327" s="193">
        <f t="shared" si="86"/>
        <v>1.6129032258064516E-3</v>
      </c>
      <c r="AD327" s="193">
        <f t="shared" si="87"/>
        <v>0.43709677419354837</v>
      </c>
      <c r="AE327" s="193" t="str">
        <f t="shared" si="88"/>
        <v>Bush</v>
      </c>
      <c r="AF327" s="193"/>
      <c r="AG327" s="193" t="str">
        <f t="shared" si="75"/>
        <v>27-017</v>
      </c>
      <c r="AH327" s="209" t="s">
        <v>5930</v>
      </c>
      <c r="AJ327" s="202">
        <v>27</v>
      </c>
      <c r="AK327" s="202" t="s">
        <v>5202</v>
      </c>
      <c r="AL327" s="209" t="s">
        <v>5930</v>
      </c>
      <c r="AR327"/>
    </row>
    <row r="328" spans="1:44" s="202" customFormat="1" x14ac:dyDescent="0.25">
      <c r="A328" s="193" t="s">
        <v>5094</v>
      </c>
      <c r="B328" s="193">
        <v>27</v>
      </c>
      <c r="C328" s="193" t="s">
        <v>5202</v>
      </c>
      <c r="D328" s="198" t="s">
        <v>5930</v>
      </c>
      <c r="E328" s="198" t="s">
        <v>5085</v>
      </c>
      <c r="F328" s="193">
        <v>69.27</v>
      </c>
      <c r="G328" s="193">
        <v>1533</v>
      </c>
      <c r="H328" s="193">
        <v>1062</v>
      </c>
      <c r="I328" s="193">
        <v>397</v>
      </c>
      <c r="J328" s="193">
        <v>280</v>
      </c>
      <c r="K328" s="193">
        <v>2</v>
      </c>
      <c r="L328" s="193">
        <v>5</v>
      </c>
      <c r="M328" s="193">
        <v>3</v>
      </c>
      <c r="N328" s="193">
        <v>1</v>
      </c>
      <c r="O328" s="193">
        <v>3</v>
      </c>
      <c r="P328" s="193">
        <v>351</v>
      </c>
      <c r="Q328" s="193">
        <v>2</v>
      </c>
      <c r="R328" s="193">
        <v>1</v>
      </c>
      <c r="S328" s="193">
        <f t="shared" si="76"/>
        <v>1045</v>
      </c>
      <c r="T328" s="193">
        <f t="shared" si="77"/>
        <v>0.37990430622009569</v>
      </c>
      <c r="U328" s="197">
        <f t="shared" si="78"/>
        <v>1.9138755980861245E-3</v>
      </c>
      <c r="V328" s="193">
        <f t="shared" si="79"/>
        <v>0.26794258373205743</v>
      </c>
      <c r="W328" s="193">
        <f t="shared" si="80"/>
        <v>2.8708133971291866E-3</v>
      </c>
      <c r="X328" s="193">
        <f t="shared" si="81"/>
        <v>0.33588516746411484</v>
      </c>
      <c r="Y328" s="193">
        <f t="shared" si="82"/>
        <v>4.7846889952153108E-3</v>
      </c>
      <c r="Z328" s="193">
        <f t="shared" si="83"/>
        <v>2.8708133971291866E-3</v>
      </c>
      <c r="AA328" s="193">
        <f t="shared" si="84"/>
        <v>9.5693779904306223E-4</v>
      </c>
      <c r="AB328" s="193">
        <f t="shared" si="85"/>
        <v>1.9138755980861245E-3</v>
      </c>
      <c r="AC328" s="193">
        <f t="shared" si="86"/>
        <v>9.5693779904306223E-4</v>
      </c>
      <c r="AD328" s="193">
        <f t="shared" si="87"/>
        <v>0.37990430622009569</v>
      </c>
      <c r="AE328" s="193" t="str">
        <f t="shared" si="88"/>
        <v>Bush</v>
      </c>
      <c r="AF328" s="193"/>
      <c r="AG328" s="193" t="str">
        <f t="shared" si="75"/>
        <v>27-023</v>
      </c>
      <c r="AH328" s="209" t="s">
        <v>5930</v>
      </c>
      <c r="AJ328" s="202">
        <v>27</v>
      </c>
      <c r="AK328" s="202" t="s">
        <v>5202</v>
      </c>
      <c r="AL328" s="209" t="s">
        <v>5930</v>
      </c>
      <c r="AR328"/>
    </row>
    <row r="329" spans="1:44" s="202" customFormat="1" x14ac:dyDescent="0.25">
      <c r="A329" s="193" t="s">
        <v>5088</v>
      </c>
      <c r="B329" s="193">
        <v>27</v>
      </c>
      <c r="C329" s="193" t="s">
        <v>5961</v>
      </c>
      <c r="D329" s="198">
        <v>0</v>
      </c>
      <c r="E329" s="198" t="s">
        <v>4540</v>
      </c>
      <c r="F329" s="193"/>
      <c r="G329" s="193">
        <v>0</v>
      </c>
      <c r="H329" s="193">
        <v>736</v>
      </c>
      <c r="I329" s="193">
        <v>281</v>
      </c>
      <c r="J329" s="193">
        <v>184</v>
      </c>
      <c r="K329" s="193">
        <v>1</v>
      </c>
      <c r="L329" s="193">
        <v>6</v>
      </c>
      <c r="M329" s="193">
        <v>1</v>
      </c>
      <c r="N329" s="193">
        <v>1</v>
      </c>
      <c r="O329" s="193">
        <v>5</v>
      </c>
      <c r="P329" s="193">
        <v>247</v>
      </c>
      <c r="Q329" s="193">
        <v>2</v>
      </c>
      <c r="R329" s="193">
        <v>1</v>
      </c>
      <c r="S329" s="193">
        <f t="shared" si="76"/>
        <v>729</v>
      </c>
      <c r="T329" s="193">
        <f t="shared" si="77"/>
        <v>0.38545953360768176</v>
      </c>
      <c r="U329" s="197">
        <f t="shared" si="78"/>
        <v>1.3717421124828531E-3</v>
      </c>
      <c r="V329" s="193">
        <f t="shared" si="79"/>
        <v>0.25240054869684497</v>
      </c>
      <c r="W329" s="193">
        <f t="shared" si="80"/>
        <v>6.8587105624142658E-3</v>
      </c>
      <c r="X329" s="193">
        <f t="shared" si="81"/>
        <v>0.33882030178326472</v>
      </c>
      <c r="Y329" s="193">
        <f t="shared" si="82"/>
        <v>8.23045267489712E-3</v>
      </c>
      <c r="Z329" s="193">
        <f t="shared" si="83"/>
        <v>1.3717421124828531E-3</v>
      </c>
      <c r="AA329" s="193">
        <f t="shared" si="84"/>
        <v>1.3717421124828531E-3</v>
      </c>
      <c r="AB329" s="193">
        <f t="shared" si="85"/>
        <v>2.7434842249657062E-3</v>
      </c>
      <c r="AC329" s="193">
        <f t="shared" si="86"/>
        <v>1.3717421124828531E-3</v>
      </c>
      <c r="AD329" s="193">
        <f t="shared" si="87"/>
        <v>0.38545953360768176</v>
      </c>
      <c r="AE329" s="193" t="str">
        <f t="shared" si="88"/>
        <v>Bush</v>
      </c>
      <c r="AF329" s="193"/>
      <c r="AG329" s="193" t="str">
        <f t="shared" si="75"/>
        <v>27-991</v>
      </c>
      <c r="AH329" s="209">
        <v>0</v>
      </c>
      <c r="AJ329" s="202">
        <v>27</v>
      </c>
      <c r="AK329" s="202" t="s">
        <v>5961</v>
      </c>
      <c r="AL329" s="209">
        <v>0</v>
      </c>
      <c r="AR329"/>
    </row>
    <row r="330" spans="1:44" s="202" customFormat="1" x14ac:dyDescent="0.25">
      <c r="A330" s="193" t="s">
        <v>5087</v>
      </c>
      <c r="B330" s="193">
        <v>27</v>
      </c>
      <c r="C330" s="193" t="s">
        <v>5962</v>
      </c>
      <c r="D330" s="198">
        <v>0</v>
      </c>
      <c r="E330" s="198" t="s">
        <v>4541</v>
      </c>
      <c r="F330" s="193"/>
      <c r="G330" s="193">
        <v>0</v>
      </c>
      <c r="H330" s="193">
        <v>663</v>
      </c>
      <c r="I330" s="193">
        <v>209</v>
      </c>
      <c r="J330" s="193">
        <v>110</v>
      </c>
      <c r="K330" s="193">
        <v>0</v>
      </c>
      <c r="L330" s="193">
        <v>5</v>
      </c>
      <c r="M330" s="193">
        <v>3</v>
      </c>
      <c r="N330" s="193">
        <v>1</v>
      </c>
      <c r="O330" s="193">
        <v>5</v>
      </c>
      <c r="P330" s="193">
        <v>325</v>
      </c>
      <c r="Q330" s="193">
        <v>1</v>
      </c>
      <c r="R330" s="193">
        <v>1</v>
      </c>
      <c r="S330" s="193">
        <f t="shared" si="76"/>
        <v>660</v>
      </c>
      <c r="T330" s="193">
        <f t="shared" si="77"/>
        <v>0.31666666666666665</v>
      </c>
      <c r="U330" s="197">
        <f t="shared" si="78"/>
        <v>0</v>
      </c>
      <c r="V330" s="193">
        <f t="shared" si="79"/>
        <v>0.16666666666666666</v>
      </c>
      <c r="W330" s="193">
        <f t="shared" si="80"/>
        <v>7.575757575757576E-3</v>
      </c>
      <c r="X330" s="193">
        <f t="shared" si="81"/>
        <v>0.49242424242424243</v>
      </c>
      <c r="Y330" s="193">
        <f t="shared" si="82"/>
        <v>7.575757575757576E-3</v>
      </c>
      <c r="Z330" s="193">
        <f t="shared" si="83"/>
        <v>4.5454545454545452E-3</v>
      </c>
      <c r="AA330" s="193">
        <f t="shared" si="84"/>
        <v>1.5151515151515152E-3</v>
      </c>
      <c r="AB330" s="193">
        <f t="shared" si="85"/>
        <v>1.5151515151515152E-3</v>
      </c>
      <c r="AC330" s="193">
        <f t="shared" si="86"/>
        <v>1.5151515151515152E-3</v>
      </c>
      <c r="AD330" s="193">
        <f t="shared" si="87"/>
        <v>4.4924242424242422</v>
      </c>
      <c r="AE330" s="193" t="str">
        <f t="shared" si="88"/>
        <v>Perot</v>
      </c>
      <c r="AF330" s="193"/>
      <c r="AG330" s="193" t="str">
        <f t="shared" si="75"/>
        <v>27-995</v>
      </c>
      <c r="AH330" s="209">
        <v>0</v>
      </c>
      <c r="AJ330" s="202">
        <v>27</v>
      </c>
      <c r="AK330" s="202" t="s">
        <v>5962</v>
      </c>
      <c r="AL330" s="209">
        <v>0</v>
      </c>
      <c r="AR330"/>
    </row>
    <row r="331" spans="1:44" s="202" customFormat="1" x14ac:dyDescent="0.25">
      <c r="A331" s="193" t="s">
        <v>5086</v>
      </c>
      <c r="B331" s="193">
        <v>27</v>
      </c>
      <c r="C331" s="193" t="e">
        <v>#VALUE!</v>
      </c>
      <c r="D331" s="198">
        <v>0</v>
      </c>
      <c r="E331" s="198" t="s">
        <v>4542</v>
      </c>
      <c r="F331" s="193">
        <v>87.18</v>
      </c>
      <c r="G331" s="193">
        <v>8050</v>
      </c>
      <c r="H331" s="193">
        <v>7018</v>
      </c>
      <c r="I331" s="193">
        <v>2757</v>
      </c>
      <c r="J331" s="193">
        <v>1625</v>
      </c>
      <c r="K331" s="193">
        <v>6</v>
      </c>
      <c r="L331" s="193">
        <v>64</v>
      </c>
      <c r="M331" s="193">
        <v>12</v>
      </c>
      <c r="N331" s="193">
        <v>22</v>
      </c>
      <c r="O331" s="193">
        <v>60</v>
      </c>
      <c r="P331" s="193">
        <v>2401</v>
      </c>
      <c r="Q331" s="193">
        <v>13</v>
      </c>
      <c r="R331" s="193">
        <v>10</v>
      </c>
      <c r="S331" s="193">
        <f t="shared" si="76"/>
        <v>6970</v>
      </c>
      <c r="T331" s="193">
        <f t="shared" si="77"/>
        <v>0.39555236728837878</v>
      </c>
      <c r="U331" s="197">
        <f t="shared" si="78"/>
        <v>8.6083213773314202E-4</v>
      </c>
      <c r="V331" s="193">
        <f t="shared" si="79"/>
        <v>0.23314203730272598</v>
      </c>
      <c r="W331" s="193">
        <f t="shared" si="80"/>
        <v>8.60832137733142E-3</v>
      </c>
      <c r="X331" s="193">
        <f t="shared" si="81"/>
        <v>0.34447632711621234</v>
      </c>
      <c r="Y331" s="193">
        <f t="shared" si="82"/>
        <v>9.1822094691535149E-3</v>
      </c>
      <c r="Z331" s="193">
        <f t="shared" si="83"/>
        <v>1.721664275466284E-3</v>
      </c>
      <c r="AA331" s="193">
        <f t="shared" si="84"/>
        <v>3.1563845050215206E-3</v>
      </c>
      <c r="AB331" s="193">
        <f t="shared" si="85"/>
        <v>1.8651362984218078E-3</v>
      </c>
      <c r="AC331" s="193">
        <f t="shared" si="86"/>
        <v>1.4347202295552368E-3</v>
      </c>
      <c r="AD331" s="193">
        <f t="shared" si="87"/>
        <v>0.39555236728837878</v>
      </c>
      <c r="AE331" s="193" t="str">
        <f t="shared" si="88"/>
        <v>Bush</v>
      </c>
      <c r="AF331" s="193"/>
      <c r="AG331" s="193" t="str">
        <f t="shared" si="75"/>
        <v>27-TOT</v>
      </c>
      <c r="AH331" s="209">
        <v>0</v>
      </c>
      <c r="AJ331" s="202">
        <v>27</v>
      </c>
      <c r="AK331" s="202" t="e">
        <v>#VALUE!</v>
      </c>
      <c r="AL331" s="209">
        <v>0</v>
      </c>
      <c r="AR331"/>
    </row>
    <row r="332" spans="1:44" s="202" customFormat="1" x14ac:dyDescent="0.25">
      <c r="A332" s="193" t="s">
        <v>5105</v>
      </c>
      <c r="B332" s="193">
        <v>28</v>
      </c>
      <c r="C332" s="193" t="s">
        <v>5202</v>
      </c>
      <c r="D332" s="198" t="s">
        <v>5930</v>
      </c>
      <c r="E332" s="198" t="s">
        <v>5096</v>
      </c>
      <c r="F332" s="193">
        <v>65.42</v>
      </c>
      <c r="G332" s="193">
        <v>963</v>
      </c>
      <c r="H332" s="193">
        <v>630</v>
      </c>
      <c r="I332" s="202">
        <v>229</v>
      </c>
      <c r="J332" s="202">
        <v>110</v>
      </c>
      <c r="K332" s="202">
        <v>1</v>
      </c>
      <c r="L332" s="193">
        <v>11</v>
      </c>
      <c r="M332" s="193">
        <v>2</v>
      </c>
      <c r="N332" s="193">
        <v>2</v>
      </c>
      <c r="O332" s="193">
        <v>10</v>
      </c>
      <c r="P332" s="193">
        <v>258</v>
      </c>
      <c r="Q332" s="193">
        <v>2</v>
      </c>
      <c r="R332" s="193">
        <v>2</v>
      </c>
      <c r="S332" s="193">
        <f t="shared" si="76"/>
        <v>627</v>
      </c>
      <c r="T332" s="193">
        <f t="shared" si="77"/>
        <v>0.36523125996810207</v>
      </c>
      <c r="U332" s="197">
        <f t="shared" si="78"/>
        <v>1.594896331738437E-3</v>
      </c>
      <c r="V332" s="193">
        <f t="shared" si="79"/>
        <v>0.17543859649122806</v>
      </c>
      <c r="W332" s="193">
        <f t="shared" si="80"/>
        <v>1.5948963317384369E-2</v>
      </c>
      <c r="X332" s="193">
        <f t="shared" si="81"/>
        <v>0.41148325358851673</v>
      </c>
      <c r="Y332" s="193">
        <f t="shared" si="82"/>
        <v>1.7543859649122806E-2</v>
      </c>
      <c r="Z332" s="193">
        <f t="shared" si="83"/>
        <v>3.189792663476874E-3</v>
      </c>
      <c r="AA332" s="193">
        <f t="shared" si="84"/>
        <v>3.189792663476874E-3</v>
      </c>
      <c r="AB332" s="193">
        <f t="shared" si="85"/>
        <v>3.189792663476874E-3</v>
      </c>
      <c r="AC332" s="193">
        <f t="shared" si="86"/>
        <v>3.189792663476874E-3</v>
      </c>
      <c r="AD332" s="193">
        <f t="shared" si="87"/>
        <v>4.4114832535885169</v>
      </c>
      <c r="AE332" s="193" t="str">
        <f t="shared" si="88"/>
        <v>Perot</v>
      </c>
      <c r="AF332" s="193"/>
      <c r="AG332" s="193" t="str">
        <f t="shared" si="75"/>
        <v>28-003</v>
      </c>
      <c r="AH332" s="209" t="s">
        <v>5930</v>
      </c>
      <c r="AJ332" s="202">
        <v>28</v>
      </c>
      <c r="AK332" s="202" t="s">
        <v>5202</v>
      </c>
      <c r="AL332" s="209" t="s">
        <v>5930</v>
      </c>
      <c r="AR332"/>
    </row>
    <row r="333" spans="1:44" s="202" customFormat="1" x14ac:dyDescent="0.25">
      <c r="A333" s="193" t="s">
        <v>5106</v>
      </c>
      <c r="B333" s="193">
        <v>28</v>
      </c>
      <c r="C333" s="193" t="s">
        <v>5202</v>
      </c>
      <c r="D333" s="198" t="s">
        <v>5930</v>
      </c>
      <c r="E333" s="198" t="s">
        <v>5097</v>
      </c>
      <c r="F333" s="193">
        <v>67.209999999999994</v>
      </c>
      <c r="G333" s="193">
        <v>424</v>
      </c>
      <c r="H333" s="193">
        <v>285</v>
      </c>
      <c r="I333" s="193">
        <v>96</v>
      </c>
      <c r="J333" s="193">
        <v>53</v>
      </c>
      <c r="K333" s="193">
        <v>0</v>
      </c>
      <c r="L333" s="202">
        <v>10</v>
      </c>
      <c r="M333" s="202">
        <v>0</v>
      </c>
      <c r="N333" s="202">
        <v>0</v>
      </c>
      <c r="O333" s="202">
        <v>2</v>
      </c>
      <c r="P333" s="202">
        <v>121</v>
      </c>
      <c r="Q333" s="193">
        <v>0</v>
      </c>
      <c r="R333" s="193">
        <v>2</v>
      </c>
      <c r="S333" s="193">
        <f t="shared" si="76"/>
        <v>284</v>
      </c>
      <c r="T333" s="193">
        <f t="shared" si="77"/>
        <v>0.3380281690140845</v>
      </c>
      <c r="U333" s="197">
        <f t="shared" si="78"/>
        <v>0</v>
      </c>
      <c r="V333" s="193">
        <f t="shared" si="79"/>
        <v>0.18661971830985916</v>
      </c>
      <c r="W333" s="193">
        <f t="shared" si="80"/>
        <v>7.0422535211267607E-3</v>
      </c>
      <c r="X333" s="193">
        <f t="shared" si="81"/>
        <v>0.426056338028169</v>
      </c>
      <c r="Y333" s="193">
        <f t="shared" si="82"/>
        <v>3.5211267605633804E-2</v>
      </c>
      <c r="Z333" s="193">
        <f t="shared" si="83"/>
        <v>0</v>
      </c>
      <c r="AA333" s="193">
        <f t="shared" si="84"/>
        <v>0</v>
      </c>
      <c r="AB333" s="193">
        <f t="shared" si="85"/>
        <v>0</v>
      </c>
      <c r="AC333" s="193">
        <f t="shared" si="86"/>
        <v>7.0422535211267607E-3</v>
      </c>
      <c r="AD333" s="193">
        <f t="shared" si="87"/>
        <v>4.426056338028169</v>
      </c>
      <c r="AE333" s="193" t="str">
        <f t="shared" si="88"/>
        <v>Perot</v>
      </c>
      <c r="AF333" s="193"/>
      <c r="AG333" s="193" t="str">
        <f t="shared" si="75"/>
        <v>28-013</v>
      </c>
      <c r="AH333" s="209" t="s">
        <v>5930</v>
      </c>
      <c r="AJ333" s="202">
        <v>28</v>
      </c>
      <c r="AK333" s="202" t="s">
        <v>5202</v>
      </c>
      <c r="AL333" s="209" t="s">
        <v>5930</v>
      </c>
      <c r="AR333"/>
    </row>
    <row r="334" spans="1:44" s="202" customFormat="1" x14ac:dyDescent="0.25">
      <c r="A334" s="193" t="s">
        <v>5107</v>
      </c>
      <c r="B334" s="193">
        <v>28</v>
      </c>
      <c r="C334" s="193" t="s">
        <v>5202</v>
      </c>
      <c r="D334" s="198" t="s">
        <v>5930</v>
      </c>
      <c r="E334" s="198" t="s">
        <v>5098</v>
      </c>
      <c r="F334" s="193">
        <v>68.040000000000006</v>
      </c>
      <c r="G334" s="193">
        <v>1427</v>
      </c>
      <c r="H334" s="193">
        <v>971</v>
      </c>
      <c r="I334" s="193">
        <v>381</v>
      </c>
      <c r="J334" s="193">
        <v>198</v>
      </c>
      <c r="K334" s="193">
        <v>2</v>
      </c>
      <c r="L334" s="193">
        <v>9</v>
      </c>
      <c r="M334" s="193">
        <v>1</v>
      </c>
      <c r="N334" s="193">
        <v>6</v>
      </c>
      <c r="O334" s="193">
        <v>4</v>
      </c>
      <c r="P334" s="193">
        <v>359</v>
      </c>
      <c r="Q334" s="193">
        <v>1</v>
      </c>
      <c r="R334" s="193">
        <v>1</v>
      </c>
      <c r="S334" s="193">
        <f t="shared" si="76"/>
        <v>962</v>
      </c>
      <c r="T334" s="193">
        <f t="shared" si="77"/>
        <v>0.39604989604989604</v>
      </c>
      <c r="U334" s="197">
        <f t="shared" si="78"/>
        <v>2.0790020790020791E-3</v>
      </c>
      <c r="V334" s="193">
        <f t="shared" si="79"/>
        <v>0.20582120582120583</v>
      </c>
      <c r="W334" s="193">
        <f t="shared" si="80"/>
        <v>4.1580041580041582E-3</v>
      </c>
      <c r="X334" s="193">
        <f t="shared" si="81"/>
        <v>0.37318087318087317</v>
      </c>
      <c r="Y334" s="193">
        <f t="shared" si="82"/>
        <v>9.355509355509356E-3</v>
      </c>
      <c r="Z334" s="193">
        <f t="shared" si="83"/>
        <v>1.0395010395010396E-3</v>
      </c>
      <c r="AA334" s="193">
        <f t="shared" si="84"/>
        <v>6.2370062370062374E-3</v>
      </c>
      <c r="AB334" s="193">
        <f t="shared" si="85"/>
        <v>1.0395010395010396E-3</v>
      </c>
      <c r="AC334" s="193">
        <f t="shared" si="86"/>
        <v>1.0395010395010396E-3</v>
      </c>
      <c r="AD334" s="193">
        <f t="shared" si="87"/>
        <v>0.39604989604989604</v>
      </c>
      <c r="AE334" s="193" t="str">
        <f t="shared" si="88"/>
        <v>Bush</v>
      </c>
      <c r="AF334" s="193"/>
      <c r="AG334" s="193" t="str">
        <f t="shared" si="75"/>
        <v>28-015</v>
      </c>
      <c r="AH334" s="209" t="s">
        <v>5930</v>
      </c>
      <c r="AJ334" s="202">
        <v>28</v>
      </c>
      <c r="AK334" s="202" t="s">
        <v>5202</v>
      </c>
      <c r="AL334" s="209" t="s">
        <v>5930</v>
      </c>
      <c r="AR334"/>
    </row>
    <row r="335" spans="1:44" s="202" customFormat="1" x14ac:dyDescent="0.25">
      <c r="A335" s="193" t="s">
        <v>5108</v>
      </c>
      <c r="B335" s="193">
        <v>28</v>
      </c>
      <c r="C335" s="193" t="s">
        <v>5202</v>
      </c>
      <c r="D335" s="198" t="s">
        <v>5930</v>
      </c>
      <c r="E335" s="198" t="s">
        <v>5099</v>
      </c>
      <c r="F335" s="193">
        <v>70.069999999999993</v>
      </c>
      <c r="G335" s="193">
        <v>1280</v>
      </c>
      <c r="H335" s="193">
        <v>897</v>
      </c>
      <c r="I335" s="193">
        <v>297</v>
      </c>
      <c r="J335" s="193">
        <v>177</v>
      </c>
      <c r="K335" s="193">
        <v>0</v>
      </c>
      <c r="L335" s="193">
        <v>12</v>
      </c>
      <c r="M335" s="193">
        <v>1</v>
      </c>
      <c r="N335" s="193">
        <v>1</v>
      </c>
      <c r="O335" s="193">
        <v>8</v>
      </c>
      <c r="P335" s="193">
        <v>392</v>
      </c>
      <c r="Q335" s="193">
        <v>1</v>
      </c>
      <c r="R335" s="193">
        <v>0</v>
      </c>
      <c r="S335" s="193">
        <f t="shared" si="76"/>
        <v>889</v>
      </c>
      <c r="T335" s="193">
        <f t="shared" si="77"/>
        <v>0.3340832395950506</v>
      </c>
      <c r="U335" s="197">
        <f t="shared" si="78"/>
        <v>0</v>
      </c>
      <c r="V335" s="193">
        <f t="shared" si="79"/>
        <v>0.19910011248593926</v>
      </c>
      <c r="W335" s="193">
        <f t="shared" si="80"/>
        <v>8.9988751406074249E-3</v>
      </c>
      <c r="X335" s="193">
        <f t="shared" si="81"/>
        <v>0.44094488188976377</v>
      </c>
      <c r="Y335" s="193">
        <f t="shared" si="82"/>
        <v>1.3498312710911136E-2</v>
      </c>
      <c r="Z335" s="193">
        <f t="shared" si="83"/>
        <v>1.1248593925759281E-3</v>
      </c>
      <c r="AA335" s="193">
        <f t="shared" si="84"/>
        <v>1.1248593925759281E-3</v>
      </c>
      <c r="AB335" s="193">
        <f t="shared" si="85"/>
        <v>1.1248593925759281E-3</v>
      </c>
      <c r="AC335" s="193">
        <f t="shared" si="86"/>
        <v>0</v>
      </c>
      <c r="AD335" s="193">
        <f t="shared" si="87"/>
        <v>4.4409448818897639</v>
      </c>
      <c r="AE335" s="193" t="str">
        <f t="shared" si="88"/>
        <v>Perot</v>
      </c>
      <c r="AF335" s="193"/>
      <c r="AG335" s="193" t="str">
        <f t="shared" si="75"/>
        <v>28-021</v>
      </c>
      <c r="AH335" s="209" t="s">
        <v>5930</v>
      </c>
      <c r="AJ335" s="202">
        <v>28</v>
      </c>
      <c r="AK335" s="202" t="s">
        <v>5202</v>
      </c>
      <c r="AL335" s="209" t="s">
        <v>5930</v>
      </c>
      <c r="AR335"/>
    </row>
    <row r="336" spans="1:44" s="202" customFormat="1" x14ac:dyDescent="0.25">
      <c r="A336" s="193" t="s">
        <v>5109</v>
      </c>
      <c r="B336" s="193">
        <v>28</v>
      </c>
      <c r="C336" s="193" t="s">
        <v>5202</v>
      </c>
      <c r="D336" s="198" t="s">
        <v>5930</v>
      </c>
      <c r="E336" s="198" t="s">
        <v>5100</v>
      </c>
      <c r="F336" s="193">
        <v>69.38</v>
      </c>
      <c r="G336" s="193">
        <v>1950</v>
      </c>
      <c r="H336" s="193">
        <v>1353</v>
      </c>
      <c r="I336" s="193">
        <v>549</v>
      </c>
      <c r="J336" s="193">
        <v>316</v>
      </c>
      <c r="K336" s="193">
        <v>0</v>
      </c>
      <c r="L336" s="193">
        <v>20</v>
      </c>
      <c r="M336" s="193">
        <v>1</v>
      </c>
      <c r="N336" s="193">
        <v>1</v>
      </c>
      <c r="O336" s="193">
        <v>10</v>
      </c>
      <c r="P336" s="193">
        <v>441</v>
      </c>
      <c r="Q336" s="193">
        <v>3</v>
      </c>
      <c r="R336" s="193">
        <v>3</v>
      </c>
      <c r="S336" s="193">
        <f t="shared" si="76"/>
        <v>1344</v>
      </c>
      <c r="T336" s="193">
        <f t="shared" si="77"/>
        <v>0.40848214285714285</v>
      </c>
      <c r="U336" s="197">
        <f t="shared" si="78"/>
        <v>0</v>
      </c>
      <c r="V336" s="193">
        <f t="shared" si="79"/>
        <v>0.23511904761904762</v>
      </c>
      <c r="W336" s="193">
        <f t="shared" si="80"/>
        <v>7.4404761904761901E-3</v>
      </c>
      <c r="X336" s="193">
        <f t="shared" si="81"/>
        <v>0.328125</v>
      </c>
      <c r="Y336" s="193">
        <f t="shared" si="82"/>
        <v>1.488095238095238E-2</v>
      </c>
      <c r="Z336" s="193">
        <f t="shared" si="83"/>
        <v>7.4404761904761901E-4</v>
      </c>
      <c r="AA336" s="193">
        <f t="shared" si="84"/>
        <v>7.4404761904761901E-4</v>
      </c>
      <c r="AB336" s="193">
        <f t="shared" si="85"/>
        <v>2.232142857142857E-3</v>
      </c>
      <c r="AC336" s="193">
        <f t="shared" si="86"/>
        <v>2.232142857142857E-3</v>
      </c>
      <c r="AD336" s="193">
        <f t="shared" si="87"/>
        <v>0.40848214285714285</v>
      </c>
      <c r="AE336" s="193" t="str">
        <f t="shared" si="88"/>
        <v>Bush</v>
      </c>
      <c r="AF336" s="193"/>
      <c r="AG336" s="193" t="str">
        <f t="shared" si="75"/>
        <v>28-025</v>
      </c>
      <c r="AH336" s="209" t="s">
        <v>5930</v>
      </c>
      <c r="AJ336" s="202">
        <v>28</v>
      </c>
      <c r="AK336" s="202" t="s">
        <v>5202</v>
      </c>
      <c r="AL336" s="209" t="s">
        <v>5930</v>
      </c>
      <c r="AR336"/>
    </row>
    <row r="337" spans="1:44" s="202" customFormat="1" x14ac:dyDescent="0.25">
      <c r="A337" s="193" t="s">
        <v>5110</v>
      </c>
      <c r="B337" s="193">
        <v>28</v>
      </c>
      <c r="C337" s="193" t="s">
        <v>5202</v>
      </c>
      <c r="D337" s="198" t="s">
        <v>5930</v>
      </c>
      <c r="E337" s="198" t="s">
        <v>5101</v>
      </c>
      <c r="F337" s="193">
        <v>61.09</v>
      </c>
      <c r="G337" s="193">
        <v>311</v>
      </c>
      <c r="H337" s="193">
        <v>190</v>
      </c>
      <c r="I337" s="193">
        <v>63</v>
      </c>
      <c r="J337" s="193">
        <v>56</v>
      </c>
      <c r="K337" s="193">
        <v>0</v>
      </c>
      <c r="L337" s="193">
        <v>1</v>
      </c>
      <c r="M337" s="193">
        <v>0</v>
      </c>
      <c r="N337" s="193">
        <v>1</v>
      </c>
      <c r="O337" s="193">
        <v>0</v>
      </c>
      <c r="P337" s="193">
        <v>63</v>
      </c>
      <c r="Q337" s="193">
        <v>3</v>
      </c>
      <c r="R337" s="193">
        <v>0</v>
      </c>
      <c r="S337" s="193">
        <f t="shared" si="76"/>
        <v>187</v>
      </c>
      <c r="T337" s="193">
        <f t="shared" si="77"/>
        <v>0.33689839572192515</v>
      </c>
      <c r="U337" s="197">
        <f t="shared" si="78"/>
        <v>0</v>
      </c>
      <c r="V337" s="193">
        <f t="shared" si="79"/>
        <v>0.29946524064171121</v>
      </c>
      <c r="W337" s="193">
        <f t="shared" si="80"/>
        <v>0</v>
      </c>
      <c r="X337" s="193">
        <f t="shared" si="81"/>
        <v>0.33689839572192515</v>
      </c>
      <c r="Y337" s="193">
        <f t="shared" si="82"/>
        <v>5.3475935828877002E-3</v>
      </c>
      <c r="Z337" s="193">
        <f t="shared" si="83"/>
        <v>0</v>
      </c>
      <c r="AA337" s="193">
        <f t="shared" si="84"/>
        <v>5.3475935828877002E-3</v>
      </c>
      <c r="AB337" s="193">
        <f t="shared" si="85"/>
        <v>1.6042780748663103E-2</v>
      </c>
      <c r="AC337" s="193">
        <f t="shared" si="86"/>
        <v>0</v>
      </c>
      <c r="AD337" s="193">
        <f t="shared" si="87"/>
        <v>9</v>
      </c>
      <c r="AE337" s="193" t="str">
        <f t="shared" si="88"/>
        <v>Tie</v>
      </c>
      <c r="AF337" s="193"/>
      <c r="AG337" s="193" t="str">
        <f t="shared" si="75"/>
        <v>28-029</v>
      </c>
      <c r="AH337" s="209" t="s">
        <v>5930</v>
      </c>
      <c r="AJ337" s="202">
        <v>28</v>
      </c>
      <c r="AK337" s="202" t="s">
        <v>5202</v>
      </c>
      <c r="AL337" s="209" t="s">
        <v>5930</v>
      </c>
      <c r="AR337"/>
    </row>
    <row r="338" spans="1:44" s="202" customFormat="1" x14ac:dyDescent="0.25">
      <c r="A338" s="193" t="s">
        <v>5111</v>
      </c>
      <c r="B338" s="193">
        <v>28</v>
      </c>
      <c r="C338" s="193" t="s">
        <v>5202</v>
      </c>
      <c r="D338" s="198" t="s">
        <v>5930</v>
      </c>
      <c r="E338" s="198" t="s">
        <v>5102</v>
      </c>
      <c r="F338" s="193">
        <v>59.48</v>
      </c>
      <c r="G338" s="193">
        <v>501</v>
      </c>
      <c r="H338" s="193">
        <v>298</v>
      </c>
      <c r="I338" s="193">
        <v>72</v>
      </c>
      <c r="J338" s="193">
        <v>98</v>
      </c>
      <c r="K338" s="193">
        <v>0</v>
      </c>
      <c r="L338" s="193">
        <v>6</v>
      </c>
      <c r="M338" s="193">
        <v>1</v>
      </c>
      <c r="N338" s="193">
        <v>1</v>
      </c>
      <c r="O338" s="193">
        <v>7</v>
      </c>
      <c r="P338" s="193">
        <v>105</v>
      </c>
      <c r="Q338" s="193">
        <v>2</v>
      </c>
      <c r="R338" s="193">
        <v>0</v>
      </c>
      <c r="S338" s="193">
        <f t="shared" si="76"/>
        <v>292</v>
      </c>
      <c r="T338" s="193">
        <f t="shared" si="77"/>
        <v>0.24657534246575341</v>
      </c>
      <c r="U338" s="197">
        <f t="shared" si="78"/>
        <v>0</v>
      </c>
      <c r="V338" s="193">
        <f t="shared" si="79"/>
        <v>0.33561643835616439</v>
      </c>
      <c r="W338" s="193">
        <f t="shared" si="80"/>
        <v>2.3972602739726026E-2</v>
      </c>
      <c r="X338" s="193">
        <f t="shared" si="81"/>
        <v>0.3595890410958904</v>
      </c>
      <c r="Y338" s="193">
        <f t="shared" si="82"/>
        <v>2.0547945205479451E-2</v>
      </c>
      <c r="Z338" s="193">
        <f t="shared" si="83"/>
        <v>3.4246575342465752E-3</v>
      </c>
      <c r="AA338" s="193">
        <f t="shared" si="84"/>
        <v>3.4246575342465752E-3</v>
      </c>
      <c r="AB338" s="193">
        <f t="shared" si="85"/>
        <v>6.8493150684931503E-3</v>
      </c>
      <c r="AC338" s="193">
        <f t="shared" si="86"/>
        <v>0</v>
      </c>
      <c r="AD338" s="193">
        <f t="shared" si="87"/>
        <v>4.3595890410958908</v>
      </c>
      <c r="AE338" s="193" t="str">
        <f t="shared" si="88"/>
        <v>Perot</v>
      </c>
      <c r="AF338" s="193"/>
      <c r="AG338" s="193" t="str">
        <f t="shared" si="75"/>
        <v>28-033</v>
      </c>
      <c r="AH338" s="209" t="s">
        <v>5930</v>
      </c>
      <c r="AJ338" s="202">
        <v>28</v>
      </c>
      <c r="AK338" s="202" t="s">
        <v>5202</v>
      </c>
      <c r="AL338" s="209" t="s">
        <v>5930</v>
      </c>
      <c r="AR338"/>
    </row>
    <row r="339" spans="1:44" s="202" customFormat="1" x14ac:dyDescent="0.25">
      <c r="A339" s="193" t="s">
        <v>5112</v>
      </c>
      <c r="B339" s="193">
        <v>28</v>
      </c>
      <c r="C339" s="193" t="s">
        <v>5202</v>
      </c>
      <c r="D339" s="198" t="s">
        <v>5930</v>
      </c>
      <c r="E339" s="198" t="s">
        <v>5103</v>
      </c>
      <c r="F339" s="193">
        <v>33</v>
      </c>
      <c r="G339" s="193">
        <v>412</v>
      </c>
      <c r="H339" s="193">
        <v>136</v>
      </c>
      <c r="I339" s="193">
        <v>33</v>
      </c>
      <c r="J339" s="193">
        <v>35</v>
      </c>
      <c r="K339" s="193">
        <v>0</v>
      </c>
      <c r="L339" s="193">
        <v>0</v>
      </c>
      <c r="M339" s="193">
        <v>0</v>
      </c>
      <c r="N339" s="193">
        <v>0</v>
      </c>
      <c r="O339" s="193">
        <v>1</v>
      </c>
      <c r="P339" s="193">
        <v>65</v>
      </c>
      <c r="Q339" s="193">
        <v>0</v>
      </c>
      <c r="R339" s="193">
        <v>1</v>
      </c>
      <c r="S339" s="193">
        <f t="shared" si="76"/>
        <v>135</v>
      </c>
      <c r="T339" s="193">
        <f t="shared" si="77"/>
        <v>0.24444444444444444</v>
      </c>
      <c r="U339" s="197">
        <f t="shared" si="78"/>
        <v>0</v>
      </c>
      <c r="V339" s="193">
        <f t="shared" si="79"/>
        <v>0.25925925925925924</v>
      </c>
      <c r="W339" s="193">
        <f t="shared" si="80"/>
        <v>7.4074074074074077E-3</v>
      </c>
      <c r="X339" s="193">
        <f t="shared" si="81"/>
        <v>0.48148148148148145</v>
      </c>
      <c r="Y339" s="193">
        <f t="shared" si="82"/>
        <v>0</v>
      </c>
      <c r="Z339" s="193">
        <f t="shared" si="83"/>
        <v>0</v>
      </c>
      <c r="AA339" s="193">
        <f t="shared" si="84"/>
        <v>0</v>
      </c>
      <c r="AB339" s="193">
        <f t="shared" si="85"/>
        <v>0</v>
      </c>
      <c r="AC339" s="193">
        <f t="shared" si="86"/>
        <v>7.4074074074074077E-3</v>
      </c>
      <c r="AD339" s="193">
        <f t="shared" si="87"/>
        <v>4.4814814814814818</v>
      </c>
      <c r="AE339" s="193" t="str">
        <f t="shared" si="88"/>
        <v>Perot</v>
      </c>
      <c r="AF339" s="193"/>
      <c r="AG339" s="193" t="str">
        <f t="shared" si="75"/>
        <v>28-035</v>
      </c>
      <c r="AH339" s="209" t="s">
        <v>5930</v>
      </c>
      <c r="AJ339" s="202">
        <v>28</v>
      </c>
      <c r="AK339" s="202" t="s">
        <v>5202</v>
      </c>
      <c r="AL339" s="209" t="s">
        <v>5930</v>
      </c>
      <c r="AR339"/>
    </row>
    <row r="340" spans="1:44" s="202" customFormat="1" x14ac:dyDescent="0.25">
      <c r="A340" s="193" t="s">
        <v>5113</v>
      </c>
      <c r="B340" s="193">
        <v>28</v>
      </c>
      <c r="C340" s="193" t="s">
        <v>5202</v>
      </c>
      <c r="D340" s="198" t="s">
        <v>5930</v>
      </c>
      <c r="E340" s="198" t="s">
        <v>5104</v>
      </c>
      <c r="F340" s="193">
        <v>62.08</v>
      </c>
      <c r="G340" s="193">
        <v>633</v>
      </c>
      <c r="H340" s="193">
        <v>393</v>
      </c>
      <c r="I340" s="193">
        <v>134</v>
      </c>
      <c r="J340" s="193">
        <v>89</v>
      </c>
      <c r="K340" s="193">
        <v>0</v>
      </c>
      <c r="L340" s="193">
        <v>12</v>
      </c>
      <c r="M340" s="193">
        <v>1</v>
      </c>
      <c r="N340" s="193">
        <v>0</v>
      </c>
      <c r="O340" s="193">
        <v>3</v>
      </c>
      <c r="P340" s="193">
        <v>142</v>
      </c>
      <c r="Q340" s="193">
        <v>3</v>
      </c>
      <c r="R340" s="193">
        <v>1</v>
      </c>
      <c r="S340" s="193">
        <f t="shared" si="76"/>
        <v>385</v>
      </c>
      <c r="T340" s="193">
        <f t="shared" si="77"/>
        <v>0.34805194805194806</v>
      </c>
      <c r="U340" s="197">
        <f t="shared" si="78"/>
        <v>0</v>
      </c>
      <c r="V340" s="193">
        <f t="shared" si="79"/>
        <v>0.23116883116883116</v>
      </c>
      <c r="W340" s="193">
        <f t="shared" si="80"/>
        <v>7.7922077922077922E-3</v>
      </c>
      <c r="X340" s="193">
        <f t="shared" si="81"/>
        <v>0.36883116883116884</v>
      </c>
      <c r="Y340" s="193">
        <f t="shared" si="82"/>
        <v>3.1168831168831169E-2</v>
      </c>
      <c r="Z340" s="193">
        <f t="shared" si="83"/>
        <v>2.5974025974025974E-3</v>
      </c>
      <c r="AA340" s="193">
        <f t="shared" si="84"/>
        <v>0</v>
      </c>
      <c r="AB340" s="193">
        <f t="shared" si="85"/>
        <v>7.7922077922077922E-3</v>
      </c>
      <c r="AC340" s="193">
        <f t="shared" si="86"/>
        <v>2.5974025974025974E-3</v>
      </c>
      <c r="AD340" s="193">
        <f t="shared" si="87"/>
        <v>4.3688311688311687</v>
      </c>
      <c r="AE340" s="193" t="str">
        <f t="shared" si="88"/>
        <v>Perot</v>
      </c>
      <c r="AF340" s="193"/>
      <c r="AG340" s="193" t="str">
        <f t="shared" si="75"/>
        <v>28-039</v>
      </c>
      <c r="AH340" s="209" t="s">
        <v>5930</v>
      </c>
      <c r="AJ340" s="202">
        <v>28</v>
      </c>
      <c r="AK340" s="202" t="s">
        <v>5202</v>
      </c>
      <c r="AL340" s="209" t="s">
        <v>5930</v>
      </c>
      <c r="AR340"/>
    </row>
    <row r="341" spans="1:44" s="202" customFormat="1" x14ac:dyDescent="0.25">
      <c r="A341" s="193" t="s">
        <v>5114</v>
      </c>
      <c r="B341" s="193">
        <v>28</v>
      </c>
      <c r="C341" s="193" t="s">
        <v>5961</v>
      </c>
      <c r="D341" s="198">
        <v>0</v>
      </c>
      <c r="E341" s="198" t="s">
        <v>4540</v>
      </c>
      <c r="F341" s="193"/>
      <c r="G341" s="193">
        <v>0</v>
      </c>
      <c r="H341" s="193">
        <v>989</v>
      </c>
      <c r="I341" s="193">
        <v>346</v>
      </c>
      <c r="J341" s="193">
        <v>249</v>
      </c>
      <c r="K341" s="193">
        <v>2</v>
      </c>
      <c r="L341" s="193">
        <v>15</v>
      </c>
      <c r="M341" s="193">
        <v>1</v>
      </c>
      <c r="N341" s="193">
        <v>0</v>
      </c>
      <c r="O341" s="193">
        <v>9</v>
      </c>
      <c r="P341" s="193">
        <v>352</v>
      </c>
      <c r="Q341" s="193">
        <v>4</v>
      </c>
      <c r="R341" s="193">
        <v>1</v>
      </c>
      <c r="S341" s="193">
        <f t="shared" si="76"/>
        <v>979</v>
      </c>
      <c r="T341" s="193">
        <f t="shared" si="77"/>
        <v>0.35342185903983658</v>
      </c>
      <c r="U341" s="197">
        <f t="shared" si="78"/>
        <v>2.0429009193054137E-3</v>
      </c>
      <c r="V341" s="193">
        <f t="shared" si="79"/>
        <v>0.254341164453524</v>
      </c>
      <c r="W341" s="193">
        <f t="shared" si="80"/>
        <v>9.1930541368743617E-3</v>
      </c>
      <c r="X341" s="193">
        <f t="shared" si="81"/>
        <v>0.3595505617977528</v>
      </c>
      <c r="Y341" s="193">
        <f t="shared" si="82"/>
        <v>1.5321756894790603E-2</v>
      </c>
      <c r="Z341" s="193">
        <f t="shared" si="83"/>
        <v>1.0214504596527069E-3</v>
      </c>
      <c r="AA341" s="193">
        <f t="shared" si="84"/>
        <v>0</v>
      </c>
      <c r="AB341" s="193">
        <f t="shared" si="85"/>
        <v>4.0858018386108275E-3</v>
      </c>
      <c r="AC341" s="193">
        <f t="shared" si="86"/>
        <v>1.0214504596527069E-3</v>
      </c>
      <c r="AD341" s="193">
        <f t="shared" si="87"/>
        <v>4.3595505617977528</v>
      </c>
      <c r="AE341" s="193" t="str">
        <f t="shared" si="88"/>
        <v>Perot</v>
      </c>
      <c r="AF341" s="193"/>
      <c r="AG341" s="193" t="str">
        <f t="shared" si="75"/>
        <v>28-991</v>
      </c>
      <c r="AH341" s="209">
        <v>0</v>
      </c>
      <c r="AJ341" s="202">
        <v>28</v>
      </c>
      <c r="AK341" s="202" t="s">
        <v>5961</v>
      </c>
      <c r="AL341" s="209">
        <v>0</v>
      </c>
      <c r="AR341"/>
    </row>
    <row r="342" spans="1:44" s="202" customFormat="1" x14ac:dyDescent="0.25">
      <c r="A342" s="193" t="s">
        <v>5115</v>
      </c>
      <c r="B342" s="193">
        <v>28</v>
      </c>
      <c r="C342" s="193" t="s">
        <v>5962</v>
      </c>
      <c r="D342" s="198">
        <v>0</v>
      </c>
      <c r="E342" s="198" t="s">
        <v>4541</v>
      </c>
      <c r="F342" s="193"/>
      <c r="G342" s="193">
        <v>0</v>
      </c>
      <c r="H342" s="193">
        <v>960</v>
      </c>
      <c r="I342" s="193">
        <v>259</v>
      </c>
      <c r="J342" s="193">
        <v>141</v>
      </c>
      <c r="K342" s="193">
        <v>0</v>
      </c>
      <c r="L342" s="193">
        <v>8</v>
      </c>
      <c r="M342" s="193">
        <v>3</v>
      </c>
      <c r="N342" s="193">
        <v>1</v>
      </c>
      <c r="O342" s="193">
        <v>8</v>
      </c>
      <c r="P342" s="193">
        <v>527</v>
      </c>
      <c r="Q342" s="193">
        <v>1</v>
      </c>
      <c r="R342" s="193">
        <v>2</v>
      </c>
      <c r="S342" s="193">
        <f t="shared" si="76"/>
        <v>950</v>
      </c>
      <c r="T342" s="193">
        <f t="shared" si="77"/>
        <v>0.27263157894736845</v>
      </c>
      <c r="U342" s="197">
        <f t="shared" si="78"/>
        <v>0</v>
      </c>
      <c r="V342" s="193">
        <f t="shared" si="79"/>
        <v>0.14842105263157895</v>
      </c>
      <c r="W342" s="193">
        <f t="shared" si="80"/>
        <v>8.4210526315789472E-3</v>
      </c>
      <c r="X342" s="193">
        <f t="shared" si="81"/>
        <v>0.55473684210526319</v>
      </c>
      <c r="Y342" s="193">
        <f t="shared" si="82"/>
        <v>8.4210526315789472E-3</v>
      </c>
      <c r="Z342" s="193">
        <f t="shared" si="83"/>
        <v>3.1578947368421052E-3</v>
      </c>
      <c r="AA342" s="193">
        <f t="shared" si="84"/>
        <v>1.0526315789473684E-3</v>
      </c>
      <c r="AB342" s="193">
        <f t="shared" si="85"/>
        <v>1.0526315789473684E-3</v>
      </c>
      <c r="AC342" s="193">
        <f t="shared" si="86"/>
        <v>2.1052631578947368E-3</v>
      </c>
      <c r="AD342" s="193">
        <f t="shared" si="87"/>
        <v>4.554736842105263</v>
      </c>
      <c r="AE342" s="193" t="str">
        <f t="shared" si="88"/>
        <v>Perot</v>
      </c>
      <c r="AF342" s="193"/>
      <c r="AG342" s="193" t="str">
        <f t="shared" si="75"/>
        <v>28-995</v>
      </c>
      <c r="AH342" s="209">
        <v>0</v>
      </c>
      <c r="AJ342" s="202">
        <v>28</v>
      </c>
      <c r="AK342" s="202" t="s">
        <v>5962</v>
      </c>
      <c r="AL342" s="209">
        <v>0</v>
      </c>
      <c r="AR342"/>
    </row>
    <row r="343" spans="1:44" s="202" customFormat="1" x14ac:dyDescent="0.25">
      <c r="A343" s="193" t="s">
        <v>5116</v>
      </c>
      <c r="B343" s="193">
        <v>28</v>
      </c>
      <c r="C343" s="193" t="e">
        <v>#VALUE!</v>
      </c>
      <c r="D343" s="198">
        <v>0</v>
      </c>
      <c r="E343" s="198" t="s">
        <v>4542</v>
      </c>
      <c r="F343" s="193">
        <v>89.88</v>
      </c>
      <c r="G343" s="193">
        <v>7901</v>
      </c>
      <c r="H343" s="193">
        <v>7102</v>
      </c>
      <c r="I343" s="193">
        <v>2459</v>
      </c>
      <c r="J343" s="193">
        <v>1522</v>
      </c>
      <c r="K343" s="193">
        <v>5</v>
      </c>
      <c r="L343" s="193">
        <v>104</v>
      </c>
      <c r="M343" s="193">
        <v>11</v>
      </c>
      <c r="N343" s="193">
        <v>13</v>
      </c>
      <c r="O343" s="193">
        <v>62</v>
      </c>
      <c r="P343" s="193">
        <v>2825</v>
      </c>
      <c r="Q343" s="193">
        <v>20</v>
      </c>
      <c r="R343" s="193">
        <v>13</v>
      </c>
      <c r="S343" s="193">
        <f t="shared" si="76"/>
        <v>7034</v>
      </c>
      <c r="T343" s="193">
        <f t="shared" si="77"/>
        <v>0.34958771680409439</v>
      </c>
      <c r="U343" s="197">
        <f t="shared" si="78"/>
        <v>7.108330963889679E-4</v>
      </c>
      <c r="V343" s="193">
        <f t="shared" si="79"/>
        <v>0.21637759454080183</v>
      </c>
      <c r="W343" s="193">
        <f t="shared" si="80"/>
        <v>8.8143303952232018E-3</v>
      </c>
      <c r="X343" s="193">
        <f t="shared" si="81"/>
        <v>0.40162069945976686</v>
      </c>
      <c r="Y343" s="193">
        <f t="shared" si="82"/>
        <v>1.4785328404890531E-2</v>
      </c>
      <c r="Z343" s="193">
        <f t="shared" si="83"/>
        <v>1.5638328120557293E-3</v>
      </c>
      <c r="AA343" s="193">
        <f t="shared" si="84"/>
        <v>1.8481660506113164E-3</v>
      </c>
      <c r="AB343" s="193">
        <f t="shared" si="85"/>
        <v>2.8433323855558716E-3</v>
      </c>
      <c r="AC343" s="193">
        <f t="shared" si="86"/>
        <v>1.8481660506113164E-3</v>
      </c>
      <c r="AD343" s="193">
        <f t="shared" si="87"/>
        <v>4.4016206994597669</v>
      </c>
      <c r="AE343" s="193" t="str">
        <f t="shared" si="88"/>
        <v>Perot</v>
      </c>
      <c r="AF343" s="193"/>
      <c r="AG343" s="193" t="str">
        <f t="shared" si="75"/>
        <v>28-TOT</v>
      </c>
      <c r="AH343" s="209">
        <v>0</v>
      </c>
      <c r="AJ343" s="202">
        <v>28</v>
      </c>
      <c r="AK343" s="202" t="e">
        <v>#VALUE!</v>
      </c>
      <c r="AL343" s="209">
        <v>0</v>
      </c>
      <c r="AR343"/>
    </row>
    <row r="344" spans="1:44" s="202" customFormat="1" x14ac:dyDescent="0.25">
      <c r="A344" s="193" t="s">
        <v>5125</v>
      </c>
      <c r="B344" s="193">
        <v>29</v>
      </c>
      <c r="C344" s="193" t="s">
        <v>5202</v>
      </c>
      <c r="D344" s="198" t="s">
        <v>5931</v>
      </c>
      <c r="E344" s="198" t="s">
        <v>5117</v>
      </c>
      <c r="F344" s="193">
        <v>68.97</v>
      </c>
      <c r="G344" s="202">
        <v>490</v>
      </c>
      <c r="H344" s="202">
        <v>338</v>
      </c>
      <c r="I344" s="202">
        <v>70</v>
      </c>
      <c r="J344" s="202">
        <v>171</v>
      </c>
      <c r="K344" s="202">
        <v>1</v>
      </c>
      <c r="L344" s="202">
        <v>2</v>
      </c>
      <c r="M344" s="202">
        <v>1</v>
      </c>
      <c r="N344" s="202">
        <v>2</v>
      </c>
      <c r="O344" s="202">
        <v>2</v>
      </c>
      <c r="P344" s="202">
        <v>88</v>
      </c>
      <c r="Q344" s="202">
        <v>0</v>
      </c>
      <c r="R344" s="202">
        <v>0</v>
      </c>
      <c r="S344" s="193">
        <f t="shared" si="76"/>
        <v>337</v>
      </c>
      <c r="T344" s="193">
        <f t="shared" si="77"/>
        <v>0.20771513353115728</v>
      </c>
      <c r="U344" s="197">
        <f t="shared" si="78"/>
        <v>2.967359050445104E-3</v>
      </c>
      <c r="V344" s="193">
        <f t="shared" si="79"/>
        <v>0.50741839762611274</v>
      </c>
      <c r="W344" s="193">
        <f t="shared" si="80"/>
        <v>5.9347181008902079E-3</v>
      </c>
      <c r="X344" s="193">
        <f t="shared" si="81"/>
        <v>0.26112759643916916</v>
      </c>
      <c r="Y344" s="193">
        <f t="shared" si="82"/>
        <v>5.9347181008902079E-3</v>
      </c>
      <c r="Z344" s="193">
        <f t="shared" si="83"/>
        <v>2.967359050445104E-3</v>
      </c>
      <c r="AA344" s="193">
        <f t="shared" si="84"/>
        <v>5.9347181008902079E-3</v>
      </c>
      <c r="AB344" s="193">
        <f t="shared" si="85"/>
        <v>0</v>
      </c>
      <c r="AC344" s="193">
        <f t="shared" si="86"/>
        <v>0</v>
      </c>
      <c r="AD344" s="193">
        <f t="shared" si="87"/>
        <v>2.5074183976261128</v>
      </c>
      <c r="AE344" s="193" t="str">
        <f t="shared" si="88"/>
        <v>Clinton</v>
      </c>
      <c r="AF344" s="193"/>
      <c r="AG344" s="193" t="str">
        <f t="shared" si="75"/>
        <v>29-220</v>
      </c>
      <c r="AH344" s="209" t="s">
        <v>5931</v>
      </c>
      <c r="AJ344" s="202">
        <v>29</v>
      </c>
      <c r="AK344" s="202" t="s">
        <v>5202</v>
      </c>
      <c r="AL344" s="209" t="s">
        <v>5931</v>
      </c>
      <c r="AR344"/>
    </row>
    <row r="345" spans="1:44" s="202" customFormat="1" x14ac:dyDescent="0.25">
      <c r="A345" s="193" t="s">
        <v>5126</v>
      </c>
      <c r="B345" s="193">
        <v>29</v>
      </c>
      <c r="C345" s="193" t="s">
        <v>5202</v>
      </c>
      <c r="D345" s="198" t="s">
        <v>5931</v>
      </c>
      <c r="E345" s="198" t="s">
        <v>5118</v>
      </c>
      <c r="F345" s="193">
        <v>69.14</v>
      </c>
      <c r="G345" s="193">
        <v>1384</v>
      </c>
      <c r="H345" s="193">
        <v>957</v>
      </c>
      <c r="I345" s="193">
        <v>199</v>
      </c>
      <c r="J345" s="193">
        <v>460</v>
      </c>
      <c r="K345" s="193">
        <v>1</v>
      </c>
      <c r="L345" s="193">
        <v>13</v>
      </c>
      <c r="M345" s="202">
        <v>7</v>
      </c>
      <c r="N345" s="193">
        <v>1</v>
      </c>
      <c r="O345" s="193">
        <v>17</v>
      </c>
      <c r="P345" s="193">
        <v>245</v>
      </c>
      <c r="Q345" s="193">
        <v>3</v>
      </c>
      <c r="R345" s="202">
        <v>2</v>
      </c>
      <c r="S345" s="193">
        <f t="shared" si="76"/>
        <v>948</v>
      </c>
      <c r="T345" s="193">
        <f t="shared" si="77"/>
        <v>0.20991561181434598</v>
      </c>
      <c r="U345" s="197">
        <f t="shared" si="78"/>
        <v>1.0548523206751054E-3</v>
      </c>
      <c r="V345" s="193">
        <f t="shared" si="79"/>
        <v>0.48523206751054854</v>
      </c>
      <c r="W345" s="193">
        <f t="shared" si="80"/>
        <v>1.7932489451476793E-2</v>
      </c>
      <c r="X345" s="193">
        <f t="shared" si="81"/>
        <v>0.25843881856540085</v>
      </c>
      <c r="Y345" s="193">
        <f t="shared" si="82"/>
        <v>1.3713080168776372E-2</v>
      </c>
      <c r="Z345" s="193">
        <f t="shared" si="83"/>
        <v>7.3839662447257384E-3</v>
      </c>
      <c r="AA345" s="193">
        <f t="shared" si="84"/>
        <v>1.0548523206751054E-3</v>
      </c>
      <c r="AB345" s="193">
        <f t="shared" si="85"/>
        <v>3.1645569620253164E-3</v>
      </c>
      <c r="AC345" s="193">
        <f t="shared" si="86"/>
        <v>2.1097046413502108E-3</v>
      </c>
      <c r="AD345" s="193">
        <f t="shared" si="87"/>
        <v>2.4852320675105486</v>
      </c>
      <c r="AE345" s="193" t="str">
        <f t="shared" si="88"/>
        <v>Clinton</v>
      </c>
      <c r="AF345" s="193"/>
      <c r="AG345" s="193" t="str">
        <f t="shared" si="75"/>
        <v>29-235</v>
      </c>
      <c r="AH345" s="209" t="s">
        <v>5931</v>
      </c>
      <c r="AJ345" s="202">
        <v>29</v>
      </c>
      <c r="AK345" s="202" t="s">
        <v>5202</v>
      </c>
      <c r="AL345" s="209" t="s">
        <v>5931</v>
      </c>
      <c r="AR345"/>
    </row>
    <row r="346" spans="1:44" s="202" customFormat="1" x14ac:dyDescent="0.25">
      <c r="A346" s="193" t="s">
        <v>5127</v>
      </c>
      <c r="B346" s="193">
        <v>29</v>
      </c>
      <c r="C346" s="193" t="s">
        <v>5202</v>
      </c>
      <c r="D346" s="198" t="s">
        <v>5931</v>
      </c>
      <c r="E346" s="198" t="s">
        <v>5119</v>
      </c>
      <c r="F346" s="193">
        <v>71.13</v>
      </c>
      <c r="G346" s="193">
        <v>1396</v>
      </c>
      <c r="H346" s="193">
        <v>993</v>
      </c>
      <c r="I346" s="193">
        <v>286</v>
      </c>
      <c r="J346" s="193">
        <v>452</v>
      </c>
      <c r="K346" s="193">
        <v>1</v>
      </c>
      <c r="L346" s="193">
        <v>6</v>
      </c>
      <c r="M346" s="193">
        <v>1</v>
      </c>
      <c r="N346" s="193">
        <v>2</v>
      </c>
      <c r="O346" s="193">
        <v>5</v>
      </c>
      <c r="P346" s="193">
        <v>239</v>
      </c>
      <c r="Q346" s="193">
        <v>0</v>
      </c>
      <c r="R346" s="193">
        <v>0</v>
      </c>
      <c r="S346" s="193">
        <f t="shared" si="76"/>
        <v>992</v>
      </c>
      <c r="T346" s="193">
        <f t="shared" si="77"/>
        <v>0.28830645161290325</v>
      </c>
      <c r="U346" s="197">
        <f t="shared" si="78"/>
        <v>1.0080645161290322E-3</v>
      </c>
      <c r="V346" s="193">
        <f t="shared" si="79"/>
        <v>0.45564516129032256</v>
      </c>
      <c r="W346" s="193">
        <f t="shared" si="80"/>
        <v>5.0403225806451612E-3</v>
      </c>
      <c r="X346" s="193">
        <f t="shared" si="81"/>
        <v>0.24092741935483872</v>
      </c>
      <c r="Y346" s="193">
        <f t="shared" si="82"/>
        <v>6.0483870967741934E-3</v>
      </c>
      <c r="Z346" s="193">
        <f t="shared" si="83"/>
        <v>1.0080645161290322E-3</v>
      </c>
      <c r="AA346" s="193">
        <f t="shared" si="84"/>
        <v>2.0161290322580645E-3</v>
      </c>
      <c r="AB346" s="193">
        <f t="shared" si="85"/>
        <v>0</v>
      </c>
      <c r="AC346" s="193">
        <f t="shared" si="86"/>
        <v>0</v>
      </c>
      <c r="AD346" s="193">
        <f t="shared" si="87"/>
        <v>2.4556451612903225</v>
      </c>
      <c r="AE346" s="193" t="str">
        <f t="shared" si="88"/>
        <v>Clinton</v>
      </c>
      <c r="AF346" s="193"/>
      <c r="AG346" s="193" t="str">
        <f t="shared" si="75"/>
        <v>29-455</v>
      </c>
      <c r="AH346" s="209" t="s">
        <v>5931</v>
      </c>
      <c r="AJ346" s="202">
        <v>29</v>
      </c>
      <c r="AK346" s="202" t="s">
        <v>5202</v>
      </c>
      <c r="AL346" s="209" t="s">
        <v>5931</v>
      </c>
      <c r="AR346"/>
    </row>
    <row r="347" spans="1:44" s="202" customFormat="1" x14ac:dyDescent="0.25">
      <c r="A347" s="193" t="s">
        <v>5128</v>
      </c>
      <c r="B347" s="193">
        <v>29</v>
      </c>
      <c r="C347" s="193" t="s">
        <v>5202</v>
      </c>
      <c r="D347" s="198" t="s">
        <v>5931</v>
      </c>
      <c r="E347" s="198" t="s">
        <v>5120</v>
      </c>
      <c r="F347" s="193">
        <v>66.42</v>
      </c>
      <c r="G347" s="193">
        <v>1498</v>
      </c>
      <c r="H347" s="193">
        <v>995</v>
      </c>
      <c r="I347" s="193">
        <v>331</v>
      </c>
      <c r="J347" s="193">
        <v>373</v>
      </c>
      <c r="K347" s="193">
        <v>2</v>
      </c>
      <c r="L347" s="193">
        <v>5</v>
      </c>
      <c r="M347" s="193">
        <v>6</v>
      </c>
      <c r="N347" s="193">
        <v>3</v>
      </c>
      <c r="O347" s="193">
        <v>7</v>
      </c>
      <c r="P347" s="193">
        <v>266</v>
      </c>
      <c r="Q347" s="193">
        <v>0</v>
      </c>
      <c r="R347" s="193">
        <v>1</v>
      </c>
      <c r="S347" s="193">
        <f t="shared" si="76"/>
        <v>994</v>
      </c>
      <c r="T347" s="193">
        <f t="shared" si="77"/>
        <v>0.33299798792756541</v>
      </c>
      <c r="U347" s="197">
        <f t="shared" si="78"/>
        <v>2.012072434607646E-3</v>
      </c>
      <c r="V347" s="193">
        <f t="shared" si="79"/>
        <v>0.37525150905432597</v>
      </c>
      <c r="W347" s="193">
        <f t="shared" si="80"/>
        <v>7.0422535211267607E-3</v>
      </c>
      <c r="X347" s="193">
        <f t="shared" si="81"/>
        <v>0.26760563380281688</v>
      </c>
      <c r="Y347" s="193">
        <f t="shared" si="82"/>
        <v>5.0301810865191147E-3</v>
      </c>
      <c r="Z347" s="193">
        <f t="shared" si="83"/>
        <v>6.0362173038229373E-3</v>
      </c>
      <c r="AA347" s="193">
        <f t="shared" si="84"/>
        <v>3.0181086519114686E-3</v>
      </c>
      <c r="AB347" s="193">
        <f t="shared" si="85"/>
        <v>0</v>
      </c>
      <c r="AC347" s="193">
        <f t="shared" si="86"/>
        <v>1.006036217303823E-3</v>
      </c>
      <c r="AD347" s="193">
        <f t="shared" si="87"/>
        <v>2.3752515090543258</v>
      </c>
      <c r="AE347" s="193" t="str">
        <f t="shared" si="88"/>
        <v>Clinton</v>
      </c>
      <c r="AF347" s="193"/>
      <c r="AG347" s="193" t="str">
        <f t="shared" si="75"/>
        <v>29-460</v>
      </c>
      <c r="AH347" s="209" t="s">
        <v>5931</v>
      </c>
      <c r="AJ347" s="202">
        <v>29</v>
      </c>
      <c r="AK347" s="202" t="s">
        <v>5202</v>
      </c>
      <c r="AL347" s="209" t="s">
        <v>5931</v>
      </c>
      <c r="AR347"/>
    </row>
    <row r="348" spans="1:44" s="202" customFormat="1" x14ac:dyDescent="0.25">
      <c r="A348" s="193" t="s">
        <v>5129</v>
      </c>
      <c r="B348" s="193">
        <v>29</v>
      </c>
      <c r="C348" s="193" t="s">
        <v>5202</v>
      </c>
      <c r="D348" s="198" t="s">
        <v>5931</v>
      </c>
      <c r="E348" s="198" t="s">
        <v>5121</v>
      </c>
      <c r="F348" s="193">
        <v>70.91</v>
      </c>
      <c r="G348" s="193">
        <v>588</v>
      </c>
      <c r="H348" s="193">
        <v>417</v>
      </c>
      <c r="I348" s="193">
        <v>139</v>
      </c>
      <c r="J348" s="193">
        <v>155</v>
      </c>
      <c r="K348" s="193">
        <v>1</v>
      </c>
      <c r="L348" s="193">
        <v>4</v>
      </c>
      <c r="M348" s="193">
        <v>2</v>
      </c>
      <c r="N348" s="193">
        <v>0</v>
      </c>
      <c r="O348" s="193">
        <v>3</v>
      </c>
      <c r="P348" s="193">
        <v>110</v>
      </c>
      <c r="Q348" s="193">
        <v>0</v>
      </c>
      <c r="R348" s="193">
        <v>0</v>
      </c>
      <c r="S348" s="193">
        <f t="shared" si="76"/>
        <v>414</v>
      </c>
      <c r="T348" s="193">
        <f t="shared" si="77"/>
        <v>0.33574879227053139</v>
      </c>
      <c r="U348" s="197">
        <f t="shared" si="78"/>
        <v>2.4154589371980675E-3</v>
      </c>
      <c r="V348" s="193">
        <f t="shared" si="79"/>
        <v>0.37439613526570048</v>
      </c>
      <c r="W348" s="193">
        <f t="shared" si="80"/>
        <v>7.246376811594203E-3</v>
      </c>
      <c r="X348" s="193">
        <f t="shared" si="81"/>
        <v>0.26570048309178745</v>
      </c>
      <c r="Y348" s="193">
        <f t="shared" si="82"/>
        <v>9.6618357487922701E-3</v>
      </c>
      <c r="Z348" s="193">
        <f t="shared" si="83"/>
        <v>4.830917874396135E-3</v>
      </c>
      <c r="AA348" s="193">
        <f t="shared" si="84"/>
        <v>0</v>
      </c>
      <c r="AB348" s="193">
        <f t="shared" si="85"/>
        <v>0</v>
      </c>
      <c r="AC348" s="193">
        <f t="shared" si="86"/>
        <v>0</v>
      </c>
      <c r="AD348" s="193">
        <f t="shared" si="87"/>
        <v>2.3743961352657004</v>
      </c>
      <c r="AE348" s="193" t="str">
        <f t="shared" si="88"/>
        <v>Clinton</v>
      </c>
      <c r="AF348" s="193"/>
      <c r="AG348" s="193" t="str">
        <f t="shared" si="75"/>
        <v>29-465</v>
      </c>
      <c r="AH348" s="209" t="s">
        <v>5931</v>
      </c>
      <c r="AJ348" s="202">
        <v>29</v>
      </c>
      <c r="AK348" s="202" t="s">
        <v>5202</v>
      </c>
      <c r="AL348" s="209" t="s">
        <v>5931</v>
      </c>
      <c r="AR348"/>
    </row>
    <row r="349" spans="1:44" s="202" customFormat="1" x14ac:dyDescent="0.25">
      <c r="A349" s="193" t="s">
        <v>5811</v>
      </c>
      <c r="B349" s="193">
        <v>29</v>
      </c>
      <c r="C349" s="193" t="s">
        <v>5202</v>
      </c>
      <c r="D349" s="198" t="s">
        <v>5931</v>
      </c>
      <c r="E349" s="198" t="s">
        <v>5122</v>
      </c>
      <c r="F349" s="193">
        <v>65</v>
      </c>
      <c r="G349" s="193">
        <v>820</v>
      </c>
      <c r="H349" s="193">
        <v>533</v>
      </c>
      <c r="I349" s="193">
        <v>127</v>
      </c>
      <c r="J349" s="193">
        <v>273</v>
      </c>
      <c r="K349" s="193">
        <v>1</v>
      </c>
      <c r="L349" s="193">
        <v>2</v>
      </c>
      <c r="M349" s="193">
        <v>0</v>
      </c>
      <c r="N349" s="193">
        <v>0</v>
      </c>
      <c r="O349" s="193">
        <v>2</v>
      </c>
      <c r="P349" s="193">
        <v>124</v>
      </c>
      <c r="Q349" s="193">
        <v>1</v>
      </c>
      <c r="R349" s="193">
        <v>3</v>
      </c>
      <c r="S349" s="193">
        <f t="shared" si="76"/>
        <v>533</v>
      </c>
      <c r="T349" s="193">
        <f t="shared" si="77"/>
        <v>0.23827392120075047</v>
      </c>
      <c r="U349" s="197">
        <f t="shared" si="78"/>
        <v>1.876172607879925E-3</v>
      </c>
      <c r="V349" s="193">
        <f t="shared" si="79"/>
        <v>0.51219512195121952</v>
      </c>
      <c r="W349" s="193">
        <f t="shared" si="80"/>
        <v>3.7523452157598499E-3</v>
      </c>
      <c r="X349" s="193">
        <f t="shared" si="81"/>
        <v>0.2326454033771107</v>
      </c>
      <c r="Y349" s="193">
        <f t="shared" si="82"/>
        <v>3.7523452157598499E-3</v>
      </c>
      <c r="Z349" s="193">
        <f t="shared" si="83"/>
        <v>0</v>
      </c>
      <c r="AA349" s="193">
        <f t="shared" si="84"/>
        <v>0</v>
      </c>
      <c r="AB349" s="193">
        <f t="shared" si="85"/>
        <v>1.876172607879925E-3</v>
      </c>
      <c r="AC349" s="193">
        <f t="shared" si="86"/>
        <v>5.6285178236397749E-3</v>
      </c>
      <c r="AD349" s="193">
        <f t="shared" si="87"/>
        <v>2.5121951219512195</v>
      </c>
      <c r="AE349" s="193" t="str">
        <f t="shared" si="88"/>
        <v>Clinton</v>
      </c>
      <c r="AF349" s="193"/>
      <c r="AG349" s="193" t="str">
        <f t="shared" si="75"/>
        <v>29-480</v>
      </c>
      <c r="AH349" s="209" t="s">
        <v>5931</v>
      </c>
      <c r="AJ349" s="202">
        <v>39</v>
      </c>
      <c r="AK349" s="202" t="s">
        <v>5202</v>
      </c>
      <c r="AL349" s="209" t="s">
        <v>5931</v>
      </c>
      <c r="AR349"/>
    </row>
    <row r="350" spans="1:44" s="202" customFormat="1" x14ac:dyDescent="0.25">
      <c r="A350" s="193" t="s">
        <v>5131</v>
      </c>
      <c r="B350" s="193">
        <v>29</v>
      </c>
      <c r="C350" s="193" t="s">
        <v>5202</v>
      </c>
      <c r="D350" s="198" t="s">
        <v>5931</v>
      </c>
      <c r="E350" s="198" t="s">
        <v>5123</v>
      </c>
      <c r="F350" s="193">
        <v>70.27</v>
      </c>
      <c r="G350" s="193">
        <v>895</v>
      </c>
      <c r="H350" s="193">
        <v>629</v>
      </c>
      <c r="I350" s="193">
        <v>183</v>
      </c>
      <c r="J350" s="193">
        <v>289</v>
      </c>
      <c r="K350" s="193">
        <v>2</v>
      </c>
      <c r="L350" s="193">
        <v>2</v>
      </c>
      <c r="M350" s="193">
        <v>1</v>
      </c>
      <c r="N350" s="193">
        <v>2</v>
      </c>
      <c r="O350" s="193">
        <v>3</v>
      </c>
      <c r="P350" s="193">
        <v>143</v>
      </c>
      <c r="Q350" s="193">
        <v>0</v>
      </c>
      <c r="R350" s="193">
        <v>2</v>
      </c>
      <c r="S350" s="193">
        <f t="shared" si="76"/>
        <v>627</v>
      </c>
      <c r="T350" s="193">
        <f t="shared" si="77"/>
        <v>0.291866028708134</v>
      </c>
      <c r="U350" s="197">
        <f t="shared" si="78"/>
        <v>3.189792663476874E-3</v>
      </c>
      <c r="V350" s="193">
        <f t="shared" si="79"/>
        <v>0.46092503987240829</v>
      </c>
      <c r="W350" s="193">
        <f t="shared" si="80"/>
        <v>4.7846889952153108E-3</v>
      </c>
      <c r="X350" s="193">
        <f t="shared" si="81"/>
        <v>0.22807017543859648</v>
      </c>
      <c r="Y350" s="193">
        <f t="shared" si="82"/>
        <v>3.189792663476874E-3</v>
      </c>
      <c r="Z350" s="193">
        <f t="shared" si="83"/>
        <v>1.594896331738437E-3</v>
      </c>
      <c r="AA350" s="193">
        <f t="shared" si="84"/>
        <v>3.189792663476874E-3</v>
      </c>
      <c r="AB350" s="193">
        <f t="shared" si="85"/>
        <v>0</v>
      </c>
      <c r="AC350" s="193">
        <f t="shared" si="86"/>
        <v>3.189792663476874E-3</v>
      </c>
      <c r="AD350" s="193">
        <f t="shared" si="87"/>
        <v>2.4609250398724081</v>
      </c>
      <c r="AE350" s="193" t="str">
        <f t="shared" si="88"/>
        <v>Clinton</v>
      </c>
      <c r="AF350" s="193"/>
      <c r="AG350" s="193" t="str">
        <f t="shared" si="75"/>
        <v>29-485</v>
      </c>
      <c r="AH350" s="209" t="s">
        <v>5931</v>
      </c>
      <c r="AJ350" s="202">
        <v>29</v>
      </c>
      <c r="AK350" s="202" t="s">
        <v>5202</v>
      </c>
      <c r="AL350" s="209" t="s">
        <v>5931</v>
      </c>
      <c r="AR350"/>
    </row>
    <row r="351" spans="1:44" s="202" customFormat="1" x14ac:dyDescent="0.25">
      <c r="A351" s="193" t="s">
        <v>5132</v>
      </c>
      <c r="B351" s="193">
        <v>29</v>
      </c>
      <c r="C351" s="193" t="s">
        <v>5202</v>
      </c>
      <c r="D351" s="198" t="s">
        <v>5931</v>
      </c>
      <c r="E351" s="198" t="s">
        <v>5124</v>
      </c>
      <c r="F351" s="193">
        <v>63.75</v>
      </c>
      <c r="G351" s="193">
        <v>1603</v>
      </c>
      <c r="H351" s="193">
        <v>1022</v>
      </c>
      <c r="I351" s="193">
        <v>398</v>
      </c>
      <c r="J351" s="193">
        <v>321</v>
      </c>
      <c r="K351" s="193">
        <v>2</v>
      </c>
      <c r="L351" s="193">
        <v>5</v>
      </c>
      <c r="M351" s="193">
        <v>2</v>
      </c>
      <c r="N351" s="193">
        <v>3</v>
      </c>
      <c r="O351" s="193">
        <v>2</v>
      </c>
      <c r="P351" s="193">
        <v>280</v>
      </c>
      <c r="Q351" s="193">
        <v>1</v>
      </c>
      <c r="R351" s="193">
        <v>0</v>
      </c>
      <c r="S351" s="193">
        <f t="shared" si="76"/>
        <v>1014</v>
      </c>
      <c r="T351" s="193">
        <f t="shared" si="77"/>
        <v>0.39250493096646943</v>
      </c>
      <c r="U351" s="197">
        <f t="shared" si="78"/>
        <v>1.9723865877712033E-3</v>
      </c>
      <c r="V351" s="193">
        <f t="shared" si="79"/>
        <v>0.31656804733727811</v>
      </c>
      <c r="W351" s="193">
        <f t="shared" si="80"/>
        <v>1.9723865877712033E-3</v>
      </c>
      <c r="X351" s="193">
        <f t="shared" si="81"/>
        <v>0.27613412228796846</v>
      </c>
      <c r="Y351" s="193">
        <f t="shared" si="82"/>
        <v>4.9309664694280079E-3</v>
      </c>
      <c r="Z351" s="193">
        <f t="shared" si="83"/>
        <v>1.9723865877712033E-3</v>
      </c>
      <c r="AA351" s="193">
        <f t="shared" si="84"/>
        <v>2.9585798816568047E-3</v>
      </c>
      <c r="AB351" s="193">
        <f t="shared" si="85"/>
        <v>9.8619329388560163E-4</v>
      </c>
      <c r="AC351" s="193">
        <f t="shared" si="86"/>
        <v>0</v>
      </c>
      <c r="AD351" s="193">
        <f t="shared" si="87"/>
        <v>0.39250493096646943</v>
      </c>
      <c r="AE351" s="193" t="str">
        <f t="shared" si="88"/>
        <v>Bush</v>
      </c>
      <c r="AF351" s="193"/>
      <c r="AG351" s="193" t="str">
        <f t="shared" si="75"/>
        <v>29-490</v>
      </c>
      <c r="AH351" s="209" t="s">
        <v>5931</v>
      </c>
      <c r="AJ351" s="202">
        <v>29</v>
      </c>
      <c r="AK351" s="202" t="s">
        <v>5202</v>
      </c>
      <c r="AL351" s="209" t="s">
        <v>5931</v>
      </c>
      <c r="AR351"/>
    </row>
    <row r="352" spans="1:44" s="202" customFormat="1" x14ac:dyDescent="0.25">
      <c r="A352" s="193" t="s">
        <v>5133</v>
      </c>
      <c r="B352" s="193">
        <v>29</v>
      </c>
      <c r="C352" s="193" t="s">
        <v>5961</v>
      </c>
      <c r="D352" s="198">
        <v>0</v>
      </c>
      <c r="E352" s="198" t="s">
        <v>4540</v>
      </c>
      <c r="F352" s="193"/>
      <c r="G352" s="193">
        <v>0</v>
      </c>
      <c r="H352" s="193">
        <v>995</v>
      </c>
      <c r="I352" s="193">
        <v>274</v>
      </c>
      <c r="J352" s="193">
        <v>473</v>
      </c>
      <c r="K352" s="193">
        <v>4</v>
      </c>
      <c r="L352" s="193">
        <v>5</v>
      </c>
      <c r="M352" s="193">
        <v>1</v>
      </c>
      <c r="N352" s="193">
        <v>2</v>
      </c>
      <c r="O352" s="193">
        <v>7</v>
      </c>
      <c r="P352" s="193">
        <v>223</v>
      </c>
      <c r="Q352" s="193">
        <v>1</v>
      </c>
      <c r="R352" s="193">
        <v>2</v>
      </c>
      <c r="S352" s="193">
        <f t="shared" si="76"/>
        <v>992</v>
      </c>
      <c r="T352" s="193">
        <f t="shared" si="77"/>
        <v>0.27620967741935482</v>
      </c>
      <c r="U352" s="197">
        <f t="shared" si="78"/>
        <v>4.0322580645161289E-3</v>
      </c>
      <c r="V352" s="193">
        <f t="shared" si="79"/>
        <v>0.47681451612903225</v>
      </c>
      <c r="W352" s="193">
        <f t="shared" si="80"/>
        <v>7.0564516129032256E-3</v>
      </c>
      <c r="X352" s="193">
        <f t="shared" si="81"/>
        <v>0.22479838709677419</v>
      </c>
      <c r="Y352" s="193">
        <f t="shared" si="82"/>
        <v>5.0403225806451612E-3</v>
      </c>
      <c r="Z352" s="193">
        <f t="shared" si="83"/>
        <v>1.0080645161290322E-3</v>
      </c>
      <c r="AA352" s="193">
        <f t="shared" si="84"/>
        <v>2.0161290322580645E-3</v>
      </c>
      <c r="AB352" s="193">
        <f t="shared" si="85"/>
        <v>1.0080645161290322E-3</v>
      </c>
      <c r="AC352" s="193">
        <f t="shared" si="86"/>
        <v>2.0161290322580645E-3</v>
      </c>
      <c r="AD352" s="193">
        <f t="shared" si="87"/>
        <v>2.476814516129032</v>
      </c>
      <c r="AE352" s="193" t="str">
        <f t="shared" si="88"/>
        <v>Clinton</v>
      </c>
      <c r="AF352" s="193"/>
      <c r="AG352" s="193" t="str">
        <f t="shared" si="75"/>
        <v>29-991</v>
      </c>
      <c r="AH352" s="209">
        <v>0</v>
      </c>
      <c r="AJ352" s="202">
        <v>29</v>
      </c>
      <c r="AK352" s="202" t="s">
        <v>5961</v>
      </c>
      <c r="AL352" s="209">
        <v>0</v>
      </c>
      <c r="AR352"/>
    </row>
    <row r="353" spans="1:44" s="202" customFormat="1" x14ac:dyDescent="0.25">
      <c r="A353" s="193" t="s">
        <v>5134</v>
      </c>
      <c r="B353" s="193">
        <v>29</v>
      </c>
      <c r="C353" s="193" t="s">
        <v>5962</v>
      </c>
      <c r="D353" s="198">
        <v>0</v>
      </c>
      <c r="E353" s="198" t="s">
        <v>4541</v>
      </c>
      <c r="F353" s="193"/>
      <c r="G353" s="193">
        <v>0</v>
      </c>
      <c r="H353" s="193">
        <v>778</v>
      </c>
      <c r="I353" s="193">
        <v>198</v>
      </c>
      <c r="J353" s="193">
        <v>249</v>
      </c>
      <c r="K353" s="193">
        <v>1</v>
      </c>
      <c r="L353" s="193">
        <v>5</v>
      </c>
      <c r="M353" s="193">
        <v>2</v>
      </c>
      <c r="N353" s="193">
        <v>1</v>
      </c>
      <c r="O353" s="193">
        <v>7</v>
      </c>
      <c r="P353" s="193">
        <v>308</v>
      </c>
      <c r="Q353" s="193">
        <v>0</v>
      </c>
      <c r="R353" s="193">
        <v>1</v>
      </c>
      <c r="S353" s="193">
        <f t="shared" si="76"/>
        <v>772</v>
      </c>
      <c r="T353" s="193">
        <f t="shared" si="77"/>
        <v>0.25647668393782386</v>
      </c>
      <c r="U353" s="197">
        <f t="shared" si="78"/>
        <v>1.2953367875647669E-3</v>
      </c>
      <c r="V353" s="193">
        <f t="shared" si="79"/>
        <v>0.32253886010362692</v>
      </c>
      <c r="W353" s="193">
        <f t="shared" si="80"/>
        <v>9.0673575129533671E-3</v>
      </c>
      <c r="X353" s="193">
        <f t="shared" si="81"/>
        <v>0.39896373056994816</v>
      </c>
      <c r="Y353" s="193">
        <f t="shared" si="82"/>
        <v>6.4766839378238338E-3</v>
      </c>
      <c r="Z353" s="193">
        <f t="shared" si="83"/>
        <v>2.5906735751295338E-3</v>
      </c>
      <c r="AA353" s="193">
        <f t="shared" si="84"/>
        <v>1.2953367875647669E-3</v>
      </c>
      <c r="AB353" s="193">
        <f t="shared" si="85"/>
        <v>0</v>
      </c>
      <c r="AC353" s="193">
        <f t="shared" si="86"/>
        <v>1.2953367875647669E-3</v>
      </c>
      <c r="AD353" s="193">
        <f t="shared" si="87"/>
        <v>4.3989637305699478</v>
      </c>
      <c r="AE353" s="193" t="str">
        <f t="shared" si="88"/>
        <v>Perot</v>
      </c>
      <c r="AF353" s="193"/>
      <c r="AG353" s="193" t="str">
        <f t="shared" si="75"/>
        <v>29-995</v>
      </c>
      <c r="AH353" s="209">
        <v>0</v>
      </c>
      <c r="AJ353" s="202">
        <v>29</v>
      </c>
      <c r="AK353" s="202" t="s">
        <v>5962</v>
      </c>
      <c r="AL353" s="209">
        <v>0</v>
      </c>
      <c r="AR353"/>
    </row>
    <row r="354" spans="1:44" s="202" customFormat="1" x14ac:dyDescent="0.25">
      <c r="A354" s="193" t="s">
        <v>5135</v>
      </c>
      <c r="B354" s="193">
        <v>29</v>
      </c>
      <c r="C354" s="193" t="e">
        <v>#VALUE!</v>
      </c>
      <c r="D354" s="198">
        <v>0</v>
      </c>
      <c r="E354" s="198" t="s">
        <v>4542</v>
      </c>
      <c r="F354" s="193">
        <v>88.27</v>
      </c>
      <c r="G354" s="193">
        <v>8674</v>
      </c>
      <c r="H354" s="193">
        <v>7657</v>
      </c>
      <c r="I354" s="193">
        <v>2205</v>
      </c>
      <c r="J354" s="193">
        <v>3216</v>
      </c>
      <c r="K354" s="193">
        <v>16</v>
      </c>
      <c r="L354" s="193">
        <v>49</v>
      </c>
      <c r="M354" s="193">
        <v>23</v>
      </c>
      <c r="N354" s="193">
        <v>16</v>
      </c>
      <c r="O354" s="193">
        <v>55</v>
      </c>
      <c r="P354" s="193">
        <v>2026</v>
      </c>
      <c r="Q354" s="193">
        <v>6</v>
      </c>
      <c r="R354" s="193">
        <v>11</v>
      </c>
      <c r="S354" s="193">
        <f t="shared" si="76"/>
        <v>7623</v>
      </c>
      <c r="T354" s="193">
        <f t="shared" si="77"/>
        <v>0.28925619834710742</v>
      </c>
      <c r="U354" s="197">
        <f t="shared" si="78"/>
        <v>2.0989111898202808E-3</v>
      </c>
      <c r="V354" s="193">
        <f t="shared" si="79"/>
        <v>0.42188114915387642</v>
      </c>
      <c r="W354" s="193">
        <f t="shared" si="80"/>
        <v>7.215007215007215E-3</v>
      </c>
      <c r="X354" s="193">
        <f t="shared" si="81"/>
        <v>0.26577462941099306</v>
      </c>
      <c r="Y354" s="193">
        <f t="shared" si="82"/>
        <v>6.4279155188246093E-3</v>
      </c>
      <c r="Z354" s="193">
        <f t="shared" si="83"/>
        <v>3.0171848353666535E-3</v>
      </c>
      <c r="AA354" s="193">
        <f t="shared" si="84"/>
        <v>2.0989111898202808E-3</v>
      </c>
      <c r="AB354" s="193">
        <f t="shared" si="85"/>
        <v>7.8709169618260523E-4</v>
      </c>
      <c r="AC354" s="193">
        <f t="shared" si="86"/>
        <v>1.443001443001443E-3</v>
      </c>
      <c r="AD354" s="193">
        <f t="shared" si="87"/>
        <v>2.4218811491538763</v>
      </c>
      <c r="AE354" s="193" t="str">
        <f t="shared" si="88"/>
        <v>Clinton</v>
      </c>
      <c r="AF354" s="193"/>
      <c r="AG354" s="193" t="str">
        <f t="shared" si="75"/>
        <v>29-TOT</v>
      </c>
      <c r="AH354" s="209">
        <v>0</v>
      </c>
      <c r="AJ354" s="202">
        <v>29</v>
      </c>
      <c r="AK354" s="202" t="e">
        <v>#VALUE!</v>
      </c>
      <c r="AL354" s="209">
        <v>0</v>
      </c>
      <c r="AR354"/>
    </row>
    <row r="355" spans="1:44" s="202" customFormat="1" x14ac:dyDescent="0.25">
      <c r="A355" s="193" t="s">
        <v>5147</v>
      </c>
      <c r="B355" s="193">
        <v>30</v>
      </c>
      <c r="C355" s="193" t="s">
        <v>5202</v>
      </c>
      <c r="D355" s="198" t="s">
        <v>5931</v>
      </c>
      <c r="E355" s="198" t="s">
        <v>5136</v>
      </c>
      <c r="F355" s="193">
        <v>62</v>
      </c>
      <c r="G355" s="193">
        <v>958</v>
      </c>
      <c r="H355" s="193">
        <v>594</v>
      </c>
      <c r="I355" s="193">
        <v>208</v>
      </c>
      <c r="J355" s="208">
        <v>183</v>
      </c>
      <c r="K355" s="202">
        <v>0</v>
      </c>
      <c r="L355" s="193">
        <v>5</v>
      </c>
      <c r="M355" s="202">
        <v>2</v>
      </c>
      <c r="N355" s="202">
        <v>1</v>
      </c>
      <c r="O355" s="193">
        <v>3</v>
      </c>
      <c r="P355" s="193">
        <v>186</v>
      </c>
      <c r="Q355" s="202">
        <v>1</v>
      </c>
      <c r="R355" s="193">
        <v>1</v>
      </c>
      <c r="S355" s="193">
        <f t="shared" si="76"/>
        <v>590</v>
      </c>
      <c r="T355" s="193">
        <f t="shared" si="77"/>
        <v>0.35254237288135593</v>
      </c>
      <c r="U355" s="197">
        <f t="shared" si="78"/>
        <v>0</v>
      </c>
      <c r="V355" s="193">
        <f t="shared" si="79"/>
        <v>0.31016949152542372</v>
      </c>
      <c r="W355" s="193">
        <f t="shared" si="80"/>
        <v>5.084745762711864E-3</v>
      </c>
      <c r="X355" s="193">
        <f t="shared" si="81"/>
        <v>0.31525423728813562</v>
      </c>
      <c r="Y355" s="193">
        <f t="shared" si="82"/>
        <v>8.4745762711864406E-3</v>
      </c>
      <c r="Z355" s="193">
        <f t="shared" si="83"/>
        <v>3.3898305084745762E-3</v>
      </c>
      <c r="AA355" s="193">
        <f t="shared" si="84"/>
        <v>1.6949152542372881E-3</v>
      </c>
      <c r="AB355" s="193">
        <f t="shared" si="85"/>
        <v>1.6949152542372881E-3</v>
      </c>
      <c r="AC355" s="193">
        <f t="shared" si="86"/>
        <v>1.6949152542372881E-3</v>
      </c>
      <c r="AD355" s="193">
        <f t="shared" si="87"/>
        <v>0.35254237288135593</v>
      </c>
      <c r="AE355" s="193" t="str">
        <f t="shared" si="88"/>
        <v>Bush</v>
      </c>
      <c r="AF355" s="193"/>
      <c r="AG355" s="193" t="str">
        <f t="shared" si="75"/>
        <v>30-305</v>
      </c>
      <c r="AH355" s="209" t="s">
        <v>5931</v>
      </c>
      <c r="AJ355" s="202">
        <v>30</v>
      </c>
      <c r="AK355" s="202" t="s">
        <v>5202</v>
      </c>
      <c r="AL355" s="209" t="s">
        <v>5931</v>
      </c>
      <c r="AR355"/>
    </row>
    <row r="356" spans="1:44" s="202" customFormat="1" x14ac:dyDescent="0.25">
      <c r="A356" s="193" t="s">
        <v>5148</v>
      </c>
      <c r="B356" s="193">
        <v>30</v>
      </c>
      <c r="C356" s="193" t="s">
        <v>5202</v>
      </c>
      <c r="D356" s="198" t="s">
        <v>5931</v>
      </c>
      <c r="E356" s="198" t="s">
        <v>5137</v>
      </c>
      <c r="F356" s="193">
        <v>69.58</v>
      </c>
      <c r="G356" s="193">
        <v>1417</v>
      </c>
      <c r="H356" s="193">
        <v>986</v>
      </c>
      <c r="I356" s="193">
        <v>398</v>
      </c>
      <c r="J356" s="193">
        <v>290</v>
      </c>
      <c r="K356" s="193">
        <v>2</v>
      </c>
      <c r="L356" s="193">
        <v>9</v>
      </c>
      <c r="M356" s="193">
        <v>0</v>
      </c>
      <c r="N356" s="193">
        <v>1</v>
      </c>
      <c r="O356" s="193">
        <v>3</v>
      </c>
      <c r="P356" s="193">
        <v>269</v>
      </c>
      <c r="Q356" s="193">
        <v>0</v>
      </c>
      <c r="R356" s="193">
        <v>3</v>
      </c>
      <c r="S356" s="193">
        <f t="shared" si="76"/>
        <v>975</v>
      </c>
      <c r="T356" s="193">
        <f t="shared" si="77"/>
        <v>0.40820512820512822</v>
      </c>
      <c r="U356" s="197">
        <f t="shared" si="78"/>
        <v>2.0512820512820513E-3</v>
      </c>
      <c r="V356" s="193">
        <f t="shared" si="79"/>
        <v>0.29743589743589743</v>
      </c>
      <c r="W356" s="193">
        <f t="shared" si="80"/>
        <v>3.0769230769230769E-3</v>
      </c>
      <c r="X356" s="193">
        <f t="shared" si="81"/>
        <v>0.27589743589743587</v>
      </c>
      <c r="Y356" s="193">
        <f t="shared" si="82"/>
        <v>9.2307692307692316E-3</v>
      </c>
      <c r="Z356" s="193">
        <f t="shared" si="83"/>
        <v>0</v>
      </c>
      <c r="AA356" s="193">
        <f t="shared" si="84"/>
        <v>1.0256410256410256E-3</v>
      </c>
      <c r="AB356" s="193">
        <f t="shared" si="85"/>
        <v>0</v>
      </c>
      <c r="AC356" s="193">
        <f t="shared" si="86"/>
        <v>3.0769230769230769E-3</v>
      </c>
      <c r="AD356" s="193">
        <f t="shared" si="87"/>
        <v>0.40820512820512822</v>
      </c>
      <c r="AE356" s="193" t="str">
        <f t="shared" si="88"/>
        <v>Bush</v>
      </c>
      <c r="AF356" s="193"/>
      <c r="AG356" s="193" t="str">
        <f t="shared" si="75"/>
        <v>30-310</v>
      </c>
      <c r="AH356" s="209" t="s">
        <v>5931</v>
      </c>
      <c r="AJ356" s="202">
        <v>30</v>
      </c>
      <c r="AK356" s="202" t="s">
        <v>5202</v>
      </c>
      <c r="AL356" s="209" t="s">
        <v>5931</v>
      </c>
      <c r="AR356"/>
    </row>
    <row r="357" spans="1:44" s="202" customFormat="1" x14ac:dyDescent="0.25">
      <c r="A357" s="193" t="s">
        <v>5149</v>
      </c>
      <c r="B357" s="193">
        <v>30</v>
      </c>
      <c r="C357" s="193" t="s">
        <v>5202</v>
      </c>
      <c r="D357" s="198" t="s">
        <v>5931</v>
      </c>
      <c r="E357" s="198" t="s">
        <v>5138</v>
      </c>
      <c r="F357" s="193">
        <v>68.489999999999995</v>
      </c>
      <c r="G357" s="193">
        <v>765</v>
      </c>
      <c r="H357" s="193">
        <v>524</v>
      </c>
      <c r="I357" s="193">
        <v>195</v>
      </c>
      <c r="J357" s="193">
        <v>151</v>
      </c>
      <c r="K357" s="193">
        <v>0</v>
      </c>
      <c r="L357" s="193">
        <v>2</v>
      </c>
      <c r="M357" s="193">
        <v>0</v>
      </c>
      <c r="N357" s="193">
        <v>3</v>
      </c>
      <c r="O357" s="193">
        <v>0</v>
      </c>
      <c r="P357" s="193">
        <v>164</v>
      </c>
      <c r="Q357" s="193">
        <v>1</v>
      </c>
      <c r="R357" s="193">
        <v>1</v>
      </c>
      <c r="S357" s="193">
        <f t="shared" si="76"/>
        <v>517</v>
      </c>
      <c r="T357" s="193">
        <f t="shared" si="77"/>
        <v>0.37717601547388779</v>
      </c>
      <c r="U357" s="197">
        <f t="shared" si="78"/>
        <v>0</v>
      </c>
      <c r="V357" s="193">
        <f t="shared" si="79"/>
        <v>0.29206963249516443</v>
      </c>
      <c r="W357" s="193">
        <f t="shared" si="80"/>
        <v>0</v>
      </c>
      <c r="X357" s="193">
        <f t="shared" si="81"/>
        <v>0.31721470019342357</v>
      </c>
      <c r="Y357" s="193">
        <f t="shared" si="82"/>
        <v>3.8684719535783366E-3</v>
      </c>
      <c r="Z357" s="193">
        <f t="shared" si="83"/>
        <v>0</v>
      </c>
      <c r="AA357" s="193">
        <f t="shared" si="84"/>
        <v>5.8027079303675051E-3</v>
      </c>
      <c r="AB357" s="193">
        <f t="shared" si="85"/>
        <v>1.9342359767891683E-3</v>
      </c>
      <c r="AC357" s="193">
        <f t="shared" si="86"/>
        <v>1.9342359767891683E-3</v>
      </c>
      <c r="AD357" s="193">
        <f t="shared" si="87"/>
        <v>0.37717601547388779</v>
      </c>
      <c r="AE357" s="193" t="str">
        <f t="shared" si="88"/>
        <v>Bush</v>
      </c>
      <c r="AF357" s="193"/>
      <c r="AG357" s="193" t="str">
        <f t="shared" si="75"/>
        <v>30-335</v>
      </c>
      <c r="AH357" s="209" t="s">
        <v>5931</v>
      </c>
      <c r="AJ357" s="202">
        <v>30</v>
      </c>
      <c r="AK357" s="202" t="s">
        <v>5202</v>
      </c>
      <c r="AL357" s="209" t="s">
        <v>5931</v>
      </c>
      <c r="AR357"/>
    </row>
    <row r="358" spans="1:44" s="202" customFormat="1" x14ac:dyDescent="0.25">
      <c r="A358" s="193" t="s">
        <v>5150</v>
      </c>
      <c r="B358" s="193">
        <v>30</v>
      </c>
      <c r="C358" s="193" t="s">
        <v>5202</v>
      </c>
      <c r="D358" s="198" t="s">
        <v>5931</v>
      </c>
      <c r="E358" s="198" t="s">
        <v>5139</v>
      </c>
      <c r="F358" s="193">
        <v>69.430000000000007</v>
      </c>
      <c r="G358" s="193">
        <v>867</v>
      </c>
      <c r="H358" s="193">
        <v>602</v>
      </c>
      <c r="I358" s="193">
        <v>307</v>
      </c>
      <c r="J358" s="193">
        <v>131</v>
      </c>
      <c r="K358" s="193">
        <v>0</v>
      </c>
      <c r="L358" s="202">
        <v>0</v>
      </c>
      <c r="M358" s="193">
        <v>0</v>
      </c>
      <c r="N358" s="193">
        <v>0</v>
      </c>
      <c r="O358" s="193">
        <v>4</v>
      </c>
      <c r="P358" s="193">
        <v>155</v>
      </c>
      <c r="Q358" s="193">
        <v>0</v>
      </c>
      <c r="R358" s="193">
        <v>1</v>
      </c>
      <c r="S358" s="193">
        <f t="shared" si="76"/>
        <v>598</v>
      </c>
      <c r="T358" s="193">
        <f t="shared" si="77"/>
        <v>0.51337792642140467</v>
      </c>
      <c r="U358" s="197">
        <f t="shared" si="78"/>
        <v>0</v>
      </c>
      <c r="V358" s="193">
        <f t="shared" si="79"/>
        <v>0.21906354515050167</v>
      </c>
      <c r="W358" s="193">
        <f t="shared" si="80"/>
        <v>6.688963210702341E-3</v>
      </c>
      <c r="X358" s="193">
        <f t="shared" si="81"/>
        <v>0.25919732441471571</v>
      </c>
      <c r="Y358" s="193">
        <f t="shared" si="82"/>
        <v>0</v>
      </c>
      <c r="Z358" s="193">
        <f t="shared" si="83"/>
        <v>0</v>
      </c>
      <c r="AA358" s="193">
        <f t="shared" si="84"/>
        <v>0</v>
      </c>
      <c r="AB358" s="193">
        <f t="shared" si="85"/>
        <v>0</v>
      </c>
      <c r="AC358" s="193">
        <f t="shared" si="86"/>
        <v>1.6722408026755853E-3</v>
      </c>
      <c r="AD358" s="193">
        <f t="shared" si="87"/>
        <v>0.51337792642140467</v>
      </c>
      <c r="AE358" s="193" t="str">
        <f t="shared" si="88"/>
        <v>Bush</v>
      </c>
      <c r="AF358" s="193"/>
      <c r="AG358" s="193" t="str">
        <f t="shared" si="75"/>
        <v>30-340</v>
      </c>
      <c r="AH358" s="209" t="s">
        <v>5931</v>
      </c>
      <c r="AJ358" s="202">
        <v>30</v>
      </c>
      <c r="AK358" s="202" t="s">
        <v>5202</v>
      </c>
      <c r="AL358" s="209" t="s">
        <v>5931</v>
      </c>
      <c r="AR358"/>
    </row>
    <row r="359" spans="1:44" s="202" customFormat="1" x14ac:dyDescent="0.25">
      <c r="A359" s="193" t="s">
        <v>5151</v>
      </c>
      <c r="B359" s="193">
        <v>30</v>
      </c>
      <c r="C359" s="193" t="s">
        <v>5202</v>
      </c>
      <c r="D359" s="198" t="s">
        <v>5931</v>
      </c>
      <c r="E359" s="198" t="s">
        <v>5140</v>
      </c>
      <c r="F359" s="193">
        <v>52.85</v>
      </c>
      <c r="G359" s="193">
        <v>1400</v>
      </c>
      <c r="H359" s="193">
        <v>740</v>
      </c>
      <c r="I359" s="193">
        <v>300</v>
      </c>
      <c r="J359" s="193">
        <v>219</v>
      </c>
      <c r="K359" s="193">
        <v>3</v>
      </c>
      <c r="L359" s="193">
        <v>4</v>
      </c>
      <c r="M359" s="193">
        <v>0</v>
      </c>
      <c r="N359" s="193">
        <v>1</v>
      </c>
      <c r="O359" s="193">
        <v>8</v>
      </c>
      <c r="P359" s="193">
        <v>197</v>
      </c>
      <c r="Q359" s="193">
        <v>0</v>
      </c>
      <c r="R359" s="193">
        <v>0</v>
      </c>
      <c r="S359" s="193">
        <f t="shared" si="76"/>
        <v>732</v>
      </c>
      <c r="T359" s="193">
        <f t="shared" si="77"/>
        <v>0.4098360655737705</v>
      </c>
      <c r="U359" s="197">
        <f t="shared" si="78"/>
        <v>4.0983606557377051E-3</v>
      </c>
      <c r="V359" s="193">
        <f t="shared" si="79"/>
        <v>0.29918032786885246</v>
      </c>
      <c r="W359" s="193">
        <f t="shared" si="80"/>
        <v>1.092896174863388E-2</v>
      </c>
      <c r="X359" s="193">
        <f t="shared" si="81"/>
        <v>0.26912568306010931</v>
      </c>
      <c r="Y359" s="193">
        <f t="shared" si="82"/>
        <v>5.4644808743169399E-3</v>
      </c>
      <c r="Z359" s="193">
        <f t="shared" si="83"/>
        <v>0</v>
      </c>
      <c r="AA359" s="193">
        <f t="shared" si="84"/>
        <v>1.366120218579235E-3</v>
      </c>
      <c r="AB359" s="193">
        <f t="shared" si="85"/>
        <v>0</v>
      </c>
      <c r="AC359" s="193">
        <f t="shared" si="86"/>
        <v>0</v>
      </c>
      <c r="AD359" s="193">
        <f t="shared" si="87"/>
        <v>0.4098360655737705</v>
      </c>
      <c r="AE359" s="193" t="str">
        <f t="shared" si="88"/>
        <v>Bush</v>
      </c>
      <c r="AF359" s="193"/>
      <c r="AG359" s="193" t="str">
        <f t="shared" si="75"/>
        <v>30-363</v>
      </c>
      <c r="AH359" s="209" t="s">
        <v>5931</v>
      </c>
      <c r="AJ359" s="202">
        <v>30</v>
      </c>
      <c r="AK359" s="202" t="s">
        <v>5202</v>
      </c>
      <c r="AL359" s="209" t="s">
        <v>5931</v>
      </c>
      <c r="AR359"/>
    </row>
    <row r="360" spans="1:44" s="202" customFormat="1" x14ac:dyDescent="0.25">
      <c r="A360" s="193" t="s">
        <v>5152</v>
      </c>
      <c r="B360" s="193">
        <v>30</v>
      </c>
      <c r="C360" s="193" t="s">
        <v>5202</v>
      </c>
      <c r="D360" s="198" t="s">
        <v>5931</v>
      </c>
      <c r="E360" s="198" t="s">
        <v>5141</v>
      </c>
      <c r="F360" s="193">
        <v>56.91</v>
      </c>
      <c r="G360" s="193">
        <v>1214</v>
      </c>
      <c r="H360" s="193">
        <v>691</v>
      </c>
      <c r="I360" s="193">
        <v>255</v>
      </c>
      <c r="J360" s="193">
        <v>210</v>
      </c>
      <c r="K360" s="193">
        <v>2</v>
      </c>
      <c r="L360" s="193">
        <v>2</v>
      </c>
      <c r="M360" s="193">
        <v>3</v>
      </c>
      <c r="N360" s="193">
        <v>2</v>
      </c>
      <c r="O360" s="193">
        <v>2</v>
      </c>
      <c r="P360" s="193">
        <v>201</v>
      </c>
      <c r="Q360" s="202">
        <v>0</v>
      </c>
      <c r="R360" s="193">
        <v>1</v>
      </c>
      <c r="S360" s="193">
        <f t="shared" si="76"/>
        <v>678</v>
      </c>
      <c r="T360" s="193">
        <f t="shared" si="77"/>
        <v>0.37610619469026546</v>
      </c>
      <c r="U360" s="197">
        <f t="shared" si="78"/>
        <v>2.9498525073746312E-3</v>
      </c>
      <c r="V360" s="193">
        <f t="shared" si="79"/>
        <v>0.30973451327433627</v>
      </c>
      <c r="W360" s="193">
        <f t="shared" si="80"/>
        <v>2.9498525073746312E-3</v>
      </c>
      <c r="X360" s="193">
        <f t="shared" si="81"/>
        <v>0.29646017699115046</v>
      </c>
      <c r="Y360" s="193">
        <f t="shared" si="82"/>
        <v>2.9498525073746312E-3</v>
      </c>
      <c r="Z360" s="193">
        <f t="shared" si="83"/>
        <v>4.4247787610619468E-3</v>
      </c>
      <c r="AA360" s="193">
        <f t="shared" si="84"/>
        <v>2.9498525073746312E-3</v>
      </c>
      <c r="AB360" s="193">
        <f t="shared" si="85"/>
        <v>0</v>
      </c>
      <c r="AC360" s="193">
        <f t="shared" si="86"/>
        <v>1.4749262536873156E-3</v>
      </c>
      <c r="AD360" s="193">
        <f t="shared" si="87"/>
        <v>0.37610619469026546</v>
      </c>
      <c r="AE360" s="193" t="str">
        <f t="shared" si="88"/>
        <v>Bush</v>
      </c>
      <c r="AF360" s="193"/>
      <c r="AG360" s="193" t="str">
        <f t="shared" si="75"/>
        <v>30-370</v>
      </c>
      <c r="AH360" s="209" t="s">
        <v>5931</v>
      </c>
      <c r="AJ360" s="202">
        <v>30</v>
      </c>
      <c r="AK360" s="202" t="s">
        <v>5202</v>
      </c>
      <c r="AL360" s="209" t="s">
        <v>5931</v>
      </c>
      <c r="AR360"/>
    </row>
    <row r="361" spans="1:44" s="202" customFormat="1" x14ac:dyDescent="0.25">
      <c r="A361" s="193" t="s">
        <v>5153</v>
      </c>
      <c r="B361" s="193">
        <v>30</v>
      </c>
      <c r="C361" s="193" t="s">
        <v>5202</v>
      </c>
      <c r="D361" s="198" t="s">
        <v>5931</v>
      </c>
      <c r="E361" s="198" t="s">
        <v>5142</v>
      </c>
      <c r="F361" s="193">
        <v>70.069999999999993</v>
      </c>
      <c r="G361" s="193">
        <v>411</v>
      </c>
      <c r="H361" s="193">
        <v>288</v>
      </c>
      <c r="I361" s="193">
        <v>99</v>
      </c>
      <c r="J361" s="193">
        <v>81</v>
      </c>
      <c r="K361" s="193">
        <v>0</v>
      </c>
      <c r="L361" s="193">
        <v>3</v>
      </c>
      <c r="M361" s="193">
        <v>2</v>
      </c>
      <c r="N361" s="193">
        <v>2</v>
      </c>
      <c r="O361" s="193">
        <v>2</v>
      </c>
      <c r="P361" s="193">
        <v>96</v>
      </c>
      <c r="Q361" s="193">
        <v>0</v>
      </c>
      <c r="R361" s="193">
        <v>2</v>
      </c>
      <c r="S361" s="193">
        <f t="shared" si="76"/>
        <v>287</v>
      </c>
      <c r="T361" s="193">
        <f t="shared" si="77"/>
        <v>0.34494773519163763</v>
      </c>
      <c r="U361" s="197">
        <f t="shared" si="78"/>
        <v>0</v>
      </c>
      <c r="V361" s="193">
        <f t="shared" si="79"/>
        <v>0.28222996515679444</v>
      </c>
      <c r="W361" s="193">
        <f t="shared" si="80"/>
        <v>6.9686411149825784E-3</v>
      </c>
      <c r="X361" s="193">
        <f t="shared" si="81"/>
        <v>0.33449477351916379</v>
      </c>
      <c r="Y361" s="193">
        <f t="shared" si="82"/>
        <v>1.0452961672473868E-2</v>
      </c>
      <c r="Z361" s="193">
        <f t="shared" si="83"/>
        <v>6.9686411149825784E-3</v>
      </c>
      <c r="AA361" s="193">
        <f t="shared" si="84"/>
        <v>6.9686411149825784E-3</v>
      </c>
      <c r="AB361" s="193">
        <f t="shared" si="85"/>
        <v>0</v>
      </c>
      <c r="AC361" s="193">
        <f t="shared" si="86"/>
        <v>6.9686411149825784E-3</v>
      </c>
      <c r="AD361" s="193">
        <f t="shared" si="87"/>
        <v>0.34494773519163763</v>
      </c>
      <c r="AE361" s="193" t="str">
        <f t="shared" si="88"/>
        <v>Bush</v>
      </c>
      <c r="AF361" s="193"/>
      <c r="AG361" s="193" t="str">
        <f t="shared" si="75"/>
        <v>30-470</v>
      </c>
      <c r="AH361" s="209" t="s">
        <v>5931</v>
      </c>
      <c r="AJ361" s="202">
        <v>30</v>
      </c>
      <c r="AK361" s="202" t="s">
        <v>5202</v>
      </c>
      <c r="AL361" s="209" t="s">
        <v>5931</v>
      </c>
      <c r="AR361"/>
    </row>
    <row r="362" spans="1:44" s="202" customFormat="1" x14ac:dyDescent="0.25">
      <c r="A362" s="193" t="s">
        <v>5154</v>
      </c>
      <c r="B362" s="193">
        <v>30</v>
      </c>
      <c r="C362" s="193" t="s">
        <v>5202</v>
      </c>
      <c r="D362" s="198" t="s">
        <v>5931</v>
      </c>
      <c r="E362" s="198" t="s">
        <v>5143</v>
      </c>
      <c r="F362" s="193">
        <v>66.61</v>
      </c>
      <c r="G362" s="193">
        <v>650</v>
      </c>
      <c r="H362" s="193">
        <v>433</v>
      </c>
      <c r="I362" s="193">
        <v>127</v>
      </c>
      <c r="J362" s="202">
        <v>144</v>
      </c>
      <c r="K362" s="193">
        <v>2</v>
      </c>
      <c r="L362" s="193">
        <v>6</v>
      </c>
      <c r="M362" s="193">
        <v>2</v>
      </c>
      <c r="N362" s="193">
        <v>1</v>
      </c>
      <c r="O362" s="193">
        <v>1</v>
      </c>
      <c r="P362" s="193">
        <v>145</v>
      </c>
      <c r="Q362" s="193">
        <v>0</v>
      </c>
      <c r="R362" s="193">
        <v>1</v>
      </c>
      <c r="S362" s="193">
        <f t="shared" si="76"/>
        <v>429</v>
      </c>
      <c r="T362" s="193">
        <f t="shared" si="77"/>
        <v>0.29603729603729606</v>
      </c>
      <c r="U362" s="197">
        <f t="shared" si="78"/>
        <v>4.662004662004662E-3</v>
      </c>
      <c r="V362" s="193">
        <f t="shared" si="79"/>
        <v>0.33566433566433568</v>
      </c>
      <c r="W362" s="193">
        <f t="shared" si="80"/>
        <v>2.331002331002331E-3</v>
      </c>
      <c r="X362" s="193">
        <f t="shared" si="81"/>
        <v>0.33799533799533799</v>
      </c>
      <c r="Y362" s="193">
        <f t="shared" si="82"/>
        <v>1.3986013986013986E-2</v>
      </c>
      <c r="Z362" s="193">
        <f t="shared" si="83"/>
        <v>4.662004662004662E-3</v>
      </c>
      <c r="AA362" s="193">
        <f t="shared" si="84"/>
        <v>2.331002331002331E-3</v>
      </c>
      <c r="AB362" s="193">
        <f t="shared" si="85"/>
        <v>0</v>
      </c>
      <c r="AC362" s="193">
        <f t="shared" si="86"/>
        <v>2.331002331002331E-3</v>
      </c>
      <c r="AD362" s="193">
        <f t="shared" si="87"/>
        <v>4.3379953379953378</v>
      </c>
      <c r="AE362" s="193" t="str">
        <f t="shared" si="88"/>
        <v>Perot</v>
      </c>
      <c r="AF362" s="193"/>
      <c r="AG362" s="193" t="str">
        <f t="shared" si="75"/>
        <v>30-475</v>
      </c>
      <c r="AH362" s="209" t="s">
        <v>5931</v>
      </c>
      <c r="AJ362" s="202">
        <v>30</v>
      </c>
      <c r="AK362" s="202" t="s">
        <v>5202</v>
      </c>
      <c r="AL362" s="209" t="s">
        <v>5931</v>
      </c>
      <c r="AR362"/>
    </row>
    <row r="363" spans="1:44" s="202" customFormat="1" x14ac:dyDescent="0.25">
      <c r="A363" s="193" t="s">
        <v>5146</v>
      </c>
      <c r="B363" s="193">
        <v>30</v>
      </c>
      <c r="C363" s="193" t="s">
        <v>5961</v>
      </c>
      <c r="D363" s="198">
        <v>0</v>
      </c>
      <c r="E363" s="198" t="s">
        <v>4540</v>
      </c>
      <c r="F363" s="193"/>
      <c r="G363" s="193">
        <v>0</v>
      </c>
      <c r="H363" s="193">
        <v>753</v>
      </c>
      <c r="I363" s="193">
        <v>300</v>
      </c>
      <c r="J363" s="193">
        <v>258</v>
      </c>
      <c r="K363" s="193">
        <v>0</v>
      </c>
      <c r="L363" s="193">
        <v>5</v>
      </c>
      <c r="M363" s="193">
        <v>2</v>
      </c>
      <c r="N363" s="193">
        <v>0</v>
      </c>
      <c r="O363" s="193">
        <v>2</v>
      </c>
      <c r="P363" s="193">
        <v>168</v>
      </c>
      <c r="Q363" s="193">
        <v>0</v>
      </c>
      <c r="R363" s="193">
        <v>2</v>
      </c>
      <c r="S363" s="193">
        <f t="shared" si="76"/>
        <v>737</v>
      </c>
      <c r="T363" s="193">
        <f t="shared" si="77"/>
        <v>0.40705563093622793</v>
      </c>
      <c r="U363" s="197">
        <f t="shared" si="78"/>
        <v>0</v>
      </c>
      <c r="V363" s="193">
        <f t="shared" si="79"/>
        <v>0.35006784260515605</v>
      </c>
      <c r="W363" s="193">
        <f t="shared" si="80"/>
        <v>2.7137042062415195E-3</v>
      </c>
      <c r="X363" s="193">
        <f t="shared" si="81"/>
        <v>0.22795115332428764</v>
      </c>
      <c r="Y363" s="193">
        <f t="shared" si="82"/>
        <v>6.7842605156037995E-3</v>
      </c>
      <c r="Z363" s="193">
        <f t="shared" si="83"/>
        <v>2.7137042062415195E-3</v>
      </c>
      <c r="AA363" s="193">
        <f t="shared" si="84"/>
        <v>0</v>
      </c>
      <c r="AB363" s="193">
        <f t="shared" si="85"/>
        <v>0</v>
      </c>
      <c r="AC363" s="193">
        <f t="shared" si="86"/>
        <v>2.7137042062415195E-3</v>
      </c>
      <c r="AD363" s="193">
        <f t="shared" si="87"/>
        <v>0.40705563093622793</v>
      </c>
      <c r="AE363" s="193" t="str">
        <f t="shared" si="88"/>
        <v>Bush</v>
      </c>
      <c r="AF363" s="193"/>
      <c r="AG363" s="193" t="str">
        <f t="shared" si="75"/>
        <v>30-991</v>
      </c>
      <c r="AH363" s="209">
        <v>0</v>
      </c>
      <c r="AJ363" s="202">
        <v>30</v>
      </c>
      <c r="AK363" s="202" t="s">
        <v>5961</v>
      </c>
      <c r="AL363" s="209">
        <v>0</v>
      </c>
      <c r="AR363"/>
    </row>
    <row r="364" spans="1:44" s="202" customFormat="1" x14ac:dyDescent="0.25">
      <c r="A364" s="193" t="s">
        <v>5145</v>
      </c>
      <c r="B364" s="193">
        <v>30</v>
      </c>
      <c r="C364" s="193" t="s">
        <v>5962</v>
      </c>
      <c r="D364" s="198">
        <v>0</v>
      </c>
      <c r="E364" s="198" t="s">
        <v>4541</v>
      </c>
      <c r="F364" s="193"/>
      <c r="G364" s="193">
        <v>0</v>
      </c>
      <c r="H364" s="193">
        <v>795</v>
      </c>
      <c r="I364" s="193">
        <v>245</v>
      </c>
      <c r="J364" s="193">
        <v>193</v>
      </c>
      <c r="K364" s="193">
        <v>2</v>
      </c>
      <c r="L364" s="193">
        <v>6</v>
      </c>
      <c r="M364" s="193">
        <v>2</v>
      </c>
      <c r="N364" s="193">
        <v>3</v>
      </c>
      <c r="O364" s="193">
        <v>7</v>
      </c>
      <c r="P364" s="193">
        <v>331</v>
      </c>
      <c r="Q364" s="193">
        <v>0</v>
      </c>
      <c r="R364" s="193">
        <v>1</v>
      </c>
      <c r="S364" s="193">
        <f t="shared" si="76"/>
        <v>790</v>
      </c>
      <c r="T364" s="193">
        <f t="shared" si="77"/>
        <v>0.310126582278481</v>
      </c>
      <c r="U364" s="197">
        <f t="shared" si="78"/>
        <v>2.5316455696202532E-3</v>
      </c>
      <c r="V364" s="193">
        <f t="shared" si="79"/>
        <v>0.24430379746835443</v>
      </c>
      <c r="W364" s="193">
        <f t="shared" si="80"/>
        <v>8.8607594936708865E-3</v>
      </c>
      <c r="X364" s="193">
        <f t="shared" si="81"/>
        <v>0.41898734177215191</v>
      </c>
      <c r="Y364" s="193">
        <f t="shared" si="82"/>
        <v>7.5949367088607592E-3</v>
      </c>
      <c r="Z364" s="193">
        <f t="shared" si="83"/>
        <v>2.5316455696202532E-3</v>
      </c>
      <c r="AA364" s="193">
        <f t="shared" si="84"/>
        <v>3.7974683544303796E-3</v>
      </c>
      <c r="AB364" s="193">
        <f t="shared" si="85"/>
        <v>0</v>
      </c>
      <c r="AC364" s="193">
        <f t="shared" si="86"/>
        <v>1.2658227848101266E-3</v>
      </c>
      <c r="AD364" s="193">
        <f t="shared" si="87"/>
        <v>4.4189873417721515</v>
      </c>
      <c r="AE364" s="193" t="str">
        <f t="shared" si="88"/>
        <v>Perot</v>
      </c>
      <c r="AF364" s="193"/>
      <c r="AG364" s="193" t="str">
        <f t="shared" si="75"/>
        <v>30-995</v>
      </c>
      <c r="AH364" s="209">
        <v>0</v>
      </c>
      <c r="AJ364" s="202">
        <v>30</v>
      </c>
      <c r="AK364" s="202" t="s">
        <v>5962</v>
      </c>
      <c r="AL364" s="209">
        <v>0</v>
      </c>
      <c r="AR364"/>
    </row>
    <row r="365" spans="1:44" s="202" customFormat="1" x14ac:dyDescent="0.25">
      <c r="A365" s="193" t="s">
        <v>5144</v>
      </c>
      <c r="B365" s="193">
        <v>30</v>
      </c>
      <c r="C365" s="193" t="e">
        <v>#VALUE!</v>
      </c>
      <c r="D365" s="198">
        <v>0</v>
      </c>
      <c r="E365" s="198" t="s">
        <v>4542</v>
      </c>
      <c r="F365" s="193">
        <v>83.38</v>
      </c>
      <c r="G365" s="193">
        <v>7682</v>
      </c>
      <c r="H365" s="193">
        <v>6406</v>
      </c>
      <c r="I365" s="193">
        <v>2434</v>
      </c>
      <c r="J365" s="193">
        <v>1860</v>
      </c>
      <c r="K365" s="193">
        <v>11</v>
      </c>
      <c r="L365" s="193">
        <v>42</v>
      </c>
      <c r="M365" s="193">
        <v>13</v>
      </c>
      <c r="N365" s="193">
        <v>14</v>
      </c>
      <c r="O365" s="193">
        <v>32</v>
      </c>
      <c r="P365" s="193">
        <v>1912</v>
      </c>
      <c r="Q365" s="193">
        <v>2</v>
      </c>
      <c r="R365" s="193">
        <v>13</v>
      </c>
      <c r="S365" s="193">
        <f t="shared" si="76"/>
        <v>6333</v>
      </c>
      <c r="T365" s="193">
        <f t="shared" si="77"/>
        <v>0.38433601768514131</v>
      </c>
      <c r="U365" s="197">
        <f t="shared" si="78"/>
        <v>1.7369335228169904E-3</v>
      </c>
      <c r="V365" s="193">
        <f t="shared" si="79"/>
        <v>0.29369966840360018</v>
      </c>
      <c r="W365" s="193">
        <f t="shared" si="80"/>
        <v>5.0528975209221541E-3</v>
      </c>
      <c r="X365" s="193">
        <f t="shared" si="81"/>
        <v>0.30191062687509868</v>
      </c>
      <c r="Y365" s="193">
        <f t="shared" si="82"/>
        <v>6.631927996210327E-3</v>
      </c>
      <c r="Z365" s="193">
        <f t="shared" si="83"/>
        <v>2.0527396178746248E-3</v>
      </c>
      <c r="AA365" s="193">
        <f t="shared" si="84"/>
        <v>2.2106426654034425E-3</v>
      </c>
      <c r="AB365" s="193">
        <f t="shared" si="85"/>
        <v>3.1580609505763463E-4</v>
      </c>
      <c r="AC365" s="193">
        <f t="shared" si="86"/>
        <v>2.0527396178746248E-3</v>
      </c>
      <c r="AD365" s="193">
        <f t="shared" si="87"/>
        <v>0.38433601768514131</v>
      </c>
      <c r="AE365" s="193" t="str">
        <f t="shared" si="88"/>
        <v>Bush</v>
      </c>
      <c r="AF365" s="193"/>
      <c r="AG365" s="193" t="str">
        <f t="shared" si="75"/>
        <v>30-TOT</v>
      </c>
      <c r="AH365" s="209">
        <v>0</v>
      </c>
      <c r="AJ365" s="202">
        <v>30</v>
      </c>
      <c r="AK365" s="202" t="e">
        <v>#VALUE!</v>
      </c>
      <c r="AL365" s="209">
        <v>0</v>
      </c>
      <c r="AR365"/>
    </row>
    <row r="366" spans="1:44" s="202" customFormat="1" x14ac:dyDescent="0.25">
      <c r="A366" s="193" t="s">
        <v>5165</v>
      </c>
      <c r="B366" s="193">
        <v>31</v>
      </c>
      <c r="C366" s="193" t="s">
        <v>5202</v>
      </c>
      <c r="D366" s="198" t="s">
        <v>5931</v>
      </c>
      <c r="E366" s="198" t="s">
        <v>5155</v>
      </c>
      <c r="F366" s="193">
        <v>65.069999999999993</v>
      </c>
      <c r="G366" s="193">
        <v>544</v>
      </c>
      <c r="H366" s="193">
        <v>354</v>
      </c>
      <c r="I366" s="193">
        <v>121</v>
      </c>
      <c r="J366" s="193">
        <v>105</v>
      </c>
      <c r="K366" s="193">
        <v>0</v>
      </c>
      <c r="L366" s="193">
        <v>9</v>
      </c>
      <c r="M366" s="193">
        <v>0</v>
      </c>
      <c r="N366" s="193">
        <v>0</v>
      </c>
      <c r="O366" s="193">
        <v>1</v>
      </c>
      <c r="P366" s="202">
        <v>111</v>
      </c>
      <c r="Q366" s="202">
        <v>2</v>
      </c>
      <c r="R366" s="202">
        <v>1</v>
      </c>
      <c r="S366" s="193">
        <f t="shared" si="76"/>
        <v>350</v>
      </c>
      <c r="T366" s="193">
        <f t="shared" si="77"/>
        <v>0.3457142857142857</v>
      </c>
      <c r="U366" s="197">
        <f t="shared" si="78"/>
        <v>0</v>
      </c>
      <c r="V366" s="193">
        <f t="shared" si="79"/>
        <v>0.3</v>
      </c>
      <c r="W366" s="193">
        <f t="shared" si="80"/>
        <v>2.8571428571428571E-3</v>
      </c>
      <c r="X366" s="193">
        <f t="shared" si="81"/>
        <v>0.31714285714285712</v>
      </c>
      <c r="Y366" s="193">
        <f t="shared" si="82"/>
        <v>2.5714285714285714E-2</v>
      </c>
      <c r="Z366" s="193">
        <f t="shared" si="83"/>
        <v>0</v>
      </c>
      <c r="AA366" s="193">
        <f t="shared" si="84"/>
        <v>0</v>
      </c>
      <c r="AB366" s="193">
        <f t="shared" si="85"/>
        <v>5.7142857142857143E-3</v>
      </c>
      <c r="AC366" s="193">
        <f t="shared" si="86"/>
        <v>2.8571428571428571E-3</v>
      </c>
      <c r="AD366" s="193">
        <f t="shared" si="87"/>
        <v>0.3457142857142857</v>
      </c>
      <c r="AE366" s="193" t="str">
        <f t="shared" si="88"/>
        <v>Bush</v>
      </c>
      <c r="AF366" s="193"/>
      <c r="AG366" s="193" t="str">
        <f t="shared" si="75"/>
        <v>31-320</v>
      </c>
      <c r="AH366" s="209" t="s">
        <v>5931</v>
      </c>
      <c r="AJ366" s="202">
        <v>31</v>
      </c>
      <c r="AK366" s="202" t="s">
        <v>5202</v>
      </c>
      <c r="AL366" s="209" t="s">
        <v>5931</v>
      </c>
      <c r="AR366"/>
    </row>
    <row r="367" spans="1:44" s="202" customFormat="1" x14ac:dyDescent="0.25">
      <c r="A367" s="193" t="s">
        <v>5166</v>
      </c>
      <c r="B367" s="193">
        <v>31</v>
      </c>
      <c r="C367" s="193" t="s">
        <v>5202</v>
      </c>
      <c r="D367" s="198" t="s">
        <v>5931</v>
      </c>
      <c r="E367" s="198" t="s">
        <v>5156</v>
      </c>
      <c r="F367" s="193">
        <v>58.87</v>
      </c>
      <c r="G367" s="193">
        <v>800</v>
      </c>
      <c r="H367" s="193">
        <v>471</v>
      </c>
      <c r="I367" s="193">
        <v>139</v>
      </c>
      <c r="J367" s="193">
        <v>169</v>
      </c>
      <c r="K367" s="193">
        <v>1</v>
      </c>
      <c r="L367" s="193">
        <v>12</v>
      </c>
      <c r="M367" s="193">
        <v>4</v>
      </c>
      <c r="N367" s="193">
        <v>2</v>
      </c>
      <c r="O367" s="193">
        <v>1</v>
      </c>
      <c r="P367" s="193">
        <v>134</v>
      </c>
      <c r="Q367" s="193">
        <v>0</v>
      </c>
      <c r="R367" s="193">
        <v>1</v>
      </c>
      <c r="S367" s="193">
        <f t="shared" si="76"/>
        <v>463</v>
      </c>
      <c r="T367" s="193">
        <f t="shared" si="77"/>
        <v>0.30021598272138228</v>
      </c>
      <c r="U367" s="197">
        <f t="shared" si="78"/>
        <v>2.1598272138228943E-3</v>
      </c>
      <c r="V367" s="193">
        <f t="shared" si="79"/>
        <v>0.3650107991360691</v>
      </c>
      <c r="W367" s="193">
        <f t="shared" si="80"/>
        <v>2.1598272138228943E-3</v>
      </c>
      <c r="X367" s="193">
        <f t="shared" si="81"/>
        <v>0.2894168466522678</v>
      </c>
      <c r="Y367" s="193">
        <f t="shared" si="82"/>
        <v>2.591792656587473E-2</v>
      </c>
      <c r="Z367" s="193">
        <f t="shared" si="83"/>
        <v>8.6393088552915772E-3</v>
      </c>
      <c r="AA367" s="193">
        <f t="shared" si="84"/>
        <v>4.3196544276457886E-3</v>
      </c>
      <c r="AB367" s="193">
        <f t="shared" si="85"/>
        <v>0</v>
      </c>
      <c r="AC367" s="193">
        <f t="shared" si="86"/>
        <v>2.1598272138228943E-3</v>
      </c>
      <c r="AD367" s="193">
        <f t="shared" si="87"/>
        <v>2.3650107991360692</v>
      </c>
      <c r="AE367" s="193" t="str">
        <f t="shared" si="88"/>
        <v>Clinton</v>
      </c>
      <c r="AF367" s="193"/>
      <c r="AG367" s="193" t="str">
        <f t="shared" si="75"/>
        <v>31-325</v>
      </c>
      <c r="AH367" s="209" t="s">
        <v>5931</v>
      </c>
      <c r="AJ367" s="202">
        <v>31</v>
      </c>
      <c r="AK367" s="202" t="s">
        <v>5202</v>
      </c>
      <c r="AL367" s="209" t="s">
        <v>5931</v>
      </c>
      <c r="AR367"/>
    </row>
    <row r="368" spans="1:44" s="202" customFormat="1" x14ac:dyDescent="0.25">
      <c r="A368" s="193" t="s">
        <v>5167</v>
      </c>
      <c r="B368" s="193">
        <v>31</v>
      </c>
      <c r="C368" s="193" t="s">
        <v>5202</v>
      </c>
      <c r="D368" s="198" t="s">
        <v>5931</v>
      </c>
      <c r="E368" s="198" t="s">
        <v>5157</v>
      </c>
      <c r="F368" s="193">
        <v>63.5</v>
      </c>
      <c r="G368" s="193">
        <v>1055</v>
      </c>
      <c r="H368" s="193">
        <v>670</v>
      </c>
      <c r="I368" s="193">
        <v>280</v>
      </c>
      <c r="J368" s="193">
        <v>186</v>
      </c>
      <c r="K368" s="193">
        <v>2</v>
      </c>
      <c r="L368" s="193">
        <v>7</v>
      </c>
      <c r="M368" s="193">
        <v>2</v>
      </c>
      <c r="N368" s="193">
        <v>1</v>
      </c>
      <c r="O368" s="193">
        <v>3</v>
      </c>
      <c r="P368" s="193">
        <v>176</v>
      </c>
      <c r="Q368" s="193">
        <v>0</v>
      </c>
      <c r="R368" s="193">
        <v>1</v>
      </c>
      <c r="S368" s="193">
        <f t="shared" si="76"/>
        <v>658</v>
      </c>
      <c r="T368" s="193">
        <f t="shared" si="77"/>
        <v>0.42553191489361702</v>
      </c>
      <c r="U368" s="197">
        <f t="shared" si="78"/>
        <v>3.0395136778115501E-3</v>
      </c>
      <c r="V368" s="193">
        <f t="shared" si="79"/>
        <v>0.28267477203647418</v>
      </c>
      <c r="W368" s="193">
        <f t="shared" si="80"/>
        <v>4.559270516717325E-3</v>
      </c>
      <c r="X368" s="193">
        <f t="shared" si="81"/>
        <v>0.26747720364741639</v>
      </c>
      <c r="Y368" s="193">
        <f t="shared" si="82"/>
        <v>1.0638297872340425E-2</v>
      </c>
      <c r="Z368" s="193">
        <f t="shared" si="83"/>
        <v>3.0395136778115501E-3</v>
      </c>
      <c r="AA368" s="193">
        <f t="shared" si="84"/>
        <v>1.5197568389057751E-3</v>
      </c>
      <c r="AB368" s="193">
        <f t="shared" si="85"/>
        <v>0</v>
      </c>
      <c r="AC368" s="193">
        <f t="shared" si="86"/>
        <v>1.5197568389057751E-3</v>
      </c>
      <c r="AD368" s="193">
        <f t="shared" si="87"/>
        <v>0.42553191489361702</v>
      </c>
      <c r="AE368" s="193" t="str">
        <f t="shared" si="88"/>
        <v>Bush</v>
      </c>
      <c r="AF368" s="193"/>
      <c r="AG368" s="193" t="str">
        <f t="shared" si="75"/>
        <v>31-330</v>
      </c>
      <c r="AH368" s="209" t="s">
        <v>5931</v>
      </c>
      <c r="AJ368" s="202">
        <v>31</v>
      </c>
      <c r="AK368" s="202" t="s">
        <v>5202</v>
      </c>
      <c r="AL368" s="209" t="s">
        <v>5931</v>
      </c>
      <c r="AR368"/>
    </row>
    <row r="369" spans="1:44" s="202" customFormat="1" x14ac:dyDescent="0.25">
      <c r="A369" s="193" t="s">
        <v>5168</v>
      </c>
      <c r="B369" s="193">
        <v>31</v>
      </c>
      <c r="C369" s="193" t="s">
        <v>5202</v>
      </c>
      <c r="D369" s="198" t="s">
        <v>5931</v>
      </c>
      <c r="E369" s="198" t="s">
        <v>5158</v>
      </c>
      <c r="F369" s="193">
        <v>59.57</v>
      </c>
      <c r="G369" s="193">
        <v>1227</v>
      </c>
      <c r="H369" s="193">
        <v>731</v>
      </c>
      <c r="I369" s="193">
        <v>220</v>
      </c>
      <c r="J369" s="193">
        <v>255</v>
      </c>
      <c r="K369" s="193">
        <v>0</v>
      </c>
      <c r="L369" s="193">
        <v>7</v>
      </c>
      <c r="M369" s="193">
        <v>1</v>
      </c>
      <c r="N369" s="193">
        <v>0</v>
      </c>
      <c r="O369" s="193">
        <v>2</v>
      </c>
      <c r="P369" s="193">
        <v>224</v>
      </c>
      <c r="Q369" s="193">
        <v>2</v>
      </c>
      <c r="R369" s="193">
        <v>2</v>
      </c>
      <c r="S369" s="193">
        <f t="shared" si="76"/>
        <v>713</v>
      </c>
      <c r="T369" s="193">
        <f t="shared" si="77"/>
        <v>0.30855539971949508</v>
      </c>
      <c r="U369" s="197">
        <f t="shared" si="78"/>
        <v>0</v>
      </c>
      <c r="V369" s="193">
        <f t="shared" si="79"/>
        <v>0.35764375876577842</v>
      </c>
      <c r="W369" s="193">
        <f t="shared" si="80"/>
        <v>2.8050490883590462E-3</v>
      </c>
      <c r="X369" s="193">
        <f t="shared" si="81"/>
        <v>0.31416549789621318</v>
      </c>
      <c r="Y369" s="193">
        <f t="shared" si="82"/>
        <v>9.8176718092566617E-3</v>
      </c>
      <c r="Z369" s="193">
        <f t="shared" si="83"/>
        <v>1.4025245441795231E-3</v>
      </c>
      <c r="AA369" s="193">
        <f t="shared" si="84"/>
        <v>0</v>
      </c>
      <c r="AB369" s="193">
        <f t="shared" si="85"/>
        <v>2.8050490883590462E-3</v>
      </c>
      <c r="AC369" s="193">
        <f t="shared" si="86"/>
        <v>2.8050490883590462E-3</v>
      </c>
      <c r="AD369" s="193">
        <f t="shared" si="87"/>
        <v>2.3576437587657786</v>
      </c>
      <c r="AE369" s="193" t="str">
        <f t="shared" si="88"/>
        <v>Clinton</v>
      </c>
      <c r="AF369" s="193"/>
      <c r="AG369" s="193" t="str">
        <f t="shared" si="75"/>
        <v>31-345</v>
      </c>
      <c r="AH369" s="209" t="s">
        <v>5931</v>
      </c>
      <c r="AJ369" s="202">
        <v>31</v>
      </c>
      <c r="AK369" s="202" t="s">
        <v>5202</v>
      </c>
      <c r="AL369" s="209" t="s">
        <v>5931</v>
      </c>
      <c r="AR369"/>
    </row>
    <row r="370" spans="1:44" s="202" customFormat="1" x14ac:dyDescent="0.25">
      <c r="A370" s="193" t="s">
        <v>5169</v>
      </c>
      <c r="B370" s="193">
        <v>31</v>
      </c>
      <c r="C370" s="193" t="s">
        <v>5202</v>
      </c>
      <c r="D370" s="198" t="s">
        <v>5931</v>
      </c>
      <c r="E370" s="198" t="s">
        <v>5159</v>
      </c>
      <c r="F370" s="193">
        <v>56.46</v>
      </c>
      <c r="G370" s="193">
        <v>1369</v>
      </c>
      <c r="H370" s="193">
        <v>773</v>
      </c>
      <c r="I370" s="193">
        <v>232</v>
      </c>
      <c r="J370" s="193">
        <v>280</v>
      </c>
      <c r="K370" s="193">
        <v>1</v>
      </c>
      <c r="L370" s="193">
        <v>13</v>
      </c>
      <c r="M370" s="193">
        <v>2</v>
      </c>
      <c r="N370" s="193">
        <v>7</v>
      </c>
      <c r="O370" s="193">
        <v>1</v>
      </c>
      <c r="P370" s="193">
        <v>226</v>
      </c>
      <c r="Q370" s="193">
        <v>0</v>
      </c>
      <c r="R370" s="193">
        <v>1</v>
      </c>
      <c r="S370" s="193">
        <f t="shared" si="76"/>
        <v>763</v>
      </c>
      <c r="T370" s="193">
        <f t="shared" si="77"/>
        <v>0.30406290956749671</v>
      </c>
      <c r="U370" s="197">
        <f t="shared" si="78"/>
        <v>1.3106159895150721E-3</v>
      </c>
      <c r="V370" s="193">
        <f t="shared" si="79"/>
        <v>0.3669724770642202</v>
      </c>
      <c r="W370" s="193">
        <f t="shared" si="80"/>
        <v>1.3106159895150721E-3</v>
      </c>
      <c r="X370" s="193">
        <f t="shared" si="81"/>
        <v>0.2961992136304063</v>
      </c>
      <c r="Y370" s="193">
        <f t="shared" si="82"/>
        <v>1.7038007863695939E-2</v>
      </c>
      <c r="Z370" s="193">
        <f t="shared" si="83"/>
        <v>2.6212319790301442E-3</v>
      </c>
      <c r="AA370" s="193">
        <f t="shared" si="84"/>
        <v>9.1743119266055051E-3</v>
      </c>
      <c r="AB370" s="193">
        <f t="shared" si="85"/>
        <v>0</v>
      </c>
      <c r="AC370" s="193">
        <f t="shared" si="86"/>
        <v>1.3106159895150721E-3</v>
      </c>
      <c r="AD370" s="193">
        <f t="shared" si="87"/>
        <v>2.3669724770642202</v>
      </c>
      <c r="AE370" s="193" t="str">
        <f t="shared" si="88"/>
        <v>Clinton</v>
      </c>
      <c r="AF370" s="193"/>
      <c r="AG370" s="193" t="str">
        <f t="shared" si="75"/>
        <v>31-350</v>
      </c>
      <c r="AH370" s="209" t="s">
        <v>5931</v>
      </c>
      <c r="AJ370" s="202">
        <v>31</v>
      </c>
      <c r="AK370" s="202" t="s">
        <v>5202</v>
      </c>
      <c r="AL370" s="209" t="s">
        <v>5931</v>
      </c>
      <c r="AR370"/>
    </row>
    <row r="371" spans="1:44" s="202" customFormat="1" x14ac:dyDescent="0.25">
      <c r="A371" s="193" t="s">
        <v>5170</v>
      </c>
      <c r="B371" s="193">
        <v>31</v>
      </c>
      <c r="C371" s="193" t="s">
        <v>5202</v>
      </c>
      <c r="D371" s="198" t="s">
        <v>5931</v>
      </c>
      <c r="E371" s="198" t="s">
        <v>5160</v>
      </c>
      <c r="F371" s="193">
        <v>67.34</v>
      </c>
      <c r="G371" s="193">
        <v>1418</v>
      </c>
      <c r="H371" s="193">
        <v>955</v>
      </c>
      <c r="I371" s="193">
        <v>392</v>
      </c>
      <c r="J371" s="193">
        <v>249</v>
      </c>
      <c r="K371" s="193">
        <v>1</v>
      </c>
      <c r="L371" s="193">
        <v>10</v>
      </c>
      <c r="M371" s="193">
        <v>1</v>
      </c>
      <c r="N371" s="193">
        <v>0</v>
      </c>
      <c r="O371" s="193">
        <v>4</v>
      </c>
      <c r="P371" s="193">
        <v>290</v>
      </c>
      <c r="Q371" s="193">
        <v>1</v>
      </c>
      <c r="R371" s="193">
        <v>0</v>
      </c>
      <c r="S371" s="193">
        <f t="shared" si="76"/>
        <v>948</v>
      </c>
      <c r="T371" s="193">
        <f t="shared" si="77"/>
        <v>0.41350210970464135</v>
      </c>
      <c r="U371" s="197">
        <f t="shared" si="78"/>
        <v>1.0548523206751054E-3</v>
      </c>
      <c r="V371" s="193">
        <f t="shared" si="79"/>
        <v>0.26265822784810128</v>
      </c>
      <c r="W371" s="193">
        <f t="shared" si="80"/>
        <v>4.2194092827004216E-3</v>
      </c>
      <c r="X371" s="193">
        <f t="shared" si="81"/>
        <v>0.30590717299578057</v>
      </c>
      <c r="Y371" s="193">
        <f t="shared" si="82"/>
        <v>1.0548523206751054E-2</v>
      </c>
      <c r="Z371" s="193">
        <f t="shared" si="83"/>
        <v>1.0548523206751054E-3</v>
      </c>
      <c r="AA371" s="193">
        <f t="shared" si="84"/>
        <v>0</v>
      </c>
      <c r="AB371" s="193">
        <f t="shared" si="85"/>
        <v>1.0548523206751054E-3</v>
      </c>
      <c r="AC371" s="193">
        <f t="shared" si="86"/>
        <v>0</v>
      </c>
      <c r="AD371" s="193">
        <f t="shared" si="87"/>
        <v>0.41350210970464135</v>
      </c>
      <c r="AE371" s="193" t="str">
        <f t="shared" si="88"/>
        <v>Bush</v>
      </c>
      <c r="AF371" s="193"/>
      <c r="AG371" s="193" t="str">
        <f t="shared" si="75"/>
        <v>31-355</v>
      </c>
      <c r="AH371" s="209" t="s">
        <v>5931</v>
      </c>
      <c r="AJ371" s="202">
        <v>31</v>
      </c>
      <c r="AK371" s="202" t="s">
        <v>5202</v>
      </c>
      <c r="AL371" s="209" t="s">
        <v>5931</v>
      </c>
      <c r="AR371"/>
    </row>
    <row r="372" spans="1:44" s="202" customFormat="1" x14ac:dyDescent="0.25">
      <c r="A372" s="193" t="s">
        <v>5171</v>
      </c>
      <c r="B372" s="193">
        <v>31</v>
      </c>
      <c r="C372" s="193" t="s">
        <v>5202</v>
      </c>
      <c r="D372" s="198" t="s">
        <v>5931</v>
      </c>
      <c r="E372" s="198" t="s">
        <v>5161</v>
      </c>
      <c r="F372" s="193">
        <v>69.62</v>
      </c>
      <c r="G372" s="193">
        <v>1307</v>
      </c>
      <c r="H372" s="193">
        <v>910</v>
      </c>
      <c r="I372" s="193">
        <v>360</v>
      </c>
      <c r="J372" s="193">
        <v>235</v>
      </c>
      <c r="K372" s="193">
        <v>2</v>
      </c>
      <c r="L372" s="193">
        <v>11</v>
      </c>
      <c r="M372" s="193">
        <v>1</v>
      </c>
      <c r="N372" s="193">
        <v>2</v>
      </c>
      <c r="O372" s="193">
        <v>3</v>
      </c>
      <c r="P372" s="193">
        <v>287</v>
      </c>
      <c r="Q372" s="193">
        <v>1</v>
      </c>
      <c r="R372" s="193">
        <v>0</v>
      </c>
      <c r="S372" s="193">
        <f t="shared" si="76"/>
        <v>902</v>
      </c>
      <c r="T372" s="193">
        <f t="shared" si="77"/>
        <v>0.3991130820399113</v>
      </c>
      <c r="U372" s="197">
        <f t="shared" si="78"/>
        <v>2.2172949002217295E-3</v>
      </c>
      <c r="V372" s="193">
        <f t="shared" si="79"/>
        <v>0.26053215077605324</v>
      </c>
      <c r="W372" s="193">
        <f t="shared" si="80"/>
        <v>3.3259423503325942E-3</v>
      </c>
      <c r="X372" s="193">
        <f t="shared" si="81"/>
        <v>0.31818181818181818</v>
      </c>
      <c r="Y372" s="193">
        <f t="shared" si="82"/>
        <v>1.2195121951219513E-2</v>
      </c>
      <c r="Z372" s="193">
        <f t="shared" si="83"/>
        <v>1.1086474501108647E-3</v>
      </c>
      <c r="AA372" s="193">
        <f t="shared" si="84"/>
        <v>2.2172949002217295E-3</v>
      </c>
      <c r="AB372" s="193">
        <f t="shared" si="85"/>
        <v>1.1086474501108647E-3</v>
      </c>
      <c r="AC372" s="193">
        <f t="shared" si="86"/>
        <v>0</v>
      </c>
      <c r="AD372" s="193">
        <f t="shared" si="87"/>
        <v>0.3991130820399113</v>
      </c>
      <c r="AE372" s="193" t="str">
        <f t="shared" si="88"/>
        <v>Bush</v>
      </c>
      <c r="AF372" s="193"/>
      <c r="AG372" s="193" t="str">
        <f t="shared" si="75"/>
        <v>31-360</v>
      </c>
      <c r="AH372" s="209" t="s">
        <v>5931</v>
      </c>
      <c r="AJ372" s="202">
        <v>31</v>
      </c>
      <c r="AK372" s="202" t="s">
        <v>5202</v>
      </c>
      <c r="AL372" s="209" t="s">
        <v>5931</v>
      </c>
      <c r="AR372"/>
    </row>
    <row r="373" spans="1:44" s="202" customFormat="1" x14ac:dyDescent="0.25">
      <c r="A373" s="193" t="s">
        <v>5164</v>
      </c>
      <c r="B373" s="193">
        <v>31</v>
      </c>
      <c r="C373" s="193" t="s">
        <v>5961</v>
      </c>
      <c r="D373" s="198">
        <v>0</v>
      </c>
      <c r="E373" s="198" t="s">
        <v>4540</v>
      </c>
      <c r="F373" s="193"/>
      <c r="G373" s="193">
        <v>0</v>
      </c>
      <c r="H373" s="193">
        <v>733</v>
      </c>
      <c r="I373" s="193">
        <v>240</v>
      </c>
      <c r="J373" s="193">
        <v>263</v>
      </c>
      <c r="K373" s="193">
        <v>0</v>
      </c>
      <c r="L373" s="193">
        <v>4</v>
      </c>
      <c r="M373" s="193">
        <v>0</v>
      </c>
      <c r="N373" s="193">
        <v>2</v>
      </c>
      <c r="O373" s="193">
        <v>3</v>
      </c>
      <c r="P373" s="193">
        <v>208</v>
      </c>
      <c r="Q373" s="193">
        <v>1</v>
      </c>
      <c r="R373" s="193">
        <v>2</v>
      </c>
      <c r="S373" s="193">
        <f t="shared" si="76"/>
        <v>723</v>
      </c>
      <c r="T373" s="193">
        <f t="shared" si="77"/>
        <v>0.33195020746887965</v>
      </c>
      <c r="U373" s="197">
        <f t="shared" si="78"/>
        <v>0</v>
      </c>
      <c r="V373" s="193">
        <f t="shared" si="79"/>
        <v>0.36376210235131395</v>
      </c>
      <c r="W373" s="193">
        <f t="shared" si="80"/>
        <v>4.1493775933609959E-3</v>
      </c>
      <c r="X373" s="193">
        <f t="shared" si="81"/>
        <v>0.28769017980636236</v>
      </c>
      <c r="Y373" s="193">
        <f t="shared" si="82"/>
        <v>5.5325034578146614E-3</v>
      </c>
      <c r="Z373" s="193">
        <f t="shared" si="83"/>
        <v>0</v>
      </c>
      <c r="AA373" s="193">
        <f t="shared" si="84"/>
        <v>2.7662517289073307E-3</v>
      </c>
      <c r="AB373" s="193">
        <f t="shared" si="85"/>
        <v>1.3831258644536654E-3</v>
      </c>
      <c r="AC373" s="193">
        <f t="shared" si="86"/>
        <v>2.7662517289073307E-3</v>
      </c>
      <c r="AD373" s="193">
        <f t="shared" si="87"/>
        <v>2.363762102351314</v>
      </c>
      <c r="AE373" s="193" t="str">
        <f t="shared" si="88"/>
        <v>Clinton</v>
      </c>
      <c r="AF373" s="193"/>
      <c r="AG373" s="193" t="str">
        <f t="shared" si="75"/>
        <v>31-991</v>
      </c>
      <c r="AH373" s="209">
        <v>0</v>
      </c>
      <c r="AJ373" s="202">
        <v>31</v>
      </c>
      <c r="AK373" s="202" t="s">
        <v>5961</v>
      </c>
      <c r="AL373" s="209">
        <v>0</v>
      </c>
      <c r="AR373"/>
    </row>
    <row r="374" spans="1:44" s="202" customFormat="1" x14ac:dyDescent="0.25">
      <c r="A374" s="193" t="s">
        <v>5163</v>
      </c>
      <c r="B374" s="193">
        <v>31</v>
      </c>
      <c r="C374" s="193" t="s">
        <v>5962</v>
      </c>
      <c r="D374" s="198">
        <v>0</v>
      </c>
      <c r="E374" s="198" t="s">
        <v>4541</v>
      </c>
      <c r="F374" s="193"/>
      <c r="G374" s="193">
        <v>0</v>
      </c>
      <c r="H374" s="193">
        <v>845</v>
      </c>
      <c r="I374" s="193">
        <v>239</v>
      </c>
      <c r="J374" s="193">
        <v>227</v>
      </c>
      <c r="K374" s="193">
        <v>1</v>
      </c>
      <c r="L374" s="193">
        <v>8</v>
      </c>
      <c r="M374" s="193">
        <v>1</v>
      </c>
      <c r="N374" s="193">
        <v>4</v>
      </c>
      <c r="O374" s="193">
        <v>1</v>
      </c>
      <c r="P374" s="193">
        <v>336</v>
      </c>
      <c r="Q374" s="193">
        <v>2</v>
      </c>
      <c r="R374" s="193">
        <v>1</v>
      </c>
      <c r="S374" s="193">
        <f t="shared" si="76"/>
        <v>820</v>
      </c>
      <c r="T374" s="193">
        <f t="shared" si="77"/>
        <v>0.29146341463414632</v>
      </c>
      <c r="U374" s="197">
        <f t="shared" si="78"/>
        <v>1.2195121951219512E-3</v>
      </c>
      <c r="V374" s="193">
        <f t="shared" si="79"/>
        <v>0.27682926829268295</v>
      </c>
      <c r="W374" s="193">
        <f t="shared" si="80"/>
        <v>1.2195121951219512E-3</v>
      </c>
      <c r="X374" s="193">
        <f t="shared" si="81"/>
        <v>0.40975609756097559</v>
      </c>
      <c r="Y374" s="193">
        <f t="shared" si="82"/>
        <v>9.7560975609756097E-3</v>
      </c>
      <c r="Z374" s="193">
        <f t="shared" si="83"/>
        <v>1.2195121951219512E-3</v>
      </c>
      <c r="AA374" s="193">
        <f t="shared" si="84"/>
        <v>4.8780487804878049E-3</v>
      </c>
      <c r="AB374" s="193">
        <f t="shared" si="85"/>
        <v>2.4390243902439024E-3</v>
      </c>
      <c r="AC374" s="193">
        <f t="shared" si="86"/>
        <v>1.2195121951219512E-3</v>
      </c>
      <c r="AD374" s="193">
        <f t="shared" si="87"/>
        <v>4.409756097560976</v>
      </c>
      <c r="AE374" s="193" t="str">
        <f t="shared" si="88"/>
        <v>Perot</v>
      </c>
      <c r="AF374" s="193"/>
      <c r="AG374" s="193" t="str">
        <f t="shared" si="75"/>
        <v>31-995</v>
      </c>
      <c r="AH374" s="209">
        <v>0</v>
      </c>
      <c r="AJ374" s="202">
        <v>31</v>
      </c>
      <c r="AK374" s="202" t="s">
        <v>5962</v>
      </c>
      <c r="AL374" s="209">
        <v>0</v>
      </c>
      <c r="AR374"/>
    </row>
    <row r="375" spans="1:44" s="202" customFormat="1" x14ac:dyDescent="0.25">
      <c r="A375" s="193" t="s">
        <v>5162</v>
      </c>
      <c r="B375" s="193">
        <v>31</v>
      </c>
      <c r="C375" s="193" t="e">
        <v>#VALUE!</v>
      </c>
      <c r="D375" s="198">
        <v>0</v>
      </c>
      <c r="E375" s="198" t="s">
        <v>4542</v>
      </c>
      <c r="F375" s="193">
        <v>83.44</v>
      </c>
      <c r="G375" s="193">
        <v>7720</v>
      </c>
      <c r="H375" s="193">
        <v>6442</v>
      </c>
      <c r="I375" s="193">
        <v>2223</v>
      </c>
      <c r="J375" s="193">
        <v>1969</v>
      </c>
      <c r="K375" s="193">
        <v>8</v>
      </c>
      <c r="L375" s="193">
        <v>81</v>
      </c>
      <c r="M375" s="193">
        <v>12</v>
      </c>
      <c r="N375" s="193">
        <v>18</v>
      </c>
      <c r="O375" s="193">
        <v>19</v>
      </c>
      <c r="P375" s="193">
        <v>1992</v>
      </c>
      <c r="Q375" s="193">
        <v>9</v>
      </c>
      <c r="R375" s="193">
        <v>9</v>
      </c>
      <c r="S375" s="193">
        <f t="shared" si="76"/>
        <v>6340</v>
      </c>
      <c r="T375" s="193">
        <f t="shared" si="77"/>
        <v>0.35063091482649844</v>
      </c>
      <c r="U375" s="197">
        <f t="shared" si="78"/>
        <v>1.2618296529968455E-3</v>
      </c>
      <c r="V375" s="193">
        <f t="shared" si="79"/>
        <v>0.31056782334384858</v>
      </c>
      <c r="W375" s="193">
        <f t="shared" si="80"/>
        <v>2.9968454258675081E-3</v>
      </c>
      <c r="X375" s="193">
        <f t="shared" si="81"/>
        <v>0.31419558359621452</v>
      </c>
      <c r="Y375" s="193">
        <f t="shared" si="82"/>
        <v>1.2776025236593059E-2</v>
      </c>
      <c r="Z375" s="193">
        <f t="shared" si="83"/>
        <v>1.8927444794952682E-3</v>
      </c>
      <c r="AA375" s="193">
        <f t="shared" si="84"/>
        <v>2.8391167192429023E-3</v>
      </c>
      <c r="AB375" s="193">
        <f t="shared" si="85"/>
        <v>1.4195583596214511E-3</v>
      </c>
      <c r="AC375" s="193">
        <f t="shared" si="86"/>
        <v>1.4195583596214511E-3</v>
      </c>
      <c r="AD375" s="193">
        <f t="shared" si="87"/>
        <v>0.35063091482649844</v>
      </c>
      <c r="AE375" s="193" t="str">
        <f t="shared" si="88"/>
        <v>Bush</v>
      </c>
      <c r="AF375" s="193"/>
      <c r="AG375" s="193" t="str">
        <f t="shared" si="75"/>
        <v>31-TOT</v>
      </c>
      <c r="AH375" s="209">
        <v>0</v>
      </c>
      <c r="AJ375" s="202">
        <v>31</v>
      </c>
      <c r="AK375" s="202" t="e">
        <v>#VALUE!</v>
      </c>
      <c r="AL375" s="209">
        <v>0</v>
      </c>
      <c r="AR375"/>
    </row>
    <row r="376" spans="1:44" s="202" customFormat="1" x14ac:dyDescent="0.25">
      <c r="A376" s="193" t="s">
        <v>5179</v>
      </c>
      <c r="B376" s="193">
        <v>32</v>
      </c>
      <c r="C376" s="193" t="s">
        <v>5202</v>
      </c>
      <c r="D376" s="198" t="s">
        <v>5931</v>
      </c>
      <c r="E376" s="198" t="s">
        <v>5172</v>
      </c>
      <c r="F376" s="193">
        <v>65.08</v>
      </c>
      <c r="G376" s="193">
        <v>696</v>
      </c>
      <c r="H376" s="193">
        <v>453</v>
      </c>
      <c r="I376" s="193">
        <v>191</v>
      </c>
      <c r="J376" s="193">
        <v>84</v>
      </c>
      <c r="K376" s="193">
        <v>0</v>
      </c>
      <c r="L376" s="193">
        <v>9</v>
      </c>
      <c r="M376" s="193">
        <v>2</v>
      </c>
      <c r="N376" s="193">
        <v>0</v>
      </c>
      <c r="O376" s="193">
        <v>2</v>
      </c>
      <c r="P376" s="193">
        <v>163</v>
      </c>
      <c r="Q376" s="193">
        <v>1</v>
      </c>
      <c r="R376" s="202">
        <v>0</v>
      </c>
      <c r="S376" s="193">
        <f t="shared" si="76"/>
        <v>452</v>
      </c>
      <c r="T376" s="193">
        <f t="shared" si="77"/>
        <v>0.42256637168141592</v>
      </c>
      <c r="U376" s="197">
        <f t="shared" si="78"/>
        <v>0</v>
      </c>
      <c r="V376" s="193">
        <f t="shared" si="79"/>
        <v>0.18584070796460178</v>
      </c>
      <c r="W376" s="193">
        <f t="shared" si="80"/>
        <v>4.4247787610619468E-3</v>
      </c>
      <c r="X376" s="193">
        <f t="shared" si="81"/>
        <v>0.36061946902654868</v>
      </c>
      <c r="Y376" s="193">
        <f t="shared" si="82"/>
        <v>1.9911504424778761E-2</v>
      </c>
      <c r="Z376" s="193">
        <f t="shared" si="83"/>
        <v>4.4247787610619468E-3</v>
      </c>
      <c r="AA376" s="193">
        <f t="shared" si="84"/>
        <v>0</v>
      </c>
      <c r="AB376" s="193">
        <f t="shared" si="85"/>
        <v>2.2123893805309734E-3</v>
      </c>
      <c r="AC376" s="193">
        <f t="shared" si="86"/>
        <v>0</v>
      </c>
      <c r="AD376" s="193">
        <f t="shared" si="87"/>
        <v>0.42256637168141592</v>
      </c>
      <c r="AE376" s="193" t="str">
        <f t="shared" si="88"/>
        <v>Bush</v>
      </c>
      <c r="AF376" s="193"/>
      <c r="AG376" s="193" t="str">
        <f t="shared" si="75"/>
        <v>32-155</v>
      </c>
      <c r="AH376" s="209" t="s">
        <v>5931</v>
      </c>
      <c r="AJ376" s="202">
        <v>32</v>
      </c>
      <c r="AK376" s="202" t="s">
        <v>5202</v>
      </c>
      <c r="AL376" s="209" t="s">
        <v>5931</v>
      </c>
      <c r="AR376"/>
    </row>
    <row r="377" spans="1:44" s="202" customFormat="1" x14ac:dyDescent="0.25">
      <c r="A377" s="193" t="s">
        <v>5180</v>
      </c>
      <c r="B377" s="193">
        <v>32</v>
      </c>
      <c r="C377" s="193" t="s">
        <v>5202</v>
      </c>
      <c r="D377" s="198" t="s">
        <v>5931</v>
      </c>
      <c r="E377" s="198" t="s">
        <v>5173</v>
      </c>
      <c r="F377" s="193">
        <v>66.900000000000006</v>
      </c>
      <c r="G377" s="193">
        <v>1239</v>
      </c>
      <c r="H377" s="193">
        <v>829</v>
      </c>
      <c r="I377" s="193">
        <v>315</v>
      </c>
      <c r="J377" s="193">
        <v>170</v>
      </c>
      <c r="K377" s="193">
        <v>2</v>
      </c>
      <c r="L377" s="193">
        <v>7</v>
      </c>
      <c r="M377" s="193">
        <v>2</v>
      </c>
      <c r="N377" s="193">
        <v>0</v>
      </c>
      <c r="O377" s="193">
        <v>2</v>
      </c>
      <c r="P377" s="193">
        <v>321</v>
      </c>
      <c r="Q377" s="193">
        <v>1</v>
      </c>
      <c r="R377" s="193">
        <v>1</v>
      </c>
      <c r="S377" s="193">
        <f t="shared" si="76"/>
        <v>821</v>
      </c>
      <c r="T377" s="193">
        <f t="shared" si="77"/>
        <v>0.38367844092570036</v>
      </c>
      <c r="U377" s="197">
        <f t="shared" si="78"/>
        <v>2.4360535931790498E-3</v>
      </c>
      <c r="V377" s="193">
        <f t="shared" si="79"/>
        <v>0.20706455542021923</v>
      </c>
      <c r="W377" s="193">
        <f t="shared" si="80"/>
        <v>2.4360535931790498E-3</v>
      </c>
      <c r="X377" s="193">
        <f t="shared" si="81"/>
        <v>0.39098660170523752</v>
      </c>
      <c r="Y377" s="193">
        <f t="shared" si="82"/>
        <v>8.5261875761266752E-3</v>
      </c>
      <c r="Z377" s="193">
        <f t="shared" si="83"/>
        <v>2.4360535931790498E-3</v>
      </c>
      <c r="AA377" s="193">
        <f t="shared" si="84"/>
        <v>0</v>
      </c>
      <c r="AB377" s="193">
        <f t="shared" si="85"/>
        <v>1.2180267965895249E-3</v>
      </c>
      <c r="AC377" s="193">
        <f t="shared" si="86"/>
        <v>1.2180267965895249E-3</v>
      </c>
      <c r="AD377" s="193">
        <f t="shared" si="87"/>
        <v>4.3909866017052375</v>
      </c>
      <c r="AE377" s="193" t="str">
        <f t="shared" si="88"/>
        <v>Perot</v>
      </c>
      <c r="AF377" s="193"/>
      <c r="AG377" s="193" t="str">
        <f t="shared" si="75"/>
        <v>32-160</v>
      </c>
      <c r="AH377" s="209" t="s">
        <v>5931</v>
      </c>
      <c r="AJ377" s="202">
        <v>32</v>
      </c>
      <c r="AK377" s="202" t="s">
        <v>5202</v>
      </c>
      <c r="AL377" s="209" t="s">
        <v>5931</v>
      </c>
      <c r="AR377"/>
    </row>
    <row r="378" spans="1:44" s="202" customFormat="1" x14ac:dyDescent="0.25">
      <c r="A378" s="193" t="s">
        <v>5181</v>
      </c>
      <c r="B378" s="193">
        <v>32</v>
      </c>
      <c r="C378" s="193" t="s">
        <v>5202</v>
      </c>
      <c r="D378" s="198" t="s">
        <v>5931</v>
      </c>
      <c r="E378" s="198" t="s">
        <v>5174</v>
      </c>
      <c r="F378" s="193">
        <v>37.450000000000003</v>
      </c>
      <c r="G378" s="193">
        <v>3687</v>
      </c>
      <c r="H378" s="193">
        <v>1381</v>
      </c>
      <c r="I378" s="193">
        <v>662</v>
      </c>
      <c r="J378" s="193">
        <v>333</v>
      </c>
      <c r="K378" s="193">
        <v>2</v>
      </c>
      <c r="L378" s="193">
        <v>4</v>
      </c>
      <c r="M378" s="193">
        <v>0</v>
      </c>
      <c r="N378" s="193">
        <v>0</v>
      </c>
      <c r="O378" s="193">
        <v>3</v>
      </c>
      <c r="P378" s="193">
        <v>360</v>
      </c>
      <c r="Q378" s="193">
        <v>1</v>
      </c>
      <c r="R378" s="193">
        <v>1</v>
      </c>
      <c r="S378" s="193">
        <f t="shared" si="76"/>
        <v>1366</v>
      </c>
      <c r="T378" s="193">
        <f t="shared" si="77"/>
        <v>0.48462664714494874</v>
      </c>
      <c r="U378" s="197">
        <f t="shared" si="78"/>
        <v>1.4641288433382138E-3</v>
      </c>
      <c r="V378" s="193">
        <f t="shared" si="79"/>
        <v>0.24377745241581258</v>
      </c>
      <c r="W378" s="193">
        <f t="shared" si="80"/>
        <v>2.1961932650073207E-3</v>
      </c>
      <c r="X378" s="193">
        <f t="shared" si="81"/>
        <v>0.26354319180087848</v>
      </c>
      <c r="Y378" s="193">
        <f t="shared" si="82"/>
        <v>2.9282576866764276E-3</v>
      </c>
      <c r="Z378" s="193">
        <f t="shared" si="83"/>
        <v>0</v>
      </c>
      <c r="AA378" s="193">
        <f t="shared" si="84"/>
        <v>0</v>
      </c>
      <c r="AB378" s="193">
        <f t="shared" si="85"/>
        <v>7.320644216691069E-4</v>
      </c>
      <c r="AC378" s="193">
        <f t="shared" si="86"/>
        <v>7.320644216691069E-4</v>
      </c>
      <c r="AD378" s="193">
        <f t="shared" si="87"/>
        <v>0.48462664714494874</v>
      </c>
      <c r="AE378" s="193" t="str">
        <f t="shared" si="88"/>
        <v>Bush</v>
      </c>
      <c r="AF378" s="193"/>
      <c r="AG378" s="193" t="str">
        <f t="shared" si="75"/>
        <v>32-225</v>
      </c>
      <c r="AH378" s="209" t="s">
        <v>5931</v>
      </c>
      <c r="AJ378" s="202">
        <v>32</v>
      </c>
      <c r="AK378" s="202" t="s">
        <v>5202</v>
      </c>
      <c r="AL378" s="209" t="s">
        <v>5931</v>
      </c>
      <c r="AR378"/>
    </row>
    <row r="379" spans="1:44" s="202" customFormat="1" x14ac:dyDescent="0.25">
      <c r="A379" s="193" t="s">
        <v>5182</v>
      </c>
      <c r="B379" s="193">
        <v>32</v>
      </c>
      <c r="C379" s="193" t="s">
        <v>5202</v>
      </c>
      <c r="D379" s="198" t="s">
        <v>5931</v>
      </c>
      <c r="E379" s="198" t="s">
        <v>5175</v>
      </c>
      <c r="F379" s="193">
        <v>71.77</v>
      </c>
      <c r="G379" s="193">
        <v>1038</v>
      </c>
      <c r="H379" s="193">
        <v>745</v>
      </c>
      <c r="I379" s="193">
        <v>284</v>
      </c>
      <c r="J379" s="193">
        <v>186</v>
      </c>
      <c r="K379" s="193">
        <v>0</v>
      </c>
      <c r="L379" s="193">
        <v>15</v>
      </c>
      <c r="M379" s="193">
        <v>1</v>
      </c>
      <c r="N379" s="193">
        <v>0</v>
      </c>
      <c r="O379" s="193">
        <v>1</v>
      </c>
      <c r="P379" s="193">
        <v>249</v>
      </c>
      <c r="Q379" s="193">
        <v>1</v>
      </c>
      <c r="R379" s="193">
        <v>2</v>
      </c>
      <c r="S379" s="193">
        <f t="shared" si="76"/>
        <v>739</v>
      </c>
      <c r="T379" s="193">
        <f t="shared" si="77"/>
        <v>0.38430311231393777</v>
      </c>
      <c r="U379" s="197">
        <f t="shared" si="78"/>
        <v>0</v>
      </c>
      <c r="V379" s="193">
        <f t="shared" si="79"/>
        <v>0.2516914749661705</v>
      </c>
      <c r="W379" s="193">
        <f t="shared" si="80"/>
        <v>1.3531799729364006E-3</v>
      </c>
      <c r="X379" s="193">
        <f t="shared" si="81"/>
        <v>0.33694181326116374</v>
      </c>
      <c r="Y379" s="193">
        <f t="shared" si="82"/>
        <v>2.0297699594046009E-2</v>
      </c>
      <c r="Z379" s="193">
        <f t="shared" si="83"/>
        <v>1.3531799729364006E-3</v>
      </c>
      <c r="AA379" s="193">
        <f t="shared" si="84"/>
        <v>0</v>
      </c>
      <c r="AB379" s="193">
        <f t="shared" si="85"/>
        <v>1.3531799729364006E-3</v>
      </c>
      <c r="AC379" s="193">
        <f t="shared" si="86"/>
        <v>2.7063599458728013E-3</v>
      </c>
      <c r="AD379" s="193">
        <f t="shared" si="87"/>
        <v>0.38430311231393777</v>
      </c>
      <c r="AE379" s="193" t="str">
        <f t="shared" si="88"/>
        <v>Bush</v>
      </c>
      <c r="AF379" s="193"/>
      <c r="AG379" s="193" t="str">
        <f t="shared" si="75"/>
        <v>32-250</v>
      </c>
      <c r="AH379" s="209" t="s">
        <v>5931</v>
      </c>
      <c r="AJ379" s="202">
        <v>32</v>
      </c>
      <c r="AK379" s="202" t="s">
        <v>5202</v>
      </c>
      <c r="AL379" s="209" t="s">
        <v>5931</v>
      </c>
      <c r="AR379"/>
    </row>
    <row r="380" spans="1:44" s="202" customFormat="1" x14ac:dyDescent="0.25">
      <c r="A380" s="193" t="s">
        <v>5178</v>
      </c>
      <c r="B380" s="193">
        <v>32</v>
      </c>
      <c r="C380" s="193" t="s">
        <v>5961</v>
      </c>
      <c r="D380" s="198">
        <v>0</v>
      </c>
      <c r="E380" s="198" t="s">
        <v>4540</v>
      </c>
      <c r="F380" s="193"/>
      <c r="G380" s="193">
        <v>0</v>
      </c>
      <c r="H380" s="193">
        <v>1060</v>
      </c>
      <c r="I380" s="193">
        <v>531</v>
      </c>
      <c r="J380" s="193">
        <v>226</v>
      </c>
      <c r="K380" s="193">
        <v>1</v>
      </c>
      <c r="L380" s="193">
        <v>4</v>
      </c>
      <c r="M380" s="193">
        <v>0</v>
      </c>
      <c r="N380" s="193">
        <v>4</v>
      </c>
      <c r="O380" s="193">
        <v>1</v>
      </c>
      <c r="P380" s="193">
        <v>286</v>
      </c>
      <c r="Q380" s="193">
        <v>1</v>
      </c>
      <c r="R380" s="193">
        <v>1</v>
      </c>
      <c r="S380" s="193">
        <f t="shared" si="76"/>
        <v>1055</v>
      </c>
      <c r="T380" s="193">
        <f t="shared" si="77"/>
        <v>0.50331753554502368</v>
      </c>
      <c r="U380" s="197">
        <f t="shared" si="78"/>
        <v>9.4786729857819908E-4</v>
      </c>
      <c r="V380" s="193">
        <f t="shared" si="79"/>
        <v>0.21421800947867298</v>
      </c>
      <c r="W380" s="193">
        <f t="shared" si="80"/>
        <v>9.4786729857819908E-4</v>
      </c>
      <c r="X380" s="193">
        <f t="shared" si="81"/>
        <v>0.27109004739336495</v>
      </c>
      <c r="Y380" s="193">
        <f t="shared" si="82"/>
        <v>3.7914691943127963E-3</v>
      </c>
      <c r="Z380" s="193">
        <f t="shared" si="83"/>
        <v>0</v>
      </c>
      <c r="AA380" s="193">
        <f t="shared" si="84"/>
        <v>3.7914691943127963E-3</v>
      </c>
      <c r="AB380" s="193">
        <f t="shared" si="85"/>
        <v>9.4786729857819908E-4</v>
      </c>
      <c r="AC380" s="193">
        <f t="shared" si="86"/>
        <v>9.4786729857819908E-4</v>
      </c>
      <c r="AD380" s="193">
        <f t="shared" si="87"/>
        <v>0.50331753554502368</v>
      </c>
      <c r="AE380" s="193" t="str">
        <f t="shared" si="88"/>
        <v>Bush</v>
      </c>
      <c r="AF380" s="193"/>
      <c r="AG380" s="193" t="str">
        <f t="shared" si="75"/>
        <v>32-991</v>
      </c>
      <c r="AH380" s="209">
        <v>0</v>
      </c>
      <c r="AJ380" s="202">
        <v>32</v>
      </c>
      <c r="AK380" s="202" t="s">
        <v>5961</v>
      </c>
      <c r="AL380" s="209">
        <v>0</v>
      </c>
      <c r="AR380"/>
    </row>
    <row r="381" spans="1:44" s="202" customFormat="1" x14ac:dyDescent="0.25">
      <c r="A381" s="193" t="s">
        <v>5177</v>
      </c>
      <c r="B381" s="193">
        <v>32</v>
      </c>
      <c r="C381" s="193" t="s">
        <v>5962</v>
      </c>
      <c r="D381" s="198">
        <v>0</v>
      </c>
      <c r="E381" s="198" t="s">
        <v>4541</v>
      </c>
      <c r="F381" s="193"/>
      <c r="G381" s="193">
        <v>0</v>
      </c>
      <c r="H381" s="193">
        <v>882</v>
      </c>
      <c r="I381" s="193">
        <v>356</v>
      </c>
      <c r="J381" s="193">
        <v>151</v>
      </c>
      <c r="K381" s="193">
        <v>0</v>
      </c>
      <c r="L381" s="193">
        <v>5</v>
      </c>
      <c r="M381" s="193">
        <v>1</v>
      </c>
      <c r="N381" s="193">
        <v>1</v>
      </c>
      <c r="O381" s="193">
        <v>0</v>
      </c>
      <c r="P381" s="193">
        <v>345</v>
      </c>
      <c r="Q381" s="193">
        <v>0</v>
      </c>
      <c r="R381" s="193">
        <v>1</v>
      </c>
      <c r="S381" s="193">
        <f t="shared" si="76"/>
        <v>860</v>
      </c>
      <c r="T381" s="193">
        <f t="shared" si="77"/>
        <v>0.413953488372093</v>
      </c>
      <c r="U381" s="197">
        <f t="shared" si="78"/>
        <v>0</v>
      </c>
      <c r="V381" s="193">
        <f t="shared" si="79"/>
        <v>0.17558139534883721</v>
      </c>
      <c r="W381" s="193">
        <f t="shared" si="80"/>
        <v>0</v>
      </c>
      <c r="X381" s="193">
        <f t="shared" si="81"/>
        <v>0.40116279069767441</v>
      </c>
      <c r="Y381" s="193">
        <f t="shared" si="82"/>
        <v>5.8139534883720929E-3</v>
      </c>
      <c r="Z381" s="193">
        <f t="shared" si="83"/>
        <v>1.1627906976744186E-3</v>
      </c>
      <c r="AA381" s="193">
        <f t="shared" si="84"/>
        <v>1.1627906976744186E-3</v>
      </c>
      <c r="AB381" s="193">
        <f t="shared" si="85"/>
        <v>0</v>
      </c>
      <c r="AC381" s="193">
        <f t="shared" si="86"/>
        <v>1.1627906976744186E-3</v>
      </c>
      <c r="AD381" s="193">
        <f t="shared" si="87"/>
        <v>0.413953488372093</v>
      </c>
      <c r="AE381" s="193" t="str">
        <f t="shared" si="88"/>
        <v>Bush</v>
      </c>
      <c r="AF381" s="193"/>
      <c r="AG381" s="193" t="str">
        <f t="shared" si="75"/>
        <v>32-995</v>
      </c>
      <c r="AH381" s="209">
        <v>0</v>
      </c>
      <c r="AJ381" s="202">
        <v>32</v>
      </c>
      <c r="AK381" s="202" t="s">
        <v>5962</v>
      </c>
      <c r="AL381" s="209">
        <v>0</v>
      </c>
      <c r="AR381"/>
    </row>
    <row r="382" spans="1:44" s="202" customFormat="1" x14ac:dyDescent="0.25">
      <c r="A382" s="193" t="s">
        <v>5176</v>
      </c>
      <c r="B382" s="193">
        <v>32</v>
      </c>
      <c r="C382" s="193" t="e">
        <v>#VALUE!</v>
      </c>
      <c r="D382" s="198">
        <v>0</v>
      </c>
      <c r="E382" s="198" t="s">
        <v>4542</v>
      </c>
      <c r="F382" s="193">
        <v>80.33</v>
      </c>
      <c r="G382" s="193">
        <v>6660</v>
      </c>
      <c r="H382" s="193">
        <v>5350</v>
      </c>
      <c r="I382" s="193">
        <v>2339</v>
      </c>
      <c r="J382" s="193">
        <v>1150</v>
      </c>
      <c r="K382" s="193">
        <v>5</v>
      </c>
      <c r="L382" s="193">
        <v>44</v>
      </c>
      <c r="M382" s="193">
        <v>6</v>
      </c>
      <c r="N382" s="193">
        <v>5</v>
      </c>
      <c r="O382" s="193">
        <v>9</v>
      </c>
      <c r="P382" s="193">
        <v>1724</v>
      </c>
      <c r="Q382" s="193">
        <v>5</v>
      </c>
      <c r="R382" s="193">
        <v>6</v>
      </c>
      <c r="S382" s="193">
        <f t="shared" si="76"/>
        <v>5293</v>
      </c>
      <c r="T382" s="193">
        <f t="shared" si="77"/>
        <v>0.44190440204043074</v>
      </c>
      <c r="U382" s="197">
        <f t="shared" si="78"/>
        <v>9.4464386926128849E-4</v>
      </c>
      <c r="V382" s="193">
        <f t="shared" si="79"/>
        <v>0.21726808993009636</v>
      </c>
      <c r="W382" s="193">
        <f t="shared" si="80"/>
        <v>1.7003589646703192E-3</v>
      </c>
      <c r="X382" s="193">
        <f t="shared" si="81"/>
        <v>0.32571320612129229</v>
      </c>
      <c r="Y382" s="193">
        <f t="shared" si="82"/>
        <v>8.312866049499339E-3</v>
      </c>
      <c r="Z382" s="193">
        <f t="shared" si="83"/>
        <v>1.1335726431135461E-3</v>
      </c>
      <c r="AA382" s="193">
        <f t="shared" si="84"/>
        <v>9.4464386926128849E-4</v>
      </c>
      <c r="AB382" s="193">
        <f t="shared" si="85"/>
        <v>9.4464386926128849E-4</v>
      </c>
      <c r="AC382" s="193">
        <f t="shared" si="86"/>
        <v>1.1335726431135461E-3</v>
      </c>
      <c r="AD382" s="193">
        <f t="shared" si="87"/>
        <v>0.44190440204043074</v>
      </c>
      <c r="AE382" s="193" t="str">
        <f t="shared" si="88"/>
        <v>Bush</v>
      </c>
      <c r="AF382" s="193"/>
      <c r="AG382" s="193" t="str">
        <f t="shared" si="75"/>
        <v>32-TOT</v>
      </c>
      <c r="AH382" s="209">
        <v>0</v>
      </c>
      <c r="AJ382" s="202">
        <v>32</v>
      </c>
      <c r="AK382" s="202" t="e">
        <v>#VALUE!</v>
      </c>
      <c r="AL382" s="209">
        <v>0</v>
      </c>
      <c r="AR382"/>
    </row>
    <row r="383" spans="1:44" s="202" customFormat="1" x14ac:dyDescent="0.25">
      <c r="A383" s="193" t="s">
        <v>5196</v>
      </c>
      <c r="B383" s="193">
        <v>33</v>
      </c>
      <c r="C383" s="193" t="s">
        <v>5202</v>
      </c>
      <c r="D383" s="198" t="s">
        <v>5931</v>
      </c>
      <c r="E383" s="198" t="s">
        <v>5183</v>
      </c>
      <c r="F383" s="193">
        <v>61.29</v>
      </c>
      <c r="G383" s="193">
        <v>1620</v>
      </c>
      <c r="H383" s="193">
        <v>993</v>
      </c>
      <c r="I383" s="193">
        <v>549</v>
      </c>
      <c r="J383" s="193">
        <v>153</v>
      </c>
      <c r="K383" s="193">
        <v>1</v>
      </c>
      <c r="L383" s="193">
        <v>5</v>
      </c>
      <c r="M383" s="193">
        <v>1</v>
      </c>
      <c r="N383" s="193">
        <v>1</v>
      </c>
      <c r="O383" s="193">
        <v>0</v>
      </c>
      <c r="P383" s="193">
        <v>273</v>
      </c>
      <c r="Q383" s="193">
        <v>1</v>
      </c>
      <c r="R383" s="202">
        <v>3</v>
      </c>
      <c r="S383" s="193">
        <f t="shared" si="76"/>
        <v>987</v>
      </c>
      <c r="T383" s="193">
        <f t="shared" si="77"/>
        <v>0.55623100303951367</v>
      </c>
      <c r="U383" s="197">
        <f t="shared" si="78"/>
        <v>1.0131712259371835E-3</v>
      </c>
      <c r="V383" s="193">
        <f t="shared" si="79"/>
        <v>0.15501519756838905</v>
      </c>
      <c r="W383" s="193">
        <f t="shared" si="80"/>
        <v>0</v>
      </c>
      <c r="X383" s="193">
        <f t="shared" si="81"/>
        <v>0.27659574468085107</v>
      </c>
      <c r="Y383" s="193">
        <f t="shared" si="82"/>
        <v>5.065856129685917E-3</v>
      </c>
      <c r="Z383" s="193">
        <f t="shared" si="83"/>
        <v>1.0131712259371835E-3</v>
      </c>
      <c r="AA383" s="193">
        <f t="shared" si="84"/>
        <v>1.0131712259371835E-3</v>
      </c>
      <c r="AB383" s="193">
        <f t="shared" si="85"/>
        <v>1.0131712259371835E-3</v>
      </c>
      <c r="AC383" s="193">
        <f t="shared" si="86"/>
        <v>3.0395136778115501E-3</v>
      </c>
      <c r="AD383" s="193">
        <f t="shared" si="87"/>
        <v>0.55623100303951367</v>
      </c>
      <c r="AE383" s="193" t="str">
        <f t="shared" si="88"/>
        <v>Bush</v>
      </c>
      <c r="AF383" s="193"/>
      <c r="AG383" s="193" t="str">
        <f t="shared" si="75"/>
        <v>33-167</v>
      </c>
      <c r="AH383" s="209" t="s">
        <v>5931</v>
      </c>
      <c r="AJ383" s="202">
        <v>33</v>
      </c>
      <c r="AK383" s="202" t="s">
        <v>5202</v>
      </c>
      <c r="AL383" s="209" t="s">
        <v>5931</v>
      </c>
      <c r="AR383"/>
    </row>
    <row r="384" spans="1:44" s="202" customFormat="1" x14ac:dyDescent="0.25">
      <c r="A384" s="193" t="s">
        <v>5194</v>
      </c>
      <c r="B384" s="193">
        <v>33</v>
      </c>
      <c r="C384" s="193" t="s">
        <v>5202</v>
      </c>
      <c r="D384" s="198" t="s">
        <v>5931</v>
      </c>
      <c r="E384" s="198" t="s">
        <v>5184</v>
      </c>
      <c r="F384" s="193">
        <v>64.900000000000006</v>
      </c>
      <c r="G384" s="193">
        <v>1510</v>
      </c>
      <c r="H384" s="193">
        <v>980</v>
      </c>
      <c r="I384" s="193">
        <v>483</v>
      </c>
      <c r="J384" s="193">
        <v>183</v>
      </c>
      <c r="K384" s="193">
        <v>1</v>
      </c>
      <c r="L384" s="193">
        <v>6</v>
      </c>
      <c r="M384" s="193">
        <v>1</v>
      </c>
      <c r="N384" s="193">
        <v>0</v>
      </c>
      <c r="O384" s="193">
        <v>5</v>
      </c>
      <c r="P384" s="193">
        <v>293</v>
      </c>
      <c r="Q384" s="193">
        <v>0</v>
      </c>
      <c r="R384" s="193">
        <v>4</v>
      </c>
      <c r="S384" s="193">
        <f t="shared" si="76"/>
        <v>976</v>
      </c>
      <c r="T384" s="193">
        <f t="shared" si="77"/>
        <v>0.49487704918032788</v>
      </c>
      <c r="U384" s="197">
        <f t="shared" si="78"/>
        <v>1.0245901639344263E-3</v>
      </c>
      <c r="V384" s="193">
        <f t="shared" si="79"/>
        <v>0.1875</v>
      </c>
      <c r="W384" s="193">
        <f t="shared" si="80"/>
        <v>5.1229508196721308E-3</v>
      </c>
      <c r="X384" s="193">
        <f t="shared" si="81"/>
        <v>0.30020491803278687</v>
      </c>
      <c r="Y384" s="193">
        <f t="shared" si="82"/>
        <v>6.1475409836065573E-3</v>
      </c>
      <c r="Z384" s="193">
        <f t="shared" si="83"/>
        <v>1.0245901639344263E-3</v>
      </c>
      <c r="AA384" s="193">
        <f t="shared" si="84"/>
        <v>0</v>
      </c>
      <c r="AB384" s="193">
        <f t="shared" si="85"/>
        <v>0</v>
      </c>
      <c r="AC384" s="193">
        <f t="shared" si="86"/>
        <v>4.0983606557377051E-3</v>
      </c>
      <c r="AD384" s="193">
        <f t="shared" si="87"/>
        <v>0.49487704918032788</v>
      </c>
      <c r="AE384" s="193" t="str">
        <f t="shared" si="88"/>
        <v>Bush</v>
      </c>
      <c r="AF384" s="193"/>
      <c r="AG384" s="193" t="str">
        <f t="shared" si="75"/>
        <v>33-175</v>
      </c>
      <c r="AH384" s="209" t="s">
        <v>5931</v>
      </c>
      <c r="AJ384" s="202">
        <v>33</v>
      </c>
      <c r="AK384" s="202" t="s">
        <v>5202</v>
      </c>
      <c r="AL384" s="209" t="s">
        <v>5931</v>
      </c>
      <c r="AR384"/>
    </row>
    <row r="385" spans="1:44" s="202" customFormat="1" x14ac:dyDescent="0.25">
      <c r="A385" s="193" t="s">
        <v>5195</v>
      </c>
      <c r="B385" s="193">
        <v>33</v>
      </c>
      <c r="C385" s="193" t="s">
        <v>5202</v>
      </c>
      <c r="D385" s="198" t="s">
        <v>5931</v>
      </c>
      <c r="E385" s="198" t="s">
        <v>5185</v>
      </c>
      <c r="F385" s="193">
        <v>56.14</v>
      </c>
      <c r="G385" s="193">
        <v>57</v>
      </c>
      <c r="H385" s="193">
        <v>32</v>
      </c>
      <c r="I385" s="193">
        <v>11</v>
      </c>
      <c r="J385" s="193">
        <v>10</v>
      </c>
      <c r="K385" s="193">
        <v>0</v>
      </c>
      <c r="L385" s="193">
        <v>1</v>
      </c>
      <c r="M385" s="193">
        <v>0</v>
      </c>
      <c r="N385" s="193">
        <v>0</v>
      </c>
      <c r="O385" s="193">
        <v>1</v>
      </c>
      <c r="P385" s="193">
        <v>9</v>
      </c>
      <c r="Q385" s="193">
        <v>0</v>
      </c>
      <c r="R385" s="193">
        <v>0</v>
      </c>
      <c r="S385" s="193">
        <f t="shared" si="76"/>
        <v>32</v>
      </c>
      <c r="T385" s="193">
        <f t="shared" si="77"/>
        <v>0.34375</v>
      </c>
      <c r="U385" s="197">
        <f t="shared" si="78"/>
        <v>0</v>
      </c>
      <c r="V385" s="193">
        <f t="shared" si="79"/>
        <v>0.3125</v>
      </c>
      <c r="W385" s="193">
        <f t="shared" si="80"/>
        <v>3.125E-2</v>
      </c>
      <c r="X385" s="193">
        <f t="shared" si="81"/>
        <v>0.28125</v>
      </c>
      <c r="Y385" s="193">
        <f t="shared" si="82"/>
        <v>3.125E-2</v>
      </c>
      <c r="Z385" s="193">
        <f t="shared" si="83"/>
        <v>0</v>
      </c>
      <c r="AA385" s="193">
        <f t="shared" si="84"/>
        <v>0</v>
      </c>
      <c r="AB385" s="193">
        <f t="shared" si="85"/>
        <v>0</v>
      </c>
      <c r="AC385" s="193">
        <f t="shared" si="86"/>
        <v>0</v>
      </c>
      <c r="AD385" s="193">
        <f t="shared" si="87"/>
        <v>0.34375</v>
      </c>
      <c r="AE385" s="193" t="str">
        <f t="shared" si="88"/>
        <v>Bush</v>
      </c>
      <c r="AF385" s="193"/>
      <c r="AG385" s="193" t="str">
        <f t="shared" si="75"/>
        <v>33-210</v>
      </c>
      <c r="AH385" s="209" t="s">
        <v>5931</v>
      </c>
      <c r="AJ385" s="202">
        <v>33</v>
      </c>
      <c r="AK385" s="202" t="s">
        <v>5202</v>
      </c>
      <c r="AL385" s="209" t="s">
        <v>5931</v>
      </c>
      <c r="AR385"/>
    </row>
    <row r="386" spans="1:44" s="202" customFormat="1" x14ac:dyDescent="0.25">
      <c r="A386" s="193" t="s">
        <v>5197</v>
      </c>
      <c r="B386" s="193">
        <v>33</v>
      </c>
      <c r="C386" s="193" t="s">
        <v>5202</v>
      </c>
      <c r="D386" s="198" t="s">
        <v>5931</v>
      </c>
      <c r="E386" s="198" t="s">
        <v>5186</v>
      </c>
      <c r="F386" s="193">
        <v>61.7</v>
      </c>
      <c r="G386" s="193">
        <v>1303</v>
      </c>
      <c r="H386" s="193">
        <v>804</v>
      </c>
      <c r="I386" s="193">
        <v>384</v>
      </c>
      <c r="J386" s="193">
        <v>149</v>
      </c>
      <c r="K386" s="193">
        <v>0</v>
      </c>
      <c r="L386" s="193">
        <v>4</v>
      </c>
      <c r="M386" s="193">
        <v>1</v>
      </c>
      <c r="N386" s="193">
        <v>2</v>
      </c>
      <c r="O386" s="193">
        <v>3</v>
      </c>
      <c r="P386" s="193">
        <v>247</v>
      </c>
      <c r="Q386" s="193">
        <v>0</v>
      </c>
      <c r="R386" s="193">
        <v>1</v>
      </c>
      <c r="S386" s="193">
        <f t="shared" si="76"/>
        <v>791</v>
      </c>
      <c r="T386" s="193">
        <f t="shared" si="77"/>
        <v>0.48546144121365359</v>
      </c>
      <c r="U386" s="197">
        <f t="shared" si="78"/>
        <v>0</v>
      </c>
      <c r="V386" s="193">
        <f t="shared" si="79"/>
        <v>0.18836915297092288</v>
      </c>
      <c r="W386" s="193">
        <f t="shared" si="80"/>
        <v>3.7926675094816687E-3</v>
      </c>
      <c r="X386" s="193">
        <f t="shared" si="81"/>
        <v>0.31226295828065742</v>
      </c>
      <c r="Y386" s="193">
        <f t="shared" si="82"/>
        <v>5.0568900126422255E-3</v>
      </c>
      <c r="Z386" s="193">
        <f t="shared" si="83"/>
        <v>1.2642225031605564E-3</v>
      </c>
      <c r="AA386" s="193">
        <f t="shared" si="84"/>
        <v>2.5284450063211127E-3</v>
      </c>
      <c r="AB386" s="193">
        <f t="shared" si="85"/>
        <v>0</v>
      </c>
      <c r="AC386" s="193">
        <f t="shared" si="86"/>
        <v>1.2642225031605564E-3</v>
      </c>
      <c r="AD386" s="193">
        <f t="shared" si="87"/>
        <v>0.48546144121365359</v>
      </c>
      <c r="AE386" s="193" t="str">
        <f t="shared" si="88"/>
        <v>Bush</v>
      </c>
      <c r="AF386" s="193"/>
      <c r="AG386" s="193" t="str">
        <f t="shared" ref="AG386:AG449" si="89">A386</f>
        <v>33-220</v>
      </c>
      <c r="AH386" s="209" t="s">
        <v>5931</v>
      </c>
      <c r="AJ386" s="202">
        <v>33</v>
      </c>
      <c r="AK386" s="202" t="s">
        <v>5202</v>
      </c>
      <c r="AL386" s="209" t="s">
        <v>5931</v>
      </c>
      <c r="AR386"/>
    </row>
    <row r="387" spans="1:44" s="202" customFormat="1" x14ac:dyDescent="0.25">
      <c r="A387" s="193" t="s">
        <v>5198</v>
      </c>
      <c r="B387" s="193">
        <v>33</v>
      </c>
      <c r="C387" s="193" t="s">
        <v>5202</v>
      </c>
      <c r="D387" s="198" t="s">
        <v>5931</v>
      </c>
      <c r="E387" s="198" t="s">
        <v>5187</v>
      </c>
      <c r="F387" s="193">
        <v>68.209999999999994</v>
      </c>
      <c r="G387" s="193">
        <v>387</v>
      </c>
      <c r="H387" s="193">
        <v>264</v>
      </c>
      <c r="I387" s="193">
        <v>74</v>
      </c>
      <c r="J387" s="193">
        <v>82</v>
      </c>
      <c r="K387" s="193">
        <v>0</v>
      </c>
      <c r="L387" s="193">
        <v>3</v>
      </c>
      <c r="M387" s="193">
        <v>2</v>
      </c>
      <c r="N387" s="193">
        <v>0</v>
      </c>
      <c r="O387" s="193">
        <v>5</v>
      </c>
      <c r="P387" s="193">
        <v>96</v>
      </c>
      <c r="Q387" s="193">
        <v>0</v>
      </c>
      <c r="R387" s="193">
        <v>1</v>
      </c>
      <c r="S387" s="193">
        <f t="shared" ref="S387:S450" si="90">SUM(I387:R387)</f>
        <v>263</v>
      </c>
      <c r="T387" s="193">
        <f t="shared" ref="T387:T450" si="91">I387/S387</f>
        <v>0.28136882129277568</v>
      </c>
      <c r="U387" s="197">
        <f t="shared" ref="U387:U450" si="92">K387/S387</f>
        <v>0</v>
      </c>
      <c r="V387" s="193">
        <f t="shared" ref="V387:V450" si="93">J387/S387</f>
        <v>0.31178707224334601</v>
      </c>
      <c r="W387" s="193">
        <f t="shared" ref="W387:W450" si="94">O387/S387</f>
        <v>1.9011406844106463E-2</v>
      </c>
      <c r="X387" s="193">
        <f t="shared" ref="X387:X450" si="95">P387/S387</f>
        <v>0.36501901140684412</v>
      </c>
      <c r="Y387" s="193">
        <f t="shared" ref="Y387:Y450" si="96">L387/S387</f>
        <v>1.1406844106463879E-2</v>
      </c>
      <c r="Z387" s="193">
        <f t="shared" ref="Z387:Z450" si="97">M387/S387</f>
        <v>7.6045627376425855E-3</v>
      </c>
      <c r="AA387" s="193">
        <f t="shared" ref="AA387:AA450" si="98">N387/S387</f>
        <v>0</v>
      </c>
      <c r="AB387" s="193">
        <f t="shared" ref="AB387:AB450" si="99">Q387/S387</f>
        <v>0</v>
      </c>
      <c r="AC387" s="193">
        <f t="shared" ref="AC387:AC450" si="100">R387/S387</f>
        <v>3.8022813688212928E-3</v>
      </c>
      <c r="AD387" s="193">
        <f t="shared" ref="AD387:AD450" si="101">IF(S387=0,10,IF(MAX(I387:R387)=LARGE(I387:R387,2),9,IF(I387=MAX(I387:R387),T387,IF(K387=MAX(I387:R387),U387+1,IF(J387=MAX(I387:R387),V387+2,IF(O387=MAX(I387:R387),W387+3,IF(P387=MAX(I387:R387),X387+4,IF(L387=MAX(I387:R387),Y387+5,IF(M387=MAX(I387:R387),Z387+6,IF(N387=MAX(I387:R387),AA387+7,IF(Q387=MAX(I387:R387),AB387+8,-1)))))))))))</f>
        <v>4.3650190114068437</v>
      </c>
      <c r="AE387" s="193" t="str">
        <f t="shared" ref="AE387:AE450" si="102">IF(AD387&gt;=9,"Tie",IF(AD387&gt;4,"Perot",IF(AD387&gt;2,"Clinton","Bush")))</f>
        <v>Perot</v>
      </c>
      <c r="AF387" s="193"/>
      <c r="AG387" s="193" t="str">
        <f t="shared" si="89"/>
        <v>33-230</v>
      </c>
      <c r="AH387" s="209" t="s">
        <v>5931</v>
      </c>
      <c r="AJ387" s="202">
        <v>33</v>
      </c>
      <c r="AK387" s="202" t="s">
        <v>5202</v>
      </c>
      <c r="AL387" s="209" t="s">
        <v>5931</v>
      </c>
      <c r="AR387"/>
    </row>
    <row r="388" spans="1:44" s="202" customFormat="1" x14ac:dyDescent="0.25">
      <c r="A388" s="193" t="s">
        <v>5200</v>
      </c>
      <c r="B388" s="193">
        <v>33</v>
      </c>
      <c r="C388" s="193" t="s">
        <v>5202</v>
      </c>
      <c r="D388" s="198" t="s">
        <v>5931</v>
      </c>
      <c r="E388" s="198" t="s">
        <v>5188</v>
      </c>
      <c r="F388" s="193">
        <v>71.94</v>
      </c>
      <c r="G388" s="193">
        <v>1647</v>
      </c>
      <c r="H388" s="193">
        <v>1185</v>
      </c>
      <c r="I388" s="193">
        <v>363</v>
      </c>
      <c r="J388" s="193">
        <v>388</v>
      </c>
      <c r="K388" s="193">
        <v>0</v>
      </c>
      <c r="L388" s="193">
        <v>15</v>
      </c>
      <c r="M388" s="193">
        <v>7</v>
      </c>
      <c r="N388" s="193">
        <v>0</v>
      </c>
      <c r="O388" s="193">
        <v>15</v>
      </c>
      <c r="P388" s="193">
        <v>390</v>
      </c>
      <c r="Q388" s="193">
        <v>1</v>
      </c>
      <c r="R388" s="193">
        <v>0</v>
      </c>
      <c r="S388" s="193">
        <f t="shared" si="90"/>
        <v>1179</v>
      </c>
      <c r="T388" s="193">
        <f t="shared" si="91"/>
        <v>0.30788804071246817</v>
      </c>
      <c r="U388" s="197">
        <f t="shared" si="92"/>
        <v>0</v>
      </c>
      <c r="V388" s="193">
        <f t="shared" si="93"/>
        <v>0.32909245122985581</v>
      </c>
      <c r="W388" s="193">
        <f t="shared" si="94"/>
        <v>1.2722646310432569E-2</v>
      </c>
      <c r="X388" s="193">
        <f t="shared" si="95"/>
        <v>0.33078880407124683</v>
      </c>
      <c r="Y388" s="193">
        <f t="shared" si="96"/>
        <v>1.2722646310432569E-2</v>
      </c>
      <c r="Z388" s="193">
        <f t="shared" si="97"/>
        <v>5.9372349448685328E-3</v>
      </c>
      <c r="AA388" s="193">
        <f t="shared" si="98"/>
        <v>0</v>
      </c>
      <c r="AB388" s="193">
        <f t="shared" si="99"/>
        <v>8.4817642069550466E-4</v>
      </c>
      <c r="AC388" s="193">
        <f t="shared" si="100"/>
        <v>0</v>
      </c>
      <c r="AD388" s="193">
        <f t="shared" si="101"/>
        <v>4.330788804071247</v>
      </c>
      <c r="AE388" s="193" t="str">
        <f t="shared" si="102"/>
        <v>Perot</v>
      </c>
      <c r="AF388" s="193"/>
      <c r="AG388" s="193" t="str">
        <f t="shared" si="89"/>
        <v>33-245</v>
      </c>
      <c r="AH388" s="209" t="s">
        <v>5931</v>
      </c>
      <c r="AJ388" s="202">
        <v>33</v>
      </c>
      <c r="AK388" s="202" t="s">
        <v>5202</v>
      </c>
      <c r="AL388" s="209" t="s">
        <v>5931</v>
      </c>
      <c r="AR388"/>
    </row>
    <row r="389" spans="1:44" s="202" customFormat="1" x14ac:dyDescent="0.25">
      <c r="A389" s="193" t="s">
        <v>5199</v>
      </c>
      <c r="B389" s="193">
        <v>33</v>
      </c>
      <c r="C389" s="193" t="s">
        <v>5202</v>
      </c>
      <c r="D389" s="198" t="s">
        <v>5931</v>
      </c>
      <c r="E389" s="198" t="s">
        <v>5189</v>
      </c>
      <c r="F389" s="193">
        <v>70.92</v>
      </c>
      <c r="G389" s="193">
        <v>1386</v>
      </c>
      <c r="H389" s="193">
        <v>983</v>
      </c>
      <c r="I389" s="193">
        <v>400</v>
      </c>
      <c r="J389" s="193">
        <v>276</v>
      </c>
      <c r="K389" s="193">
        <v>0</v>
      </c>
      <c r="L389" s="193">
        <v>7</v>
      </c>
      <c r="M389" s="193">
        <v>0</v>
      </c>
      <c r="N389" s="193">
        <v>2</v>
      </c>
      <c r="O389" s="193">
        <v>4</v>
      </c>
      <c r="P389" s="193">
        <v>284</v>
      </c>
      <c r="Q389" s="193">
        <v>3</v>
      </c>
      <c r="R389" s="193">
        <v>1</v>
      </c>
      <c r="S389" s="193">
        <f t="shared" si="90"/>
        <v>977</v>
      </c>
      <c r="T389" s="193">
        <f t="shared" si="91"/>
        <v>0.40941658137154557</v>
      </c>
      <c r="U389" s="197">
        <f t="shared" si="92"/>
        <v>0</v>
      </c>
      <c r="V389" s="193">
        <f t="shared" si="93"/>
        <v>0.28249744114636643</v>
      </c>
      <c r="W389" s="193">
        <f t="shared" si="94"/>
        <v>4.0941658137154556E-3</v>
      </c>
      <c r="X389" s="193">
        <f t="shared" si="95"/>
        <v>0.29068577277379731</v>
      </c>
      <c r="Y389" s="193">
        <f t="shared" si="96"/>
        <v>7.164790174002047E-3</v>
      </c>
      <c r="Z389" s="193">
        <f t="shared" si="97"/>
        <v>0</v>
      </c>
      <c r="AA389" s="193">
        <f t="shared" si="98"/>
        <v>2.0470829068577278E-3</v>
      </c>
      <c r="AB389" s="193">
        <f t="shared" si="99"/>
        <v>3.0706243602865915E-3</v>
      </c>
      <c r="AC389" s="193">
        <f t="shared" si="100"/>
        <v>1.0235414534288639E-3</v>
      </c>
      <c r="AD389" s="193">
        <f t="shared" si="101"/>
        <v>0.40941658137154557</v>
      </c>
      <c r="AE389" s="193" t="str">
        <f t="shared" si="102"/>
        <v>Bush</v>
      </c>
      <c r="AF389" s="193"/>
      <c r="AG389" s="193" t="str">
        <f t="shared" si="89"/>
        <v>33-255</v>
      </c>
      <c r="AH389" s="209" t="s">
        <v>5931</v>
      </c>
      <c r="AJ389" s="202">
        <v>33</v>
      </c>
      <c r="AK389" s="202" t="s">
        <v>5202</v>
      </c>
      <c r="AL389" s="209" t="s">
        <v>5931</v>
      </c>
      <c r="AR389"/>
    </row>
    <row r="390" spans="1:44" s="202" customFormat="1" x14ac:dyDescent="0.25">
      <c r="A390" s="193" t="s">
        <v>5201</v>
      </c>
      <c r="B390" s="193">
        <v>33</v>
      </c>
      <c r="C390" s="193" t="s">
        <v>5202</v>
      </c>
      <c r="D390" s="198" t="s">
        <v>5931</v>
      </c>
      <c r="E390" s="198" t="s">
        <v>5190</v>
      </c>
      <c r="F390" s="193">
        <v>63.35</v>
      </c>
      <c r="G390" s="193">
        <v>614</v>
      </c>
      <c r="H390" s="193">
        <v>389</v>
      </c>
      <c r="I390" s="193">
        <v>132</v>
      </c>
      <c r="J390" s="193">
        <v>92</v>
      </c>
      <c r="K390" s="193">
        <v>0</v>
      </c>
      <c r="L390" s="193">
        <v>7</v>
      </c>
      <c r="M390" s="193">
        <v>2</v>
      </c>
      <c r="N390" s="193">
        <v>3</v>
      </c>
      <c r="O390" s="193">
        <v>7</v>
      </c>
      <c r="P390" s="193">
        <v>140</v>
      </c>
      <c r="Q390" s="193">
        <v>2</v>
      </c>
      <c r="R390" s="193">
        <v>1</v>
      </c>
      <c r="S390" s="193">
        <f t="shared" si="90"/>
        <v>386</v>
      </c>
      <c r="T390" s="193">
        <f t="shared" si="91"/>
        <v>0.34196891191709844</v>
      </c>
      <c r="U390" s="197">
        <f t="shared" si="92"/>
        <v>0</v>
      </c>
      <c r="V390" s="193">
        <f t="shared" si="93"/>
        <v>0.23834196891191708</v>
      </c>
      <c r="W390" s="193">
        <f t="shared" si="94"/>
        <v>1.8134715025906734E-2</v>
      </c>
      <c r="X390" s="193">
        <f t="shared" si="95"/>
        <v>0.36269430051813473</v>
      </c>
      <c r="Y390" s="193">
        <f t="shared" si="96"/>
        <v>1.8134715025906734E-2</v>
      </c>
      <c r="Z390" s="193">
        <f t="shared" si="97"/>
        <v>5.1813471502590676E-3</v>
      </c>
      <c r="AA390" s="193">
        <f t="shared" si="98"/>
        <v>7.7720207253886009E-3</v>
      </c>
      <c r="AB390" s="193">
        <f t="shared" si="99"/>
        <v>5.1813471502590676E-3</v>
      </c>
      <c r="AC390" s="193">
        <f t="shared" si="100"/>
        <v>2.5906735751295338E-3</v>
      </c>
      <c r="AD390" s="193">
        <f t="shared" si="101"/>
        <v>4.3626943005181351</v>
      </c>
      <c r="AE390" s="193" t="str">
        <f t="shared" si="102"/>
        <v>Perot</v>
      </c>
      <c r="AF390" s="193"/>
      <c r="AG390" s="193" t="str">
        <f t="shared" si="89"/>
        <v>33-260</v>
      </c>
      <c r="AH390" s="209" t="s">
        <v>5931</v>
      </c>
      <c r="AJ390" s="202">
        <v>33</v>
      </c>
      <c r="AK390" s="202" t="s">
        <v>5202</v>
      </c>
      <c r="AL390" s="209" t="s">
        <v>5931</v>
      </c>
      <c r="AR390"/>
    </row>
    <row r="391" spans="1:44" s="202" customFormat="1" x14ac:dyDescent="0.25">
      <c r="A391" s="193" t="s">
        <v>5193</v>
      </c>
      <c r="B391" s="193">
        <v>33</v>
      </c>
      <c r="C391" s="193" t="s">
        <v>5961</v>
      </c>
      <c r="D391" s="198">
        <v>0</v>
      </c>
      <c r="E391" s="198" t="s">
        <v>4540</v>
      </c>
      <c r="F391" s="193"/>
      <c r="G391" s="193">
        <v>0</v>
      </c>
      <c r="H391" s="193">
        <v>978</v>
      </c>
      <c r="I391" s="193">
        <v>458</v>
      </c>
      <c r="J391" s="193">
        <v>255</v>
      </c>
      <c r="K391" s="193">
        <v>2</v>
      </c>
      <c r="L391" s="193">
        <v>4</v>
      </c>
      <c r="M391" s="193">
        <v>1</v>
      </c>
      <c r="N391" s="193">
        <v>1</v>
      </c>
      <c r="O391" s="193">
        <v>7</v>
      </c>
      <c r="P391" s="193">
        <v>240</v>
      </c>
      <c r="Q391" s="193">
        <v>1</v>
      </c>
      <c r="R391" s="193">
        <v>2</v>
      </c>
      <c r="S391" s="193">
        <f t="shared" si="90"/>
        <v>971</v>
      </c>
      <c r="T391" s="193">
        <f t="shared" si="91"/>
        <v>0.47167868177136973</v>
      </c>
      <c r="U391" s="197">
        <f t="shared" si="92"/>
        <v>2.0597322348094747E-3</v>
      </c>
      <c r="V391" s="193">
        <f t="shared" si="93"/>
        <v>0.26261585993820802</v>
      </c>
      <c r="W391" s="193">
        <f t="shared" si="94"/>
        <v>7.2090628218331619E-3</v>
      </c>
      <c r="X391" s="193">
        <f t="shared" si="95"/>
        <v>0.24716786817713698</v>
      </c>
      <c r="Y391" s="193">
        <f t="shared" si="96"/>
        <v>4.1194644696189494E-3</v>
      </c>
      <c r="Z391" s="193">
        <f t="shared" si="97"/>
        <v>1.0298661174047373E-3</v>
      </c>
      <c r="AA391" s="193">
        <f t="shared" si="98"/>
        <v>1.0298661174047373E-3</v>
      </c>
      <c r="AB391" s="193">
        <f t="shared" si="99"/>
        <v>1.0298661174047373E-3</v>
      </c>
      <c r="AC391" s="193">
        <f t="shared" si="100"/>
        <v>2.0597322348094747E-3</v>
      </c>
      <c r="AD391" s="193">
        <f t="shared" si="101"/>
        <v>0.47167868177136973</v>
      </c>
      <c r="AE391" s="193" t="str">
        <f t="shared" si="102"/>
        <v>Bush</v>
      </c>
      <c r="AF391" s="193"/>
      <c r="AG391" s="193" t="str">
        <f t="shared" si="89"/>
        <v>33-991</v>
      </c>
      <c r="AH391" s="209">
        <v>0</v>
      </c>
      <c r="AJ391" s="202">
        <v>33</v>
      </c>
      <c r="AK391" s="202" t="s">
        <v>5961</v>
      </c>
      <c r="AL391" s="209">
        <v>0</v>
      </c>
      <c r="AR391"/>
    </row>
    <row r="392" spans="1:44" s="202" customFormat="1" x14ac:dyDescent="0.25">
      <c r="A392" s="193" t="s">
        <v>5192</v>
      </c>
      <c r="B392" s="193">
        <v>33</v>
      </c>
      <c r="C392" s="193" t="s">
        <v>5962</v>
      </c>
      <c r="D392" s="198">
        <v>0</v>
      </c>
      <c r="E392" s="198" t="s">
        <v>4541</v>
      </c>
      <c r="F392" s="193"/>
      <c r="G392" s="193">
        <v>0</v>
      </c>
      <c r="H392" s="193">
        <v>703</v>
      </c>
      <c r="I392" s="193">
        <v>246</v>
      </c>
      <c r="J392" s="193">
        <v>124</v>
      </c>
      <c r="K392" s="193">
        <v>1</v>
      </c>
      <c r="L392" s="193">
        <v>4</v>
      </c>
      <c r="M392" s="193">
        <v>3</v>
      </c>
      <c r="N392" s="193">
        <v>2</v>
      </c>
      <c r="O392" s="193">
        <v>3</v>
      </c>
      <c r="P392" s="193">
        <v>306</v>
      </c>
      <c r="Q392" s="193">
        <v>0</v>
      </c>
      <c r="R392" s="193">
        <v>1</v>
      </c>
      <c r="S392" s="193">
        <f t="shared" si="90"/>
        <v>690</v>
      </c>
      <c r="T392" s="193">
        <f t="shared" si="91"/>
        <v>0.35652173913043478</v>
      </c>
      <c r="U392" s="197">
        <f t="shared" si="92"/>
        <v>1.4492753623188406E-3</v>
      </c>
      <c r="V392" s="193">
        <f t="shared" si="93"/>
        <v>0.17971014492753623</v>
      </c>
      <c r="W392" s="193">
        <f t="shared" si="94"/>
        <v>4.3478260869565218E-3</v>
      </c>
      <c r="X392" s="193">
        <f t="shared" si="95"/>
        <v>0.44347826086956521</v>
      </c>
      <c r="Y392" s="193">
        <f t="shared" si="96"/>
        <v>5.7971014492753624E-3</v>
      </c>
      <c r="Z392" s="193">
        <f t="shared" si="97"/>
        <v>4.3478260869565218E-3</v>
      </c>
      <c r="AA392" s="193">
        <f t="shared" si="98"/>
        <v>2.8985507246376812E-3</v>
      </c>
      <c r="AB392" s="193">
        <f t="shared" si="99"/>
        <v>0</v>
      </c>
      <c r="AC392" s="193">
        <f t="shared" si="100"/>
        <v>1.4492753623188406E-3</v>
      </c>
      <c r="AD392" s="193">
        <f t="shared" si="101"/>
        <v>4.4434782608695649</v>
      </c>
      <c r="AE392" s="193" t="str">
        <f t="shared" si="102"/>
        <v>Perot</v>
      </c>
      <c r="AF392" s="193"/>
      <c r="AG392" s="193" t="str">
        <f t="shared" si="89"/>
        <v>33-995</v>
      </c>
      <c r="AH392" s="209">
        <v>0</v>
      </c>
      <c r="AJ392" s="202">
        <v>33</v>
      </c>
      <c r="AK392" s="202" t="s">
        <v>5962</v>
      </c>
      <c r="AL392" s="209">
        <v>0</v>
      </c>
      <c r="AR392"/>
    </row>
    <row r="393" spans="1:44" s="202" customFormat="1" x14ac:dyDescent="0.25">
      <c r="A393" s="193" t="s">
        <v>5191</v>
      </c>
      <c r="B393" s="193">
        <v>33</v>
      </c>
      <c r="C393" s="193" t="e">
        <v>#VALUE!</v>
      </c>
      <c r="D393" s="198">
        <v>0</v>
      </c>
      <c r="E393" s="198" t="s">
        <v>4542</v>
      </c>
      <c r="F393" s="193">
        <v>85.76</v>
      </c>
      <c r="G393" s="201">
        <v>8524</v>
      </c>
      <c r="H393" s="201">
        <v>7311</v>
      </c>
      <c r="I393" s="193">
        <v>3100</v>
      </c>
      <c r="J393" s="193">
        <v>1712</v>
      </c>
      <c r="K393" s="193">
        <v>5</v>
      </c>
      <c r="L393" s="193">
        <v>56</v>
      </c>
      <c r="M393" s="193">
        <v>18</v>
      </c>
      <c r="N393" s="193">
        <v>11</v>
      </c>
      <c r="O393" s="193">
        <v>50</v>
      </c>
      <c r="P393" s="193">
        <v>2278</v>
      </c>
      <c r="Q393" s="193">
        <v>8</v>
      </c>
      <c r="R393" s="193">
        <v>14</v>
      </c>
      <c r="S393" s="193">
        <f t="shared" si="90"/>
        <v>7252</v>
      </c>
      <c r="T393" s="193">
        <f t="shared" si="91"/>
        <v>0.42746828461114178</v>
      </c>
      <c r="U393" s="197">
        <f t="shared" si="92"/>
        <v>6.8946497517926089E-4</v>
      </c>
      <c r="V393" s="193">
        <f t="shared" si="93"/>
        <v>0.23607280750137893</v>
      </c>
      <c r="W393" s="193">
        <f t="shared" si="94"/>
        <v>6.8946497517926092E-3</v>
      </c>
      <c r="X393" s="193">
        <f t="shared" si="95"/>
        <v>0.31412024269167127</v>
      </c>
      <c r="Y393" s="193">
        <f t="shared" si="96"/>
        <v>7.7220077220077222E-3</v>
      </c>
      <c r="Z393" s="193">
        <f t="shared" si="97"/>
        <v>2.4820739106453391E-3</v>
      </c>
      <c r="AA393" s="193">
        <f t="shared" si="98"/>
        <v>1.516822945394374E-3</v>
      </c>
      <c r="AB393" s="193">
        <f t="shared" si="99"/>
        <v>1.1031439602868175E-3</v>
      </c>
      <c r="AC393" s="193">
        <f t="shared" si="100"/>
        <v>1.9305019305019305E-3</v>
      </c>
      <c r="AD393" s="193">
        <f t="shared" si="101"/>
        <v>0.42746828461114178</v>
      </c>
      <c r="AE393" s="193" t="str">
        <f t="shared" si="102"/>
        <v>Bush</v>
      </c>
      <c r="AF393" s="193"/>
      <c r="AG393" s="193" t="str">
        <f t="shared" si="89"/>
        <v>33-TOT</v>
      </c>
      <c r="AH393" s="209">
        <v>0</v>
      </c>
      <c r="AJ393" s="202">
        <v>33</v>
      </c>
      <c r="AK393" s="202" t="e">
        <v>#VALUE!</v>
      </c>
      <c r="AL393" s="209">
        <v>0</v>
      </c>
      <c r="AR393"/>
    </row>
    <row r="394" spans="1:44" s="202" customFormat="1" x14ac:dyDescent="0.25">
      <c r="A394" s="193" t="s">
        <v>5217</v>
      </c>
      <c r="B394" s="193">
        <v>34</v>
      </c>
      <c r="C394" s="193" t="s">
        <v>5202</v>
      </c>
      <c r="D394" s="198" t="s">
        <v>5932</v>
      </c>
      <c r="E394" s="198" t="s">
        <v>5203</v>
      </c>
      <c r="F394" s="193">
        <v>55.11</v>
      </c>
      <c r="G394" s="193">
        <v>254</v>
      </c>
      <c r="H394" s="193">
        <v>140</v>
      </c>
      <c r="I394" s="202">
        <v>54</v>
      </c>
      <c r="J394" s="193">
        <v>24</v>
      </c>
      <c r="K394" s="193">
        <v>0</v>
      </c>
      <c r="L394" s="193">
        <v>1</v>
      </c>
      <c r="M394" s="193">
        <v>0</v>
      </c>
      <c r="N394" s="193">
        <v>0</v>
      </c>
      <c r="O394" s="193">
        <v>1</v>
      </c>
      <c r="P394" s="193">
        <v>57</v>
      </c>
      <c r="Q394" s="193">
        <v>0</v>
      </c>
      <c r="R394" s="193">
        <v>0</v>
      </c>
      <c r="S394" s="193">
        <f t="shared" si="90"/>
        <v>137</v>
      </c>
      <c r="T394" s="193">
        <f t="shared" si="91"/>
        <v>0.39416058394160586</v>
      </c>
      <c r="U394" s="197">
        <f t="shared" si="92"/>
        <v>0</v>
      </c>
      <c r="V394" s="193">
        <f t="shared" si="93"/>
        <v>0.17518248175182483</v>
      </c>
      <c r="W394" s="193">
        <f t="shared" si="94"/>
        <v>7.2992700729927005E-3</v>
      </c>
      <c r="X394" s="193">
        <f t="shared" si="95"/>
        <v>0.41605839416058393</v>
      </c>
      <c r="Y394" s="193">
        <f t="shared" si="96"/>
        <v>7.2992700729927005E-3</v>
      </c>
      <c r="Z394" s="193">
        <f t="shared" si="97"/>
        <v>0</v>
      </c>
      <c r="AA394" s="193">
        <f t="shared" si="98"/>
        <v>0</v>
      </c>
      <c r="AB394" s="193">
        <f t="shared" si="99"/>
        <v>0</v>
      </c>
      <c r="AC394" s="193">
        <f t="shared" si="100"/>
        <v>0</v>
      </c>
      <c r="AD394" s="193">
        <f t="shared" si="101"/>
        <v>4.4160583941605838</v>
      </c>
      <c r="AE394" s="193" t="str">
        <f t="shared" si="102"/>
        <v>Perot</v>
      </c>
      <c r="AF394" s="193"/>
      <c r="AG394" s="193" t="str">
        <f t="shared" si="89"/>
        <v>34-005</v>
      </c>
      <c r="AH394" s="209" t="s">
        <v>5932</v>
      </c>
      <c r="AJ394" s="202">
        <v>34</v>
      </c>
      <c r="AK394" s="202" t="s">
        <v>5202</v>
      </c>
      <c r="AL394" s="209" t="s">
        <v>5932</v>
      </c>
      <c r="AR394"/>
    </row>
    <row r="395" spans="1:44" s="202" customFormat="1" x14ac:dyDescent="0.25">
      <c r="A395" s="193" t="s">
        <v>5218</v>
      </c>
      <c r="B395" s="193">
        <v>34</v>
      </c>
      <c r="C395" s="193" t="s">
        <v>5202</v>
      </c>
      <c r="D395" s="198" t="s">
        <v>5932</v>
      </c>
      <c r="E395" s="198" t="s">
        <v>5204</v>
      </c>
      <c r="F395" s="193">
        <v>63.92</v>
      </c>
      <c r="G395" s="193">
        <v>158</v>
      </c>
      <c r="H395" s="193">
        <v>101</v>
      </c>
      <c r="I395" s="193">
        <v>33</v>
      </c>
      <c r="J395" s="193">
        <v>28</v>
      </c>
      <c r="K395" s="193">
        <v>0</v>
      </c>
      <c r="L395" s="193">
        <v>2</v>
      </c>
      <c r="M395" s="193">
        <v>0</v>
      </c>
      <c r="N395" s="193">
        <v>0</v>
      </c>
      <c r="O395" s="193">
        <v>0</v>
      </c>
      <c r="P395" s="193">
        <v>36</v>
      </c>
      <c r="Q395" s="193">
        <v>0</v>
      </c>
      <c r="R395" s="193">
        <v>0</v>
      </c>
      <c r="S395" s="193">
        <f t="shared" si="90"/>
        <v>99</v>
      </c>
      <c r="T395" s="193">
        <f t="shared" si="91"/>
        <v>0.33333333333333331</v>
      </c>
      <c r="U395" s="197">
        <f t="shared" si="92"/>
        <v>0</v>
      </c>
      <c r="V395" s="193">
        <f t="shared" si="93"/>
        <v>0.28282828282828282</v>
      </c>
      <c r="W395" s="193">
        <f t="shared" si="94"/>
        <v>0</v>
      </c>
      <c r="X395" s="193">
        <f t="shared" si="95"/>
        <v>0.36363636363636365</v>
      </c>
      <c r="Y395" s="193">
        <f t="shared" si="96"/>
        <v>2.0202020202020204E-2</v>
      </c>
      <c r="Z395" s="193">
        <f t="shared" si="97"/>
        <v>0</v>
      </c>
      <c r="AA395" s="193">
        <f t="shared" si="98"/>
        <v>0</v>
      </c>
      <c r="AB395" s="193">
        <f t="shared" si="99"/>
        <v>0</v>
      </c>
      <c r="AC395" s="193">
        <f t="shared" si="100"/>
        <v>0</v>
      </c>
      <c r="AD395" s="193">
        <f t="shared" si="101"/>
        <v>4.3636363636363633</v>
      </c>
      <c r="AE395" s="193" t="str">
        <f t="shared" si="102"/>
        <v>Perot</v>
      </c>
      <c r="AF395" s="193"/>
      <c r="AG395" s="193" t="str">
        <f t="shared" si="89"/>
        <v>34-015</v>
      </c>
      <c r="AH395" s="209" t="s">
        <v>5932</v>
      </c>
      <c r="AJ395" s="202">
        <v>34</v>
      </c>
      <c r="AK395" s="202" t="s">
        <v>5202</v>
      </c>
      <c r="AL395" s="209" t="s">
        <v>5932</v>
      </c>
      <c r="AR395"/>
    </row>
    <row r="396" spans="1:44" s="202" customFormat="1" x14ac:dyDescent="0.25">
      <c r="A396" s="193" t="s">
        <v>5219</v>
      </c>
      <c r="B396" s="193">
        <v>34</v>
      </c>
      <c r="C396" s="193" t="s">
        <v>5202</v>
      </c>
      <c r="D396" s="198" t="s">
        <v>5932</v>
      </c>
      <c r="E396" s="198" t="s">
        <v>5205</v>
      </c>
      <c r="F396" s="202">
        <v>43.75</v>
      </c>
      <c r="G396" s="202">
        <v>256</v>
      </c>
      <c r="H396" s="193">
        <v>112</v>
      </c>
      <c r="I396" s="193">
        <v>30</v>
      </c>
      <c r="J396" s="193">
        <v>28</v>
      </c>
      <c r="K396" s="193">
        <v>0</v>
      </c>
      <c r="L396" s="193">
        <v>2</v>
      </c>
      <c r="M396" s="193">
        <v>0</v>
      </c>
      <c r="N396" s="193">
        <v>2</v>
      </c>
      <c r="O396" s="193">
        <v>5</v>
      </c>
      <c r="P396" s="193">
        <v>44</v>
      </c>
      <c r="Q396" s="193">
        <v>0</v>
      </c>
      <c r="R396" s="193">
        <v>0</v>
      </c>
      <c r="S396" s="193">
        <f t="shared" si="90"/>
        <v>111</v>
      </c>
      <c r="T396" s="193">
        <f t="shared" si="91"/>
        <v>0.27027027027027029</v>
      </c>
      <c r="U396" s="197">
        <f t="shared" si="92"/>
        <v>0</v>
      </c>
      <c r="V396" s="193">
        <f t="shared" si="93"/>
        <v>0.25225225225225223</v>
      </c>
      <c r="W396" s="193">
        <f t="shared" si="94"/>
        <v>4.5045045045045043E-2</v>
      </c>
      <c r="X396" s="193">
        <f t="shared" si="95"/>
        <v>0.3963963963963964</v>
      </c>
      <c r="Y396" s="193">
        <f t="shared" si="96"/>
        <v>1.8018018018018018E-2</v>
      </c>
      <c r="Z396" s="193">
        <f t="shared" si="97"/>
        <v>0</v>
      </c>
      <c r="AA396" s="193">
        <f t="shared" si="98"/>
        <v>1.8018018018018018E-2</v>
      </c>
      <c r="AB396" s="193">
        <f t="shared" si="99"/>
        <v>0</v>
      </c>
      <c r="AC396" s="193">
        <f t="shared" si="100"/>
        <v>0</v>
      </c>
      <c r="AD396" s="193">
        <f t="shared" si="101"/>
        <v>4.3963963963963968</v>
      </c>
      <c r="AE396" s="193" t="str">
        <f t="shared" si="102"/>
        <v>Perot</v>
      </c>
      <c r="AF396" s="193"/>
      <c r="AG396" s="193" t="str">
        <f t="shared" si="89"/>
        <v>34-030</v>
      </c>
      <c r="AH396" s="209" t="s">
        <v>5932</v>
      </c>
      <c r="AJ396" s="202">
        <v>34</v>
      </c>
      <c r="AK396" s="202" t="s">
        <v>5202</v>
      </c>
      <c r="AL396" s="209" t="s">
        <v>5932</v>
      </c>
      <c r="AR396"/>
    </row>
    <row r="397" spans="1:44" s="202" customFormat="1" x14ac:dyDescent="0.25">
      <c r="A397" s="193" t="s">
        <v>5220</v>
      </c>
      <c r="B397" s="193">
        <v>34</v>
      </c>
      <c r="C397" s="193" t="s">
        <v>5202</v>
      </c>
      <c r="D397" s="198" t="s">
        <v>5932</v>
      </c>
      <c r="E397" s="198" t="s">
        <v>5206</v>
      </c>
      <c r="F397" s="193">
        <v>41.89</v>
      </c>
      <c r="G397" s="193">
        <v>253</v>
      </c>
      <c r="H397" s="193">
        <v>106</v>
      </c>
      <c r="I397" s="202">
        <v>10</v>
      </c>
      <c r="J397" s="193">
        <v>74</v>
      </c>
      <c r="K397" s="193">
        <v>0</v>
      </c>
      <c r="L397" s="193">
        <v>0</v>
      </c>
      <c r="M397" s="193">
        <v>0</v>
      </c>
      <c r="N397" s="193">
        <v>0</v>
      </c>
      <c r="O397" s="193">
        <v>0</v>
      </c>
      <c r="P397" s="193">
        <v>22</v>
      </c>
      <c r="Q397" s="193">
        <v>0</v>
      </c>
      <c r="R397" s="193">
        <v>0</v>
      </c>
      <c r="S397" s="193">
        <f t="shared" si="90"/>
        <v>106</v>
      </c>
      <c r="T397" s="193">
        <f t="shared" si="91"/>
        <v>9.4339622641509441E-2</v>
      </c>
      <c r="U397" s="197">
        <f t="shared" si="92"/>
        <v>0</v>
      </c>
      <c r="V397" s="193">
        <f t="shared" si="93"/>
        <v>0.69811320754716977</v>
      </c>
      <c r="W397" s="193">
        <f t="shared" si="94"/>
        <v>0</v>
      </c>
      <c r="X397" s="193">
        <f t="shared" si="95"/>
        <v>0.20754716981132076</v>
      </c>
      <c r="Y397" s="193">
        <f t="shared" si="96"/>
        <v>0</v>
      </c>
      <c r="Z397" s="193">
        <f t="shared" si="97"/>
        <v>0</v>
      </c>
      <c r="AA397" s="193">
        <f t="shared" si="98"/>
        <v>0</v>
      </c>
      <c r="AB397" s="193">
        <f t="shared" si="99"/>
        <v>0</v>
      </c>
      <c r="AC397" s="193">
        <f t="shared" si="100"/>
        <v>0</v>
      </c>
      <c r="AD397" s="193">
        <f t="shared" si="101"/>
        <v>2.6981132075471699</v>
      </c>
      <c r="AE397" s="193" t="str">
        <f t="shared" si="102"/>
        <v>Clinton</v>
      </c>
      <c r="AF397" s="193"/>
      <c r="AG397" s="193" t="str">
        <f t="shared" si="89"/>
        <v>34-045</v>
      </c>
      <c r="AH397" s="209" t="s">
        <v>5932</v>
      </c>
      <c r="AJ397" s="202">
        <v>34</v>
      </c>
      <c r="AK397" s="202" t="s">
        <v>5202</v>
      </c>
      <c r="AL397" s="209" t="s">
        <v>5932</v>
      </c>
      <c r="AR397"/>
    </row>
    <row r="398" spans="1:44" s="202" customFormat="1" x14ac:dyDescent="0.25">
      <c r="A398" s="193" t="s">
        <v>5221</v>
      </c>
      <c r="B398" s="193">
        <v>34</v>
      </c>
      <c r="C398" s="193" t="s">
        <v>5202</v>
      </c>
      <c r="D398" s="198" t="s">
        <v>5932</v>
      </c>
      <c r="E398" s="198" t="s">
        <v>5207</v>
      </c>
      <c r="F398" s="193">
        <v>67.62</v>
      </c>
      <c r="G398" s="193">
        <v>451</v>
      </c>
      <c r="H398" s="193">
        <v>305</v>
      </c>
      <c r="I398" s="193">
        <v>87</v>
      </c>
      <c r="J398" s="193">
        <v>92</v>
      </c>
      <c r="K398" s="193">
        <v>0</v>
      </c>
      <c r="L398" s="193">
        <v>0</v>
      </c>
      <c r="M398" s="193">
        <v>0</v>
      </c>
      <c r="N398" s="193">
        <v>0</v>
      </c>
      <c r="O398" s="193">
        <v>0</v>
      </c>
      <c r="P398" s="193">
        <v>125</v>
      </c>
      <c r="Q398" s="202">
        <v>1</v>
      </c>
      <c r="R398" s="193">
        <v>0</v>
      </c>
      <c r="S398" s="193">
        <f t="shared" si="90"/>
        <v>305</v>
      </c>
      <c r="T398" s="193">
        <f t="shared" si="91"/>
        <v>0.28524590163934427</v>
      </c>
      <c r="U398" s="197">
        <f t="shared" si="92"/>
        <v>0</v>
      </c>
      <c r="V398" s="193">
        <f t="shared" si="93"/>
        <v>0.30163934426229511</v>
      </c>
      <c r="W398" s="193">
        <f t="shared" si="94"/>
        <v>0</v>
      </c>
      <c r="X398" s="193">
        <f t="shared" si="95"/>
        <v>0.4098360655737705</v>
      </c>
      <c r="Y398" s="193">
        <f t="shared" si="96"/>
        <v>0</v>
      </c>
      <c r="Z398" s="193">
        <f t="shared" si="97"/>
        <v>0</v>
      </c>
      <c r="AA398" s="193">
        <f t="shared" si="98"/>
        <v>0</v>
      </c>
      <c r="AB398" s="193">
        <f t="shared" si="99"/>
        <v>3.2786885245901639E-3</v>
      </c>
      <c r="AC398" s="193">
        <f t="shared" si="100"/>
        <v>0</v>
      </c>
      <c r="AD398" s="193">
        <f t="shared" si="101"/>
        <v>4.4098360655737707</v>
      </c>
      <c r="AE398" s="193" t="str">
        <f t="shared" si="102"/>
        <v>Perot</v>
      </c>
      <c r="AF398" s="193"/>
      <c r="AG398" s="193" t="str">
        <f t="shared" si="89"/>
        <v>34-070</v>
      </c>
      <c r="AH398" s="209" t="s">
        <v>5932</v>
      </c>
      <c r="AJ398" s="202">
        <v>34</v>
      </c>
      <c r="AK398" s="202" t="s">
        <v>5202</v>
      </c>
      <c r="AL398" s="209" t="s">
        <v>5932</v>
      </c>
      <c r="AR398"/>
    </row>
    <row r="399" spans="1:44" s="202" customFormat="1" x14ac:dyDescent="0.25">
      <c r="A399" s="193" t="s">
        <v>5222</v>
      </c>
      <c r="B399" s="193">
        <v>34</v>
      </c>
      <c r="C399" s="193" t="s">
        <v>5202</v>
      </c>
      <c r="D399" s="198" t="s">
        <v>5935</v>
      </c>
      <c r="E399" s="198" t="s">
        <v>5208</v>
      </c>
      <c r="F399" s="193">
        <v>57.79</v>
      </c>
      <c r="G399" s="193">
        <v>526</v>
      </c>
      <c r="H399" s="193">
        <v>304</v>
      </c>
      <c r="I399" s="193">
        <v>96</v>
      </c>
      <c r="J399" s="193">
        <v>73</v>
      </c>
      <c r="K399" s="193">
        <v>1</v>
      </c>
      <c r="L399" s="193">
        <v>3</v>
      </c>
      <c r="M399" s="193">
        <v>1</v>
      </c>
      <c r="N399" s="193">
        <v>5</v>
      </c>
      <c r="O399" s="193">
        <v>0</v>
      </c>
      <c r="P399" s="193">
        <v>115</v>
      </c>
      <c r="Q399" s="193">
        <v>2</v>
      </c>
      <c r="R399" s="193">
        <v>0</v>
      </c>
      <c r="S399" s="193">
        <f t="shared" si="90"/>
        <v>296</v>
      </c>
      <c r="T399" s="193">
        <f t="shared" si="91"/>
        <v>0.32432432432432434</v>
      </c>
      <c r="U399" s="197">
        <f t="shared" si="92"/>
        <v>3.3783783783783786E-3</v>
      </c>
      <c r="V399" s="193">
        <f t="shared" si="93"/>
        <v>0.24662162162162163</v>
      </c>
      <c r="W399" s="193">
        <f t="shared" si="94"/>
        <v>0</v>
      </c>
      <c r="X399" s="193">
        <f t="shared" si="95"/>
        <v>0.38851351351351349</v>
      </c>
      <c r="Y399" s="193">
        <f t="shared" si="96"/>
        <v>1.0135135135135136E-2</v>
      </c>
      <c r="Z399" s="193">
        <f t="shared" si="97"/>
        <v>3.3783783783783786E-3</v>
      </c>
      <c r="AA399" s="193">
        <f t="shared" si="98"/>
        <v>1.6891891891891893E-2</v>
      </c>
      <c r="AB399" s="193">
        <f t="shared" si="99"/>
        <v>6.7567567567567571E-3</v>
      </c>
      <c r="AC399" s="193">
        <f t="shared" si="100"/>
        <v>0</v>
      </c>
      <c r="AD399" s="193">
        <f t="shared" si="101"/>
        <v>4.3885135135135132</v>
      </c>
      <c r="AE399" s="193" t="str">
        <f t="shared" si="102"/>
        <v>Perot</v>
      </c>
      <c r="AF399" s="193"/>
      <c r="AG399" s="193" t="str">
        <f t="shared" si="89"/>
        <v>34-090</v>
      </c>
      <c r="AH399" s="209" t="s">
        <v>5935</v>
      </c>
      <c r="AJ399" s="202">
        <v>34</v>
      </c>
      <c r="AK399" s="202" t="s">
        <v>5202</v>
      </c>
      <c r="AL399" s="209" t="s">
        <v>5935</v>
      </c>
      <c r="AR399"/>
    </row>
    <row r="400" spans="1:44" s="202" customFormat="1" x14ac:dyDescent="0.25">
      <c r="A400" s="193" t="s">
        <v>5223</v>
      </c>
      <c r="B400" s="193">
        <v>34</v>
      </c>
      <c r="C400" s="193" t="s">
        <v>5202</v>
      </c>
      <c r="D400" s="198" t="s">
        <v>5931</v>
      </c>
      <c r="E400" s="198" t="s">
        <v>5209</v>
      </c>
      <c r="F400" s="193">
        <v>47.03</v>
      </c>
      <c r="G400" s="193">
        <v>3991</v>
      </c>
      <c r="H400" s="193">
        <v>1877</v>
      </c>
      <c r="I400" s="193">
        <v>1097</v>
      </c>
      <c r="J400" s="193">
        <v>238</v>
      </c>
      <c r="K400" s="193">
        <v>1</v>
      </c>
      <c r="L400" s="193">
        <v>4</v>
      </c>
      <c r="M400" s="193">
        <v>1</v>
      </c>
      <c r="N400" s="193">
        <v>0</v>
      </c>
      <c r="O400" s="193">
        <v>1</v>
      </c>
      <c r="P400" s="193">
        <v>514</v>
      </c>
      <c r="Q400" s="193">
        <v>1</v>
      </c>
      <c r="R400" s="193">
        <v>3</v>
      </c>
      <c r="S400" s="193">
        <f t="shared" si="90"/>
        <v>1860</v>
      </c>
      <c r="T400" s="193">
        <f t="shared" si="91"/>
        <v>0.58978494623655919</v>
      </c>
      <c r="U400" s="197">
        <f t="shared" si="92"/>
        <v>5.3763440860215054E-4</v>
      </c>
      <c r="V400" s="193">
        <f t="shared" si="93"/>
        <v>0.12795698924731183</v>
      </c>
      <c r="W400" s="193">
        <f t="shared" si="94"/>
        <v>5.3763440860215054E-4</v>
      </c>
      <c r="X400" s="193">
        <f t="shared" si="95"/>
        <v>0.2763440860215054</v>
      </c>
      <c r="Y400" s="193">
        <f t="shared" si="96"/>
        <v>2.1505376344086021E-3</v>
      </c>
      <c r="Z400" s="193">
        <f t="shared" si="97"/>
        <v>5.3763440860215054E-4</v>
      </c>
      <c r="AA400" s="193">
        <f t="shared" si="98"/>
        <v>0</v>
      </c>
      <c r="AB400" s="193">
        <f t="shared" si="99"/>
        <v>5.3763440860215054E-4</v>
      </c>
      <c r="AC400" s="193">
        <f t="shared" si="100"/>
        <v>1.6129032258064516E-3</v>
      </c>
      <c r="AD400" s="193">
        <f t="shared" si="101"/>
        <v>0.58978494623655919</v>
      </c>
      <c r="AE400" s="193" t="str">
        <f t="shared" si="102"/>
        <v>Bush</v>
      </c>
      <c r="AF400" s="193"/>
      <c r="AG400" s="193" t="str">
        <f t="shared" si="89"/>
        <v>34-165</v>
      </c>
      <c r="AH400" s="209" t="s">
        <v>5931</v>
      </c>
      <c r="AJ400" s="202">
        <v>34</v>
      </c>
      <c r="AK400" s="202" t="s">
        <v>5202</v>
      </c>
      <c r="AL400" s="209" t="s">
        <v>5931</v>
      </c>
      <c r="AR400"/>
    </row>
    <row r="401" spans="1:44" s="202" customFormat="1" x14ac:dyDescent="0.25">
      <c r="A401" s="193" t="s">
        <v>5224</v>
      </c>
      <c r="B401" s="193">
        <v>34</v>
      </c>
      <c r="C401" s="193" t="s">
        <v>5202</v>
      </c>
      <c r="D401" s="198" t="s">
        <v>5931</v>
      </c>
      <c r="E401" s="198" t="s">
        <v>5210</v>
      </c>
      <c r="F401" s="193">
        <v>56.94</v>
      </c>
      <c r="G401" s="193">
        <v>943</v>
      </c>
      <c r="H401" s="193">
        <v>537</v>
      </c>
      <c r="I401" s="193">
        <v>254</v>
      </c>
      <c r="J401" s="193">
        <v>99</v>
      </c>
      <c r="K401" s="193">
        <v>1</v>
      </c>
      <c r="L401" s="193">
        <v>5</v>
      </c>
      <c r="M401" s="193">
        <v>1</v>
      </c>
      <c r="N401" s="193">
        <v>1</v>
      </c>
      <c r="O401" s="193">
        <v>1</v>
      </c>
      <c r="P401" s="193">
        <v>167</v>
      </c>
      <c r="Q401" s="193">
        <v>0</v>
      </c>
      <c r="R401" s="193">
        <v>1</v>
      </c>
      <c r="S401" s="193">
        <f t="shared" si="90"/>
        <v>530</v>
      </c>
      <c r="T401" s="193">
        <f t="shared" si="91"/>
        <v>0.47924528301886793</v>
      </c>
      <c r="U401" s="197">
        <f t="shared" si="92"/>
        <v>1.8867924528301887E-3</v>
      </c>
      <c r="V401" s="193">
        <f t="shared" si="93"/>
        <v>0.18679245283018867</v>
      </c>
      <c r="W401" s="193">
        <f t="shared" si="94"/>
        <v>1.8867924528301887E-3</v>
      </c>
      <c r="X401" s="193">
        <f t="shared" si="95"/>
        <v>0.31509433962264149</v>
      </c>
      <c r="Y401" s="193">
        <f t="shared" si="96"/>
        <v>9.433962264150943E-3</v>
      </c>
      <c r="Z401" s="193">
        <f t="shared" si="97"/>
        <v>1.8867924528301887E-3</v>
      </c>
      <c r="AA401" s="193">
        <f t="shared" si="98"/>
        <v>1.8867924528301887E-3</v>
      </c>
      <c r="AB401" s="193">
        <f t="shared" si="99"/>
        <v>0</v>
      </c>
      <c r="AC401" s="193">
        <f t="shared" si="100"/>
        <v>1.8867924528301887E-3</v>
      </c>
      <c r="AD401" s="193">
        <f t="shared" si="101"/>
        <v>0.47924528301886793</v>
      </c>
      <c r="AE401" s="193" t="str">
        <f t="shared" si="102"/>
        <v>Bush</v>
      </c>
      <c r="AF401" s="193"/>
      <c r="AG401" s="193" t="str">
        <f t="shared" si="89"/>
        <v>34-170</v>
      </c>
      <c r="AH401" s="209" t="s">
        <v>5931</v>
      </c>
      <c r="AJ401" s="202">
        <v>34</v>
      </c>
      <c r="AK401" s="202" t="s">
        <v>5202</v>
      </c>
      <c r="AL401" s="209" t="s">
        <v>5931</v>
      </c>
      <c r="AR401"/>
    </row>
    <row r="402" spans="1:44" s="202" customFormat="1" x14ac:dyDescent="0.25">
      <c r="A402" s="193" t="s">
        <v>5225</v>
      </c>
      <c r="B402" s="193">
        <v>34</v>
      </c>
      <c r="C402" s="193" t="s">
        <v>5202</v>
      </c>
      <c r="D402" s="198" t="s">
        <v>5931</v>
      </c>
      <c r="E402" s="198" t="s">
        <v>5211</v>
      </c>
      <c r="F402" s="193">
        <v>68.37</v>
      </c>
      <c r="G402" s="193">
        <v>351</v>
      </c>
      <c r="H402" s="193">
        <v>240</v>
      </c>
      <c r="I402" s="193">
        <v>55</v>
      </c>
      <c r="J402" s="193">
        <v>112</v>
      </c>
      <c r="K402" s="193">
        <v>0</v>
      </c>
      <c r="L402" s="193">
        <v>4</v>
      </c>
      <c r="M402" s="193">
        <v>2</v>
      </c>
      <c r="N402" s="193">
        <v>0</v>
      </c>
      <c r="O402" s="193">
        <v>2</v>
      </c>
      <c r="P402" s="193">
        <v>63</v>
      </c>
      <c r="Q402" s="193">
        <v>0</v>
      </c>
      <c r="R402" s="193">
        <v>1</v>
      </c>
      <c r="S402" s="193">
        <f t="shared" si="90"/>
        <v>239</v>
      </c>
      <c r="T402" s="193">
        <f t="shared" si="91"/>
        <v>0.23012552301255229</v>
      </c>
      <c r="U402" s="197">
        <f t="shared" si="92"/>
        <v>0</v>
      </c>
      <c r="V402" s="193">
        <f t="shared" si="93"/>
        <v>0.46861924686192469</v>
      </c>
      <c r="W402" s="193">
        <f t="shared" si="94"/>
        <v>8.368200836820083E-3</v>
      </c>
      <c r="X402" s="193">
        <f t="shared" si="95"/>
        <v>0.26359832635983266</v>
      </c>
      <c r="Y402" s="193">
        <f t="shared" si="96"/>
        <v>1.6736401673640166E-2</v>
      </c>
      <c r="Z402" s="193">
        <f t="shared" si="97"/>
        <v>8.368200836820083E-3</v>
      </c>
      <c r="AA402" s="193">
        <f t="shared" si="98"/>
        <v>0</v>
      </c>
      <c r="AB402" s="193">
        <f t="shared" si="99"/>
        <v>0</v>
      </c>
      <c r="AC402" s="193">
        <f t="shared" si="100"/>
        <v>4.1841004184100415E-3</v>
      </c>
      <c r="AD402" s="193">
        <f t="shared" si="101"/>
        <v>2.4686192468619246</v>
      </c>
      <c r="AE402" s="193" t="str">
        <f t="shared" si="102"/>
        <v>Clinton</v>
      </c>
      <c r="AF402" s="193"/>
      <c r="AG402" s="193" t="str">
        <f t="shared" si="89"/>
        <v>34-175</v>
      </c>
      <c r="AH402" s="209" t="s">
        <v>5931</v>
      </c>
      <c r="AJ402" s="202">
        <v>34</v>
      </c>
      <c r="AK402" s="202" t="s">
        <v>5202</v>
      </c>
      <c r="AL402" s="209" t="s">
        <v>5931</v>
      </c>
      <c r="AR402"/>
    </row>
    <row r="403" spans="1:44" s="202" customFormat="1" x14ac:dyDescent="0.25">
      <c r="A403" s="193" t="s">
        <v>5226</v>
      </c>
      <c r="B403" s="193">
        <v>34</v>
      </c>
      <c r="C403" s="193" t="s">
        <v>5202</v>
      </c>
      <c r="D403" s="198" t="s">
        <v>5931</v>
      </c>
      <c r="E403" s="198" t="s">
        <v>5212</v>
      </c>
      <c r="F403" s="193">
        <v>60.84</v>
      </c>
      <c r="G403" s="193">
        <v>1236</v>
      </c>
      <c r="H403" s="193">
        <v>752</v>
      </c>
      <c r="I403" s="193">
        <v>331</v>
      </c>
      <c r="J403" s="202">
        <v>163</v>
      </c>
      <c r="K403" s="193">
        <v>0</v>
      </c>
      <c r="L403" s="193">
        <v>9</v>
      </c>
      <c r="M403" s="193">
        <v>1</v>
      </c>
      <c r="N403" s="193">
        <v>4</v>
      </c>
      <c r="O403" s="193">
        <v>1</v>
      </c>
      <c r="P403" s="193">
        <v>237</v>
      </c>
      <c r="Q403" s="193">
        <v>1</v>
      </c>
      <c r="R403" s="193">
        <v>1</v>
      </c>
      <c r="S403" s="193">
        <f t="shared" si="90"/>
        <v>748</v>
      </c>
      <c r="T403" s="193">
        <f t="shared" si="91"/>
        <v>0.44251336898395721</v>
      </c>
      <c r="U403" s="197">
        <f t="shared" si="92"/>
        <v>0</v>
      </c>
      <c r="V403" s="193">
        <f t="shared" si="93"/>
        <v>0.21791443850267381</v>
      </c>
      <c r="W403" s="193">
        <f t="shared" si="94"/>
        <v>1.3368983957219251E-3</v>
      </c>
      <c r="X403" s="193">
        <f t="shared" si="95"/>
        <v>0.31684491978609625</v>
      </c>
      <c r="Y403" s="193">
        <f t="shared" si="96"/>
        <v>1.2032085561497326E-2</v>
      </c>
      <c r="Z403" s="193">
        <f t="shared" si="97"/>
        <v>1.3368983957219251E-3</v>
      </c>
      <c r="AA403" s="193">
        <f t="shared" si="98"/>
        <v>5.3475935828877002E-3</v>
      </c>
      <c r="AB403" s="193">
        <f t="shared" si="99"/>
        <v>1.3368983957219251E-3</v>
      </c>
      <c r="AC403" s="193">
        <f t="shared" si="100"/>
        <v>1.3368983957219251E-3</v>
      </c>
      <c r="AD403" s="193">
        <f t="shared" si="101"/>
        <v>0.44251336898395721</v>
      </c>
      <c r="AE403" s="193" t="str">
        <f t="shared" si="102"/>
        <v>Bush</v>
      </c>
      <c r="AF403" s="193"/>
      <c r="AG403" s="193" t="str">
        <f t="shared" si="89"/>
        <v>34-180</v>
      </c>
      <c r="AH403" s="209" t="s">
        <v>5931</v>
      </c>
      <c r="AJ403" s="202">
        <v>34</v>
      </c>
      <c r="AK403" s="202" t="s">
        <v>5202</v>
      </c>
      <c r="AL403" s="209" t="s">
        <v>5931</v>
      </c>
      <c r="AR403"/>
    </row>
    <row r="404" spans="1:44" s="202" customFormat="1" x14ac:dyDescent="0.25">
      <c r="A404" s="193" t="s">
        <v>5227</v>
      </c>
      <c r="B404" s="193">
        <v>34</v>
      </c>
      <c r="C404" s="193" t="s">
        <v>5202</v>
      </c>
      <c r="D404" s="198" t="s">
        <v>5931</v>
      </c>
      <c r="E404" s="198" t="s">
        <v>5213</v>
      </c>
      <c r="F404" s="193">
        <v>59.22</v>
      </c>
      <c r="G404" s="193">
        <v>618</v>
      </c>
      <c r="H404" s="193">
        <v>366</v>
      </c>
      <c r="I404" s="193">
        <v>168</v>
      </c>
      <c r="J404" s="193">
        <v>64</v>
      </c>
      <c r="K404" s="193">
        <v>0</v>
      </c>
      <c r="L404" s="193">
        <v>8</v>
      </c>
      <c r="M404" s="193">
        <v>0</v>
      </c>
      <c r="N404" s="193">
        <v>0</v>
      </c>
      <c r="O404" s="193">
        <v>2</v>
      </c>
      <c r="P404" s="193">
        <v>122</v>
      </c>
      <c r="Q404" s="193">
        <v>0</v>
      </c>
      <c r="R404" s="193">
        <v>0</v>
      </c>
      <c r="S404" s="193">
        <f t="shared" si="90"/>
        <v>364</v>
      </c>
      <c r="T404" s="193">
        <f t="shared" si="91"/>
        <v>0.46153846153846156</v>
      </c>
      <c r="U404" s="197">
        <f t="shared" si="92"/>
        <v>0</v>
      </c>
      <c r="V404" s="193">
        <f t="shared" si="93"/>
        <v>0.17582417582417584</v>
      </c>
      <c r="W404" s="193">
        <f t="shared" si="94"/>
        <v>5.4945054945054949E-3</v>
      </c>
      <c r="X404" s="193">
        <f t="shared" si="95"/>
        <v>0.33516483516483514</v>
      </c>
      <c r="Y404" s="193">
        <f t="shared" si="96"/>
        <v>2.197802197802198E-2</v>
      </c>
      <c r="Z404" s="193">
        <f t="shared" si="97"/>
        <v>0</v>
      </c>
      <c r="AA404" s="193">
        <f t="shared" si="98"/>
        <v>0</v>
      </c>
      <c r="AB404" s="193">
        <f t="shared" si="99"/>
        <v>0</v>
      </c>
      <c r="AC404" s="193">
        <f t="shared" si="100"/>
        <v>0</v>
      </c>
      <c r="AD404" s="193">
        <f t="shared" si="101"/>
        <v>0.46153846153846156</v>
      </c>
      <c r="AE404" s="193" t="str">
        <f t="shared" si="102"/>
        <v>Bush</v>
      </c>
      <c r="AF404" s="193"/>
      <c r="AG404" s="193" t="str">
        <f t="shared" si="89"/>
        <v>34-185</v>
      </c>
      <c r="AH404" s="209" t="s">
        <v>5931</v>
      </c>
      <c r="AJ404" s="202">
        <v>34</v>
      </c>
      <c r="AK404" s="202" t="s">
        <v>5202</v>
      </c>
      <c r="AL404" s="209" t="s">
        <v>5931</v>
      </c>
      <c r="AR404"/>
    </row>
    <row r="405" spans="1:44" s="202" customFormat="1" x14ac:dyDescent="0.25">
      <c r="A405" s="193" t="s">
        <v>5216</v>
      </c>
      <c r="B405" s="193">
        <v>34</v>
      </c>
      <c r="C405" s="193" t="s">
        <v>5961</v>
      </c>
      <c r="D405" s="198">
        <v>0</v>
      </c>
      <c r="E405" s="198" t="s">
        <v>4540</v>
      </c>
      <c r="F405" s="193"/>
      <c r="G405" s="193">
        <v>0</v>
      </c>
      <c r="H405" s="193">
        <v>1572</v>
      </c>
      <c r="I405" s="193">
        <v>817</v>
      </c>
      <c r="J405" s="193">
        <v>328</v>
      </c>
      <c r="K405" s="193">
        <v>0</v>
      </c>
      <c r="L405" s="193">
        <v>4</v>
      </c>
      <c r="M405" s="193">
        <v>1</v>
      </c>
      <c r="N405" s="193">
        <v>1</v>
      </c>
      <c r="O405" s="193">
        <v>7</v>
      </c>
      <c r="P405" s="193">
        <v>400</v>
      </c>
      <c r="Q405" s="193">
        <v>0</v>
      </c>
      <c r="R405" s="193">
        <v>3</v>
      </c>
      <c r="S405" s="193">
        <f t="shared" si="90"/>
        <v>1561</v>
      </c>
      <c r="T405" s="193">
        <f t="shared" si="91"/>
        <v>0.5233824471492633</v>
      </c>
      <c r="U405" s="197">
        <f t="shared" si="92"/>
        <v>0</v>
      </c>
      <c r="V405" s="193">
        <f t="shared" si="93"/>
        <v>0.21012171684817424</v>
      </c>
      <c r="W405" s="193">
        <f t="shared" si="94"/>
        <v>4.4843049327354259E-3</v>
      </c>
      <c r="X405" s="193">
        <f t="shared" si="95"/>
        <v>0.25624599615631005</v>
      </c>
      <c r="Y405" s="193">
        <f t="shared" si="96"/>
        <v>2.5624599615631004E-3</v>
      </c>
      <c r="Z405" s="193">
        <f t="shared" si="97"/>
        <v>6.406149903907751E-4</v>
      </c>
      <c r="AA405" s="193">
        <f t="shared" si="98"/>
        <v>6.406149903907751E-4</v>
      </c>
      <c r="AB405" s="193">
        <f t="shared" si="99"/>
        <v>0</v>
      </c>
      <c r="AC405" s="193">
        <f t="shared" si="100"/>
        <v>1.9218449711723255E-3</v>
      </c>
      <c r="AD405" s="193">
        <f t="shared" si="101"/>
        <v>0.5233824471492633</v>
      </c>
      <c r="AE405" s="193" t="str">
        <f t="shared" si="102"/>
        <v>Bush</v>
      </c>
      <c r="AF405" s="193"/>
      <c r="AG405" s="193" t="str">
        <f t="shared" si="89"/>
        <v>34-991</v>
      </c>
      <c r="AH405" s="209">
        <v>0</v>
      </c>
      <c r="AJ405" s="202">
        <v>34</v>
      </c>
      <c r="AK405" s="202" t="s">
        <v>5961</v>
      </c>
      <c r="AL405" s="209">
        <v>0</v>
      </c>
      <c r="AR405"/>
    </row>
    <row r="406" spans="1:44" s="202" customFormat="1" x14ac:dyDescent="0.25">
      <c r="A406" s="193" t="s">
        <v>5215</v>
      </c>
      <c r="B406" s="193">
        <v>34</v>
      </c>
      <c r="C406" s="193" t="s">
        <v>5962</v>
      </c>
      <c r="D406" s="198">
        <v>0</v>
      </c>
      <c r="E406" s="198" t="s">
        <v>4541</v>
      </c>
      <c r="F406" s="193"/>
      <c r="G406" s="193">
        <v>0</v>
      </c>
      <c r="H406" s="193">
        <v>834</v>
      </c>
      <c r="I406" s="193">
        <v>376</v>
      </c>
      <c r="J406" s="193">
        <v>132</v>
      </c>
      <c r="K406" s="193">
        <v>1</v>
      </c>
      <c r="L406" s="193">
        <v>11</v>
      </c>
      <c r="M406" s="193">
        <v>0</v>
      </c>
      <c r="N406" s="193">
        <v>2</v>
      </c>
      <c r="O406" s="193">
        <v>2</v>
      </c>
      <c r="P406" s="193">
        <v>299</v>
      </c>
      <c r="Q406" s="193">
        <v>1</v>
      </c>
      <c r="R406" s="193">
        <v>3</v>
      </c>
      <c r="S406" s="193">
        <f t="shared" si="90"/>
        <v>827</v>
      </c>
      <c r="T406" s="193">
        <f t="shared" si="91"/>
        <v>0.45465538089480051</v>
      </c>
      <c r="U406" s="197">
        <f t="shared" si="92"/>
        <v>1.2091898428053204E-3</v>
      </c>
      <c r="V406" s="193">
        <f t="shared" si="93"/>
        <v>0.15961305925030231</v>
      </c>
      <c r="W406" s="193">
        <f t="shared" si="94"/>
        <v>2.4183796856106408E-3</v>
      </c>
      <c r="X406" s="193">
        <f t="shared" si="95"/>
        <v>0.36154776299879082</v>
      </c>
      <c r="Y406" s="193">
        <f t="shared" si="96"/>
        <v>1.3301088270858524E-2</v>
      </c>
      <c r="Z406" s="193">
        <f t="shared" si="97"/>
        <v>0</v>
      </c>
      <c r="AA406" s="193">
        <f t="shared" si="98"/>
        <v>2.4183796856106408E-3</v>
      </c>
      <c r="AB406" s="193">
        <f t="shared" si="99"/>
        <v>1.2091898428053204E-3</v>
      </c>
      <c r="AC406" s="193">
        <f t="shared" si="100"/>
        <v>3.6275695284159614E-3</v>
      </c>
      <c r="AD406" s="193">
        <f t="shared" si="101"/>
        <v>0.45465538089480051</v>
      </c>
      <c r="AE406" s="193" t="str">
        <f t="shared" si="102"/>
        <v>Bush</v>
      </c>
      <c r="AF406" s="193"/>
      <c r="AG406" s="193" t="str">
        <f t="shared" si="89"/>
        <v>34-995</v>
      </c>
      <c r="AH406" s="209">
        <v>0</v>
      </c>
      <c r="AJ406" s="202">
        <v>34</v>
      </c>
      <c r="AK406" s="202" t="s">
        <v>5962</v>
      </c>
      <c r="AL406" s="209">
        <v>0</v>
      </c>
      <c r="AR406"/>
    </row>
    <row r="407" spans="1:44" s="202" customFormat="1" x14ac:dyDescent="0.25">
      <c r="A407" s="193" t="s">
        <v>5214</v>
      </c>
      <c r="B407" s="193">
        <v>34</v>
      </c>
      <c r="C407" s="193" t="e">
        <v>#VALUE!</v>
      </c>
      <c r="D407" s="198">
        <v>0</v>
      </c>
      <c r="E407" s="198" t="s">
        <v>4542</v>
      </c>
      <c r="F407" s="193">
        <v>80.180000000000007</v>
      </c>
      <c r="G407" s="193">
        <v>9037</v>
      </c>
      <c r="H407" s="193">
        <v>7246</v>
      </c>
      <c r="I407" s="193">
        <v>3408</v>
      </c>
      <c r="J407" s="193">
        <v>1455</v>
      </c>
      <c r="K407" s="193">
        <v>4</v>
      </c>
      <c r="L407" s="193">
        <v>53</v>
      </c>
      <c r="M407" s="193">
        <v>7</v>
      </c>
      <c r="N407" s="193">
        <v>15</v>
      </c>
      <c r="O407" s="193">
        <v>22</v>
      </c>
      <c r="P407" s="193">
        <v>2201</v>
      </c>
      <c r="Q407" s="193">
        <v>6</v>
      </c>
      <c r="R407" s="193">
        <v>12</v>
      </c>
      <c r="S407" s="193">
        <f t="shared" si="90"/>
        <v>7183</v>
      </c>
      <c r="T407" s="193">
        <f t="shared" si="91"/>
        <v>0.4744535709313657</v>
      </c>
      <c r="U407" s="197">
        <f t="shared" si="92"/>
        <v>5.568703884170959E-4</v>
      </c>
      <c r="V407" s="193">
        <f t="shared" si="93"/>
        <v>0.20256160378671864</v>
      </c>
      <c r="W407" s="193">
        <f t="shared" si="94"/>
        <v>3.0627871362940277E-3</v>
      </c>
      <c r="X407" s="193">
        <f t="shared" si="95"/>
        <v>0.30641793122650701</v>
      </c>
      <c r="Y407" s="193">
        <f t="shared" si="96"/>
        <v>7.3785326465265208E-3</v>
      </c>
      <c r="Z407" s="193">
        <f t="shared" si="97"/>
        <v>9.7452317972991783E-4</v>
      </c>
      <c r="AA407" s="193">
        <f t="shared" si="98"/>
        <v>2.0882639565641095E-3</v>
      </c>
      <c r="AB407" s="193">
        <f t="shared" si="99"/>
        <v>8.3530558262564386E-4</v>
      </c>
      <c r="AC407" s="193">
        <f t="shared" si="100"/>
        <v>1.6706111652512877E-3</v>
      </c>
      <c r="AD407" s="193">
        <f t="shared" si="101"/>
        <v>0.4744535709313657</v>
      </c>
      <c r="AE407" s="193" t="str">
        <f t="shared" si="102"/>
        <v>Bush</v>
      </c>
      <c r="AF407" s="193"/>
      <c r="AG407" s="193" t="str">
        <f t="shared" si="89"/>
        <v>34-TOT</v>
      </c>
      <c r="AH407" s="209">
        <v>0</v>
      </c>
      <c r="AJ407" s="202">
        <v>34</v>
      </c>
      <c r="AK407" s="202" t="e">
        <v>#VALUE!</v>
      </c>
      <c r="AL407" s="209">
        <v>0</v>
      </c>
      <c r="AR407"/>
    </row>
    <row r="408" spans="1:44" s="202" customFormat="1" x14ac:dyDescent="0.25">
      <c r="A408" s="193" t="s">
        <v>5243</v>
      </c>
      <c r="B408" s="193">
        <v>35</v>
      </c>
      <c r="C408" s="193" t="s">
        <v>5202</v>
      </c>
      <c r="D408" s="198" t="s">
        <v>5934</v>
      </c>
      <c r="E408" s="198" t="s">
        <v>5228</v>
      </c>
      <c r="F408" s="193">
        <v>57.59</v>
      </c>
      <c r="G408" s="193">
        <v>1396</v>
      </c>
      <c r="H408" s="193">
        <v>804</v>
      </c>
      <c r="I408" s="193">
        <v>264</v>
      </c>
      <c r="J408" s="193">
        <v>264</v>
      </c>
      <c r="K408" s="193">
        <v>1</v>
      </c>
      <c r="L408" s="193">
        <v>4</v>
      </c>
      <c r="M408" s="193">
        <v>3</v>
      </c>
      <c r="N408" s="193">
        <v>0</v>
      </c>
      <c r="O408" s="193">
        <v>4</v>
      </c>
      <c r="P408" s="193">
        <v>258</v>
      </c>
      <c r="Q408" s="193">
        <v>0</v>
      </c>
      <c r="R408" s="202">
        <v>0</v>
      </c>
      <c r="S408" s="193">
        <f t="shared" si="90"/>
        <v>798</v>
      </c>
      <c r="T408" s="193">
        <f t="shared" si="91"/>
        <v>0.33082706766917291</v>
      </c>
      <c r="U408" s="197">
        <f t="shared" si="92"/>
        <v>1.2531328320802004E-3</v>
      </c>
      <c r="V408" s="193">
        <f t="shared" si="93"/>
        <v>0.33082706766917291</v>
      </c>
      <c r="W408" s="193">
        <f t="shared" si="94"/>
        <v>5.0125313283208017E-3</v>
      </c>
      <c r="X408" s="193">
        <f t="shared" si="95"/>
        <v>0.32330827067669171</v>
      </c>
      <c r="Y408" s="193">
        <f t="shared" si="96"/>
        <v>5.0125313283208017E-3</v>
      </c>
      <c r="Z408" s="193">
        <f t="shared" si="97"/>
        <v>3.7593984962406013E-3</v>
      </c>
      <c r="AA408" s="193">
        <f t="shared" si="98"/>
        <v>0</v>
      </c>
      <c r="AB408" s="193">
        <f t="shared" si="99"/>
        <v>0</v>
      </c>
      <c r="AC408" s="193">
        <f t="shared" si="100"/>
        <v>0</v>
      </c>
      <c r="AD408" s="193">
        <f t="shared" si="101"/>
        <v>9</v>
      </c>
      <c r="AE408" s="193" t="str">
        <f t="shared" si="102"/>
        <v>Tie</v>
      </c>
      <c r="AF408" s="193"/>
      <c r="AG408" s="193" t="str">
        <f t="shared" si="89"/>
        <v>35-007</v>
      </c>
      <c r="AH408" s="209" t="s">
        <v>5934</v>
      </c>
      <c r="AJ408" s="202">
        <v>35</v>
      </c>
      <c r="AK408" s="202" t="s">
        <v>5202</v>
      </c>
      <c r="AL408" s="209" t="s">
        <v>5934</v>
      </c>
      <c r="AR408"/>
    </row>
    <row r="409" spans="1:44" s="202" customFormat="1" x14ac:dyDescent="0.25">
      <c r="A409" s="193" t="s">
        <v>5244</v>
      </c>
      <c r="B409" s="193">
        <v>35</v>
      </c>
      <c r="C409" s="193" t="s">
        <v>5202</v>
      </c>
      <c r="D409" s="198" t="s">
        <v>5934</v>
      </c>
      <c r="E409" s="198" t="s">
        <v>5229</v>
      </c>
      <c r="F409" s="193">
        <v>46.13</v>
      </c>
      <c r="G409" s="193">
        <v>362</v>
      </c>
      <c r="H409" s="193">
        <v>167</v>
      </c>
      <c r="I409" s="193">
        <v>57</v>
      </c>
      <c r="J409" s="193">
        <v>46</v>
      </c>
      <c r="K409" s="193">
        <v>0</v>
      </c>
      <c r="L409" s="193">
        <v>5</v>
      </c>
      <c r="M409" s="193">
        <v>1</v>
      </c>
      <c r="N409" s="193">
        <v>0</v>
      </c>
      <c r="O409" s="193">
        <v>2</v>
      </c>
      <c r="P409" s="193">
        <v>54</v>
      </c>
      <c r="Q409" s="193">
        <v>1</v>
      </c>
      <c r="R409" s="193">
        <v>0</v>
      </c>
      <c r="S409" s="193">
        <f t="shared" si="90"/>
        <v>166</v>
      </c>
      <c r="T409" s="193">
        <f t="shared" si="91"/>
        <v>0.34337349397590361</v>
      </c>
      <c r="U409" s="197">
        <f t="shared" si="92"/>
        <v>0</v>
      </c>
      <c r="V409" s="193">
        <f t="shared" si="93"/>
        <v>0.27710843373493976</v>
      </c>
      <c r="W409" s="193">
        <f t="shared" si="94"/>
        <v>1.2048192771084338E-2</v>
      </c>
      <c r="X409" s="193">
        <f t="shared" si="95"/>
        <v>0.3253012048192771</v>
      </c>
      <c r="Y409" s="193">
        <f t="shared" si="96"/>
        <v>3.0120481927710843E-2</v>
      </c>
      <c r="Z409" s="193">
        <f t="shared" si="97"/>
        <v>6.024096385542169E-3</v>
      </c>
      <c r="AA409" s="193">
        <f t="shared" si="98"/>
        <v>0</v>
      </c>
      <c r="AB409" s="193">
        <f t="shared" si="99"/>
        <v>6.024096385542169E-3</v>
      </c>
      <c r="AC409" s="193">
        <f t="shared" si="100"/>
        <v>0</v>
      </c>
      <c r="AD409" s="193">
        <f t="shared" si="101"/>
        <v>0.34337349397590361</v>
      </c>
      <c r="AE409" s="193" t="str">
        <f t="shared" si="102"/>
        <v>Bush</v>
      </c>
      <c r="AF409" s="193"/>
      <c r="AG409" s="193" t="str">
        <f t="shared" si="89"/>
        <v>35-009</v>
      </c>
      <c r="AH409" s="209" t="s">
        <v>5934</v>
      </c>
      <c r="AJ409" s="202">
        <v>35</v>
      </c>
      <c r="AK409" s="202" t="s">
        <v>5202</v>
      </c>
      <c r="AL409" s="209" t="s">
        <v>5934</v>
      </c>
      <c r="AR409"/>
    </row>
    <row r="410" spans="1:44" s="202" customFormat="1" x14ac:dyDescent="0.25">
      <c r="A410" s="193" t="s">
        <v>5245</v>
      </c>
      <c r="B410" s="193">
        <v>35</v>
      </c>
      <c r="C410" s="193" t="s">
        <v>5202</v>
      </c>
      <c r="D410" s="198" t="s">
        <v>5933</v>
      </c>
      <c r="E410" s="198" t="s">
        <v>5230</v>
      </c>
      <c r="F410" s="193">
        <v>52.24</v>
      </c>
      <c r="G410" s="193">
        <v>1778</v>
      </c>
      <c r="H410" s="193">
        <v>929</v>
      </c>
      <c r="I410" s="193">
        <v>386</v>
      </c>
      <c r="J410" s="193">
        <v>183</v>
      </c>
      <c r="K410" s="193">
        <v>0</v>
      </c>
      <c r="L410" s="193">
        <v>21</v>
      </c>
      <c r="M410" s="193">
        <v>5</v>
      </c>
      <c r="N410" s="193">
        <v>2</v>
      </c>
      <c r="O410" s="193">
        <v>5</v>
      </c>
      <c r="P410" s="193">
        <v>314</v>
      </c>
      <c r="Q410" s="193">
        <v>0</v>
      </c>
      <c r="R410" s="193">
        <v>1</v>
      </c>
      <c r="S410" s="193">
        <f t="shared" si="90"/>
        <v>917</v>
      </c>
      <c r="T410" s="193">
        <f t="shared" si="91"/>
        <v>0.42093784078516905</v>
      </c>
      <c r="U410" s="197">
        <f t="shared" si="92"/>
        <v>0</v>
      </c>
      <c r="V410" s="193">
        <f t="shared" si="93"/>
        <v>0.19956379498364232</v>
      </c>
      <c r="W410" s="193">
        <f t="shared" si="94"/>
        <v>5.4525627044711015E-3</v>
      </c>
      <c r="X410" s="193">
        <f t="shared" si="95"/>
        <v>0.34242093784078514</v>
      </c>
      <c r="Y410" s="193">
        <f t="shared" si="96"/>
        <v>2.2900763358778626E-2</v>
      </c>
      <c r="Z410" s="193">
        <f t="shared" si="97"/>
        <v>5.4525627044711015E-3</v>
      </c>
      <c r="AA410" s="193">
        <f t="shared" si="98"/>
        <v>2.1810250817884407E-3</v>
      </c>
      <c r="AB410" s="193">
        <f t="shared" si="99"/>
        <v>0</v>
      </c>
      <c r="AC410" s="193">
        <f t="shared" si="100"/>
        <v>1.0905125408942203E-3</v>
      </c>
      <c r="AD410" s="193">
        <f t="shared" si="101"/>
        <v>0.42093784078516905</v>
      </c>
      <c r="AE410" s="193" t="str">
        <f t="shared" si="102"/>
        <v>Bush</v>
      </c>
      <c r="AF410" s="193"/>
      <c r="AG410" s="193" t="str">
        <f t="shared" si="89"/>
        <v>35-010</v>
      </c>
      <c r="AH410" s="209" t="s">
        <v>5933</v>
      </c>
      <c r="AJ410" s="202">
        <v>35</v>
      </c>
      <c r="AK410" s="202" t="s">
        <v>5202</v>
      </c>
      <c r="AL410" s="209" t="s">
        <v>5933</v>
      </c>
      <c r="AR410"/>
    </row>
    <row r="411" spans="1:44" s="202" customFormat="1" x14ac:dyDescent="0.25">
      <c r="A411" s="193" t="s">
        <v>5246</v>
      </c>
      <c r="B411" s="193">
        <v>35</v>
      </c>
      <c r="C411" s="193" t="s">
        <v>5202</v>
      </c>
      <c r="D411" s="198" t="s">
        <v>5934</v>
      </c>
      <c r="E411" s="198" t="s">
        <v>5231</v>
      </c>
      <c r="F411" s="193">
        <v>64.569999999999993</v>
      </c>
      <c r="G411" s="193">
        <v>717</v>
      </c>
      <c r="H411" s="193">
        <v>463</v>
      </c>
      <c r="I411" s="193">
        <v>190</v>
      </c>
      <c r="J411" s="193">
        <v>109</v>
      </c>
      <c r="K411" s="193">
        <v>0</v>
      </c>
      <c r="L411" s="193">
        <v>3</v>
      </c>
      <c r="M411" s="193">
        <v>0</v>
      </c>
      <c r="N411" s="193">
        <v>0</v>
      </c>
      <c r="O411" s="193">
        <v>1</v>
      </c>
      <c r="P411" s="193">
        <v>153</v>
      </c>
      <c r="Q411" s="193">
        <v>3</v>
      </c>
      <c r="R411" s="193">
        <v>1</v>
      </c>
      <c r="S411" s="193">
        <f t="shared" si="90"/>
        <v>460</v>
      </c>
      <c r="T411" s="193">
        <f t="shared" si="91"/>
        <v>0.41304347826086957</v>
      </c>
      <c r="U411" s="197">
        <f t="shared" si="92"/>
        <v>0</v>
      </c>
      <c r="V411" s="193">
        <f t="shared" si="93"/>
        <v>0.23695652173913043</v>
      </c>
      <c r="W411" s="193">
        <f t="shared" si="94"/>
        <v>2.1739130434782609E-3</v>
      </c>
      <c r="X411" s="193">
        <f t="shared" si="95"/>
        <v>0.33260869565217394</v>
      </c>
      <c r="Y411" s="193">
        <f t="shared" si="96"/>
        <v>6.5217391304347823E-3</v>
      </c>
      <c r="Z411" s="193">
        <f t="shared" si="97"/>
        <v>0</v>
      </c>
      <c r="AA411" s="193">
        <f t="shared" si="98"/>
        <v>0</v>
      </c>
      <c r="AB411" s="193">
        <f t="shared" si="99"/>
        <v>6.5217391304347823E-3</v>
      </c>
      <c r="AC411" s="193">
        <f t="shared" si="100"/>
        <v>2.1739130434782609E-3</v>
      </c>
      <c r="AD411" s="193">
        <f t="shared" si="101"/>
        <v>0.41304347826086957</v>
      </c>
      <c r="AE411" s="193" t="str">
        <f t="shared" si="102"/>
        <v>Bush</v>
      </c>
      <c r="AF411" s="193"/>
      <c r="AG411" s="193" t="str">
        <f t="shared" si="89"/>
        <v>35-019</v>
      </c>
      <c r="AH411" s="209" t="s">
        <v>5934</v>
      </c>
      <c r="AJ411" s="202">
        <v>35</v>
      </c>
      <c r="AK411" s="202" t="s">
        <v>5202</v>
      </c>
      <c r="AL411" s="209" t="s">
        <v>5934</v>
      </c>
      <c r="AR411"/>
    </row>
    <row r="412" spans="1:44" s="202" customFormat="1" x14ac:dyDescent="0.25">
      <c r="A412" s="193" t="s">
        <v>5247</v>
      </c>
      <c r="B412" s="193">
        <v>35</v>
      </c>
      <c r="C412" s="193" t="s">
        <v>5202</v>
      </c>
      <c r="D412" s="198" t="s">
        <v>5934</v>
      </c>
      <c r="E412" s="198" t="s">
        <v>5232</v>
      </c>
      <c r="F412" s="193">
        <v>59.14</v>
      </c>
      <c r="G412" s="193">
        <v>886</v>
      </c>
      <c r="H412" s="193">
        <v>524</v>
      </c>
      <c r="I412" s="193">
        <v>192</v>
      </c>
      <c r="J412" s="193">
        <v>138</v>
      </c>
      <c r="K412" s="193">
        <v>0</v>
      </c>
      <c r="L412" s="193">
        <v>4</v>
      </c>
      <c r="M412" s="193">
        <v>0</v>
      </c>
      <c r="N412" s="193">
        <v>2</v>
      </c>
      <c r="O412" s="193">
        <v>3</v>
      </c>
      <c r="P412" s="193">
        <v>179</v>
      </c>
      <c r="Q412" s="193">
        <v>0</v>
      </c>
      <c r="R412" s="193">
        <v>1</v>
      </c>
      <c r="S412" s="193">
        <f t="shared" si="90"/>
        <v>519</v>
      </c>
      <c r="T412" s="193">
        <f t="shared" si="91"/>
        <v>0.36994219653179189</v>
      </c>
      <c r="U412" s="197">
        <f t="shared" si="92"/>
        <v>0</v>
      </c>
      <c r="V412" s="193">
        <f t="shared" si="93"/>
        <v>0.26589595375722541</v>
      </c>
      <c r="W412" s="193">
        <f t="shared" si="94"/>
        <v>5.7803468208092483E-3</v>
      </c>
      <c r="X412" s="193">
        <f t="shared" si="95"/>
        <v>0.34489402697495181</v>
      </c>
      <c r="Y412" s="193">
        <f t="shared" si="96"/>
        <v>7.7071290944123313E-3</v>
      </c>
      <c r="Z412" s="193">
        <f t="shared" si="97"/>
        <v>0</v>
      </c>
      <c r="AA412" s="193">
        <f t="shared" si="98"/>
        <v>3.8535645472061657E-3</v>
      </c>
      <c r="AB412" s="193">
        <f t="shared" si="99"/>
        <v>0</v>
      </c>
      <c r="AC412" s="193">
        <f t="shared" si="100"/>
        <v>1.9267822736030828E-3</v>
      </c>
      <c r="AD412" s="193">
        <f t="shared" si="101"/>
        <v>0.36994219653179189</v>
      </c>
      <c r="AE412" s="193" t="str">
        <f t="shared" si="102"/>
        <v>Bush</v>
      </c>
      <c r="AF412" s="193"/>
      <c r="AG412" s="193" t="str">
        <f t="shared" si="89"/>
        <v>35-021</v>
      </c>
      <c r="AH412" s="209" t="s">
        <v>5934</v>
      </c>
      <c r="AJ412" s="202">
        <v>35</v>
      </c>
      <c r="AK412" s="202" t="s">
        <v>5202</v>
      </c>
      <c r="AL412" s="209" t="s">
        <v>5934</v>
      </c>
      <c r="AR412"/>
    </row>
    <row r="413" spans="1:44" s="202" customFormat="1" x14ac:dyDescent="0.25">
      <c r="A413" s="193" t="s">
        <v>5248</v>
      </c>
      <c r="B413" s="193">
        <v>35</v>
      </c>
      <c r="C413" s="193" t="s">
        <v>5202</v>
      </c>
      <c r="D413" s="198" t="s">
        <v>5934</v>
      </c>
      <c r="E413" s="198" t="s">
        <v>5233</v>
      </c>
      <c r="F413" s="193">
        <v>62.23</v>
      </c>
      <c r="G413" s="193">
        <v>940</v>
      </c>
      <c r="H413" s="193">
        <v>585</v>
      </c>
      <c r="I413" s="193">
        <v>200</v>
      </c>
      <c r="J413" s="193">
        <v>153</v>
      </c>
      <c r="K413" s="193">
        <v>3</v>
      </c>
      <c r="L413" s="193">
        <v>16</v>
      </c>
      <c r="M413" s="193">
        <v>1</v>
      </c>
      <c r="N413" s="193">
        <v>2</v>
      </c>
      <c r="O413" s="193">
        <v>6</v>
      </c>
      <c r="P413" s="193">
        <v>200</v>
      </c>
      <c r="Q413" s="193">
        <v>0</v>
      </c>
      <c r="R413" s="193">
        <v>0</v>
      </c>
      <c r="S413" s="193">
        <f t="shared" si="90"/>
        <v>581</v>
      </c>
      <c r="T413" s="193">
        <f t="shared" si="91"/>
        <v>0.34423407917383819</v>
      </c>
      <c r="U413" s="197">
        <f t="shared" si="92"/>
        <v>5.1635111876075735E-3</v>
      </c>
      <c r="V413" s="193">
        <f t="shared" si="93"/>
        <v>0.26333907056798622</v>
      </c>
      <c r="W413" s="193">
        <f t="shared" si="94"/>
        <v>1.0327022375215147E-2</v>
      </c>
      <c r="X413" s="193">
        <f t="shared" si="95"/>
        <v>0.34423407917383819</v>
      </c>
      <c r="Y413" s="193">
        <f t="shared" si="96"/>
        <v>2.7538726333907058E-2</v>
      </c>
      <c r="Z413" s="193">
        <f t="shared" si="97"/>
        <v>1.7211703958691911E-3</v>
      </c>
      <c r="AA413" s="193">
        <f t="shared" si="98"/>
        <v>3.4423407917383822E-3</v>
      </c>
      <c r="AB413" s="193">
        <f t="shared" si="99"/>
        <v>0</v>
      </c>
      <c r="AC413" s="193">
        <f t="shared" si="100"/>
        <v>0</v>
      </c>
      <c r="AD413" s="193">
        <f t="shared" si="101"/>
        <v>9</v>
      </c>
      <c r="AE413" s="193" t="str">
        <f t="shared" si="102"/>
        <v>Tie</v>
      </c>
      <c r="AF413" s="193"/>
      <c r="AG413" s="193" t="str">
        <f t="shared" si="89"/>
        <v>35-023</v>
      </c>
      <c r="AH413" s="209" t="s">
        <v>5934</v>
      </c>
      <c r="AJ413" s="202">
        <v>35</v>
      </c>
      <c r="AK413" s="202" t="s">
        <v>5202</v>
      </c>
      <c r="AL413" s="209" t="s">
        <v>5934</v>
      </c>
      <c r="AR413"/>
    </row>
    <row r="414" spans="1:44" s="202" customFormat="1" x14ac:dyDescent="0.25">
      <c r="A414" s="193" t="s">
        <v>5249</v>
      </c>
      <c r="B414" s="193">
        <v>35</v>
      </c>
      <c r="C414" s="193" t="s">
        <v>5202</v>
      </c>
      <c r="D414" s="198" t="s">
        <v>5934</v>
      </c>
      <c r="E414" s="198" t="s">
        <v>5234</v>
      </c>
      <c r="F414" s="193">
        <v>35.5</v>
      </c>
      <c r="G414" s="193">
        <v>276</v>
      </c>
      <c r="H414" s="193">
        <v>98</v>
      </c>
      <c r="I414" s="193">
        <v>22</v>
      </c>
      <c r="J414" s="193">
        <v>23</v>
      </c>
      <c r="K414" s="193">
        <v>0</v>
      </c>
      <c r="L414" s="193">
        <v>0</v>
      </c>
      <c r="M414" s="193">
        <v>0</v>
      </c>
      <c r="N414" s="193">
        <v>0</v>
      </c>
      <c r="O414" s="193">
        <v>0</v>
      </c>
      <c r="P414" s="193">
        <v>52</v>
      </c>
      <c r="Q414" s="193">
        <v>0</v>
      </c>
      <c r="R414" s="193">
        <v>0</v>
      </c>
      <c r="S414" s="193">
        <f t="shared" si="90"/>
        <v>97</v>
      </c>
      <c r="T414" s="193">
        <f t="shared" si="91"/>
        <v>0.22680412371134021</v>
      </c>
      <c r="U414" s="197">
        <f t="shared" si="92"/>
        <v>0</v>
      </c>
      <c r="V414" s="193">
        <f t="shared" si="93"/>
        <v>0.23711340206185566</v>
      </c>
      <c r="W414" s="193">
        <f t="shared" si="94"/>
        <v>0</v>
      </c>
      <c r="X414" s="193">
        <f t="shared" si="95"/>
        <v>0.53608247422680411</v>
      </c>
      <c r="Y414" s="193">
        <f t="shared" si="96"/>
        <v>0</v>
      </c>
      <c r="Z414" s="193">
        <f t="shared" si="97"/>
        <v>0</v>
      </c>
      <c r="AA414" s="193">
        <f t="shared" si="98"/>
        <v>0</v>
      </c>
      <c r="AB414" s="193">
        <f t="shared" si="99"/>
        <v>0</v>
      </c>
      <c r="AC414" s="193">
        <f t="shared" si="100"/>
        <v>0</v>
      </c>
      <c r="AD414" s="193">
        <f t="shared" si="101"/>
        <v>4.536082474226804</v>
      </c>
      <c r="AE414" s="193" t="str">
        <f t="shared" si="102"/>
        <v>Perot</v>
      </c>
      <c r="AF414" s="193"/>
      <c r="AG414" s="193" t="str">
        <f t="shared" si="89"/>
        <v>35-025</v>
      </c>
      <c r="AH414" s="209" t="s">
        <v>5934</v>
      </c>
      <c r="AJ414" s="202">
        <v>35</v>
      </c>
      <c r="AK414" s="202" t="s">
        <v>5202</v>
      </c>
      <c r="AL414" s="209" t="s">
        <v>5934</v>
      </c>
      <c r="AR414"/>
    </row>
    <row r="415" spans="1:44" s="202" customFormat="1" x14ac:dyDescent="0.25">
      <c r="A415" s="193" t="s">
        <v>5250</v>
      </c>
      <c r="B415" s="193">
        <v>35</v>
      </c>
      <c r="C415" s="193" t="s">
        <v>5202</v>
      </c>
      <c r="D415" s="198" t="s">
        <v>5930</v>
      </c>
      <c r="E415" s="198" t="s">
        <v>5235</v>
      </c>
      <c r="F415" s="193">
        <v>38.83</v>
      </c>
      <c r="G415" s="193">
        <v>224</v>
      </c>
      <c r="H415" s="193">
        <v>87</v>
      </c>
      <c r="I415" s="193">
        <v>51</v>
      </c>
      <c r="J415" s="193">
        <v>15</v>
      </c>
      <c r="K415" s="193">
        <v>0</v>
      </c>
      <c r="L415" s="193">
        <v>2</v>
      </c>
      <c r="M415" s="193">
        <v>0</v>
      </c>
      <c r="N415" s="193">
        <v>0</v>
      </c>
      <c r="O415" s="193">
        <v>0</v>
      </c>
      <c r="P415" s="193">
        <v>18</v>
      </c>
      <c r="Q415" s="193">
        <v>0</v>
      </c>
      <c r="R415" s="193">
        <v>0</v>
      </c>
      <c r="S415" s="193">
        <f t="shared" si="90"/>
        <v>86</v>
      </c>
      <c r="T415" s="193">
        <f t="shared" si="91"/>
        <v>0.59302325581395354</v>
      </c>
      <c r="U415" s="197">
        <f t="shared" si="92"/>
        <v>0</v>
      </c>
      <c r="V415" s="193">
        <f t="shared" si="93"/>
        <v>0.1744186046511628</v>
      </c>
      <c r="W415" s="193">
        <f t="shared" si="94"/>
        <v>0</v>
      </c>
      <c r="X415" s="193">
        <f t="shared" si="95"/>
        <v>0.20930232558139536</v>
      </c>
      <c r="Y415" s="193">
        <f t="shared" si="96"/>
        <v>2.3255813953488372E-2</v>
      </c>
      <c r="Z415" s="193">
        <f t="shared" si="97"/>
        <v>0</v>
      </c>
      <c r="AA415" s="193">
        <f t="shared" si="98"/>
        <v>0</v>
      </c>
      <c r="AB415" s="193">
        <f t="shared" si="99"/>
        <v>0</v>
      </c>
      <c r="AC415" s="193">
        <f t="shared" si="100"/>
        <v>0</v>
      </c>
      <c r="AD415" s="193">
        <f t="shared" si="101"/>
        <v>0.59302325581395354</v>
      </c>
      <c r="AE415" s="193" t="str">
        <f t="shared" si="102"/>
        <v>Bush</v>
      </c>
      <c r="AF415" s="193"/>
      <c r="AG415" s="193" t="str">
        <f t="shared" si="89"/>
        <v>35-027</v>
      </c>
      <c r="AH415" s="209" t="s">
        <v>5930</v>
      </c>
      <c r="AJ415" s="202">
        <v>35</v>
      </c>
      <c r="AK415" s="202" t="s">
        <v>5202</v>
      </c>
      <c r="AL415" s="209" t="s">
        <v>5930</v>
      </c>
      <c r="AR415"/>
    </row>
    <row r="416" spans="1:44" s="202" customFormat="1" x14ac:dyDescent="0.25">
      <c r="A416" s="193" t="s">
        <v>5251</v>
      </c>
      <c r="B416" s="193">
        <v>35</v>
      </c>
      <c r="C416" s="193" t="s">
        <v>5202</v>
      </c>
      <c r="D416" s="198" t="s">
        <v>5930</v>
      </c>
      <c r="E416" s="198" t="s">
        <v>5236</v>
      </c>
      <c r="F416" s="193">
        <v>65.16</v>
      </c>
      <c r="G416" s="193">
        <v>422</v>
      </c>
      <c r="H416" s="193">
        <v>275</v>
      </c>
      <c r="I416" s="193">
        <v>62</v>
      </c>
      <c r="J416" s="193">
        <v>84</v>
      </c>
      <c r="K416" s="193">
        <v>0</v>
      </c>
      <c r="L416" s="193">
        <v>8</v>
      </c>
      <c r="M416" s="193">
        <v>3</v>
      </c>
      <c r="N416" s="193">
        <v>0</v>
      </c>
      <c r="O416" s="193">
        <v>2</v>
      </c>
      <c r="P416" s="193">
        <v>113</v>
      </c>
      <c r="Q416" s="193">
        <v>0</v>
      </c>
      <c r="R416" s="193">
        <v>0</v>
      </c>
      <c r="S416" s="193">
        <f t="shared" si="90"/>
        <v>272</v>
      </c>
      <c r="T416" s="193">
        <f t="shared" si="91"/>
        <v>0.22794117647058823</v>
      </c>
      <c r="U416" s="197">
        <f t="shared" si="92"/>
        <v>0</v>
      </c>
      <c r="V416" s="193">
        <f t="shared" si="93"/>
        <v>0.30882352941176472</v>
      </c>
      <c r="W416" s="193">
        <f t="shared" si="94"/>
        <v>7.3529411764705881E-3</v>
      </c>
      <c r="X416" s="193">
        <f t="shared" si="95"/>
        <v>0.41544117647058826</v>
      </c>
      <c r="Y416" s="193">
        <f t="shared" si="96"/>
        <v>2.9411764705882353E-2</v>
      </c>
      <c r="Z416" s="193">
        <f t="shared" si="97"/>
        <v>1.1029411764705883E-2</v>
      </c>
      <c r="AA416" s="193">
        <f t="shared" si="98"/>
        <v>0</v>
      </c>
      <c r="AB416" s="193">
        <f t="shared" si="99"/>
        <v>0</v>
      </c>
      <c r="AC416" s="193">
        <f t="shared" si="100"/>
        <v>0</v>
      </c>
      <c r="AD416" s="193">
        <f t="shared" si="101"/>
        <v>4.4154411764705879</v>
      </c>
      <c r="AE416" s="193" t="str">
        <f t="shared" si="102"/>
        <v>Perot</v>
      </c>
      <c r="AF416" s="193"/>
      <c r="AG416" s="193" t="str">
        <f t="shared" si="89"/>
        <v>35-031</v>
      </c>
      <c r="AH416" s="209" t="s">
        <v>5930</v>
      </c>
      <c r="AJ416" s="202">
        <v>35</v>
      </c>
      <c r="AK416" s="202" t="s">
        <v>5202</v>
      </c>
      <c r="AL416" s="209" t="s">
        <v>5930</v>
      </c>
      <c r="AR416"/>
    </row>
    <row r="417" spans="1:44" s="202" customFormat="1" x14ac:dyDescent="0.25">
      <c r="A417" s="193" t="s">
        <v>5252</v>
      </c>
      <c r="B417" s="193">
        <v>35</v>
      </c>
      <c r="C417" s="193" t="s">
        <v>5202</v>
      </c>
      <c r="D417" s="198" t="s">
        <v>5933</v>
      </c>
      <c r="E417" s="198" t="s">
        <v>5237</v>
      </c>
      <c r="F417" s="193">
        <v>67.38</v>
      </c>
      <c r="G417" s="193">
        <v>463</v>
      </c>
      <c r="H417" s="193">
        <v>312</v>
      </c>
      <c r="I417" s="193">
        <v>135</v>
      </c>
      <c r="J417" s="193">
        <v>63</v>
      </c>
      <c r="K417" s="193">
        <v>0</v>
      </c>
      <c r="L417" s="193">
        <v>2</v>
      </c>
      <c r="M417" s="193">
        <v>0</v>
      </c>
      <c r="N417" s="193">
        <v>0</v>
      </c>
      <c r="O417" s="193">
        <v>1</v>
      </c>
      <c r="P417" s="193">
        <v>107</v>
      </c>
      <c r="Q417" s="193">
        <v>1</v>
      </c>
      <c r="R417" s="193">
        <v>2</v>
      </c>
      <c r="S417" s="193">
        <f t="shared" si="90"/>
        <v>311</v>
      </c>
      <c r="T417" s="193">
        <f t="shared" si="91"/>
        <v>0.43408360128617363</v>
      </c>
      <c r="U417" s="197">
        <f t="shared" si="92"/>
        <v>0</v>
      </c>
      <c r="V417" s="193">
        <f t="shared" si="93"/>
        <v>0.20257234726688103</v>
      </c>
      <c r="W417" s="193">
        <f t="shared" si="94"/>
        <v>3.2154340836012861E-3</v>
      </c>
      <c r="X417" s="193">
        <f t="shared" si="95"/>
        <v>0.34405144694533762</v>
      </c>
      <c r="Y417" s="193">
        <f t="shared" si="96"/>
        <v>6.4308681672025723E-3</v>
      </c>
      <c r="Z417" s="193">
        <f t="shared" si="97"/>
        <v>0</v>
      </c>
      <c r="AA417" s="193">
        <f t="shared" si="98"/>
        <v>0</v>
      </c>
      <c r="AB417" s="193">
        <f t="shared" si="99"/>
        <v>3.2154340836012861E-3</v>
      </c>
      <c r="AC417" s="193">
        <f t="shared" si="100"/>
        <v>6.4308681672025723E-3</v>
      </c>
      <c r="AD417" s="193">
        <f t="shared" si="101"/>
        <v>0.43408360128617363</v>
      </c>
      <c r="AE417" s="193" t="str">
        <f t="shared" si="102"/>
        <v>Bush</v>
      </c>
      <c r="AF417" s="193"/>
      <c r="AG417" s="193" t="str">
        <f t="shared" si="89"/>
        <v>35-040</v>
      </c>
      <c r="AH417" s="209" t="s">
        <v>5933</v>
      </c>
      <c r="AJ417" s="202">
        <v>35</v>
      </c>
      <c r="AK417" s="202" t="s">
        <v>5202</v>
      </c>
      <c r="AL417" s="209" t="s">
        <v>5933</v>
      </c>
      <c r="AR417"/>
    </row>
    <row r="418" spans="1:44" s="202" customFormat="1" x14ac:dyDescent="0.25">
      <c r="A418" s="193" t="s">
        <v>5253</v>
      </c>
      <c r="B418" s="193">
        <v>35</v>
      </c>
      <c r="C418" s="193" t="s">
        <v>5202</v>
      </c>
      <c r="D418" s="198" t="s">
        <v>5934</v>
      </c>
      <c r="E418" s="198" t="s">
        <v>5238</v>
      </c>
      <c r="F418" s="193">
        <v>61.24</v>
      </c>
      <c r="G418" s="193">
        <v>578</v>
      </c>
      <c r="H418" s="193">
        <v>354</v>
      </c>
      <c r="I418" s="193">
        <v>223</v>
      </c>
      <c r="J418" s="193">
        <v>56</v>
      </c>
      <c r="K418" s="193">
        <v>0</v>
      </c>
      <c r="L418" s="193">
        <v>1</v>
      </c>
      <c r="M418" s="193">
        <v>0</v>
      </c>
      <c r="N418" s="193">
        <v>0</v>
      </c>
      <c r="O418" s="193">
        <v>3</v>
      </c>
      <c r="P418" s="193">
        <v>64</v>
      </c>
      <c r="Q418" s="193">
        <v>2</v>
      </c>
      <c r="R418" s="193">
        <v>0</v>
      </c>
      <c r="S418" s="193">
        <f t="shared" si="90"/>
        <v>349</v>
      </c>
      <c r="T418" s="193">
        <f t="shared" si="91"/>
        <v>0.63896848137535822</v>
      </c>
      <c r="U418" s="197">
        <f t="shared" si="92"/>
        <v>0</v>
      </c>
      <c r="V418" s="193">
        <f t="shared" si="93"/>
        <v>0.16045845272206305</v>
      </c>
      <c r="W418" s="193">
        <f t="shared" si="94"/>
        <v>8.5959885386819486E-3</v>
      </c>
      <c r="X418" s="193">
        <f t="shared" si="95"/>
        <v>0.18338108882521489</v>
      </c>
      <c r="Y418" s="193">
        <f t="shared" si="96"/>
        <v>2.8653295128939827E-3</v>
      </c>
      <c r="Z418" s="193">
        <f t="shared" si="97"/>
        <v>0</v>
      </c>
      <c r="AA418" s="193">
        <f t="shared" si="98"/>
        <v>0</v>
      </c>
      <c r="AB418" s="193">
        <f t="shared" si="99"/>
        <v>5.7306590257879654E-3</v>
      </c>
      <c r="AC418" s="193">
        <f t="shared" si="100"/>
        <v>0</v>
      </c>
      <c r="AD418" s="193">
        <f t="shared" si="101"/>
        <v>0.63896848137535822</v>
      </c>
      <c r="AE418" s="193" t="str">
        <f t="shared" si="102"/>
        <v>Bush</v>
      </c>
      <c r="AF418" s="193"/>
      <c r="AG418" s="193" t="str">
        <f t="shared" si="89"/>
        <v>35-065</v>
      </c>
      <c r="AH418" s="209" t="s">
        <v>5934</v>
      </c>
      <c r="AJ418" s="202">
        <v>35</v>
      </c>
      <c r="AK418" s="202" t="s">
        <v>5202</v>
      </c>
      <c r="AL418" s="209" t="s">
        <v>5934</v>
      </c>
      <c r="AR418"/>
    </row>
    <row r="419" spans="1:44" s="202" customFormat="1" x14ac:dyDescent="0.25">
      <c r="A419" s="193" t="s">
        <v>5254</v>
      </c>
      <c r="B419" s="193">
        <v>35</v>
      </c>
      <c r="C419" s="193" t="s">
        <v>5202</v>
      </c>
      <c r="D419" s="198" t="s">
        <v>5934</v>
      </c>
      <c r="E419" s="198" t="s">
        <v>5239</v>
      </c>
      <c r="F419" s="193">
        <v>33.630000000000003</v>
      </c>
      <c r="G419" s="193">
        <v>110</v>
      </c>
      <c r="H419" s="193">
        <v>37</v>
      </c>
      <c r="I419" s="193">
        <v>23</v>
      </c>
      <c r="J419" s="193">
        <v>2</v>
      </c>
      <c r="K419" s="193">
        <v>0</v>
      </c>
      <c r="L419" s="193">
        <v>0</v>
      </c>
      <c r="M419" s="193">
        <v>0</v>
      </c>
      <c r="N419" s="193">
        <v>0</v>
      </c>
      <c r="O419" s="193">
        <v>0</v>
      </c>
      <c r="P419" s="193">
        <v>12</v>
      </c>
      <c r="Q419" s="193">
        <v>0</v>
      </c>
      <c r="R419" s="193">
        <v>0</v>
      </c>
      <c r="S419" s="193">
        <f t="shared" si="90"/>
        <v>37</v>
      </c>
      <c r="T419" s="193">
        <f t="shared" si="91"/>
        <v>0.6216216216216216</v>
      </c>
      <c r="U419" s="197">
        <f t="shared" si="92"/>
        <v>0</v>
      </c>
      <c r="V419" s="193">
        <f t="shared" si="93"/>
        <v>5.4054054054054057E-2</v>
      </c>
      <c r="W419" s="193">
        <f t="shared" si="94"/>
        <v>0</v>
      </c>
      <c r="X419" s="193">
        <f t="shared" si="95"/>
        <v>0.32432432432432434</v>
      </c>
      <c r="Y419" s="193">
        <f t="shared" si="96"/>
        <v>0</v>
      </c>
      <c r="Z419" s="193">
        <f t="shared" si="97"/>
        <v>0</v>
      </c>
      <c r="AA419" s="193">
        <f t="shared" si="98"/>
        <v>0</v>
      </c>
      <c r="AB419" s="193">
        <f t="shared" si="99"/>
        <v>0</v>
      </c>
      <c r="AC419" s="193">
        <f t="shared" si="100"/>
        <v>0</v>
      </c>
      <c r="AD419" s="193">
        <f t="shared" si="101"/>
        <v>0.6216216216216216</v>
      </c>
      <c r="AE419" s="193" t="str">
        <f t="shared" si="102"/>
        <v>Bush</v>
      </c>
      <c r="AF419" s="193"/>
      <c r="AG419" s="193" t="str">
        <f t="shared" si="89"/>
        <v>35-100</v>
      </c>
      <c r="AH419" s="209" t="s">
        <v>5934</v>
      </c>
      <c r="AJ419" s="202">
        <v>35</v>
      </c>
      <c r="AK419" s="202" t="s">
        <v>5202</v>
      </c>
      <c r="AL419" s="209" t="s">
        <v>5934</v>
      </c>
      <c r="AR419"/>
    </row>
    <row r="420" spans="1:44" s="202" customFormat="1" x14ac:dyDescent="0.25">
      <c r="A420" s="193" t="s">
        <v>5242</v>
      </c>
      <c r="B420" s="193">
        <v>35</v>
      </c>
      <c r="C420" s="193" t="s">
        <v>5961</v>
      </c>
      <c r="D420" s="198">
        <v>0</v>
      </c>
      <c r="E420" s="198" t="s">
        <v>4540</v>
      </c>
      <c r="F420" s="193"/>
      <c r="G420" s="193">
        <v>0</v>
      </c>
      <c r="H420" s="193">
        <v>1299</v>
      </c>
      <c r="I420" s="193">
        <v>556</v>
      </c>
      <c r="J420" s="193">
        <v>319</v>
      </c>
      <c r="K420" s="193">
        <v>0</v>
      </c>
      <c r="L420" s="193">
        <v>13</v>
      </c>
      <c r="M420" s="193">
        <v>3</v>
      </c>
      <c r="N420" s="193">
        <v>1</v>
      </c>
      <c r="O420" s="193">
        <v>10</v>
      </c>
      <c r="P420" s="193">
        <v>379</v>
      </c>
      <c r="Q420" s="193">
        <v>3</v>
      </c>
      <c r="R420" s="193">
        <v>1</v>
      </c>
      <c r="S420" s="193">
        <f t="shared" si="90"/>
        <v>1285</v>
      </c>
      <c r="T420" s="193">
        <f t="shared" si="91"/>
        <v>0.43268482490272375</v>
      </c>
      <c r="U420" s="197">
        <f t="shared" si="92"/>
        <v>0</v>
      </c>
      <c r="V420" s="193">
        <f t="shared" si="93"/>
        <v>0.24824902723735409</v>
      </c>
      <c r="W420" s="193">
        <f t="shared" si="94"/>
        <v>7.7821011673151752E-3</v>
      </c>
      <c r="X420" s="193">
        <f t="shared" si="95"/>
        <v>0.29494163424124514</v>
      </c>
      <c r="Y420" s="193">
        <f t="shared" si="96"/>
        <v>1.0116731517509728E-2</v>
      </c>
      <c r="Z420" s="193">
        <f t="shared" si="97"/>
        <v>2.3346303501945525E-3</v>
      </c>
      <c r="AA420" s="193">
        <f t="shared" si="98"/>
        <v>7.7821011673151756E-4</v>
      </c>
      <c r="AB420" s="193">
        <f t="shared" si="99"/>
        <v>2.3346303501945525E-3</v>
      </c>
      <c r="AC420" s="193">
        <f t="shared" si="100"/>
        <v>7.7821011673151756E-4</v>
      </c>
      <c r="AD420" s="193">
        <f t="shared" si="101"/>
        <v>0.43268482490272375</v>
      </c>
      <c r="AE420" s="193" t="str">
        <f t="shared" si="102"/>
        <v>Bush</v>
      </c>
      <c r="AF420" s="193"/>
      <c r="AG420" s="193" t="str">
        <f t="shared" si="89"/>
        <v>35-991</v>
      </c>
      <c r="AH420" s="209">
        <v>0</v>
      </c>
      <c r="AJ420" s="202">
        <v>35</v>
      </c>
      <c r="AK420" s="202" t="s">
        <v>5961</v>
      </c>
      <c r="AL420" s="209">
        <v>0</v>
      </c>
      <c r="AR420"/>
    </row>
    <row r="421" spans="1:44" s="202" customFormat="1" x14ac:dyDescent="0.25">
      <c r="A421" s="193" t="s">
        <v>5241</v>
      </c>
      <c r="B421" s="193">
        <v>35</v>
      </c>
      <c r="C421" s="193" t="s">
        <v>5962</v>
      </c>
      <c r="D421" s="198">
        <v>0</v>
      </c>
      <c r="E421" s="198" t="s">
        <v>4541</v>
      </c>
      <c r="F421" s="193"/>
      <c r="G421" s="193">
        <v>0</v>
      </c>
      <c r="H421" s="193">
        <v>539</v>
      </c>
      <c r="I421" s="193">
        <v>164</v>
      </c>
      <c r="J421" s="193">
        <v>117</v>
      </c>
      <c r="K421" s="193">
        <v>0</v>
      </c>
      <c r="L421" s="193">
        <v>11</v>
      </c>
      <c r="M421" s="193">
        <v>3</v>
      </c>
      <c r="N421" s="193">
        <v>2</v>
      </c>
      <c r="O421" s="193">
        <v>2</v>
      </c>
      <c r="P421" s="193">
        <v>236</v>
      </c>
      <c r="Q421" s="193">
        <v>1</v>
      </c>
      <c r="R421" s="193">
        <v>1</v>
      </c>
      <c r="S421" s="193">
        <f t="shared" si="90"/>
        <v>537</v>
      </c>
      <c r="T421" s="193">
        <f t="shared" si="91"/>
        <v>0.3054003724394786</v>
      </c>
      <c r="U421" s="197">
        <f t="shared" si="92"/>
        <v>0</v>
      </c>
      <c r="V421" s="193">
        <f t="shared" si="93"/>
        <v>0.21787709497206703</v>
      </c>
      <c r="W421" s="193">
        <f t="shared" si="94"/>
        <v>3.7243947858472998E-3</v>
      </c>
      <c r="X421" s="193">
        <f t="shared" si="95"/>
        <v>0.43947858472998136</v>
      </c>
      <c r="Y421" s="193">
        <f t="shared" si="96"/>
        <v>2.0484171322160148E-2</v>
      </c>
      <c r="Z421" s="193">
        <f t="shared" si="97"/>
        <v>5.5865921787709499E-3</v>
      </c>
      <c r="AA421" s="193">
        <f t="shared" si="98"/>
        <v>3.7243947858472998E-3</v>
      </c>
      <c r="AB421" s="193">
        <f t="shared" si="99"/>
        <v>1.8621973929236499E-3</v>
      </c>
      <c r="AC421" s="193">
        <f t="shared" si="100"/>
        <v>1.8621973929236499E-3</v>
      </c>
      <c r="AD421" s="193">
        <f t="shared" si="101"/>
        <v>4.4394785847299811</v>
      </c>
      <c r="AE421" s="193" t="str">
        <f t="shared" si="102"/>
        <v>Perot</v>
      </c>
      <c r="AF421" s="193"/>
      <c r="AG421" s="193" t="str">
        <f t="shared" si="89"/>
        <v>35-995</v>
      </c>
      <c r="AH421" s="209">
        <v>0</v>
      </c>
      <c r="AJ421" s="202">
        <v>35</v>
      </c>
      <c r="AK421" s="202" t="s">
        <v>5962</v>
      </c>
      <c r="AL421" s="209">
        <v>0</v>
      </c>
      <c r="AR421"/>
    </row>
    <row r="422" spans="1:44" s="202" customFormat="1" x14ac:dyDescent="0.25">
      <c r="A422" s="193" t="s">
        <v>5240</v>
      </c>
      <c r="B422" s="193">
        <v>35</v>
      </c>
      <c r="C422" s="193" t="e">
        <v>#VALUE!</v>
      </c>
      <c r="D422" s="198">
        <v>0</v>
      </c>
      <c r="E422" s="198" t="s">
        <v>4542</v>
      </c>
      <c r="F422" s="193">
        <v>79.48</v>
      </c>
      <c r="G422" s="193">
        <v>8152</v>
      </c>
      <c r="H422" s="193">
        <v>6473</v>
      </c>
      <c r="I422" s="193">
        <v>2525</v>
      </c>
      <c r="J422" s="193">
        <v>1572</v>
      </c>
      <c r="K422" s="193">
        <v>4</v>
      </c>
      <c r="L422" s="193">
        <v>90</v>
      </c>
      <c r="M422" s="193">
        <v>19</v>
      </c>
      <c r="N422" s="193">
        <v>9</v>
      </c>
      <c r="O422" s="193">
        <v>39</v>
      </c>
      <c r="P422" s="193">
        <v>2139</v>
      </c>
      <c r="Q422" s="193">
        <v>11</v>
      </c>
      <c r="R422" s="193">
        <v>7</v>
      </c>
      <c r="S422" s="193">
        <f t="shared" si="90"/>
        <v>6415</v>
      </c>
      <c r="T422" s="193">
        <f t="shared" si="91"/>
        <v>0.39360872954014031</v>
      </c>
      <c r="U422" s="197">
        <f t="shared" si="92"/>
        <v>6.2353858144972721E-4</v>
      </c>
      <c r="V422" s="193">
        <f t="shared" si="93"/>
        <v>0.24505066250974278</v>
      </c>
      <c r="W422" s="193">
        <f t="shared" si="94"/>
        <v>6.07950116913484E-3</v>
      </c>
      <c r="X422" s="193">
        <f t="shared" si="95"/>
        <v>0.33343725643024164</v>
      </c>
      <c r="Y422" s="193">
        <f t="shared" si="96"/>
        <v>1.4029618082618862E-2</v>
      </c>
      <c r="Z422" s="193">
        <f t="shared" si="97"/>
        <v>2.9618082618862044E-3</v>
      </c>
      <c r="AA422" s="193">
        <f t="shared" si="98"/>
        <v>1.4029618082618861E-3</v>
      </c>
      <c r="AB422" s="193">
        <f t="shared" si="99"/>
        <v>1.7147310989867497E-3</v>
      </c>
      <c r="AC422" s="193">
        <f t="shared" si="100"/>
        <v>1.0911925175370225E-3</v>
      </c>
      <c r="AD422" s="193">
        <f t="shared" si="101"/>
        <v>0.39360872954014031</v>
      </c>
      <c r="AE422" s="193" t="str">
        <f t="shared" si="102"/>
        <v>Bush</v>
      </c>
      <c r="AF422" s="193"/>
      <c r="AG422" s="193" t="str">
        <f t="shared" si="89"/>
        <v>35-TOT</v>
      </c>
      <c r="AH422" s="209">
        <v>0</v>
      </c>
      <c r="AJ422" s="202">
        <v>35</v>
      </c>
      <c r="AK422" s="202" t="e">
        <v>#VALUE!</v>
      </c>
      <c r="AL422" s="209">
        <v>0</v>
      </c>
      <c r="AR422"/>
    </row>
    <row r="423" spans="1:44" s="202" customFormat="1" x14ac:dyDescent="0.25">
      <c r="A423" s="193" t="s">
        <v>5351</v>
      </c>
      <c r="B423" s="193">
        <v>36</v>
      </c>
      <c r="C423" s="193" t="s">
        <v>5202</v>
      </c>
      <c r="D423" s="198" t="s">
        <v>5933</v>
      </c>
      <c r="E423" s="198" t="s">
        <v>5255</v>
      </c>
      <c r="F423" s="193">
        <v>15.21</v>
      </c>
      <c r="G423" s="193">
        <v>46</v>
      </c>
      <c r="H423" s="193">
        <v>7</v>
      </c>
      <c r="I423" s="193">
        <v>3</v>
      </c>
      <c r="J423" s="193">
        <v>1</v>
      </c>
      <c r="K423" s="193">
        <v>0</v>
      </c>
      <c r="L423" s="193">
        <v>1</v>
      </c>
      <c r="M423" s="193">
        <v>0</v>
      </c>
      <c r="N423" s="193">
        <v>0</v>
      </c>
      <c r="O423" s="193">
        <v>0</v>
      </c>
      <c r="P423" s="193">
        <v>2</v>
      </c>
      <c r="Q423" s="193">
        <v>0</v>
      </c>
      <c r="R423" s="202">
        <v>0</v>
      </c>
      <c r="S423" s="193">
        <f t="shared" si="90"/>
        <v>7</v>
      </c>
      <c r="T423" s="193">
        <f t="shared" si="91"/>
        <v>0.42857142857142855</v>
      </c>
      <c r="U423" s="197">
        <f t="shared" si="92"/>
        <v>0</v>
      </c>
      <c r="V423" s="193">
        <f t="shared" si="93"/>
        <v>0.14285714285714285</v>
      </c>
      <c r="W423" s="193">
        <f t="shared" si="94"/>
        <v>0</v>
      </c>
      <c r="X423" s="193">
        <f t="shared" si="95"/>
        <v>0.2857142857142857</v>
      </c>
      <c r="Y423" s="193">
        <f t="shared" si="96"/>
        <v>0.14285714285714285</v>
      </c>
      <c r="Z423" s="193">
        <f t="shared" si="97"/>
        <v>0</v>
      </c>
      <c r="AA423" s="193">
        <f t="shared" si="98"/>
        <v>0</v>
      </c>
      <c r="AB423" s="193">
        <f t="shared" si="99"/>
        <v>0</v>
      </c>
      <c r="AC423" s="193">
        <f t="shared" si="100"/>
        <v>0</v>
      </c>
      <c r="AD423" s="193">
        <f t="shared" si="101"/>
        <v>0.42857142857142855</v>
      </c>
      <c r="AE423" s="193" t="str">
        <f t="shared" si="102"/>
        <v>Bush</v>
      </c>
      <c r="AF423" s="193"/>
      <c r="AG423" s="193" t="str">
        <f t="shared" si="89"/>
        <v>36-020</v>
      </c>
      <c r="AH423" s="209" t="s">
        <v>5933</v>
      </c>
      <c r="AJ423" s="202">
        <v>36</v>
      </c>
      <c r="AK423" s="202" t="s">
        <v>5202</v>
      </c>
      <c r="AL423" s="209" t="s">
        <v>5933</v>
      </c>
      <c r="AR423"/>
    </row>
    <row r="424" spans="1:44" s="202" customFormat="1" x14ac:dyDescent="0.25">
      <c r="A424" s="193" t="s">
        <v>5352</v>
      </c>
      <c r="B424" s="193">
        <v>36</v>
      </c>
      <c r="C424" s="193" t="s">
        <v>5202</v>
      </c>
      <c r="D424" s="198" t="s">
        <v>5934</v>
      </c>
      <c r="E424" s="198" t="s">
        <v>5256</v>
      </c>
      <c r="F424" s="193">
        <v>51.91</v>
      </c>
      <c r="G424" s="193">
        <v>183</v>
      </c>
      <c r="H424" s="193">
        <v>95</v>
      </c>
      <c r="I424" s="193">
        <v>39</v>
      </c>
      <c r="J424" s="193">
        <v>19</v>
      </c>
      <c r="K424" s="193">
        <v>0</v>
      </c>
      <c r="L424" s="193">
        <v>0</v>
      </c>
      <c r="M424" s="193">
        <v>0</v>
      </c>
      <c r="N424" s="193">
        <v>0</v>
      </c>
      <c r="O424" s="193">
        <v>1</v>
      </c>
      <c r="P424" s="193">
        <v>35</v>
      </c>
      <c r="Q424" s="193">
        <v>0</v>
      </c>
      <c r="R424" s="193">
        <v>0</v>
      </c>
      <c r="S424" s="193">
        <f t="shared" si="90"/>
        <v>94</v>
      </c>
      <c r="T424" s="193">
        <f t="shared" si="91"/>
        <v>0.41489361702127658</v>
      </c>
      <c r="U424" s="197">
        <f t="shared" si="92"/>
        <v>0</v>
      </c>
      <c r="V424" s="193">
        <f t="shared" si="93"/>
        <v>0.20212765957446807</v>
      </c>
      <c r="W424" s="193">
        <f t="shared" si="94"/>
        <v>1.0638297872340425E-2</v>
      </c>
      <c r="X424" s="193">
        <f t="shared" si="95"/>
        <v>0.37234042553191488</v>
      </c>
      <c r="Y424" s="193">
        <f t="shared" si="96"/>
        <v>0</v>
      </c>
      <c r="Z424" s="193">
        <f t="shared" si="97"/>
        <v>0</v>
      </c>
      <c r="AA424" s="193">
        <f t="shared" si="98"/>
        <v>0</v>
      </c>
      <c r="AB424" s="193">
        <f t="shared" si="99"/>
        <v>0</v>
      </c>
      <c r="AC424" s="193">
        <f t="shared" si="100"/>
        <v>0</v>
      </c>
      <c r="AD424" s="193">
        <f t="shared" si="101"/>
        <v>0.41489361702127658</v>
      </c>
      <c r="AE424" s="193" t="str">
        <f t="shared" si="102"/>
        <v>Bush</v>
      </c>
      <c r="AF424" s="193"/>
      <c r="AG424" s="193" t="str">
        <f t="shared" si="89"/>
        <v>36-025</v>
      </c>
      <c r="AH424" s="209" t="s">
        <v>5934</v>
      </c>
      <c r="AJ424" s="202">
        <v>36</v>
      </c>
      <c r="AK424" s="202" t="s">
        <v>5202</v>
      </c>
      <c r="AL424" s="209" t="s">
        <v>5934</v>
      </c>
      <c r="AR424"/>
    </row>
    <row r="425" spans="1:44" s="202" customFormat="1" x14ac:dyDescent="0.25">
      <c r="A425" s="193" t="s">
        <v>5353</v>
      </c>
      <c r="B425" s="193">
        <v>36</v>
      </c>
      <c r="C425" s="193" t="s">
        <v>5202</v>
      </c>
      <c r="D425" s="198" t="s">
        <v>5934</v>
      </c>
      <c r="E425" s="198" t="s">
        <v>5257</v>
      </c>
      <c r="F425" s="193">
        <v>59.77</v>
      </c>
      <c r="G425" s="193">
        <v>348</v>
      </c>
      <c r="H425" s="193">
        <v>208</v>
      </c>
      <c r="I425" s="193">
        <v>85</v>
      </c>
      <c r="J425" s="193">
        <v>55</v>
      </c>
      <c r="K425" s="193">
        <v>0</v>
      </c>
      <c r="L425" s="193">
        <v>0</v>
      </c>
      <c r="M425" s="193">
        <v>0</v>
      </c>
      <c r="N425" s="193">
        <v>0</v>
      </c>
      <c r="O425" s="193">
        <v>1</v>
      </c>
      <c r="P425" s="193">
        <v>61</v>
      </c>
      <c r="Q425" s="193">
        <v>1</v>
      </c>
      <c r="R425" s="193">
        <v>0</v>
      </c>
      <c r="S425" s="193">
        <f t="shared" si="90"/>
        <v>203</v>
      </c>
      <c r="T425" s="193">
        <f t="shared" si="91"/>
        <v>0.41871921182266009</v>
      </c>
      <c r="U425" s="197">
        <f t="shared" si="92"/>
        <v>0</v>
      </c>
      <c r="V425" s="193">
        <f t="shared" si="93"/>
        <v>0.27093596059113301</v>
      </c>
      <c r="W425" s="193">
        <f t="shared" si="94"/>
        <v>4.9261083743842365E-3</v>
      </c>
      <c r="X425" s="193">
        <f t="shared" si="95"/>
        <v>0.30049261083743845</v>
      </c>
      <c r="Y425" s="193">
        <f t="shared" si="96"/>
        <v>0</v>
      </c>
      <c r="Z425" s="193">
        <f t="shared" si="97"/>
        <v>0</v>
      </c>
      <c r="AA425" s="193">
        <f t="shared" si="98"/>
        <v>0</v>
      </c>
      <c r="AB425" s="193">
        <f t="shared" si="99"/>
        <v>4.9261083743842365E-3</v>
      </c>
      <c r="AC425" s="193">
        <f t="shared" si="100"/>
        <v>0</v>
      </c>
      <c r="AD425" s="193">
        <f t="shared" si="101"/>
        <v>0.41871921182266009</v>
      </c>
      <c r="AE425" s="193" t="str">
        <f t="shared" si="102"/>
        <v>Bush</v>
      </c>
      <c r="AF425" s="193"/>
      <c r="AG425" s="193" t="str">
        <f t="shared" si="89"/>
        <v>36-035</v>
      </c>
      <c r="AH425" s="209" t="s">
        <v>5934</v>
      </c>
      <c r="AJ425" s="202">
        <v>36</v>
      </c>
      <c r="AK425" s="202" t="s">
        <v>5202</v>
      </c>
      <c r="AL425" s="209" t="s">
        <v>5934</v>
      </c>
      <c r="AR425"/>
    </row>
    <row r="426" spans="1:44" s="202" customFormat="1" x14ac:dyDescent="0.25">
      <c r="A426" s="193" t="s">
        <v>5354</v>
      </c>
      <c r="B426" s="193">
        <v>36</v>
      </c>
      <c r="C426" s="193" t="s">
        <v>5202</v>
      </c>
      <c r="D426" s="198" t="s">
        <v>5933</v>
      </c>
      <c r="E426" s="198" t="s">
        <v>5258</v>
      </c>
      <c r="F426" s="193">
        <v>53.33</v>
      </c>
      <c r="G426" s="193">
        <v>45</v>
      </c>
      <c r="H426" s="193">
        <v>24</v>
      </c>
      <c r="I426" s="193">
        <v>10</v>
      </c>
      <c r="J426" s="193">
        <v>6</v>
      </c>
      <c r="K426" s="193">
        <v>0</v>
      </c>
      <c r="L426" s="193">
        <v>1</v>
      </c>
      <c r="M426" s="193">
        <v>0</v>
      </c>
      <c r="N426" s="193">
        <v>0</v>
      </c>
      <c r="O426" s="193">
        <v>1</v>
      </c>
      <c r="P426" s="193">
        <v>5</v>
      </c>
      <c r="Q426" s="193">
        <v>0</v>
      </c>
      <c r="R426" s="193">
        <v>0</v>
      </c>
      <c r="S426" s="193">
        <f t="shared" si="90"/>
        <v>23</v>
      </c>
      <c r="T426" s="193">
        <f t="shared" si="91"/>
        <v>0.43478260869565216</v>
      </c>
      <c r="U426" s="197">
        <f t="shared" si="92"/>
        <v>0</v>
      </c>
      <c r="V426" s="193">
        <f t="shared" si="93"/>
        <v>0.2608695652173913</v>
      </c>
      <c r="W426" s="193">
        <f t="shared" si="94"/>
        <v>4.3478260869565216E-2</v>
      </c>
      <c r="X426" s="193">
        <f t="shared" si="95"/>
        <v>0.21739130434782608</v>
      </c>
      <c r="Y426" s="193">
        <f t="shared" si="96"/>
        <v>4.3478260869565216E-2</v>
      </c>
      <c r="Z426" s="193">
        <f t="shared" si="97"/>
        <v>0</v>
      </c>
      <c r="AA426" s="193">
        <f t="shared" si="98"/>
        <v>0</v>
      </c>
      <c r="AB426" s="193">
        <f t="shared" si="99"/>
        <v>0</v>
      </c>
      <c r="AC426" s="193">
        <f t="shared" si="100"/>
        <v>0</v>
      </c>
      <c r="AD426" s="193">
        <f t="shared" si="101"/>
        <v>0.43478260869565216</v>
      </c>
      <c r="AE426" s="193" t="str">
        <f t="shared" si="102"/>
        <v>Bush</v>
      </c>
      <c r="AF426" s="193"/>
      <c r="AG426" s="193" t="str">
        <f t="shared" si="89"/>
        <v>36-050</v>
      </c>
      <c r="AH426" s="209" t="s">
        <v>5933</v>
      </c>
      <c r="AJ426" s="202">
        <v>36</v>
      </c>
      <c r="AK426" s="202" t="s">
        <v>5202</v>
      </c>
      <c r="AL426" s="209" t="s">
        <v>5933</v>
      </c>
      <c r="AR426"/>
    </row>
    <row r="427" spans="1:44" s="202" customFormat="1" x14ac:dyDescent="0.25">
      <c r="A427" s="193" t="s">
        <v>5355</v>
      </c>
      <c r="B427" s="193">
        <v>36</v>
      </c>
      <c r="C427" s="193" t="s">
        <v>5202</v>
      </c>
      <c r="D427" s="198" t="s">
        <v>5933</v>
      </c>
      <c r="E427" s="198" t="s">
        <v>5259</v>
      </c>
      <c r="F427" s="193">
        <v>52.43</v>
      </c>
      <c r="G427" s="193">
        <v>164</v>
      </c>
      <c r="H427" s="193">
        <v>86</v>
      </c>
      <c r="I427" s="193">
        <v>33</v>
      </c>
      <c r="J427" s="193">
        <v>20</v>
      </c>
      <c r="K427" s="193">
        <v>0</v>
      </c>
      <c r="L427" s="193">
        <v>0</v>
      </c>
      <c r="M427" s="193">
        <v>0</v>
      </c>
      <c r="N427" s="193">
        <v>0</v>
      </c>
      <c r="O427" s="193">
        <v>1</v>
      </c>
      <c r="P427" s="193">
        <v>31</v>
      </c>
      <c r="Q427" s="193">
        <v>1</v>
      </c>
      <c r="R427" s="193">
        <v>0</v>
      </c>
      <c r="S427" s="193">
        <f t="shared" si="90"/>
        <v>86</v>
      </c>
      <c r="T427" s="193">
        <f t="shared" si="91"/>
        <v>0.38372093023255816</v>
      </c>
      <c r="U427" s="197">
        <f t="shared" si="92"/>
        <v>0</v>
      </c>
      <c r="V427" s="193">
        <f t="shared" si="93"/>
        <v>0.23255813953488372</v>
      </c>
      <c r="W427" s="193">
        <f t="shared" si="94"/>
        <v>1.1627906976744186E-2</v>
      </c>
      <c r="X427" s="193">
        <f t="shared" si="95"/>
        <v>0.36046511627906974</v>
      </c>
      <c r="Y427" s="193">
        <f t="shared" si="96"/>
        <v>0</v>
      </c>
      <c r="Z427" s="193">
        <f t="shared" si="97"/>
        <v>0</v>
      </c>
      <c r="AA427" s="193">
        <f t="shared" si="98"/>
        <v>0</v>
      </c>
      <c r="AB427" s="193">
        <f t="shared" si="99"/>
        <v>1.1627906976744186E-2</v>
      </c>
      <c r="AC427" s="193">
        <f t="shared" si="100"/>
        <v>0</v>
      </c>
      <c r="AD427" s="193">
        <f t="shared" si="101"/>
        <v>0.38372093023255816</v>
      </c>
      <c r="AE427" s="193" t="str">
        <f t="shared" si="102"/>
        <v>Bush</v>
      </c>
      <c r="AF427" s="193"/>
      <c r="AG427" s="193" t="str">
        <f t="shared" si="89"/>
        <v>36-055</v>
      </c>
      <c r="AH427" s="209" t="s">
        <v>5933</v>
      </c>
      <c r="AJ427" s="202">
        <v>36</v>
      </c>
      <c r="AK427" s="202" t="s">
        <v>5202</v>
      </c>
      <c r="AL427" s="209" t="s">
        <v>5933</v>
      </c>
      <c r="AR427"/>
    </row>
    <row r="428" spans="1:44" s="202" customFormat="1" x14ac:dyDescent="0.25">
      <c r="A428" s="193" t="s">
        <v>5356</v>
      </c>
      <c r="B428" s="193">
        <v>36</v>
      </c>
      <c r="C428" s="193" t="s">
        <v>5202</v>
      </c>
      <c r="D428" s="198" t="s">
        <v>5934</v>
      </c>
      <c r="E428" s="198" t="s">
        <v>5260</v>
      </c>
      <c r="F428" s="193">
        <v>65.680000000000007</v>
      </c>
      <c r="G428" s="193">
        <v>169</v>
      </c>
      <c r="H428" s="193">
        <v>111</v>
      </c>
      <c r="I428" s="193">
        <v>53</v>
      </c>
      <c r="J428" s="193">
        <v>20</v>
      </c>
      <c r="K428" s="193">
        <v>0</v>
      </c>
      <c r="L428" s="193">
        <v>3</v>
      </c>
      <c r="M428" s="193">
        <v>1</v>
      </c>
      <c r="N428" s="193">
        <v>0</v>
      </c>
      <c r="O428" s="193">
        <v>0</v>
      </c>
      <c r="P428" s="193">
        <v>31</v>
      </c>
      <c r="Q428" s="193">
        <v>0</v>
      </c>
      <c r="R428" s="193">
        <v>0</v>
      </c>
      <c r="S428" s="193">
        <f t="shared" si="90"/>
        <v>108</v>
      </c>
      <c r="T428" s="193">
        <f t="shared" si="91"/>
        <v>0.49074074074074076</v>
      </c>
      <c r="U428" s="197">
        <f t="shared" si="92"/>
        <v>0</v>
      </c>
      <c r="V428" s="193">
        <f t="shared" si="93"/>
        <v>0.18518518518518517</v>
      </c>
      <c r="W428" s="193">
        <f t="shared" si="94"/>
        <v>0</v>
      </c>
      <c r="X428" s="193">
        <f t="shared" si="95"/>
        <v>0.28703703703703703</v>
      </c>
      <c r="Y428" s="193">
        <f t="shared" si="96"/>
        <v>2.7777777777777776E-2</v>
      </c>
      <c r="Z428" s="193">
        <f t="shared" si="97"/>
        <v>9.2592592592592587E-3</v>
      </c>
      <c r="AA428" s="193">
        <f t="shared" si="98"/>
        <v>0</v>
      </c>
      <c r="AB428" s="193">
        <f t="shared" si="99"/>
        <v>0</v>
      </c>
      <c r="AC428" s="193">
        <f t="shared" si="100"/>
        <v>0</v>
      </c>
      <c r="AD428" s="193">
        <f t="shared" si="101"/>
        <v>0.49074074074074076</v>
      </c>
      <c r="AE428" s="193" t="str">
        <f t="shared" si="102"/>
        <v>Bush</v>
      </c>
      <c r="AF428" s="193"/>
      <c r="AG428" s="193" t="str">
        <f t="shared" si="89"/>
        <v>36-060</v>
      </c>
      <c r="AH428" s="209" t="s">
        <v>5934</v>
      </c>
      <c r="AJ428" s="202">
        <v>36</v>
      </c>
      <c r="AK428" s="202" t="s">
        <v>5202</v>
      </c>
      <c r="AL428" s="209" t="s">
        <v>5934</v>
      </c>
      <c r="AR428"/>
    </row>
    <row r="429" spans="1:44" s="202" customFormat="1" x14ac:dyDescent="0.25">
      <c r="A429" s="193" t="s">
        <v>5357</v>
      </c>
      <c r="B429" s="193">
        <v>36</v>
      </c>
      <c r="C429" s="193" t="s">
        <v>5202</v>
      </c>
      <c r="D429" s="198" t="s">
        <v>5934</v>
      </c>
      <c r="E429" s="198" t="s">
        <v>5261</v>
      </c>
      <c r="F429" s="193">
        <v>45.82</v>
      </c>
      <c r="G429" s="193">
        <v>443</v>
      </c>
      <c r="H429" s="193">
        <v>203</v>
      </c>
      <c r="I429" s="193">
        <v>80</v>
      </c>
      <c r="J429" s="193">
        <v>52</v>
      </c>
      <c r="K429" s="193">
        <v>0</v>
      </c>
      <c r="L429" s="193">
        <v>6</v>
      </c>
      <c r="M429" s="193">
        <v>0</v>
      </c>
      <c r="N429" s="193">
        <v>0</v>
      </c>
      <c r="O429" s="193">
        <v>3</v>
      </c>
      <c r="P429" s="193">
        <v>49</v>
      </c>
      <c r="Q429" s="193">
        <v>5</v>
      </c>
      <c r="R429" s="193">
        <v>0</v>
      </c>
      <c r="S429" s="193">
        <f t="shared" si="90"/>
        <v>195</v>
      </c>
      <c r="T429" s="193">
        <f t="shared" si="91"/>
        <v>0.41025641025641024</v>
      </c>
      <c r="U429" s="197">
        <f t="shared" si="92"/>
        <v>0</v>
      </c>
      <c r="V429" s="193">
        <f t="shared" si="93"/>
        <v>0.26666666666666666</v>
      </c>
      <c r="W429" s="193">
        <f t="shared" si="94"/>
        <v>1.5384615384615385E-2</v>
      </c>
      <c r="X429" s="193">
        <f t="shared" si="95"/>
        <v>0.25128205128205128</v>
      </c>
      <c r="Y429" s="193">
        <f t="shared" si="96"/>
        <v>3.0769230769230771E-2</v>
      </c>
      <c r="Z429" s="193">
        <f t="shared" si="97"/>
        <v>0</v>
      </c>
      <c r="AA429" s="193">
        <f t="shared" si="98"/>
        <v>0</v>
      </c>
      <c r="AB429" s="193">
        <f t="shared" si="99"/>
        <v>2.564102564102564E-2</v>
      </c>
      <c r="AC429" s="193">
        <f t="shared" si="100"/>
        <v>0</v>
      </c>
      <c r="AD429" s="193">
        <f t="shared" si="101"/>
        <v>0.41025641025641024</v>
      </c>
      <c r="AE429" s="193" t="str">
        <f t="shared" si="102"/>
        <v>Bush</v>
      </c>
      <c r="AF429" s="193"/>
      <c r="AG429" s="193" t="str">
        <f t="shared" si="89"/>
        <v>36-075</v>
      </c>
      <c r="AH429" s="209" t="s">
        <v>5934</v>
      </c>
      <c r="AJ429" s="202">
        <v>36</v>
      </c>
      <c r="AK429" s="202" t="s">
        <v>5202</v>
      </c>
      <c r="AL429" s="209" t="s">
        <v>5934</v>
      </c>
      <c r="AR429"/>
    </row>
    <row r="430" spans="1:44" s="202" customFormat="1" x14ac:dyDescent="0.25">
      <c r="A430" s="193" t="s">
        <v>5358</v>
      </c>
      <c r="B430" s="193">
        <v>36</v>
      </c>
      <c r="C430" s="193" t="s">
        <v>5202</v>
      </c>
      <c r="D430" s="198" t="s">
        <v>5934</v>
      </c>
      <c r="E430" s="198" t="s">
        <v>5262</v>
      </c>
      <c r="F430" s="193">
        <v>37.07</v>
      </c>
      <c r="G430" s="193">
        <v>89</v>
      </c>
      <c r="H430" s="193">
        <v>33</v>
      </c>
      <c r="I430" s="193">
        <v>7</v>
      </c>
      <c r="J430" s="193">
        <v>17</v>
      </c>
      <c r="K430" s="193">
        <v>1</v>
      </c>
      <c r="L430" s="193">
        <v>0</v>
      </c>
      <c r="M430" s="193">
        <v>0</v>
      </c>
      <c r="N430" s="193">
        <v>0</v>
      </c>
      <c r="O430" s="193">
        <v>0</v>
      </c>
      <c r="P430" s="193">
        <v>6</v>
      </c>
      <c r="Q430" s="193">
        <v>2</v>
      </c>
      <c r="R430" s="193">
        <v>0</v>
      </c>
      <c r="S430" s="193">
        <f t="shared" si="90"/>
        <v>33</v>
      </c>
      <c r="T430" s="193">
        <f t="shared" si="91"/>
        <v>0.21212121212121213</v>
      </c>
      <c r="U430" s="197">
        <f t="shared" si="92"/>
        <v>3.0303030303030304E-2</v>
      </c>
      <c r="V430" s="193">
        <f t="shared" si="93"/>
        <v>0.51515151515151514</v>
      </c>
      <c r="W430" s="193">
        <f t="shared" si="94"/>
        <v>0</v>
      </c>
      <c r="X430" s="193">
        <f t="shared" si="95"/>
        <v>0.18181818181818182</v>
      </c>
      <c r="Y430" s="193">
        <f t="shared" si="96"/>
        <v>0</v>
      </c>
      <c r="Z430" s="193">
        <f t="shared" si="97"/>
        <v>0</v>
      </c>
      <c r="AA430" s="193">
        <f t="shared" si="98"/>
        <v>0</v>
      </c>
      <c r="AB430" s="193">
        <f t="shared" si="99"/>
        <v>6.0606060606060608E-2</v>
      </c>
      <c r="AC430" s="193">
        <f t="shared" si="100"/>
        <v>0</v>
      </c>
      <c r="AD430" s="193">
        <f t="shared" si="101"/>
        <v>2.5151515151515151</v>
      </c>
      <c r="AE430" s="193" t="str">
        <f t="shared" si="102"/>
        <v>Clinton</v>
      </c>
      <c r="AF430" s="193"/>
      <c r="AG430" s="193" t="str">
        <f t="shared" si="89"/>
        <v>36-085</v>
      </c>
      <c r="AH430" s="209" t="s">
        <v>5934</v>
      </c>
      <c r="AJ430" s="202">
        <v>36</v>
      </c>
      <c r="AK430" s="202" t="s">
        <v>5202</v>
      </c>
      <c r="AL430" s="209" t="s">
        <v>5934</v>
      </c>
      <c r="AR430"/>
    </row>
    <row r="431" spans="1:44" s="202" customFormat="1" x14ac:dyDescent="0.25">
      <c r="A431" s="193" t="s">
        <v>5359</v>
      </c>
      <c r="B431" s="193">
        <v>36</v>
      </c>
      <c r="C431" s="193" t="s">
        <v>5202</v>
      </c>
      <c r="D431" s="198" t="s">
        <v>5933</v>
      </c>
      <c r="E431" s="198" t="s">
        <v>5263</v>
      </c>
      <c r="F431" s="193">
        <v>55.02</v>
      </c>
      <c r="G431" s="193">
        <v>189</v>
      </c>
      <c r="H431" s="193">
        <v>104</v>
      </c>
      <c r="I431" s="193">
        <v>66</v>
      </c>
      <c r="J431" s="193">
        <v>22</v>
      </c>
      <c r="K431" s="193">
        <v>0</v>
      </c>
      <c r="L431" s="193">
        <v>0</v>
      </c>
      <c r="M431" s="193">
        <v>1</v>
      </c>
      <c r="N431" s="193">
        <v>0</v>
      </c>
      <c r="O431" s="193">
        <v>1</v>
      </c>
      <c r="P431" s="193">
        <v>14</v>
      </c>
      <c r="Q431" s="193">
        <v>0</v>
      </c>
      <c r="R431" s="193">
        <v>0</v>
      </c>
      <c r="S431" s="193">
        <f t="shared" si="90"/>
        <v>104</v>
      </c>
      <c r="T431" s="193">
        <f t="shared" si="91"/>
        <v>0.63461538461538458</v>
      </c>
      <c r="U431" s="197">
        <f t="shared" si="92"/>
        <v>0</v>
      </c>
      <c r="V431" s="193">
        <f t="shared" si="93"/>
        <v>0.21153846153846154</v>
      </c>
      <c r="W431" s="193">
        <f t="shared" si="94"/>
        <v>9.6153846153846159E-3</v>
      </c>
      <c r="X431" s="193">
        <f t="shared" si="95"/>
        <v>0.13461538461538461</v>
      </c>
      <c r="Y431" s="193">
        <f t="shared" si="96"/>
        <v>0</v>
      </c>
      <c r="Z431" s="193">
        <f t="shared" si="97"/>
        <v>9.6153846153846159E-3</v>
      </c>
      <c r="AA431" s="193">
        <f t="shared" si="98"/>
        <v>0</v>
      </c>
      <c r="AB431" s="193">
        <f t="shared" si="99"/>
        <v>0</v>
      </c>
      <c r="AC431" s="193">
        <f t="shared" si="100"/>
        <v>0</v>
      </c>
      <c r="AD431" s="193">
        <f t="shared" si="101"/>
        <v>0.63461538461538458</v>
      </c>
      <c r="AE431" s="193" t="str">
        <f t="shared" si="102"/>
        <v>Bush</v>
      </c>
      <c r="AF431" s="193"/>
      <c r="AG431" s="193" t="str">
        <f t="shared" si="89"/>
        <v>36-095</v>
      </c>
      <c r="AH431" s="209" t="s">
        <v>5933</v>
      </c>
      <c r="AJ431" s="202">
        <v>36</v>
      </c>
      <c r="AK431" s="202" t="s">
        <v>5202</v>
      </c>
      <c r="AL431" s="209" t="s">
        <v>5933</v>
      </c>
      <c r="AR431"/>
    </row>
    <row r="432" spans="1:44" s="202" customFormat="1" x14ac:dyDescent="0.25">
      <c r="A432" s="193" t="s">
        <v>5360</v>
      </c>
      <c r="B432" s="193">
        <v>36</v>
      </c>
      <c r="C432" s="193" t="s">
        <v>5202</v>
      </c>
      <c r="D432" s="198" t="s">
        <v>5933</v>
      </c>
      <c r="E432" s="198" t="s">
        <v>5264</v>
      </c>
      <c r="F432" s="193">
        <v>80.260000000000005</v>
      </c>
      <c r="G432" s="193">
        <v>76</v>
      </c>
      <c r="H432" s="193">
        <v>61</v>
      </c>
      <c r="I432" s="193">
        <v>35</v>
      </c>
      <c r="J432" s="193">
        <v>19</v>
      </c>
      <c r="K432" s="193">
        <v>0</v>
      </c>
      <c r="L432" s="193">
        <v>0</v>
      </c>
      <c r="M432" s="193">
        <v>0</v>
      </c>
      <c r="N432" s="193">
        <v>0</v>
      </c>
      <c r="O432" s="193">
        <v>0</v>
      </c>
      <c r="P432" s="193">
        <v>6</v>
      </c>
      <c r="Q432" s="193">
        <v>0</v>
      </c>
      <c r="R432" s="193">
        <v>0</v>
      </c>
      <c r="S432" s="193">
        <f t="shared" si="90"/>
        <v>60</v>
      </c>
      <c r="T432" s="193">
        <f t="shared" si="91"/>
        <v>0.58333333333333337</v>
      </c>
      <c r="U432" s="197">
        <f t="shared" si="92"/>
        <v>0</v>
      </c>
      <c r="V432" s="193">
        <f t="shared" si="93"/>
        <v>0.31666666666666665</v>
      </c>
      <c r="W432" s="193">
        <f t="shared" si="94"/>
        <v>0</v>
      </c>
      <c r="X432" s="193">
        <f t="shared" si="95"/>
        <v>0.1</v>
      </c>
      <c r="Y432" s="193">
        <f t="shared" si="96"/>
        <v>0</v>
      </c>
      <c r="Z432" s="193">
        <f t="shared" si="97"/>
        <v>0</v>
      </c>
      <c r="AA432" s="193">
        <f t="shared" si="98"/>
        <v>0</v>
      </c>
      <c r="AB432" s="193">
        <f t="shared" si="99"/>
        <v>0</v>
      </c>
      <c r="AC432" s="193">
        <f t="shared" si="100"/>
        <v>0</v>
      </c>
      <c r="AD432" s="193">
        <f t="shared" si="101"/>
        <v>0.58333333333333337</v>
      </c>
      <c r="AE432" s="193" t="str">
        <f t="shared" si="102"/>
        <v>Bush</v>
      </c>
      <c r="AF432" s="193"/>
      <c r="AG432" s="193" t="str">
        <f t="shared" si="89"/>
        <v>36-105</v>
      </c>
      <c r="AH432" s="209" t="s">
        <v>5933</v>
      </c>
      <c r="AJ432" s="202">
        <v>36</v>
      </c>
      <c r="AK432" s="202" t="s">
        <v>5202</v>
      </c>
      <c r="AL432" s="209" t="s">
        <v>5933</v>
      </c>
      <c r="AR432"/>
    </row>
    <row r="433" spans="1:44" s="202" customFormat="1" x14ac:dyDescent="0.25">
      <c r="A433" s="193" t="s">
        <v>5361</v>
      </c>
      <c r="B433" s="193">
        <v>36</v>
      </c>
      <c r="C433" s="193" t="s">
        <v>5202</v>
      </c>
      <c r="D433" s="198" t="s">
        <v>5933</v>
      </c>
      <c r="E433" s="198" t="s">
        <v>5265</v>
      </c>
      <c r="F433" s="193">
        <v>60.86</v>
      </c>
      <c r="G433" s="193">
        <v>46</v>
      </c>
      <c r="H433" s="193">
        <v>28</v>
      </c>
      <c r="I433" s="193">
        <v>12</v>
      </c>
      <c r="J433" s="193">
        <v>11</v>
      </c>
      <c r="K433" s="193">
        <v>0</v>
      </c>
      <c r="L433" s="193">
        <v>1</v>
      </c>
      <c r="M433" s="193">
        <v>0</v>
      </c>
      <c r="N433" s="193">
        <v>0</v>
      </c>
      <c r="O433" s="193">
        <v>0</v>
      </c>
      <c r="P433" s="193">
        <v>4</v>
      </c>
      <c r="Q433" s="193">
        <v>0</v>
      </c>
      <c r="R433" s="193">
        <v>0</v>
      </c>
      <c r="S433" s="193">
        <f t="shared" si="90"/>
        <v>28</v>
      </c>
      <c r="T433" s="193">
        <f t="shared" si="91"/>
        <v>0.42857142857142855</v>
      </c>
      <c r="U433" s="197">
        <f t="shared" si="92"/>
        <v>0</v>
      </c>
      <c r="V433" s="193">
        <f t="shared" si="93"/>
        <v>0.39285714285714285</v>
      </c>
      <c r="W433" s="193">
        <f t="shared" si="94"/>
        <v>0</v>
      </c>
      <c r="X433" s="193">
        <f t="shared" si="95"/>
        <v>0.14285714285714285</v>
      </c>
      <c r="Y433" s="193">
        <f t="shared" si="96"/>
        <v>3.5714285714285712E-2</v>
      </c>
      <c r="Z433" s="193">
        <f t="shared" si="97"/>
        <v>0</v>
      </c>
      <c r="AA433" s="193">
        <f t="shared" si="98"/>
        <v>0</v>
      </c>
      <c r="AB433" s="193">
        <f t="shared" si="99"/>
        <v>0</v>
      </c>
      <c r="AC433" s="193">
        <f t="shared" si="100"/>
        <v>0</v>
      </c>
      <c r="AD433" s="193">
        <f t="shared" si="101"/>
        <v>0.42857142857142855</v>
      </c>
      <c r="AE433" s="193" t="str">
        <f t="shared" si="102"/>
        <v>Bush</v>
      </c>
      <c r="AF433" s="193"/>
      <c r="AG433" s="193" t="str">
        <f t="shared" si="89"/>
        <v>36-110</v>
      </c>
      <c r="AH433" s="209" t="s">
        <v>5933</v>
      </c>
      <c r="AJ433" s="202">
        <v>36</v>
      </c>
      <c r="AK433" s="202" t="s">
        <v>5202</v>
      </c>
      <c r="AL433" s="209" t="s">
        <v>5933</v>
      </c>
      <c r="AR433"/>
    </row>
    <row r="434" spans="1:44" s="202" customFormat="1" x14ac:dyDescent="0.25">
      <c r="A434" s="206" t="s">
        <v>5362</v>
      </c>
      <c r="B434" s="194">
        <v>36</v>
      </c>
      <c r="C434" s="206" t="s">
        <v>5202</v>
      </c>
      <c r="D434" s="218" t="s">
        <v>5933</v>
      </c>
      <c r="E434" s="198" t="s">
        <v>5266</v>
      </c>
      <c r="F434" s="193">
        <v>60.45</v>
      </c>
      <c r="G434" s="193">
        <v>665</v>
      </c>
      <c r="H434" s="193">
        <v>402</v>
      </c>
      <c r="I434" s="193">
        <v>175</v>
      </c>
      <c r="J434" s="193">
        <v>66</v>
      </c>
      <c r="K434" s="193">
        <v>0</v>
      </c>
      <c r="L434" s="193">
        <v>2</v>
      </c>
      <c r="M434" s="193">
        <v>1</v>
      </c>
      <c r="N434" s="193">
        <v>0</v>
      </c>
      <c r="O434" s="193">
        <v>3</v>
      </c>
      <c r="P434" s="193">
        <v>149</v>
      </c>
      <c r="Q434" s="193">
        <v>1</v>
      </c>
      <c r="R434" s="193">
        <v>0</v>
      </c>
      <c r="S434" s="193">
        <f t="shared" si="90"/>
        <v>397</v>
      </c>
      <c r="T434" s="193">
        <f t="shared" si="91"/>
        <v>0.44080604534005036</v>
      </c>
      <c r="U434" s="197">
        <f t="shared" si="92"/>
        <v>0</v>
      </c>
      <c r="V434" s="193">
        <f t="shared" si="93"/>
        <v>0.16624685138539042</v>
      </c>
      <c r="W434" s="193">
        <f t="shared" si="94"/>
        <v>7.556675062972292E-3</v>
      </c>
      <c r="X434" s="193">
        <f t="shared" si="95"/>
        <v>0.37531486146095716</v>
      </c>
      <c r="Y434" s="193">
        <f t="shared" si="96"/>
        <v>5.0377833753148613E-3</v>
      </c>
      <c r="Z434" s="193">
        <f t="shared" si="97"/>
        <v>2.5188916876574307E-3</v>
      </c>
      <c r="AA434" s="193">
        <f t="shared" si="98"/>
        <v>0</v>
      </c>
      <c r="AB434" s="193">
        <f t="shared" si="99"/>
        <v>2.5188916876574307E-3</v>
      </c>
      <c r="AC434" s="193">
        <f t="shared" si="100"/>
        <v>0</v>
      </c>
      <c r="AD434" s="193">
        <f t="shared" si="101"/>
        <v>0.44080604534005036</v>
      </c>
      <c r="AE434" s="193" t="str">
        <f t="shared" si="102"/>
        <v>Bush</v>
      </c>
      <c r="AF434" s="193"/>
      <c r="AG434" s="193" t="str">
        <f t="shared" si="89"/>
        <v>36-115</v>
      </c>
      <c r="AH434" s="209" t="s">
        <v>5933</v>
      </c>
      <c r="AJ434" s="202">
        <v>36</v>
      </c>
      <c r="AK434" s="202" t="s">
        <v>5202</v>
      </c>
      <c r="AL434" s="209" t="s">
        <v>5933</v>
      </c>
      <c r="AR434"/>
    </row>
    <row r="435" spans="1:44" s="202" customFormat="1" x14ac:dyDescent="0.25">
      <c r="A435" s="193" t="s">
        <v>5363</v>
      </c>
      <c r="B435" s="193">
        <v>36</v>
      </c>
      <c r="C435" s="193" t="s">
        <v>5202</v>
      </c>
      <c r="D435" s="198" t="s">
        <v>5935</v>
      </c>
      <c r="E435" s="198" t="s">
        <v>5267</v>
      </c>
      <c r="F435" s="193">
        <v>40.67</v>
      </c>
      <c r="G435" s="193">
        <v>118</v>
      </c>
      <c r="H435" s="193">
        <v>48</v>
      </c>
      <c r="I435" s="193">
        <v>18</v>
      </c>
      <c r="J435" s="193">
        <v>3</v>
      </c>
      <c r="K435" s="193">
        <v>0</v>
      </c>
      <c r="L435" s="193">
        <v>2</v>
      </c>
      <c r="M435" s="193">
        <v>0</v>
      </c>
      <c r="N435" s="193">
        <v>2</v>
      </c>
      <c r="O435" s="193">
        <v>0</v>
      </c>
      <c r="P435" s="193">
        <v>23</v>
      </c>
      <c r="Q435" s="193">
        <v>0</v>
      </c>
      <c r="R435" s="193">
        <v>0</v>
      </c>
      <c r="S435" s="193">
        <f t="shared" si="90"/>
        <v>48</v>
      </c>
      <c r="T435" s="193">
        <f t="shared" si="91"/>
        <v>0.375</v>
      </c>
      <c r="U435" s="197">
        <f t="shared" si="92"/>
        <v>0</v>
      </c>
      <c r="V435" s="193">
        <f t="shared" si="93"/>
        <v>6.25E-2</v>
      </c>
      <c r="W435" s="193">
        <f t="shared" si="94"/>
        <v>0</v>
      </c>
      <c r="X435" s="193">
        <f t="shared" si="95"/>
        <v>0.47916666666666669</v>
      </c>
      <c r="Y435" s="193">
        <f t="shared" si="96"/>
        <v>4.1666666666666664E-2</v>
      </c>
      <c r="Z435" s="193">
        <f t="shared" si="97"/>
        <v>0</v>
      </c>
      <c r="AA435" s="193">
        <f t="shared" si="98"/>
        <v>4.1666666666666664E-2</v>
      </c>
      <c r="AB435" s="193">
        <f t="shared" si="99"/>
        <v>0</v>
      </c>
      <c r="AC435" s="193">
        <f t="shared" si="100"/>
        <v>0</v>
      </c>
      <c r="AD435" s="193">
        <f t="shared" si="101"/>
        <v>4.479166666666667</v>
      </c>
      <c r="AE435" s="193" t="str">
        <f t="shared" si="102"/>
        <v>Perot</v>
      </c>
      <c r="AF435" s="193"/>
      <c r="AG435" s="193" t="str">
        <f t="shared" si="89"/>
        <v>36-205</v>
      </c>
      <c r="AH435" s="209" t="s">
        <v>5935</v>
      </c>
      <c r="AJ435" s="202">
        <v>36</v>
      </c>
      <c r="AK435" s="202" t="s">
        <v>5202</v>
      </c>
      <c r="AL435" s="209" t="s">
        <v>5935</v>
      </c>
      <c r="AR435"/>
    </row>
    <row r="436" spans="1:44" s="202" customFormat="1" x14ac:dyDescent="0.25">
      <c r="A436" s="193" t="s">
        <v>5350</v>
      </c>
      <c r="B436" s="193">
        <v>36</v>
      </c>
      <c r="C436" s="193" t="s">
        <v>5202</v>
      </c>
      <c r="D436" s="198" t="s">
        <v>5935</v>
      </c>
      <c r="E436" s="198" t="s">
        <v>5268</v>
      </c>
      <c r="F436" s="193">
        <v>46.66</v>
      </c>
      <c r="G436" s="193">
        <v>60</v>
      </c>
      <c r="H436" s="193">
        <v>28</v>
      </c>
      <c r="I436" s="193">
        <v>13</v>
      </c>
      <c r="J436" s="193">
        <v>8</v>
      </c>
      <c r="K436" s="193">
        <v>0</v>
      </c>
      <c r="L436" s="193">
        <v>0</v>
      </c>
      <c r="M436" s="193">
        <v>0</v>
      </c>
      <c r="N436" s="193">
        <v>0</v>
      </c>
      <c r="O436" s="193">
        <v>0</v>
      </c>
      <c r="P436" s="193">
        <v>7</v>
      </c>
      <c r="Q436" s="193">
        <v>0</v>
      </c>
      <c r="R436" s="193">
        <v>0</v>
      </c>
      <c r="S436" s="193">
        <f t="shared" si="90"/>
        <v>28</v>
      </c>
      <c r="T436" s="193">
        <f t="shared" si="91"/>
        <v>0.4642857142857143</v>
      </c>
      <c r="U436" s="197">
        <f t="shared" si="92"/>
        <v>0</v>
      </c>
      <c r="V436" s="193">
        <f t="shared" si="93"/>
        <v>0.2857142857142857</v>
      </c>
      <c r="W436" s="193">
        <f t="shared" si="94"/>
        <v>0</v>
      </c>
      <c r="X436" s="193">
        <f t="shared" si="95"/>
        <v>0.25</v>
      </c>
      <c r="Y436" s="193">
        <f t="shared" si="96"/>
        <v>0</v>
      </c>
      <c r="Z436" s="193">
        <f t="shared" si="97"/>
        <v>0</v>
      </c>
      <c r="AA436" s="193">
        <f t="shared" si="98"/>
        <v>0</v>
      </c>
      <c r="AB436" s="193">
        <f t="shared" si="99"/>
        <v>0</v>
      </c>
      <c r="AC436" s="193">
        <f t="shared" si="100"/>
        <v>0</v>
      </c>
      <c r="AD436" s="193">
        <f t="shared" si="101"/>
        <v>0.4642857142857143</v>
      </c>
      <c r="AE436" s="193" t="str">
        <f t="shared" si="102"/>
        <v>Bush</v>
      </c>
      <c r="AF436" s="193"/>
      <c r="AG436" s="193" t="str">
        <f t="shared" si="89"/>
        <v>36-215</v>
      </c>
      <c r="AH436" s="209" t="s">
        <v>5935</v>
      </c>
      <c r="AJ436" s="202">
        <v>36</v>
      </c>
      <c r="AK436" s="202" t="s">
        <v>5202</v>
      </c>
      <c r="AL436" s="209" t="s">
        <v>5935</v>
      </c>
      <c r="AR436"/>
    </row>
    <row r="437" spans="1:44" s="202" customFormat="1" x14ac:dyDescent="0.25">
      <c r="A437" s="193" t="s">
        <v>5349</v>
      </c>
      <c r="B437" s="193">
        <v>36</v>
      </c>
      <c r="C437" s="193" t="s">
        <v>5202</v>
      </c>
      <c r="D437" s="198" t="s">
        <v>5935</v>
      </c>
      <c r="E437" s="198" t="s">
        <v>5269</v>
      </c>
      <c r="F437" s="193">
        <v>65.709999999999994</v>
      </c>
      <c r="G437" s="193">
        <v>35</v>
      </c>
      <c r="H437" s="193">
        <v>23</v>
      </c>
      <c r="I437" s="193">
        <v>18</v>
      </c>
      <c r="J437" s="193">
        <v>1</v>
      </c>
      <c r="K437" s="193">
        <v>0</v>
      </c>
      <c r="L437" s="193">
        <v>0</v>
      </c>
      <c r="M437" s="193">
        <v>0</v>
      </c>
      <c r="N437" s="193">
        <v>0</v>
      </c>
      <c r="O437" s="193">
        <v>0</v>
      </c>
      <c r="P437" s="193">
        <v>4</v>
      </c>
      <c r="Q437" s="193">
        <v>0</v>
      </c>
      <c r="R437" s="193">
        <v>0</v>
      </c>
      <c r="S437" s="193">
        <f t="shared" si="90"/>
        <v>23</v>
      </c>
      <c r="T437" s="193">
        <f t="shared" si="91"/>
        <v>0.78260869565217395</v>
      </c>
      <c r="U437" s="197">
        <f t="shared" si="92"/>
        <v>0</v>
      </c>
      <c r="V437" s="193">
        <f t="shared" si="93"/>
        <v>4.3478260869565216E-2</v>
      </c>
      <c r="W437" s="193">
        <f t="shared" si="94"/>
        <v>0</v>
      </c>
      <c r="X437" s="193">
        <f t="shared" si="95"/>
        <v>0.17391304347826086</v>
      </c>
      <c r="Y437" s="193">
        <f t="shared" si="96"/>
        <v>0</v>
      </c>
      <c r="Z437" s="193">
        <f t="shared" si="97"/>
        <v>0</v>
      </c>
      <c r="AA437" s="193">
        <f t="shared" si="98"/>
        <v>0</v>
      </c>
      <c r="AB437" s="193">
        <f t="shared" si="99"/>
        <v>0</v>
      </c>
      <c r="AC437" s="193">
        <f t="shared" si="100"/>
        <v>0</v>
      </c>
      <c r="AD437" s="193">
        <f t="shared" si="101"/>
        <v>0.78260869565217395</v>
      </c>
      <c r="AE437" s="193" t="str">
        <f t="shared" si="102"/>
        <v>Bush</v>
      </c>
      <c r="AF437" s="193"/>
      <c r="AG437" s="193" t="str">
        <f t="shared" si="89"/>
        <v>36-240</v>
      </c>
      <c r="AH437" s="209" t="s">
        <v>5935</v>
      </c>
      <c r="AJ437" s="202">
        <v>36</v>
      </c>
      <c r="AK437" s="202" t="s">
        <v>5202</v>
      </c>
      <c r="AL437" s="209" t="s">
        <v>5935</v>
      </c>
      <c r="AR437"/>
    </row>
    <row r="438" spans="1:44" s="202" customFormat="1" x14ac:dyDescent="0.25">
      <c r="A438" s="193" t="s">
        <v>5348</v>
      </c>
      <c r="B438" s="193">
        <v>36</v>
      </c>
      <c r="C438" s="193" t="s">
        <v>5202</v>
      </c>
      <c r="D438" s="198" t="s">
        <v>5935</v>
      </c>
      <c r="E438" s="198" t="s">
        <v>5270</v>
      </c>
      <c r="F438" s="193">
        <v>66.66</v>
      </c>
      <c r="G438" s="193">
        <v>117</v>
      </c>
      <c r="H438" s="193">
        <v>78</v>
      </c>
      <c r="I438" s="193">
        <v>19</v>
      </c>
      <c r="J438" s="193">
        <v>43</v>
      </c>
      <c r="K438" s="193">
        <v>0</v>
      </c>
      <c r="L438" s="193">
        <v>0</v>
      </c>
      <c r="M438" s="193">
        <v>0</v>
      </c>
      <c r="N438" s="193">
        <v>0</v>
      </c>
      <c r="O438" s="193">
        <v>0</v>
      </c>
      <c r="P438" s="193">
        <v>11</v>
      </c>
      <c r="Q438" s="193">
        <v>0</v>
      </c>
      <c r="R438" s="193">
        <v>0</v>
      </c>
      <c r="S438" s="193">
        <f t="shared" si="90"/>
        <v>73</v>
      </c>
      <c r="T438" s="193">
        <f t="shared" si="91"/>
        <v>0.26027397260273971</v>
      </c>
      <c r="U438" s="197">
        <f t="shared" si="92"/>
        <v>0</v>
      </c>
      <c r="V438" s="193">
        <f t="shared" si="93"/>
        <v>0.58904109589041098</v>
      </c>
      <c r="W438" s="193">
        <f t="shared" si="94"/>
        <v>0</v>
      </c>
      <c r="X438" s="193">
        <f t="shared" si="95"/>
        <v>0.15068493150684931</v>
      </c>
      <c r="Y438" s="193">
        <f t="shared" si="96"/>
        <v>0</v>
      </c>
      <c r="Z438" s="193">
        <f t="shared" si="97"/>
        <v>0</v>
      </c>
      <c r="AA438" s="193">
        <f t="shared" si="98"/>
        <v>0</v>
      </c>
      <c r="AB438" s="193">
        <f t="shared" si="99"/>
        <v>0</v>
      </c>
      <c r="AC438" s="193">
        <f t="shared" si="100"/>
        <v>0</v>
      </c>
      <c r="AD438" s="193">
        <f t="shared" si="101"/>
        <v>2.5890410958904111</v>
      </c>
      <c r="AE438" s="193" t="str">
        <f t="shared" si="102"/>
        <v>Clinton</v>
      </c>
      <c r="AF438" s="193"/>
      <c r="AG438" s="193" t="str">
        <f t="shared" si="89"/>
        <v>36-505</v>
      </c>
      <c r="AH438" s="209" t="s">
        <v>5935</v>
      </c>
      <c r="AJ438" s="202">
        <v>36</v>
      </c>
      <c r="AK438" s="202" t="s">
        <v>5202</v>
      </c>
      <c r="AL438" s="209" t="s">
        <v>5935</v>
      </c>
      <c r="AR438"/>
    </row>
    <row r="439" spans="1:44" s="202" customFormat="1" x14ac:dyDescent="0.25">
      <c r="A439" s="193" t="s">
        <v>5347</v>
      </c>
      <c r="B439" s="193">
        <v>36</v>
      </c>
      <c r="C439" s="193" t="s">
        <v>5202</v>
      </c>
      <c r="D439" s="198" t="s">
        <v>5936</v>
      </c>
      <c r="E439" s="198" t="s">
        <v>5271</v>
      </c>
      <c r="F439" s="193">
        <v>59.17</v>
      </c>
      <c r="G439" s="193">
        <v>267</v>
      </c>
      <c r="H439" s="193">
        <v>158</v>
      </c>
      <c r="I439" s="193">
        <v>60</v>
      </c>
      <c r="J439" s="193">
        <v>62</v>
      </c>
      <c r="K439" s="193">
        <v>0</v>
      </c>
      <c r="L439" s="193">
        <v>0</v>
      </c>
      <c r="M439" s="193">
        <v>0</v>
      </c>
      <c r="N439" s="193">
        <v>0</v>
      </c>
      <c r="O439" s="193">
        <v>3</v>
      </c>
      <c r="P439" s="193">
        <v>27</v>
      </c>
      <c r="Q439" s="193">
        <v>0</v>
      </c>
      <c r="R439" s="193">
        <v>0</v>
      </c>
      <c r="S439" s="193">
        <f t="shared" si="90"/>
        <v>152</v>
      </c>
      <c r="T439" s="193">
        <f t="shared" si="91"/>
        <v>0.39473684210526316</v>
      </c>
      <c r="U439" s="197">
        <f t="shared" si="92"/>
        <v>0</v>
      </c>
      <c r="V439" s="193">
        <f t="shared" si="93"/>
        <v>0.40789473684210525</v>
      </c>
      <c r="W439" s="193">
        <f t="shared" si="94"/>
        <v>1.9736842105263157E-2</v>
      </c>
      <c r="X439" s="193">
        <f t="shared" si="95"/>
        <v>0.17763157894736842</v>
      </c>
      <c r="Y439" s="193">
        <f t="shared" si="96"/>
        <v>0</v>
      </c>
      <c r="Z439" s="193">
        <f t="shared" si="97"/>
        <v>0</v>
      </c>
      <c r="AA439" s="193">
        <f t="shared" si="98"/>
        <v>0</v>
      </c>
      <c r="AB439" s="193">
        <f t="shared" si="99"/>
        <v>0</v>
      </c>
      <c r="AC439" s="193">
        <f t="shared" si="100"/>
        <v>0</v>
      </c>
      <c r="AD439" s="193">
        <f t="shared" si="101"/>
        <v>2.4078947368421053</v>
      </c>
      <c r="AE439" s="193" t="str">
        <f t="shared" si="102"/>
        <v>Clinton</v>
      </c>
      <c r="AF439" s="193"/>
      <c r="AG439" s="193" t="str">
        <f t="shared" si="89"/>
        <v>36-510</v>
      </c>
      <c r="AH439" s="209" t="s">
        <v>5936</v>
      </c>
      <c r="AJ439" s="202">
        <v>36</v>
      </c>
      <c r="AK439" s="202" t="s">
        <v>5202</v>
      </c>
      <c r="AL439" s="209" t="s">
        <v>5936</v>
      </c>
      <c r="AR439"/>
    </row>
    <row r="440" spans="1:44" s="202" customFormat="1" x14ac:dyDescent="0.25">
      <c r="A440" s="193" t="s">
        <v>5346</v>
      </c>
      <c r="B440" s="193">
        <v>36</v>
      </c>
      <c r="C440" s="193" t="s">
        <v>5202</v>
      </c>
      <c r="D440" s="198" t="s">
        <v>5935</v>
      </c>
      <c r="E440" s="198" t="s">
        <v>5272</v>
      </c>
      <c r="F440" s="193">
        <v>53.7</v>
      </c>
      <c r="G440" s="193">
        <v>54</v>
      </c>
      <c r="H440" s="193">
        <v>29</v>
      </c>
      <c r="I440" s="193">
        <v>9</v>
      </c>
      <c r="J440" s="193">
        <v>5</v>
      </c>
      <c r="K440" s="193">
        <v>0</v>
      </c>
      <c r="L440" s="193">
        <v>0</v>
      </c>
      <c r="M440" s="193">
        <v>0</v>
      </c>
      <c r="N440" s="193">
        <v>0</v>
      </c>
      <c r="O440" s="193">
        <v>1</v>
      </c>
      <c r="P440" s="193">
        <v>11</v>
      </c>
      <c r="Q440" s="193">
        <v>0</v>
      </c>
      <c r="R440" s="193">
        <v>0</v>
      </c>
      <c r="S440" s="193">
        <f t="shared" si="90"/>
        <v>26</v>
      </c>
      <c r="T440" s="193">
        <f t="shared" si="91"/>
        <v>0.34615384615384615</v>
      </c>
      <c r="U440" s="197">
        <f t="shared" si="92"/>
        <v>0</v>
      </c>
      <c r="V440" s="193">
        <f t="shared" si="93"/>
        <v>0.19230769230769232</v>
      </c>
      <c r="W440" s="193">
        <f t="shared" si="94"/>
        <v>3.8461538461538464E-2</v>
      </c>
      <c r="X440" s="193">
        <f t="shared" si="95"/>
        <v>0.42307692307692307</v>
      </c>
      <c r="Y440" s="193">
        <f t="shared" si="96"/>
        <v>0</v>
      </c>
      <c r="Z440" s="193">
        <f t="shared" si="97"/>
        <v>0</v>
      </c>
      <c r="AA440" s="193">
        <f t="shared" si="98"/>
        <v>0</v>
      </c>
      <c r="AB440" s="193">
        <f t="shared" si="99"/>
        <v>0</v>
      </c>
      <c r="AC440" s="193">
        <f t="shared" si="100"/>
        <v>0</v>
      </c>
      <c r="AD440" s="193">
        <f t="shared" si="101"/>
        <v>4.4230769230769234</v>
      </c>
      <c r="AE440" s="193" t="str">
        <f t="shared" si="102"/>
        <v>Perot</v>
      </c>
      <c r="AF440" s="193"/>
      <c r="AG440" s="193" t="str">
        <f t="shared" si="89"/>
        <v>36-515</v>
      </c>
      <c r="AH440" s="209" t="s">
        <v>5935</v>
      </c>
      <c r="AJ440" s="202">
        <v>36</v>
      </c>
      <c r="AK440" s="202" t="s">
        <v>5202</v>
      </c>
      <c r="AL440" s="209" t="s">
        <v>5935</v>
      </c>
      <c r="AR440"/>
    </row>
    <row r="441" spans="1:44" s="202" customFormat="1" x14ac:dyDescent="0.25">
      <c r="A441" s="193" t="s">
        <v>5345</v>
      </c>
      <c r="B441" s="193">
        <v>36</v>
      </c>
      <c r="C441" s="193" t="s">
        <v>5202</v>
      </c>
      <c r="D441" s="198" t="s">
        <v>5935</v>
      </c>
      <c r="E441" s="198" t="s">
        <v>5273</v>
      </c>
      <c r="F441" s="193">
        <v>52.85</v>
      </c>
      <c r="G441" s="193">
        <v>70</v>
      </c>
      <c r="H441" s="193">
        <v>37</v>
      </c>
      <c r="I441" s="193">
        <v>3</v>
      </c>
      <c r="J441" s="193">
        <v>31</v>
      </c>
      <c r="K441" s="193">
        <v>0</v>
      </c>
      <c r="L441" s="193">
        <v>0</v>
      </c>
      <c r="M441" s="193">
        <v>0</v>
      </c>
      <c r="N441" s="193">
        <v>0</v>
      </c>
      <c r="O441" s="193">
        <v>0</v>
      </c>
      <c r="P441" s="193">
        <v>2</v>
      </c>
      <c r="Q441" s="193">
        <v>0</v>
      </c>
      <c r="R441" s="193">
        <v>0</v>
      </c>
      <c r="S441" s="193">
        <f t="shared" si="90"/>
        <v>36</v>
      </c>
      <c r="T441" s="193">
        <f t="shared" si="91"/>
        <v>8.3333333333333329E-2</v>
      </c>
      <c r="U441" s="197">
        <f t="shared" si="92"/>
        <v>0</v>
      </c>
      <c r="V441" s="193">
        <f t="shared" si="93"/>
        <v>0.86111111111111116</v>
      </c>
      <c r="W441" s="193">
        <f t="shared" si="94"/>
        <v>0</v>
      </c>
      <c r="X441" s="193">
        <f t="shared" si="95"/>
        <v>5.5555555555555552E-2</v>
      </c>
      <c r="Y441" s="193">
        <f t="shared" si="96"/>
        <v>0</v>
      </c>
      <c r="Z441" s="193">
        <f t="shared" si="97"/>
        <v>0</v>
      </c>
      <c r="AA441" s="193">
        <f t="shared" si="98"/>
        <v>0</v>
      </c>
      <c r="AB441" s="193">
        <f t="shared" si="99"/>
        <v>0</v>
      </c>
      <c r="AC441" s="193">
        <f t="shared" si="100"/>
        <v>0</v>
      </c>
      <c r="AD441" s="193">
        <f t="shared" si="101"/>
        <v>2.8611111111111112</v>
      </c>
      <c r="AE441" s="193" t="str">
        <f t="shared" si="102"/>
        <v>Clinton</v>
      </c>
      <c r="AF441" s="193"/>
      <c r="AG441" s="193" t="str">
        <f t="shared" si="89"/>
        <v>36-520</v>
      </c>
      <c r="AH441" s="209" t="s">
        <v>5935</v>
      </c>
      <c r="AJ441" s="202">
        <v>36</v>
      </c>
      <c r="AK441" s="202" t="s">
        <v>5202</v>
      </c>
      <c r="AL441" s="209" t="s">
        <v>5935</v>
      </c>
      <c r="AR441"/>
    </row>
    <row r="442" spans="1:44" s="202" customFormat="1" x14ac:dyDescent="0.25">
      <c r="A442" s="193" t="s">
        <v>5344</v>
      </c>
      <c r="B442" s="193">
        <v>36</v>
      </c>
      <c r="C442" s="193" t="s">
        <v>5202</v>
      </c>
      <c r="D442" s="198" t="s">
        <v>5935</v>
      </c>
      <c r="E442" s="198" t="s">
        <v>5274</v>
      </c>
      <c r="F442" s="193">
        <v>61.42</v>
      </c>
      <c r="G442" s="193">
        <v>70</v>
      </c>
      <c r="H442" s="193">
        <v>43</v>
      </c>
      <c r="I442" s="193">
        <v>10</v>
      </c>
      <c r="J442" s="193">
        <v>22</v>
      </c>
      <c r="K442" s="193">
        <v>1</v>
      </c>
      <c r="L442" s="193">
        <v>0</v>
      </c>
      <c r="M442" s="193">
        <v>0</v>
      </c>
      <c r="N442" s="193">
        <v>0</v>
      </c>
      <c r="O442" s="193">
        <v>0</v>
      </c>
      <c r="P442" s="193">
        <v>7</v>
      </c>
      <c r="Q442" s="193">
        <v>0</v>
      </c>
      <c r="R442" s="193">
        <v>0</v>
      </c>
      <c r="S442" s="193">
        <f t="shared" si="90"/>
        <v>40</v>
      </c>
      <c r="T442" s="193">
        <f t="shared" si="91"/>
        <v>0.25</v>
      </c>
      <c r="U442" s="197">
        <f t="shared" si="92"/>
        <v>2.5000000000000001E-2</v>
      </c>
      <c r="V442" s="193">
        <f t="shared" si="93"/>
        <v>0.55000000000000004</v>
      </c>
      <c r="W442" s="193">
        <f t="shared" si="94"/>
        <v>0</v>
      </c>
      <c r="X442" s="193">
        <f t="shared" si="95"/>
        <v>0.17499999999999999</v>
      </c>
      <c r="Y442" s="193">
        <f t="shared" si="96"/>
        <v>0</v>
      </c>
      <c r="Z442" s="193">
        <f t="shared" si="97"/>
        <v>0</v>
      </c>
      <c r="AA442" s="193">
        <f t="shared" si="98"/>
        <v>0</v>
      </c>
      <c r="AB442" s="193">
        <f t="shared" si="99"/>
        <v>0</v>
      </c>
      <c r="AC442" s="193">
        <f t="shared" si="100"/>
        <v>0</v>
      </c>
      <c r="AD442" s="193">
        <f t="shared" si="101"/>
        <v>2.5499999999999998</v>
      </c>
      <c r="AE442" s="193" t="str">
        <f t="shared" si="102"/>
        <v>Clinton</v>
      </c>
      <c r="AF442" s="193"/>
      <c r="AG442" s="193" t="str">
        <f t="shared" si="89"/>
        <v>36-525</v>
      </c>
      <c r="AH442" s="209" t="s">
        <v>5935</v>
      </c>
      <c r="AJ442" s="202">
        <v>36</v>
      </c>
      <c r="AK442" s="202" t="s">
        <v>5202</v>
      </c>
      <c r="AL442" s="209" t="s">
        <v>5935</v>
      </c>
      <c r="AR442"/>
    </row>
    <row r="443" spans="1:44" s="202" customFormat="1" x14ac:dyDescent="0.25">
      <c r="A443" s="193" t="s">
        <v>5343</v>
      </c>
      <c r="B443" s="193">
        <v>36</v>
      </c>
      <c r="C443" s="193" t="s">
        <v>5202</v>
      </c>
      <c r="D443" s="198" t="s">
        <v>5935</v>
      </c>
      <c r="E443" s="198" t="s">
        <v>5275</v>
      </c>
      <c r="F443" s="193">
        <v>26.19</v>
      </c>
      <c r="G443" s="193">
        <v>126</v>
      </c>
      <c r="H443" s="193">
        <v>33</v>
      </c>
      <c r="I443" s="193">
        <v>12</v>
      </c>
      <c r="J443" s="193">
        <v>10</v>
      </c>
      <c r="K443" s="193">
        <v>0</v>
      </c>
      <c r="L443" s="193">
        <v>0</v>
      </c>
      <c r="M443" s="193">
        <v>0</v>
      </c>
      <c r="N443" s="193">
        <v>0</v>
      </c>
      <c r="O443" s="193">
        <v>0</v>
      </c>
      <c r="P443" s="193">
        <v>9</v>
      </c>
      <c r="Q443" s="193">
        <v>1</v>
      </c>
      <c r="R443" s="193">
        <v>1</v>
      </c>
      <c r="S443" s="193">
        <f t="shared" si="90"/>
        <v>33</v>
      </c>
      <c r="T443" s="193">
        <f t="shared" si="91"/>
        <v>0.36363636363636365</v>
      </c>
      <c r="U443" s="197">
        <f t="shared" si="92"/>
        <v>0</v>
      </c>
      <c r="V443" s="193">
        <f t="shared" si="93"/>
        <v>0.30303030303030304</v>
      </c>
      <c r="W443" s="193">
        <f t="shared" si="94"/>
        <v>0</v>
      </c>
      <c r="X443" s="193">
        <f t="shared" si="95"/>
        <v>0.27272727272727271</v>
      </c>
      <c r="Y443" s="193">
        <f t="shared" si="96"/>
        <v>0</v>
      </c>
      <c r="Z443" s="193">
        <f t="shared" si="97"/>
        <v>0</v>
      </c>
      <c r="AA443" s="193">
        <f t="shared" si="98"/>
        <v>0</v>
      </c>
      <c r="AB443" s="193">
        <f t="shared" si="99"/>
        <v>3.0303030303030304E-2</v>
      </c>
      <c r="AC443" s="193">
        <f t="shared" si="100"/>
        <v>3.0303030303030304E-2</v>
      </c>
      <c r="AD443" s="193">
        <f t="shared" si="101"/>
        <v>0.36363636363636365</v>
      </c>
      <c r="AE443" s="193" t="str">
        <f t="shared" si="102"/>
        <v>Bush</v>
      </c>
      <c r="AF443" s="193"/>
      <c r="AG443" s="193" t="str">
        <f t="shared" si="89"/>
        <v>36-530</v>
      </c>
      <c r="AH443" s="209" t="s">
        <v>5935</v>
      </c>
      <c r="AJ443" s="202">
        <v>36</v>
      </c>
      <c r="AK443" s="202" t="s">
        <v>5202</v>
      </c>
      <c r="AL443" s="209" t="s">
        <v>5935</v>
      </c>
      <c r="AR443"/>
    </row>
    <row r="444" spans="1:44" s="202" customFormat="1" x14ac:dyDescent="0.25">
      <c r="A444" s="193" t="s">
        <v>5342</v>
      </c>
      <c r="B444" s="193">
        <v>36</v>
      </c>
      <c r="C444" s="193" t="s">
        <v>5202</v>
      </c>
      <c r="D444" s="198" t="s">
        <v>5935</v>
      </c>
      <c r="E444" s="198" t="s">
        <v>5276</v>
      </c>
      <c r="F444" s="193">
        <v>63.63</v>
      </c>
      <c r="G444" s="193">
        <v>33</v>
      </c>
      <c r="H444" s="193">
        <v>21</v>
      </c>
      <c r="I444" s="193">
        <v>19</v>
      </c>
      <c r="J444" s="193">
        <v>1</v>
      </c>
      <c r="K444" s="193">
        <v>0</v>
      </c>
      <c r="L444" s="193">
        <v>0</v>
      </c>
      <c r="M444" s="193">
        <v>0</v>
      </c>
      <c r="N444" s="193">
        <v>0</v>
      </c>
      <c r="O444" s="193">
        <v>0</v>
      </c>
      <c r="P444" s="193">
        <v>1</v>
      </c>
      <c r="Q444" s="193">
        <v>0</v>
      </c>
      <c r="R444" s="193">
        <v>0</v>
      </c>
      <c r="S444" s="193">
        <f t="shared" si="90"/>
        <v>21</v>
      </c>
      <c r="T444" s="193">
        <f t="shared" si="91"/>
        <v>0.90476190476190477</v>
      </c>
      <c r="U444" s="197">
        <f t="shared" si="92"/>
        <v>0</v>
      </c>
      <c r="V444" s="193">
        <f t="shared" si="93"/>
        <v>4.7619047619047616E-2</v>
      </c>
      <c r="W444" s="193">
        <f t="shared" si="94"/>
        <v>0</v>
      </c>
      <c r="X444" s="193">
        <f t="shared" si="95"/>
        <v>4.7619047619047616E-2</v>
      </c>
      <c r="Y444" s="193">
        <f t="shared" si="96"/>
        <v>0</v>
      </c>
      <c r="Z444" s="193">
        <f t="shared" si="97"/>
        <v>0</v>
      </c>
      <c r="AA444" s="193">
        <f t="shared" si="98"/>
        <v>0</v>
      </c>
      <c r="AB444" s="193">
        <f t="shared" si="99"/>
        <v>0</v>
      </c>
      <c r="AC444" s="193">
        <f t="shared" si="100"/>
        <v>0</v>
      </c>
      <c r="AD444" s="193">
        <f t="shared" si="101"/>
        <v>0.90476190476190477</v>
      </c>
      <c r="AE444" s="193" t="str">
        <f t="shared" si="102"/>
        <v>Bush</v>
      </c>
      <c r="AF444" s="193"/>
      <c r="AG444" s="193" t="str">
        <f t="shared" si="89"/>
        <v>36-535</v>
      </c>
      <c r="AH444" s="209" t="s">
        <v>5935</v>
      </c>
      <c r="AJ444" s="202">
        <v>36</v>
      </c>
      <c r="AK444" s="202" t="s">
        <v>5202</v>
      </c>
      <c r="AL444" s="209" t="s">
        <v>5935</v>
      </c>
      <c r="AR444"/>
    </row>
    <row r="445" spans="1:44" s="202" customFormat="1" x14ac:dyDescent="0.25">
      <c r="A445" s="193" t="s">
        <v>5850</v>
      </c>
      <c r="B445" s="193">
        <v>36</v>
      </c>
      <c r="C445" s="193" t="s">
        <v>5202</v>
      </c>
      <c r="D445" s="198" t="s">
        <v>5936</v>
      </c>
      <c r="E445" s="198" t="s">
        <v>5277</v>
      </c>
      <c r="F445" s="193">
        <v>56.89</v>
      </c>
      <c r="G445" s="193">
        <v>58</v>
      </c>
      <c r="H445" s="193">
        <v>33</v>
      </c>
      <c r="I445" s="193">
        <v>11</v>
      </c>
      <c r="J445" s="193">
        <v>9</v>
      </c>
      <c r="K445" s="193">
        <v>0</v>
      </c>
      <c r="L445" s="193">
        <v>0</v>
      </c>
      <c r="M445" s="193">
        <v>0</v>
      </c>
      <c r="N445" s="193">
        <v>1</v>
      </c>
      <c r="O445" s="193">
        <v>0</v>
      </c>
      <c r="P445" s="193">
        <v>11</v>
      </c>
      <c r="Q445" s="193">
        <v>1</v>
      </c>
      <c r="R445" s="193">
        <v>0</v>
      </c>
      <c r="S445" s="193">
        <f t="shared" si="90"/>
        <v>33</v>
      </c>
      <c r="T445" s="193">
        <f t="shared" si="91"/>
        <v>0.33333333333333331</v>
      </c>
      <c r="U445" s="197">
        <f t="shared" si="92"/>
        <v>0</v>
      </c>
      <c r="V445" s="193">
        <f t="shared" si="93"/>
        <v>0.27272727272727271</v>
      </c>
      <c r="W445" s="193">
        <f t="shared" si="94"/>
        <v>0</v>
      </c>
      <c r="X445" s="193">
        <f t="shared" si="95"/>
        <v>0.33333333333333331</v>
      </c>
      <c r="Y445" s="193">
        <f t="shared" si="96"/>
        <v>0</v>
      </c>
      <c r="Z445" s="193">
        <f t="shared" si="97"/>
        <v>0</v>
      </c>
      <c r="AA445" s="193">
        <f t="shared" si="98"/>
        <v>3.0303030303030304E-2</v>
      </c>
      <c r="AB445" s="193">
        <f t="shared" si="99"/>
        <v>3.0303030303030304E-2</v>
      </c>
      <c r="AC445" s="193">
        <f t="shared" si="100"/>
        <v>0</v>
      </c>
      <c r="AD445" s="193">
        <f t="shared" si="101"/>
        <v>9</v>
      </c>
      <c r="AE445" s="193" t="str">
        <f t="shared" si="102"/>
        <v>Tie</v>
      </c>
      <c r="AF445" s="193"/>
      <c r="AG445" s="193" t="str">
        <f t="shared" si="89"/>
        <v>36-540</v>
      </c>
      <c r="AH445" s="209" t="s">
        <v>5936</v>
      </c>
      <c r="AJ445" s="202">
        <v>35</v>
      </c>
      <c r="AK445" s="202" t="s">
        <v>5202</v>
      </c>
      <c r="AL445" s="209" t="s">
        <v>5936</v>
      </c>
      <c r="AR445"/>
    </row>
    <row r="446" spans="1:44" s="202" customFormat="1" x14ac:dyDescent="0.25">
      <c r="A446" s="193" t="s">
        <v>5340</v>
      </c>
      <c r="B446" s="193">
        <v>36</v>
      </c>
      <c r="C446" s="193" t="s">
        <v>5202</v>
      </c>
      <c r="D446" s="198" t="s">
        <v>5936</v>
      </c>
      <c r="E446" s="198" t="s">
        <v>5278</v>
      </c>
      <c r="F446" s="193">
        <v>61.53</v>
      </c>
      <c r="G446" s="193">
        <v>52</v>
      </c>
      <c r="H446" s="193">
        <v>32</v>
      </c>
      <c r="I446" s="193">
        <v>13</v>
      </c>
      <c r="J446" s="193">
        <v>11</v>
      </c>
      <c r="K446" s="193">
        <v>0</v>
      </c>
      <c r="L446" s="193">
        <v>1</v>
      </c>
      <c r="M446" s="193">
        <v>1</v>
      </c>
      <c r="N446" s="193">
        <v>0</v>
      </c>
      <c r="O446" s="193">
        <v>0</v>
      </c>
      <c r="P446" s="193">
        <v>3</v>
      </c>
      <c r="Q446" s="193">
        <v>1</v>
      </c>
      <c r="R446" s="193">
        <v>0</v>
      </c>
      <c r="S446" s="193">
        <f t="shared" si="90"/>
        <v>30</v>
      </c>
      <c r="T446" s="193">
        <f t="shared" si="91"/>
        <v>0.43333333333333335</v>
      </c>
      <c r="U446" s="197">
        <f t="shared" si="92"/>
        <v>0</v>
      </c>
      <c r="V446" s="193">
        <f t="shared" si="93"/>
        <v>0.36666666666666664</v>
      </c>
      <c r="W446" s="193">
        <f t="shared" si="94"/>
        <v>0</v>
      </c>
      <c r="X446" s="193">
        <f t="shared" si="95"/>
        <v>0.1</v>
      </c>
      <c r="Y446" s="193">
        <f t="shared" si="96"/>
        <v>3.3333333333333333E-2</v>
      </c>
      <c r="Z446" s="193">
        <f t="shared" si="97"/>
        <v>3.3333333333333333E-2</v>
      </c>
      <c r="AA446" s="193">
        <f t="shared" si="98"/>
        <v>0</v>
      </c>
      <c r="AB446" s="193">
        <f t="shared" si="99"/>
        <v>3.3333333333333333E-2</v>
      </c>
      <c r="AC446" s="193">
        <f t="shared" si="100"/>
        <v>0</v>
      </c>
      <c r="AD446" s="193">
        <f t="shared" si="101"/>
        <v>0.43333333333333335</v>
      </c>
      <c r="AE446" s="193" t="str">
        <f t="shared" si="102"/>
        <v>Bush</v>
      </c>
      <c r="AF446" s="193"/>
      <c r="AG446" s="193" t="str">
        <f t="shared" si="89"/>
        <v>36-545</v>
      </c>
      <c r="AH446" s="209" t="s">
        <v>5936</v>
      </c>
      <c r="AJ446" s="202">
        <v>36</v>
      </c>
      <c r="AK446" s="202" t="s">
        <v>5202</v>
      </c>
      <c r="AL446" s="209" t="s">
        <v>5936</v>
      </c>
      <c r="AR446"/>
    </row>
    <row r="447" spans="1:44" s="202" customFormat="1" x14ac:dyDescent="0.25">
      <c r="A447" s="193" t="s">
        <v>5339</v>
      </c>
      <c r="B447" s="193">
        <v>36</v>
      </c>
      <c r="C447" s="193" t="s">
        <v>5202</v>
      </c>
      <c r="D447" s="198" t="s">
        <v>5935</v>
      </c>
      <c r="E447" s="198" t="s">
        <v>5279</v>
      </c>
      <c r="F447" s="193">
        <v>50.79</v>
      </c>
      <c r="G447" s="193">
        <v>313</v>
      </c>
      <c r="H447" s="193">
        <v>159</v>
      </c>
      <c r="I447" s="193">
        <v>69</v>
      </c>
      <c r="J447" s="193">
        <v>64</v>
      </c>
      <c r="K447" s="193">
        <v>0</v>
      </c>
      <c r="L447" s="193">
        <v>1</v>
      </c>
      <c r="M447" s="193">
        <v>0</v>
      </c>
      <c r="N447" s="193">
        <v>2</v>
      </c>
      <c r="O447" s="193">
        <v>0</v>
      </c>
      <c r="P447" s="193">
        <v>19</v>
      </c>
      <c r="Q447" s="193">
        <v>0</v>
      </c>
      <c r="R447" s="193">
        <v>1</v>
      </c>
      <c r="S447" s="193">
        <f t="shared" si="90"/>
        <v>156</v>
      </c>
      <c r="T447" s="193">
        <f t="shared" si="91"/>
        <v>0.44230769230769229</v>
      </c>
      <c r="U447" s="197">
        <f t="shared" si="92"/>
        <v>0</v>
      </c>
      <c r="V447" s="193">
        <f t="shared" si="93"/>
        <v>0.41025641025641024</v>
      </c>
      <c r="W447" s="193">
        <f t="shared" si="94"/>
        <v>0</v>
      </c>
      <c r="X447" s="193">
        <f t="shared" si="95"/>
        <v>0.12179487179487179</v>
      </c>
      <c r="Y447" s="193">
        <f t="shared" si="96"/>
        <v>6.41025641025641E-3</v>
      </c>
      <c r="Z447" s="193">
        <f t="shared" si="97"/>
        <v>0</v>
      </c>
      <c r="AA447" s="193">
        <f t="shared" si="98"/>
        <v>1.282051282051282E-2</v>
      </c>
      <c r="AB447" s="193">
        <f t="shared" si="99"/>
        <v>0</v>
      </c>
      <c r="AC447" s="193">
        <f t="shared" si="100"/>
        <v>6.41025641025641E-3</v>
      </c>
      <c r="AD447" s="193">
        <f t="shared" si="101"/>
        <v>0.44230769230769229</v>
      </c>
      <c r="AE447" s="193" t="str">
        <f t="shared" si="102"/>
        <v>Bush</v>
      </c>
      <c r="AF447" s="193"/>
      <c r="AG447" s="193" t="str">
        <f t="shared" si="89"/>
        <v>36-555</v>
      </c>
      <c r="AH447" s="209" t="s">
        <v>5935</v>
      </c>
      <c r="AJ447" s="202">
        <v>36</v>
      </c>
      <c r="AK447" s="202" t="s">
        <v>5202</v>
      </c>
      <c r="AL447" s="209" t="s">
        <v>5935</v>
      </c>
      <c r="AR447"/>
    </row>
    <row r="448" spans="1:44" s="202" customFormat="1" x14ac:dyDescent="0.25">
      <c r="A448" s="193" t="s">
        <v>5338</v>
      </c>
      <c r="B448" s="193">
        <v>36</v>
      </c>
      <c r="C448" s="193" t="s">
        <v>5202</v>
      </c>
      <c r="D448" s="198" t="s">
        <v>5935</v>
      </c>
      <c r="E448" s="198" t="s">
        <v>5280</v>
      </c>
      <c r="F448" s="193">
        <v>59.09</v>
      </c>
      <c r="G448" s="193">
        <v>286</v>
      </c>
      <c r="H448" s="193">
        <v>169</v>
      </c>
      <c r="I448" s="193">
        <v>67</v>
      </c>
      <c r="J448" s="193">
        <v>46</v>
      </c>
      <c r="K448" s="193">
        <v>0</v>
      </c>
      <c r="L448" s="193">
        <v>1</v>
      </c>
      <c r="M448" s="193">
        <v>0</v>
      </c>
      <c r="N448" s="193">
        <v>0</v>
      </c>
      <c r="O448" s="193">
        <v>1</v>
      </c>
      <c r="P448" s="193">
        <v>46</v>
      </c>
      <c r="Q448" s="193">
        <v>0</v>
      </c>
      <c r="R448" s="193">
        <v>1</v>
      </c>
      <c r="S448" s="193">
        <f t="shared" si="90"/>
        <v>162</v>
      </c>
      <c r="T448" s="193">
        <f t="shared" si="91"/>
        <v>0.41358024691358025</v>
      </c>
      <c r="U448" s="197">
        <f t="shared" si="92"/>
        <v>0</v>
      </c>
      <c r="V448" s="193">
        <f t="shared" si="93"/>
        <v>0.2839506172839506</v>
      </c>
      <c r="W448" s="193">
        <f t="shared" si="94"/>
        <v>6.1728395061728392E-3</v>
      </c>
      <c r="X448" s="193">
        <f t="shared" si="95"/>
        <v>0.2839506172839506</v>
      </c>
      <c r="Y448" s="193">
        <f t="shared" si="96"/>
        <v>6.1728395061728392E-3</v>
      </c>
      <c r="Z448" s="193">
        <f t="shared" si="97"/>
        <v>0</v>
      </c>
      <c r="AA448" s="193">
        <f t="shared" si="98"/>
        <v>0</v>
      </c>
      <c r="AB448" s="193">
        <f t="shared" si="99"/>
        <v>0</v>
      </c>
      <c r="AC448" s="193">
        <f t="shared" si="100"/>
        <v>6.1728395061728392E-3</v>
      </c>
      <c r="AD448" s="193">
        <f t="shared" si="101"/>
        <v>0.41358024691358025</v>
      </c>
      <c r="AE448" s="193" t="str">
        <f t="shared" si="102"/>
        <v>Bush</v>
      </c>
      <c r="AF448" s="193"/>
      <c r="AG448" s="193" t="str">
        <f t="shared" si="89"/>
        <v>36-560</v>
      </c>
      <c r="AH448" s="209" t="s">
        <v>5935</v>
      </c>
      <c r="AJ448" s="202">
        <v>36</v>
      </c>
      <c r="AK448" s="202" t="s">
        <v>5202</v>
      </c>
      <c r="AL448" s="209" t="s">
        <v>5935</v>
      </c>
      <c r="AR448"/>
    </row>
    <row r="449" spans="1:44" s="202" customFormat="1" x14ac:dyDescent="0.25">
      <c r="A449" s="193" t="s">
        <v>5337</v>
      </c>
      <c r="B449" s="193">
        <v>36</v>
      </c>
      <c r="C449" s="193" t="s">
        <v>5202</v>
      </c>
      <c r="D449" s="198" t="s">
        <v>5935</v>
      </c>
      <c r="E449" s="198" t="s">
        <v>5281</v>
      </c>
      <c r="F449" s="193">
        <v>51.57</v>
      </c>
      <c r="G449" s="193">
        <v>95</v>
      </c>
      <c r="H449" s="193">
        <v>49</v>
      </c>
      <c r="I449" s="193">
        <v>10</v>
      </c>
      <c r="J449" s="193">
        <v>14</v>
      </c>
      <c r="K449" s="193">
        <v>0</v>
      </c>
      <c r="L449" s="193">
        <v>0</v>
      </c>
      <c r="M449" s="193">
        <v>0</v>
      </c>
      <c r="N449" s="193">
        <v>0</v>
      </c>
      <c r="O449" s="193">
        <v>0</v>
      </c>
      <c r="P449" s="193">
        <v>22</v>
      </c>
      <c r="Q449" s="193">
        <v>1</v>
      </c>
      <c r="R449" s="202">
        <v>0</v>
      </c>
      <c r="S449" s="193">
        <f t="shared" si="90"/>
        <v>47</v>
      </c>
      <c r="T449" s="193">
        <f t="shared" si="91"/>
        <v>0.21276595744680851</v>
      </c>
      <c r="U449" s="197">
        <f t="shared" si="92"/>
        <v>0</v>
      </c>
      <c r="V449" s="193">
        <f t="shared" si="93"/>
        <v>0.2978723404255319</v>
      </c>
      <c r="W449" s="193">
        <f t="shared" si="94"/>
        <v>0</v>
      </c>
      <c r="X449" s="193">
        <f t="shared" si="95"/>
        <v>0.46808510638297873</v>
      </c>
      <c r="Y449" s="193">
        <f t="shared" si="96"/>
        <v>0</v>
      </c>
      <c r="Z449" s="193">
        <f t="shared" si="97"/>
        <v>0</v>
      </c>
      <c r="AA449" s="193">
        <f t="shared" si="98"/>
        <v>0</v>
      </c>
      <c r="AB449" s="193">
        <f t="shared" si="99"/>
        <v>2.1276595744680851E-2</v>
      </c>
      <c r="AC449" s="193">
        <f t="shared" si="100"/>
        <v>0</v>
      </c>
      <c r="AD449" s="193">
        <f t="shared" si="101"/>
        <v>4.4680851063829792</v>
      </c>
      <c r="AE449" s="193" t="str">
        <f t="shared" si="102"/>
        <v>Perot</v>
      </c>
      <c r="AF449" s="193"/>
      <c r="AG449" s="193" t="str">
        <f t="shared" si="89"/>
        <v>36-565</v>
      </c>
      <c r="AH449" s="209" t="s">
        <v>5935</v>
      </c>
      <c r="AJ449" s="202">
        <v>36</v>
      </c>
      <c r="AK449" s="202" t="s">
        <v>5202</v>
      </c>
      <c r="AL449" s="209" t="s">
        <v>5935</v>
      </c>
      <c r="AR449"/>
    </row>
    <row r="450" spans="1:44" s="202" customFormat="1" x14ac:dyDescent="0.25">
      <c r="A450" s="193" t="s">
        <v>5336</v>
      </c>
      <c r="B450" s="193">
        <v>36</v>
      </c>
      <c r="C450" s="193" t="s">
        <v>5202</v>
      </c>
      <c r="D450" s="198" t="s">
        <v>5935</v>
      </c>
      <c r="E450" s="198" t="s">
        <v>5282</v>
      </c>
      <c r="F450" s="193">
        <v>61.76</v>
      </c>
      <c r="G450" s="193">
        <v>136</v>
      </c>
      <c r="H450" s="193">
        <v>84</v>
      </c>
      <c r="I450" s="193">
        <v>38</v>
      </c>
      <c r="J450" s="193">
        <v>36</v>
      </c>
      <c r="K450" s="193">
        <v>0</v>
      </c>
      <c r="L450" s="193">
        <v>0</v>
      </c>
      <c r="M450" s="193">
        <v>1</v>
      </c>
      <c r="N450" s="193">
        <v>0</v>
      </c>
      <c r="O450" s="193">
        <v>0</v>
      </c>
      <c r="P450" s="193">
        <v>6</v>
      </c>
      <c r="Q450" s="193">
        <v>0</v>
      </c>
      <c r="R450" s="193">
        <v>0</v>
      </c>
      <c r="S450" s="193">
        <f t="shared" si="90"/>
        <v>81</v>
      </c>
      <c r="T450" s="193">
        <f t="shared" si="91"/>
        <v>0.46913580246913578</v>
      </c>
      <c r="U450" s="197">
        <f t="shared" si="92"/>
        <v>0</v>
      </c>
      <c r="V450" s="193">
        <f t="shared" si="93"/>
        <v>0.44444444444444442</v>
      </c>
      <c r="W450" s="193">
        <f t="shared" si="94"/>
        <v>0</v>
      </c>
      <c r="X450" s="193">
        <f t="shared" si="95"/>
        <v>7.407407407407407E-2</v>
      </c>
      <c r="Y450" s="193">
        <f t="shared" si="96"/>
        <v>0</v>
      </c>
      <c r="Z450" s="193">
        <f t="shared" si="97"/>
        <v>1.2345679012345678E-2</v>
      </c>
      <c r="AA450" s="193">
        <f t="shared" si="98"/>
        <v>0</v>
      </c>
      <c r="AB450" s="193">
        <f t="shared" si="99"/>
        <v>0</v>
      </c>
      <c r="AC450" s="193">
        <f t="shared" si="100"/>
        <v>0</v>
      </c>
      <c r="AD450" s="193">
        <f t="shared" si="101"/>
        <v>0.46913580246913578</v>
      </c>
      <c r="AE450" s="193" t="str">
        <f t="shared" si="102"/>
        <v>Bush</v>
      </c>
      <c r="AF450" s="193"/>
      <c r="AG450" s="193" t="str">
        <f t="shared" ref="AG450:AG513" si="103">A450</f>
        <v>36-570</v>
      </c>
      <c r="AH450" s="209" t="s">
        <v>5935</v>
      </c>
      <c r="AJ450" s="202">
        <v>36</v>
      </c>
      <c r="AK450" s="202" t="s">
        <v>5202</v>
      </c>
      <c r="AL450" s="209" t="s">
        <v>5935</v>
      </c>
      <c r="AR450"/>
    </row>
    <row r="451" spans="1:44" s="202" customFormat="1" x14ac:dyDescent="0.25">
      <c r="A451" s="193" t="s">
        <v>5334</v>
      </c>
      <c r="B451" s="193">
        <v>36</v>
      </c>
      <c r="C451" s="193" t="s">
        <v>5202</v>
      </c>
      <c r="D451" s="198" t="s">
        <v>5935</v>
      </c>
      <c r="E451" s="198" t="s">
        <v>5283</v>
      </c>
      <c r="F451" s="193">
        <v>66.66</v>
      </c>
      <c r="G451" s="193">
        <v>36</v>
      </c>
      <c r="H451" s="193">
        <v>24</v>
      </c>
      <c r="I451" s="193">
        <v>4</v>
      </c>
      <c r="J451" s="193">
        <v>10</v>
      </c>
      <c r="K451" s="193">
        <v>0</v>
      </c>
      <c r="L451" s="193">
        <v>1</v>
      </c>
      <c r="M451" s="193">
        <v>0</v>
      </c>
      <c r="N451" s="193">
        <v>0</v>
      </c>
      <c r="O451" s="193">
        <v>0</v>
      </c>
      <c r="P451" s="193">
        <v>5</v>
      </c>
      <c r="Q451" s="193">
        <v>0</v>
      </c>
      <c r="R451" s="193">
        <v>0</v>
      </c>
      <c r="S451" s="193">
        <f t="shared" ref="S451:S514" si="104">SUM(I451:R451)</f>
        <v>20</v>
      </c>
      <c r="T451" s="193">
        <f t="shared" ref="T451:T514" si="105">I451/S451</f>
        <v>0.2</v>
      </c>
      <c r="U451" s="197">
        <f t="shared" ref="U451:U514" si="106">K451/S451</f>
        <v>0</v>
      </c>
      <c r="V451" s="193">
        <f t="shared" ref="V451:V514" si="107">J451/S451</f>
        <v>0.5</v>
      </c>
      <c r="W451" s="193">
        <f t="shared" ref="W451:W514" si="108">O451/S451</f>
        <v>0</v>
      </c>
      <c r="X451" s="193">
        <f t="shared" ref="X451:X514" si="109">P451/S451</f>
        <v>0.25</v>
      </c>
      <c r="Y451" s="193">
        <f t="shared" ref="Y451:Y514" si="110">L451/S451</f>
        <v>0.05</v>
      </c>
      <c r="Z451" s="193">
        <f t="shared" ref="Z451:Z514" si="111">M451/S451</f>
        <v>0</v>
      </c>
      <c r="AA451" s="193">
        <f t="shared" ref="AA451:AA514" si="112">N451/S451</f>
        <v>0</v>
      </c>
      <c r="AB451" s="193">
        <f t="shared" ref="AB451:AB514" si="113">Q451/S451</f>
        <v>0</v>
      </c>
      <c r="AC451" s="193">
        <f t="shared" ref="AC451:AC514" si="114">R451/S451</f>
        <v>0</v>
      </c>
      <c r="AD451" s="193">
        <f t="shared" ref="AD451:AD514" si="115">IF(S451=0,10,IF(MAX(I451:R451)=LARGE(I451:R451,2),9,IF(I451=MAX(I451:R451),T451,IF(K451=MAX(I451:R451),U451+1,IF(J451=MAX(I451:R451),V451+2,IF(O451=MAX(I451:R451),W451+3,IF(P451=MAX(I451:R451),X451+4,IF(L451=MAX(I451:R451),Y451+5,IF(M451=MAX(I451:R451),Z451+6,IF(N451=MAX(I451:R451),AA451+7,IF(Q451=MAX(I451:R451),AB451+8,-1)))))))))))</f>
        <v>2.5</v>
      </c>
      <c r="AE451" s="193" t="str">
        <f t="shared" ref="AE451:AE514" si="116">IF(AD451&gt;=9,"Tie",IF(AD451&gt;4,"Perot",IF(AD451&gt;2,"Clinton","Bush")))</f>
        <v>Clinton</v>
      </c>
      <c r="AF451" s="193"/>
      <c r="AG451" s="193" t="str">
        <f t="shared" si="103"/>
        <v>36-575</v>
      </c>
      <c r="AH451" s="209" t="s">
        <v>5935</v>
      </c>
      <c r="AJ451" s="202">
        <v>36</v>
      </c>
      <c r="AK451" s="202" t="s">
        <v>5202</v>
      </c>
      <c r="AL451" s="209" t="s">
        <v>5935</v>
      </c>
      <c r="AR451"/>
    </row>
    <row r="452" spans="1:44" s="202" customFormat="1" x14ac:dyDescent="0.25">
      <c r="A452" s="193" t="s">
        <v>5333</v>
      </c>
      <c r="B452" s="193">
        <v>36</v>
      </c>
      <c r="C452" s="193" t="s">
        <v>5202</v>
      </c>
      <c r="D452" s="198" t="s">
        <v>5935</v>
      </c>
      <c r="E452" s="198" t="s">
        <v>5284</v>
      </c>
      <c r="F452" s="193">
        <v>70.33</v>
      </c>
      <c r="G452" s="193">
        <v>118</v>
      </c>
      <c r="H452" s="193">
        <v>83</v>
      </c>
      <c r="I452" s="193">
        <v>33</v>
      </c>
      <c r="J452" s="193">
        <v>37</v>
      </c>
      <c r="K452" s="193">
        <v>1</v>
      </c>
      <c r="L452" s="193">
        <v>0</v>
      </c>
      <c r="M452" s="193">
        <v>0</v>
      </c>
      <c r="N452" s="193">
        <v>0</v>
      </c>
      <c r="O452" s="193">
        <v>0</v>
      </c>
      <c r="P452" s="193">
        <v>11</v>
      </c>
      <c r="Q452" s="193">
        <v>0</v>
      </c>
      <c r="R452" s="193">
        <v>0</v>
      </c>
      <c r="S452" s="193">
        <f t="shared" si="104"/>
        <v>82</v>
      </c>
      <c r="T452" s="193">
        <f t="shared" si="105"/>
        <v>0.40243902439024393</v>
      </c>
      <c r="U452" s="197">
        <f t="shared" si="106"/>
        <v>1.2195121951219513E-2</v>
      </c>
      <c r="V452" s="193">
        <f t="shared" si="107"/>
        <v>0.45121951219512196</v>
      </c>
      <c r="W452" s="193">
        <f t="shared" si="108"/>
        <v>0</v>
      </c>
      <c r="X452" s="193">
        <f t="shared" si="109"/>
        <v>0.13414634146341464</v>
      </c>
      <c r="Y452" s="193">
        <f t="shared" si="110"/>
        <v>0</v>
      </c>
      <c r="Z452" s="193">
        <f t="shared" si="111"/>
        <v>0</v>
      </c>
      <c r="AA452" s="193">
        <f t="shared" si="112"/>
        <v>0</v>
      </c>
      <c r="AB452" s="193">
        <f t="shared" si="113"/>
        <v>0</v>
      </c>
      <c r="AC452" s="193">
        <f t="shared" si="114"/>
        <v>0</v>
      </c>
      <c r="AD452" s="193">
        <f t="shared" si="115"/>
        <v>2.4512195121951219</v>
      </c>
      <c r="AE452" s="193" t="str">
        <f t="shared" si="116"/>
        <v>Clinton</v>
      </c>
      <c r="AF452" s="193"/>
      <c r="AG452" s="193" t="str">
        <f t="shared" si="103"/>
        <v>36-580</v>
      </c>
      <c r="AH452" s="209" t="s">
        <v>5935</v>
      </c>
      <c r="AJ452" s="202">
        <v>36</v>
      </c>
      <c r="AK452" s="202" t="s">
        <v>5202</v>
      </c>
      <c r="AL452" s="209" t="s">
        <v>5935</v>
      </c>
      <c r="AR452"/>
    </row>
    <row r="453" spans="1:44" s="202" customFormat="1" x14ac:dyDescent="0.25">
      <c r="A453" s="193" t="s">
        <v>5332</v>
      </c>
      <c r="B453" s="193">
        <v>36</v>
      </c>
      <c r="C453" s="193" t="s">
        <v>5202</v>
      </c>
      <c r="D453" s="198" t="s">
        <v>5936</v>
      </c>
      <c r="E453" s="198" t="s">
        <v>5335</v>
      </c>
      <c r="F453" s="193">
        <v>72.41</v>
      </c>
      <c r="G453" s="193">
        <v>87</v>
      </c>
      <c r="H453" s="193">
        <v>63</v>
      </c>
      <c r="I453" s="193">
        <v>27</v>
      </c>
      <c r="J453" s="193">
        <v>18</v>
      </c>
      <c r="K453" s="193">
        <v>1</v>
      </c>
      <c r="L453" s="193">
        <v>4</v>
      </c>
      <c r="M453" s="193">
        <v>0</v>
      </c>
      <c r="N453" s="193">
        <v>0</v>
      </c>
      <c r="O453" s="193">
        <v>0</v>
      </c>
      <c r="P453" s="193">
        <v>9</v>
      </c>
      <c r="Q453" s="193">
        <v>0</v>
      </c>
      <c r="R453" s="193">
        <v>0</v>
      </c>
      <c r="S453" s="193">
        <f t="shared" si="104"/>
        <v>59</v>
      </c>
      <c r="T453" s="193">
        <f t="shared" si="105"/>
        <v>0.4576271186440678</v>
      </c>
      <c r="U453" s="197">
        <f t="shared" si="106"/>
        <v>1.6949152542372881E-2</v>
      </c>
      <c r="V453" s="193">
        <f t="shared" si="107"/>
        <v>0.30508474576271188</v>
      </c>
      <c r="W453" s="193">
        <f t="shared" si="108"/>
        <v>0</v>
      </c>
      <c r="X453" s="193">
        <f t="shared" si="109"/>
        <v>0.15254237288135594</v>
      </c>
      <c r="Y453" s="193">
        <f t="shared" si="110"/>
        <v>6.7796610169491525E-2</v>
      </c>
      <c r="Z453" s="193">
        <f t="shared" si="111"/>
        <v>0</v>
      </c>
      <c r="AA453" s="193">
        <f t="shared" si="112"/>
        <v>0</v>
      </c>
      <c r="AB453" s="193">
        <f t="shared" si="113"/>
        <v>0</v>
      </c>
      <c r="AC453" s="193">
        <f t="shared" si="114"/>
        <v>0</v>
      </c>
      <c r="AD453" s="193">
        <f t="shared" si="115"/>
        <v>0.4576271186440678</v>
      </c>
      <c r="AE453" s="193" t="str">
        <f t="shared" si="116"/>
        <v>Bush</v>
      </c>
      <c r="AF453" s="193"/>
      <c r="AG453" s="193" t="str">
        <f t="shared" si="103"/>
        <v>36-585</v>
      </c>
      <c r="AH453" s="209" t="s">
        <v>5936</v>
      </c>
      <c r="AJ453" s="202">
        <v>36</v>
      </c>
      <c r="AK453" s="202" t="s">
        <v>5202</v>
      </c>
      <c r="AL453" s="209" t="s">
        <v>5936</v>
      </c>
      <c r="AR453"/>
    </row>
    <row r="454" spans="1:44" s="202" customFormat="1" x14ac:dyDescent="0.25">
      <c r="A454" s="193" t="s">
        <v>5331</v>
      </c>
      <c r="B454" s="193">
        <v>36</v>
      </c>
      <c r="C454" s="193" t="s">
        <v>5202</v>
      </c>
      <c r="D454" s="198" t="s">
        <v>5935</v>
      </c>
      <c r="E454" s="198" t="s">
        <v>5285</v>
      </c>
      <c r="F454" s="193">
        <v>68</v>
      </c>
      <c r="G454" s="193">
        <v>125</v>
      </c>
      <c r="H454" s="193">
        <v>85</v>
      </c>
      <c r="I454" s="193">
        <v>24</v>
      </c>
      <c r="J454" s="193">
        <v>37</v>
      </c>
      <c r="K454" s="193">
        <v>0</v>
      </c>
      <c r="L454" s="193">
        <v>0</v>
      </c>
      <c r="M454" s="193">
        <v>0</v>
      </c>
      <c r="N454" s="193">
        <v>0</v>
      </c>
      <c r="O454" s="193">
        <v>0</v>
      </c>
      <c r="P454" s="193">
        <v>19</v>
      </c>
      <c r="Q454" s="193">
        <v>0</v>
      </c>
      <c r="R454" s="193">
        <v>0</v>
      </c>
      <c r="S454" s="193">
        <f t="shared" si="104"/>
        <v>80</v>
      </c>
      <c r="T454" s="193">
        <f t="shared" si="105"/>
        <v>0.3</v>
      </c>
      <c r="U454" s="197">
        <f t="shared" si="106"/>
        <v>0</v>
      </c>
      <c r="V454" s="193">
        <f t="shared" si="107"/>
        <v>0.46250000000000002</v>
      </c>
      <c r="W454" s="193">
        <f t="shared" si="108"/>
        <v>0</v>
      </c>
      <c r="X454" s="193">
        <f t="shared" si="109"/>
        <v>0.23749999999999999</v>
      </c>
      <c r="Y454" s="193">
        <f t="shared" si="110"/>
        <v>0</v>
      </c>
      <c r="Z454" s="193">
        <f t="shared" si="111"/>
        <v>0</v>
      </c>
      <c r="AA454" s="193">
        <f t="shared" si="112"/>
        <v>0</v>
      </c>
      <c r="AB454" s="193">
        <f t="shared" si="113"/>
        <v>0</v>
      </c>
      <c r="AC454" s="193">
        <f t="shared" si="114"/>
        <v>0</v>
      </c>
      <c r="AD454" s="193">
        <f t="shared" si="115"/>
        <v>2.4624999999999999</v>
      </c>
      <c r="AE454" s="193" t="str">
        <f t="shared" si="116"/>
        <v>Clinton</v>
      </c>
      <c r="AF454" s="193"/>
      <c r="AG454" s="193" t="str">
        <f t="shared" si="103"/>
        <v>36-590</v>
      </c>
      <c r="AH454" s="209" t="s">
        <v>5935</v>
      </c>
      <c r="AJ454" s="202">
        <v>36</v>
      </c>
      <c r="AK454" s="202" t="s">
        <v>5202</v>
      </c>
      <c r="AL454" s="209" t="s">
        <v>5935</v>
      </c>
      <c r="AR454"/>
    </row>
    <row r="455" spans="1:44" s="202" customFormat="1" x14ac:dyDescent="0.25">
      <c r="A455" s="193" t="s">
        <v>5330</v>
      </c>
      <c r="B455" s="193">
        <v>36</v>
      </c>
      <c r="C455" s="193" t="s">
        <v>5202</v>
      </c>
      <c r="D455" s="198" t="s">
        <v>5935</v>
      </c>
      <c r="E455" s="198" t="s">
        <v>5286</v>
      </c>
      <c r="F455" s="193">
        <v>71.87</v>
      </c>
      <c r="G455" s="193">
        <v>64</v>
      </c>
      <c r="H455" s="193">
        <v>46</v>
      </c>
      <c r="I455" s="193">
        <v>16</v>
      </c>
      <c r="J455" s="193">
        <v>17</v>
      </c>
      <c r="K455" s="193">
        <v>0</v>
      </c>
      <c r="L455" s="193">
        <v>0</v>
      </c>
      <c r="M455" s="193">
        <v>0</v>
      </c>
      <c r="N455" s="193">
        <v>0</v>
      </c>
      <c r="O455" s="193">
        <v>0</v>
      </c>
      <c r="P455" s="193">
        <v>9</v>
      </c>
      <c r="Q455" s="193">
        <v>1</v>
      </c>
      <c r="R455" s="193">
        <v>0</v>
      </c>
      <c r="S455" s="193">
        <f t="shared" si="104"/>
        <v>43</v>
      </c>
      <c r="T455" s="193">
        <f t="shared" si="105"/>
        <v>0.37209302325581395</v>
      </c>
      <c r="U455" s="197">
        <f t="shared" si="106"/>
        <v>0</v>
      </c>
      <c r="V455" s="193">
        <f t="shared" si="107"/>
        <v>0.39534883720930231</v>
      </c>
      <c r="W455" s="193">
        <f t="shared" si="108"/>
        <v>0</v>
      </c>
      <c r="X455" s="193">
        <f t="shared" si="109"/>
        <v>0.20930232558139536</v>
      </c>
      <c r="Y455" s="193">
        <f t="shared" si="110"/>
        <v>0</v>
      </c>
      <c r="Z455" s="193">
        <f t="shared" si="111"/>
        <v>0</v>
      </c>
      <c r="AA455" s="193">
        <f t="shared" si="112"/>
        <v>0</v>
      </c>
      <c r="AB455" s="193">
        <f t="shared" si="113"/>
        <v>2.3255813953488372E-2</v>
      </c>
      <c r="AC455" s="193">
        <f t="shared" si="114"/>
        <v>0</v>
      </c>
      <c r="AD455" s="193">
        <f t="shared" si="115"/>
        <v>2.3953488372093021</v>
      </c>
      <c r="AE455" s="193" t="str">
        <f t="shared" si="116"/>
        <v>Clinton</v>
      </c>
      <c r="AF455" s="193"/>
      <c r="AG455" s="193" t="str">
        <f t="shared" si="103"/>
        <v>36-595</v>
      </c>
      <c r="AH455" s="209" t="s">
        <v>5935</v>
      </c>
      <c r="AJ455" s="202">
        <v>36</v>
      </c>
      <c r="AK455" s="202" t="s">
        <v>5202</v>
      </c>
      <c r="AL455" s="209" t="s">
        <v>5935</v>
      </c>
      <c r="AR455"/>
    </row>
    <row r="456" spans="1:44" s="202" customFormat="1" x14ac:dyDescent="0.25">
      <c r="A456" s="193" t="s">
        <v>5329</v>
      </c>
      <c r="B456" s="193">
        <v>36</v>
      </c>
      <c r="C456" s="193" t="s">
        <v>5202</v>
      </c>
      <c r="D456" s="198" t="s">
        <v>5936</v>
      </c>
      <c r="E456" s="198" t="s">
        <v>5287</v>
      </c>
      <c r="F456" s="193">
        <v>70</v>
      </c>
      <c r="G456" s="193">
        <v>140</v>
      </c>
      <c r="H456" s="193">
        <v>98</v>
      </c>
      <c r="I456" s="193">
        <v>35</v>
      </c>
      <c r="J456" s="193">
        <v>36</v>
      </c>
      <c r="K456" s="193">
        <v>1</v>
      </c>
      <c r="L456" s="193">
        <v>0</v>
      </c>
      <c r="M456" s="193">
        <v>0</v>
      </c>
      <c r="N456" s="193">
        <v>0</v>
      </c>
      <c r="O456" s="193">
        <v>2</v>
      </c>
      <c r="P456" s="193">
        <v>16</v>
      </c>
      <c r="Q456" s="193">
        <v>1</v>
      </c>
      <c r="R456" s="193">
        <v>0</v>
      </c>
      <c r="S456" s="193">
        <f t="shared" si="104"/>
        <v>91</v>
      </c>
      <c r="T456" s="193">
        <f t="shared" si="105"/>
        <v>0.38461538461538464</v>
      </c>
      <c r="U456" s="197">
        <f t="shared" si="106"/>
        <v>1.098901098901099E-2</v>
      </c>
      <c r="V456" s="193">
        <f t="shared" si="107"/>
        <v>0.39560439560439559</v>
      </c>
      <c r="W456" s="193">
        <f t="shared" si="108"/>
        <v>2.197802197802198E-2</v>
      </c>
      <c r="X456" s="193">
        <f t="shared" si="109"/>
        <v>0.17582417582417584</v>
      </c>
      <c r="Y456" s="193">
        <f t="shared" si="110"/>
        <v>0</v>
      </c>
      <c r="Z456" s="193">
        <f t="shared" si="111"/>
        <v>0</v>
      </c>
      <c r="AA456" s="193">
        <f t="shared" si="112"/>
        <v>0</v>
      </c>
      <c r="AB456" s="193">
        <f t="shared" si="113"/>
        <v>1.098901098901099E-2</v>
      </c>
      <c r="AC456" s="193">
        <f t="shared" si="114"/>
        <v>0</v>
      </c>
      <c r="AD456" s="193">
        <f t="shared" si="115"/>
        <v>2.3956043956043955</v>
      </c>
      <c r="AE456" s="193" t="str">
        <f t="shared" si="116"/>
        <v>Clinton</v>
      </c>
      <c r="AF456" s="193"/>
      <c r="AG456" s="193" t="str">
        <f t="shared" si="103"/>
        <v>36-600</v>
      </c>
      <c r="AH456" s="209" t="s">
        <v>5936</v>
      </c>
      <c r="AJ456" s="202">
        <v>36</v>
      </c>
      <c r="AK456" s="202" t="s">
        <v>5202</v>
      </c>
      <c r="AL456" s="209" t="s">
        <v>5936</v>
      </c>
      <c r="AR456"/>
    </row>
    <row r="457" spans="1:44" s="202" customFormat="1" x14ac:dyDescent="0.25">
      <c r="A457" s="193" t="s">
        <v>5328</v>
      </c>
      <c r="B457" s="193">
        <v>36</v>
      </c>
      <c r="C457" s="193" t="s">
        <v>5202</v>
      </c>
      <c r="D457" s="198" t="s">
        <v>5935</v>
      </c>
      <c r="E457" s="198" t="s">
        <v>5288</v>
      </c>
      <c r="F457" s="193">
        <v>48.48</v>
      </c>
      <c r="G457" s="193">
        <v>132</v>
      </c>
      <c r="H457" s="193">
        <v>64</v>
      </c>
      <c r="I457" s="193">
        <v>10</v>
      </c>
      <c r="J457" s="193">
        <v>10</v>
      </c>
      <c r="K457" s="193">
        <v>0</v>
      </c>
      <c r="L457" s="193">
        <v>1</v>
      </c>
      <c r="M457" s="193">
        <v>0</v>
      </c>
      <c r="N457" s="193">
        <v>1</v>
      </c>
      <c r="O457" s="193">
        <v>0</v>
      </c>
      <c r="P457" s="193">
        <v>38</v>
      </c>
      <c r="Q457" s="193">
        <v>0</v>
      </c>
      <c r="R457" s="193">
        <v>0</v>
      </c>
      <c r="S457" s="193">
        <f t="shared" si="104"/>
        <v>60</v>
      </c>
      <c r="T457" s="193">
        <f t="shared" si="105"/>
        <v>0.16666666666666666</v>
      </c>
      <c r="U457" s="197">
        <f t="shared" si="106"/>
        <v>0</v>
      </c>
      <c r="V457" s="193">
        <f t="shared" si="107"/>
        <v>0.16666666666666666</v>
      </c>
      <c r="W457" s="193">
        <f t="shared" si="108"/>
        <v>0</v>
      </c>
      <c r="X457" s="193">
        <f t="shared" si="109"/>
        <v>0.6333333333333333</v>
      </c>
      <c r="Y457" s="193">
        <f t="shared" si="110"/>
        <v>1.6666666666666666E-2</v>
      </c>
      <c r="Z457" s="193">
        <f t="shared" si="111"/>
        <v>0</v>
      </c>
      <c r="AA457" s="193">
        <f t="shared" si="112"/>
        <v>1.6666666666666666E-2</v>
      </c>
      <c r="AB457" s="193">
        <f t="shared" si="113"/>
        <v>0</v>
      </c>
      <c r="AC457" s="193">
        <f t="shared" si="114"/>
        <v>0</v>
      </c>
      <c r="AD457" s="193">
        <f t="shared" si="115"/>
        <v>4.6333333333333329</v>
      </c>
      <c r="AE457" s="193" t="str">
        <f t="shared" si="116"/>
        <v>Perot</v>
      </c>
      <c r="AF457" s="193"/>
      <c r="AG457" s="193" t="str">
        <f t="shared" si="103"/>
        <v>36-605</v>
      </c>
      <c r="AH457" s="209" t="s">
        <v>5935</v>
      </c>
      <c r="AJ457" s="202">
        <v>36</v>
      </c>
      <c r="AK457" s="202" t="s">
        <v>5202</v>
      </c>
      <c r="AL457" s="209" t="s">
        <v>5935</v>
      </c>
      <c r="AR457"/>
    </row>
    <row r="458" spans="1:44" s="202" customFormat="1" x14ac:dyDescent="0.25">
      <c r="A458" s="193" t="s">
        <v>5327</v>
      </c>
      <c r="B458" s="193">
        <v>36</v>
      </c>
      <c r="C458" s="193" t="s">
        <v>5202</v>
      </c>
      <c r="D458" s="198" t="s">
        <v>5935</v>
      </c>
      <c r="E458" s="198" t="s">
        <v>5289</v>
      </c>
      <c r="F458" s="193">
        <v>52.95</v>
      </c>
      <c r="G458" s="193">
        <v>338</v>
      </c>
      <c r="H458" s="193">
        <v>179</v>
      </c>
      <c r="I458" s="193">
        <v>78</v>
      </c>
      <c r="J458" s="193">
        <v>37</v>
      </c>
      <c r="K458" s="193">
        <v>0</v>
      </c>
      <c r="L458" s="193">
        <v>0</v>
      </c>
      <c r="M458" s="193">
        <v>0</v>
      </c>
      <c r="N458" s="193">
        <v>0</v>
      </c>
      <c r="O458" s="193">
        <v>1</v>
      </c>
      <c r="P458" s="193">
        <v>60</v>
      </c>
      <c r="Q458" s="193">
        <v>1</v>
      </c>
      <c r="R458" s="193">
        <v>0</v>
      </c>
      <c r="S458" s="193">
        <f t="shared" si="104"/>
        <v>177</v>
      </c>
      <c r="T458" s="193">
        <f t="shared" si="105"/>
        <v>0.44067796610169491</v>
      </c>
      <c r="U458" s="197">
        <f t="shared" si="106"/>
        <v>0</v>
      </c>
      <c r="V458" s="193">
        <f t="shared" si="107"/>
        <v>0.20903954802259886</v>
      </c>
      <c r="W458" s="193">
        <f t="shared" si="108"/>
        <v>5.6497175141242938E-3</v>
      </c>
      <c r="X458" s="193">
        <f t="shared" si="109"/>
        <v>0.33898305084745761</v>
      </c>
      <c r="Y458" s="193">
        <f t="shared" si="110"/>
        <v>0</v>
      </c>
      <c r="Z458" s="193">
        <f t="shared" si="111"/>
        <v>0</v>
      </c>
      <c r="AA458" s="193">
        <f t="shared" si="112"/>
        <v>0</v>
      </c>
      <c r="AB458" s="193">
        <f t="shared" si="113"/>
        <v>5.6497175141242938E-3</v>
      </c>
      <c r="AC458" s="193">
        <f t="shared" si="114"/>
        <v>0</v>
      </c>
      <c r="AD458" s="193">
        <f t="shared" si="115"/>
        <v>0.44067796610169491</v>
      </c>
      <c r="AE458" s="193" t="str">
        <f t="shared" si="116"/>
        <v>Bush</v>
      </c>
      <c r="AF458" s="193"/>
      <c r="AG458" s="193" t="str">
        <f t="shared" si="103"/>
        <v>36-610</v>
      </c>
      <c r="AH458" s="209" t="s">
        <v>5935</v>
      </c>
      <c r="AJ458" s="202">
        <v>36</v>
      </c>
      <c r="AK458" s="202" t="s">
        <v>5202</v>
      </c>
      <c r="AL458" s="209" t="s">
        <v>5935</v>
      </c>
      <c r="AR458"/>
    </row>
    <row r="459" spans="1:44" s="202" customFormat="1" x14ac:dyDescent="0.25">
      <c r="A459" s="193" t="s">
        <v>5326</v>
      </c>
      <c r="B459" s="193">
        <v>36</v>
      </c>
      <c r="C459" s="193" t="s">
        <v>5202</v>
      </c>
      <c r="D459" s="198" t="s">
        <v>5935</v>
      </c>
      <c r="E459" s="198" t="s">
        <v>5290</v>
      </c>
      <c r="F459" s="193">
        <v>72.8</v>
      </c>
      <c r="G459" s="193">
        <v>125</v>
      </c>
      <c r="H459" s="193">
        <v>91</v>
      </c>
      <c r="I459" s="193">
        <v>28</v>
      </c>
      <c r="J459" s="193">
        <v>57</v>
      </c>
      <c r="K459" s="193">
        <v>0</v>
      </c>
      <c r="L459" s="193">
        <v>1</v>
      </c>
      <c r="M459" s="193">
        <v>0</v>
      </c>
      <c r="N459" s="193">
        <v>0</v>
      </c>
      <c r="O459" s="193">
        <v>0</v>
      </c>
      <c r="P459" s="193">
        <v>4</v>
      </c>
      <c r="Q459" s="193">
        <v>1</v>
      </c>
      <c r="R459" s="193">
        <v>0</v>
      </c>
      <c r="S459" s="193">
        <f t="shared" si="104"/>
        <v>91</v>
      </c>
      <c r="T459" s="193">
        <f t="shared" si="105"/>
        <v>0.30769230769230771</v>
      </c>
      <c r="U459" s="197">
        <f t="shared" si="106"/>
        <v>0</v>
      </c>
      <c r="V459" s="193">
        <f t="shared" si="107"/>
        <v>0.62637362637362637</v>
      </c>
      <c r="W459" s="193">
        <f t="shared" si="108"/>
        <v>0</v>
      </c>
      <c r="X459" s="193">
        <f t="shared" si="109"/>
        <v>4.3956043956043959E-2</v>
      </c>
      <c r="Y459" s="193">
        <f t="shared" si="110"/>
        <v>1.098901098901099E-2</v>
      </c>
      <c r="Z459" s="193">
        <f t="shared" si="111"/>
        <v>0</v>
      </c>
      <c r="AA459" s="193">
        <f t="shared" si="112"/>
        <v>0</v>
      </c>
      <c r="AB459" s="193">
        <f t="shared" si="113"/>
        <v>1.098901098901099E-2</v>
      </c>
      <c r="AC459" s="193">
        <f t="shared" si="114"/>
        <v>0</v>
      </c>
      <c r="AD459" s="193">
        <f t="shared" si="115"/>
        <v>2.6263736263736264</v>
      </c>
      <c r="AE459" s="193" t="str">
        <f t="shared" si="116"/>
        <v>Clinton</v>
      </c>
      <c r="AF459" s="193"/>
      <c r="AG459" s="193" t="str">
        <f t="shared" si="103"/>
        <v>36-615</v>
      </c>
      <c r="AH459" s="209" t="s">
        <v>5935</v>
      </c>
      <c r="AJ459" s="202">
        <v>36</v>
      </c>
      <c r="AK459" s="202" t="s">
        <v>5202</v>
      </c>
      <c r="AL459" s="209" t="s">
        <v>5935</v>
      </c>
      <c r="AR459"/>
    </row>
    <row r="460" spans="1:44" s="202" customFormat="1" x14ac:dyDescent="0.25">
      <c r="A460" s="193" t="s">
        <v>5325</v>
      </c>
      <c r="B460" s="193">
        <v>36</v>
      </c>
      <c r="C460" s="193" t="s">
        <v>5202</v>
      </c>
      <c r="D460" s="198" t="s">
        <v>5935</v>
      </c>
      <c r="E460" s="198" t="s">
        <v>5291</v>
      </c>
      <c r="F460" s="193">
        <v>67.790000000000006</v>
      </c>
      <c r="G460" s="193">
        <v>59</v>
      </c>
      <c r="H460" s="193">
        <v>40</v>
      </c>
      <c r="I460" s="193">
        <v>10</v>
      </c>
      <c r="J460" s="193">
        <v>15</v>
      </c>
      <c r="K460" s="193">
        <v>0</v>
      </c>
      <c r="L460" s="193">
        <v>1</v>
      </c>
      <c r="M460" s="193">
        <v>0</v>
      </c>
      <c r="N460" s="193">
        <v>1</v>
      </c>
      <c r="O460" s="193">
        <v>0</v>
      </c>
      <c r="P460" s="193">
        <v>9</v>
      </c>
      <c r="Q460" s="193">
        <v>0</v>
      </c>
      <c r="R460" s="193">
        <v>0</v>
      </c>
      <c r="S460" s="193">
        <f t="shared" si="104"/>
        <v>36</v>
      </c>
      <c r="T460" s="193">
        <f t="shared" si="105"/>
        <v>0.27777777777777779</v>
      </c>
      <c r="U460" s="197">
        <f t="shared" si="106"/>
        <v>0</v>
      </c>
      <c r="V460" s="193">
        <f t="shared" si="107"/>
        <v>0.41666666666666669</v>
      </c>
      <c r="W460" s="193">
        <f t="shared" si="108"/>
        <v>0</v>
      </c>
      <c r="X460" s="193">
        <f t="shared" si="109"/>
        <v>0.25</v>
      </c>
      <c r="Y460" s="193">
        <f t="shared" si="110"/>
        <v>2.7777777777777776E-2</v>
      </c>
      <c r="Z460" s="193">
        <f t="shared" si="111"/>
        <v>0</v>
      </c>
      <c r="AA460" s="193">
        <f t="shared" si="112"/>
        <v>2.7777777777777776E-2</v>
      </c>
      <c r="AB460" s="193">
        <f t="shared" si="113"/>
        <v>0</v>
      </c>
      <c r="AC460" s="193">
        <f t="shared" si="114"/>
        <v>0</v>
      </c>
      <c r="AD460" s="193">
        <f t="shared" si="115"/>
        <v>2.4166666666666665</v>
      </c>
      <c r="AE460" s="193" t="str">
        <f t="shared" si="116"/>
        <v>Clinton</v>
      </c>
      <c r="AF460" s="193"/>
      <c r="AG460" s="193" t="str">
        <f t="shared" si="103"/>
        <v>36-625</v>
      </c>
      <c r="AH460" s="209" t="s">
        <v>5935</v>
      </c>
      <c r="AJ460" s="202">
        <v>36</v>
      </c>
      <c r="AK460" s="202" t="s">
        <v>5202</v>
      </c>
      <c r="AL460" s="209" t="s">
        <v>5935</v>
      </c>
      <c r="AR460"/>
    </row>
    <row r="461" spans="1:44" s="202" customFormat="1" x14ac:dyDescent="0.25">
      <c r="A461" s="193" t="s">
        <v>5324</v>
      </c>
      <c r="B461" s="193">
        <v>36</v>
      </c>
      <c r="C461" s="193" t="s">
        <v>5202</v>
      </c>
      <c r="D461" s="198" t="s">
        <v>5935</v>
      </c>
      <c r="E461" s="198" t="s">
        <v>5292</v>
      </c>
      <c r="F461" s="193">
        <v>78</v>
      </c>
      <c r="G461" s="193">
        <v>150</v>
      </c>
      <c r="H461" s="193">
        <v>117</v>
      </c>
      <c r="I461" s="193">
        <v>37</v>
      </c>
      <c r="J461" s="193">
        <v>59</v>
      </c>
      <c r="K461" s="193">
        <v>0</v>
      </c>
      <c r="L461" s="193">
        <v>0</v>
      </c>
      <c r="M461" s="193">
        <v>0</v>
      </c>
      <c r="N461" s="193">
        <v>0</v>
      </c>
      <c r="O461" s="193">
        <v>0</v>
      </c>
      <c r="P461" s="193">
        <v>12</v>
      </c>
      <c r="Q461" s="193">
        <v>0</v>
      </c>
      <c r="R461" s="193">
        <v>0</v>
      </c>
      <c r="S461" s="193">
        <f t="shared" si="104"/>
        <v>108</v>
      </c>
      <c r="T461" s="193">
        <f t="shared" si="105"/>
        <v>0.34259259259259262</v>
      </c>
      <c r="U461" s="197">
        <f t="shared" si="106"/>
        <v>0</v>
      </c>
      <c r="V461" s="193">
        <f t="shared" si="107"/>
        <v>0.54629629629629628</v>
      </c>
      <c r="W461" s="193">
        <f t="shared" si="108"/>
        <v>0</v>
      </c>
      <c r="X461" s="193">
        <f t="shared" si="109"/>
        <v>0.1111111111111111</v>
      </c>
      <c r="Y461" s="193">
        <f t="shared" si="110"/>
        <v>0</v>
      </c>
      <c r="Z461" s="193">
        <f t="shared" si="111"/>
        <v>0</v>
      </c>
      <c r="AA461" s="193">
        <f t="shared" si="112"/>
        <v>0</v>
      </c>
      <c r="AB461" s="193">
        <f t="shared" si="113"/>
        <v>0</v>
      </c>
      <c r="AC461" s="193">
        <f t="shared" si="114"/>
        <v>0</v>
      </c>
      <c r="AD461" s="193">
        <f t="shared" si="115"/>
        <v>2.5462962962962963</v>
      </c>
      <c r="AE461" s="193" t="str">
        <f t="shared" si="116"/>
        <v>Clinton</v>
      </c>
      <c r="AF461" s="193"/>
      <c r="AG461" s="193" t="str">
        <f t="shared" si="103"/>
        <v>36-630</v>
      </c>
      <c r="AH461" s="209" t="s">
        <v>5935</v>
      </c>
      <c r="AJ461" s="202">
        <v>36</v>
      </c>
      <c r="AK461" s="202" t="s">
        <v>5202</v>
      </c>
      <c r="AL461" s="209" t="s">
        <v>5935</v>
      </c>
      <c r="AR461"/>
    </row>
    <row r="462" spans="1:44" s="202" customFormat="1" x14ac:dyDescent="0.25">
      <c r="A462" s="193" t="s">
        <v>5323</v>
      </c>
      <c r="B462" s="193">
        <v>36</v>
      </c>
      <c r="C462" s="193" t="s">
        <v>5202</v>
      </c>
      <c r="D462" s="198" t="s">
        <v>5935</v>
      </c>
      <c r="E462" s="198" t="s">
        <v>5293</v>
      </c>
      <c r="F462" s="193">
        <v>75.55</v>
      </c>
      <c r="G462" s="193">
        <v>45</v>
      </c>
      <c r="H462" s="193">
        <v>34</v>
      </c>
      <c r="I462" s="193">
        <v>8</v>
      </c>
      <c r="J462" s="193">
        <v>21</v>
      </c>
      <c r="K462" s="193">
        <v>0</v>
      </c>
      <c r="L462" s="193">
        <v>0</v>
      </c>
      <c r="M462" s="193">
        <v>0</v>
      </c>
      <c r="N462" s="193">
        <v>0</v>
      </c>
      <c r="O462" s="193">
        <v>0</v>
      </c>
      <c r="P462" s="193">
        <v>3</v>
      </c>
      <c r="Q462" s="193">
        <v>0</v>
      </c>
      <c r="R462" s="202">
        <v>0</v>
      </c>
      <c r="S462" s="193">
        <f t="shared" si="104"/>
        <v>32</v>
      </c>
      <c r="T462" s="193">
        <f t="shared" si="105"/>
        <v>0.25</v>
      </c>
      <c r="U462" s="197">
        <f t="shared" si="106"/>
        <v>0</v>
      </c>
      <c r="V462" s="193">
        <f t="shared" si="107"/>
        <v>0.65625</v>
      </c>
      <c r="W462" s="193">
        <f t="shared" si="108"/>
        <v>0</v>
      </c>
      <c r="X462" s="193">
        <f t="shared" si="109"/>
        <v>9.375E-2</v>
      </c>
      <c r="Y462" s="193">
        <f t="shared" si="110"/>
        <v>0</v>
      </c>
      <c r="Z462" s="193">
        <f t="shared" si="111"/>
        <v>0</v>
      </c>
      <c r="AA462" s="193">
        <f t="shared" si="112"/>
        <v>0</v>
      </c>
      <c r="AB462" s="193">
        <f t="shared" si="113"/>
        <v>0</v>
      </c>
      <c r="AC462" s="193">
        <f t="shared" si="114"/>
        <v>0</v>
      </c>
      <c r="AD462" s="193">
        <f t="shared" si="115"/>
        <v>2.65625</v>
      </c>
      <c r="AE462" s="193" t="str">
        <f t="shared" si="116"/>
        <v>Clinton</v>
      </c>
      <c r="AF462" s="193"/>
      <c r="AG462" s="193" t="str">
        <f t="shared" si="103"/>
        <v>36-645</v>
      </c>
      <c r="AH462" s="209" t="s">
        <v>5935</v>
      </c>
      <c r="AJ462" s="202">
        <v>36</v>
      </c>
      <c r="AK462" s="202" t="s">
        <v>5202</v>
      </c>
      <c r="AL462" s="209" t="s">
        <v>5935</v>
      </c>
      <c r="AR462"/>
    </row>
    <row r="463" spans="1:44" s="202" customFormat="1" x14ac:dyDescent="0.25">
      <c r="A463" s="193" t="s">
        <v>5322</v>
      </c>
      <c r="B463" s="193">
        <v>36</v>
      </c>
      <c r="C463" s="193" t="s">
        <v>5202</v>
      </c>
      <c r="D463" s="198" t="s">
        <v>5935</v>
      </c>
      <c r="E463" s="198" t="s">
        <v>5294</v>
      </c>
      <c r="F463" s="193">
        <v>55.14</v>
      </c>
      <c r="G463" s="193">
        <v>107</v>
      </c>
      <c r="H463" s="193">
        <v>59</v>
      </c>
      <c r="I463" s="193">
        <v>22</v>
      </c>
      <c r="J463" s="193">
        <v>22</v>
      </c>
      <c r="K463" s="193">
        <v>0</v>
      </c>
      <c r="L463" s="193">
        <v>0</v>
      </c>
      <c r="M463" s="193">
        <v>0</v>
      </c>
      <c r="N463" s="193">
        <v>0</v>
      </c>
      <c r="O463" s="193">
        <v>0</v>
      </c>
      <c r="P463" s="193">
        <v>12</v>
      </c>
      <c r="Q463" s="193">
        <v>0</v>
      </c>
      <c r="R463" s="193">
        <v>0</v>
      </c>
      <c r="S463" s="193">
        <f t="shared" si="104"/>
        <v>56</v>
      </c>
      <c r="T463" s="193">
        <f t="shared" si="105"/>
        <v>0.39285714285714285</v>
      </c>
      <c r="U463" s="197">
        <f t="shared" si="106"/>
        <v>0</v>
      </c>
      <c r="V463" s="193">
        <f t="shared" si="107"/>
        <v>0.39285714285714285</v>
      </c>
      <c r="W463" s="193">
        <f t="shared" si="108"/>
        <v>0</v>
      </c>
      <c r="X463" s="193">
        <f t="shared" si="109"/>
        <v>0.21428571428571427</v>
      </c>
      <c r="Y463" s="193">
        <f t="shared" si="110"/>
        <v>0</v>
      </c>
      <c r="Z463" s="193">
        <f t="shared" si="111"/>
        <v>0</v>
      </c>
      <c r="AA463" s="193">
        <f t="shared" si="112"/>
        <v>0</v>
      </c>
      <c r="AB463" s="193">
        <f t="shared" si="113"/>
        <v>0</v>
      </c>
      <c r="AC463" s="193">
        <f t="shared" si="114"/>
        <v>0</v>
      </c>
      <c r="AD463" s="193">
        <f t="shared" si="115"/>
        <v>9</v>
      </c>
      <c r="AE463" s="193" t="str">
        <f t="shared" si="116"/>
        <v>Tie</v>
      </c>
      <c r="AF463" s="193"/>
      <c r="AG463" s="193" t="str">
        <f t="shared" si="103"/>
        <v>36-650</v>
      </c>
      <c r="AH463" s="209" t="s">
        <v>5935</v>
      </c>
      <c r="AJ463" s="202">
        <v>36</v>
      </c>
      <c r="AK463" s="202" t="s">
        <v>5202</v>
      </c>
      <c r="AL463" s="209" t="s">
        <v>5935</v>
      </c>
      <c r="AR463"/>
    </row>
    <row r="464" spans="1:44" s="202" customFormat="1" x14ac:dyDescent="0.25">
      <c r="A464" s="193" t="s">
        <v>5321</v>
      </c>
      <c r="B464" s="193">
        <v>36</v>
      </c>
      <c r="C464" s="193" t="s">
        <v>5202</v>
      </c>
      <c r="D464" s="198" t="s">
        <v>5935</v>
      </c>
      <c r="E464" s="198" t="s">
        <v>5295</v>
      </c>
      <c r="F464" s="193">
        <v>70.73</v>
      </c>
      <c r="G464" s="193">
        <v>82</v>
      </c>
      <c r="H464" s="193">
        <v>58</v>
      </c>
      <c r="I464" s="193">
        <v>27</v>
      </c>
      <c r="J464" s="193">
        <v>16</v>
      </c>
      <c r="K464" s="193">
        <v>0</v>
      </c>
      <c r="L464" s="193">
        <v>0</v>
      </c>
      <c r="M464" s="193">
        <v>0</v>
      </c>
      <c r="N464" s="193">
        <v>0</v>
      </c>
      <c r="O464" s="193">
        <v>0</v>
      </c>
      <c r="P464" s="193">
        <v>12</v>
      </c>
      <c r="Q464" s="193">
        <v>0</v>
      </c>
      <c r="R464" s="193">
        <v>0</v>
      </c>
      <c r="S464" s="193">
        <f t="shared" si="104"/>
        <v>55</v>
      </c>
      <c r="T464" s="193">
        <f t="shared" si="105"/>
        <v>0.49090909090909091</v>
      </c>
      <c r="U464" s="197">
        <f t="shared" si="106"/>
        <v>0</v>
      </c>
      <c r="V464" s="193">
        <f t="shared" si="107"/>
        <v>0.29090909090909089</v>
      </c>
      <c r="W464" s="193">
        <f t="shared" si="108"/>
        <v>0</v>
      </c>
      <c r="X464" s="193">
        <f t="shared" si="109"/>
        <v>0.21818181818181817</v>
      </c>
      <c r="Y464" s="193">
        <f t="shared" si="110"/>
        <v>0</v>
      </c>
      <c r="Z464" s="193">
        <f t="shared" si="111"/>
        <v>0</v>
      </c>
      <c r="AA464" s="193">
        <f t="shared" si="112"/>
        <v>0</v>
      </c>
      <c r="AB464" s="193">
        <f t="shared" si="113"/>
        <v>0</v>
      </c>
      <c r="AC464" s="193">
        <f t="shared" si="114"/>
        <v>0</v>
      </c>
      <c r="AD464" s="193">
        <f t="shared" si="115"/>
        <v>0.49090909090909091</v>
      </c>
      <c r="AE464" s="193" t="str">
        <f t="shared" si="116"/>
        <v>Bush</v>
      </c>
      <c r="AF464" s="193"/>
      <c r="AG464" s="193" t="str">
        <f t="shared" si="103"/>
        <v>36-660</v>
      </c>
      <c r="AH464" s="209" t="s">
        <v>5935</v>
      </c>
      <c r="AJ464" s="202">
        <v>36</v>
      </c>
      <c r="AK464" s="202" t="s">
        <v>5202</v>
      </c>
      <c r="AL464" s="209" t="s">
        <v>5935</v>
      </c>
      <c r="AR464"/>
    </row>
    <row r="465" spans="1:44" s="202" customFormat="1" x14ac:dyDescent="0.25">
      <c r="A465" s="193" t="s">
        <v>5320</v>
      </c>
      <c r="B465" s="193">
        <v>36</v>
      </c>
      <c r="C465" s="193" t="s">
        <v>5202</v>
      </c>
      <c r="D465" s="198" t="s">
        <v>5936</v>
      </c>
      <c r="E465" s="198" t="s">
        <v>5296</v>
      </c>
      <c r="F465" s="193">
        <v>36.020000000000003</v>
      </c>
      <c r="G465" s="193">
        <v>136</v>
      </c>
      <c r="H465" s="193">
        <v>49</v>
      </c>
      <c r="I465" s="193">
        <v>24</v>
      </c>
      <c r="J465" s="193">
        <v>16</v>
      </c>
      <c r="K465" s="193">
        <v>0</v>
      </c>
      <c r="L465" s="193">
        <v>1</v>
      </c>
      <c r="M465" s="193">
        <v>0</v>
      </c>
      <c r="N465" s="193">
        <v>0</v>
      </c>
      <c r="O465" s="193">
        <v>0</v>
      </c>
      <c r="P465" s="193">
        <v>6</v>
      </c>
      <c r="Q465" s="193">
        <v>0</v>
      </c>
      <c r="R465" s="193">
        <v>0</v>
      </c>
      <c r="S465" s="193">
        <f t="shared" si="104"/>
        <v>47</v>
      </c>
      <c r="T465" s="193">
        <f t="shared" si="105"/>
        <v>0.51063829787234039</v>
      </c>
      <c r="U465" s="197">
        <f t="shared" si="106"/>
        <v>0</v>
      </c>
      <c r="V465" s="193">
        <f t="shared" si="107"/>
        <v>0.34042553191489361</v>
      </c>
      <c r="W465" s="193">
        <f t="shared" si="108"/>
        <v>0</v>
      </c>
      <c r="X465" s="193">
        <f t="shared" si="109"/>
        <v>0.1276595744680851</v>
      </c>
      <c r="Y465" s="193">
        <f t="shared" si="110"/>
        <v>2.1276595744680851E-2</v>
      </c>
      <c r="Z465" s="193">
        <f t="shared" si="111"/>
        <v>0</v>
      </c>
      <c r="AA465" s="193">
        <f t="shared" si="112"/>
        <v>0</v>
      </c>
      <c r="AB465" s="193">
        <f t="shared" si="113"/>
        <v>0</v>
      </c>
      <c r="AC465" s="193">
        <f t="shared" si="114"/>
        <v>0</v>
      </c>
      <c r="AD465" s="193">
        <f t="shared" si="115"/>
        <v>0.51063829787234039</v>
      </c>
      <c r="AE465" s="193" t="str">
        <f t="shared" si="116"/>
        <v>Bush</v>
      </c>
      <c r="AF465" s="193"/>
      <c r="AG465" s="193" t="str">
        <f t="shared" si="103"/>
        <v>36-665</v>
      </c>
      <c r="AH465" s="209" t="s">
        <v>5936</v>
      </c>
      <c r="AJ465" s="202">
        <v>36</v>
      </c>
      <c r="AK465" s="202" t="s">
        <v>5202</v>
      </c>
      <c r="AL465" s="209" t="s">
        <v>5936</v>
      </c>
      <c r="AR465"/>
    </row>
    <row r="466" spans="1:44" s="202" customFormat="1" x14ac:dyDescent="0.25">
      <c r="A466" s="193" t="s">
        <v>5319</v>
      </c>
      <c r="B466" s="193">
        <v>36</v>
      </c>
      <c r="C466" s="193" t="s">
        <v>5202</v>
      </c>
      <c r="D466" s="198" t="s">
        <v>5935</v>
      </c>
      <c r="E466" s="198" t="s">
        <v>5297</v>
      </c>
      <c r="F466" s="193">
        <v>53.57</v>
      </c>
      <c r="G466" s="193">
        <v>56</v>
      </c>
      <c r="H466" s="193">
        <v>30</v>
      </c>
      <c r="I466" s="193">
        <v>2</v>
      </c>
      <c r="J466" s="193">
        <v>28</v>
      </c>
      <c r="K466" s="193">
        <v>0</v>
      </c>
      <c r="L466" s="193">
        <v>0</v>
      </c>
      <c r="M466" s="193">
        <v>0</v>
      </c>
      <c r="N466" s="193">
        <v>0</v>
      </c>
      <c r="O466" s="193">
        <v>0</v>
      </c>
      <c r="P466" s="193">
        <v>0</v>
      </c>
      <c r="Q466" s="193">
        <v>0</v>
      </c>
      <c r="R466" s="193">
        <v>0</v>
      </c>
      <c r="S466" s="193">
        <f t="shared" si="104"/>
        <v>30</v>
      </c>
      <c r="T466" s="193">
        <f t="shared" si="105"/>
        <v>6.6666666666666666E-2</v>
      </c>
      <c r="U466" s="197">
        <f t="shared" si="106"/>
        <v>0</v>
      </c>
      <c r="V466" s="193">
        <f t="shared" si="107"/>
        <v>0.93333333333333335</v>
      </c>
      <c r="W466" s="193">
        <f t="shared" si="108"/>
        <v>0</v>
      </c>
      <c r="X466" s="193">
        <f t="shared" si="109"/>
        <v>0</v>
      </c>
      <c r="Y466" s="193">
        <f t="shared" si="110"/>
        <v>0</v>
      </c>
      <c r="Z466" s="193">
        <f t="shared" si="111"/>
        <v>0</v>
      </c>
      <c r="AA466" s="193">
        <f t="shared" si="112"/>
        <v>0</v>
      </c>
      <c r="AB466" s="193">
        <f t="shared" si="113"/>
        <v>0</v>
      </c>
      <c r="AC466" s="193">
        <f t="shared" si="114"/>
        <v>0</v>
      </c>
      <c r="AD466" s="193">
        <f t="shared" si="115"/>
        <v>2.9333333333333336</v>
      </c>
      <c r="AE466" s="193" t="str">
        <f t="shared" si="116"/>
        <v>Clinton</v>
      </c>
      <c r="AF466" s="193"/>
      <c r="AG466" s="193" t="str">
        <f t="shared" si="103"/>
        <v>36-675</v>
      </c>
      <c r="AH466" s="209" t="s">
        <v>5935</v>
      </c>
      <c r="AJ466" s="202">
        <v>36</v>
      </c>
      <c r="AK466" s="202" t="s">
        <v>5202</v>
      </c>
      <c r="AL466" s="209" t="s">
        <v>5935</v>
      </c>
      <c r="AR466"/>
    </row>
    <row r="467" spans="1:44" s="202" customFormat="1" x14ac:dyDescent="0.25">
      <c r="A467" s="193" t="s">
        <v>5318</v>
      </c>
      <c r="B467" s="193">
        <v>36</v>
      </c>
      <c r="C467" s="193" t="s">
        <v>5202</v>
      </c>
      <c r="D467" s="198" t="s">
        <v>5936</v>
      </c>
      <c r="E467" s="198" t="s">
        <v>5298</v>
      </c>
      <c r="F467" s="193">
        <v>58.33</v>
      </c>
      <c r="G467" s="193">
        <v>36</v>
      </c>
      <c r="H467" s="193">
        <v>21</v>
      </c>
      <c r="I467" s="193">
        <v>11</v>
      </c>
      <c r="J467" s="193">
        <v>5</v>
      </c>
      <c r="K467" s="193">
        <v>0</v>
      </c>
      <c r="L467" s="193">
        <v>0</v>
      </c>
      <c r="M467" s="193">
        <v>0</v>
      </c>
      <c r="N467" s="193">
        <v>0</v>
      </c>
      <c r="O467" s="193">
        <v>0</v>
      </c>
      <c r="P467" s="193">
        <v>4</v>
      </c>
      <c r="Q467" s="193">
        <v>1</v>
      </c>
      <c r="R467" s="193">
        <v>0</v>
      </c>
      <c r="S467" s="193">
        <f t="shared" si="104"/>
        <v>21</v>
      </c>
      <c r="T467" s="193">
        <f t="shared" si="105"/>
        <v>0.52380952380952384</v>
      </c>
      <c r="U467" s="197">
        <f t="shared" si="106"/>
        <v>0</v>
      </c>
      <c r="V467" s="193">
        <f t="shared" si="107"/>
        <v>0.23809523809523808</v>
      </c>
      <c r="W467" s="193">
        <f t="shared" si="108"/>
        <v>0</v>
      </c>
      <c r="X467" s="193">
        <f t="shared" si="109"/>
        <v>0.19047619047619047</v>
      </c>
      <c r="Y467" s="193">
        <f t="shared" si="110"/>
        <v>0</v>
      </c>
      <c r="Z467" s="193">
        <f t="shared" si="111"/>
        <v>0</v>
      </c>
      <c r="AA467" s="193">
        <f t="shared" si="112"/>
        <v>0</v>
      </c>
      <c r="AB467" s="193">
        <f t="shared" si="113"/>
        <v>4.7619047619047616E-2</v>
      </c>
      <c r="AC467" s="193">
        <f t="shared" si="114"/>
        <v>0</v>
      </c>
      <c r="AD467" s="193">
        <f t="shared" si="115"/>
        <v>0.52380952380952384</v>
      </c>
      <c r="AE467" s="193" t="str">
        <f t="shared" si="116"/>
        <v>Bush</v>
      </c>
      <c r="AF467" s="193"/>
      <c r="AG467" s="193" t="str">
        <f t="shared" si="103"/>
        <v>36-677</v>
      </c>
      <c r="AH467" s="209" t="s">
        <v>5936</v>
      </c>
      <c r="AJ467" s="202">
        <v>36</v>
      </c>
      <c r="AK467" s="202" t="s">
        <v>5202</v>
      </c>
      <c r="AL467" s="209" t="s">
        <v>5936</v>
      </c>
      <c r="AR467"/>
    </row>
    <row r="468" spans="1:44" s="202" customFormat="1" x14ac:dyDescent="0.25">
      <c r="A468" s="193" t="s">
        <v>5316</v>
      </c>
      <c r="B468" s="193">
        <v>36</v>
      </c>
      <c r="C468" s="193" t="s">
        <v>5202</v>
      </c>
      <c r="D468" s="198" t="s">
        <v>5935</v>
      </c>
      <c r="E468" s="198" t="s">
        <v>5299</v>
      </c>
      <c r="F468" s="193">
        <v>57.4</v>
      </c>
      <c r="G468" s="193">
        <v>54</v>
      </c>
      <c r="H468" s="193">
        <v>31</v>
      </c>
      <c r="I468" s="193">
        <v>17</v>
      </c>
      <c r="J468" s="193">
        <v>5</v>
      </c>
      <c r="K468" s="193">
        <v>0</v>
      </c>
      <c r="L468" s="193">
        <v>0</v>
      </c>
      <c r="M468" s="193">
        <v>0</v>
      </c>
      <c r="N468" s="193">
        <v>0</v>
      </c>
      <c r="O468" s="193">
        <v>0</v>
      </c>
      <c r="P468" s="193">
        <v>8</v>
      </c>
      <c r="Q468" s="193">
        <v>0</v>
      </c>
      <c r="R468" s="193">
        <v>0</v>
      </c>
      <c r="S468" s="193">
        <f t="shared" si="104"/>
        <v>30</v>
      </c>
      <c r="T468" s="193">
        <f t="shared" si="105"/>
        <v>0.56666666666666665</v>
      </c>
      <c r="U468" s="197">
        <f t="shared" si="106"/>
        <v>0</v>
      </c>
      <c r="V468" s="193">
        <f t="shared" si="107"/>
        <v>0.16666666666666666</v>
      </c>
      <c r="W468" s="193">
        <f t="shared" si="108"/>
        <v>0</v>
      </c>
      <c r="X468" s="193">
        <f t="shared" si="109"/>
        <v>0.26666666666666666</v>
      </c>
      <c r="Y468" s="193">
        <f t="shared" si="110"/>
        <v>0</v>
      </c>
      <c r="Z468" s="193">
        <f t="shared" si="111"/>
        <v>0</v>
      </c>
      <c r="AA468" s="193">
        <f t="shared" si="112"/>
        <v>0</v>
      </c>
      <c r="AB468" s="193">
        <f t="shared" si="113"/>
        <v>0</v>
      </c>
      <c r="AC468" s="193">
        <f t="shared" si="114"/>
        <v>0</v>
      </c>
      <c r="AD468" s="193">
        <f t="shared" si="115"/>
        <v>0.56666666666666665</v>
      </c>
      <c r="AE468" s="193" t="str">
        <f t="shared" si="116"/>
        <v>Bush</v>
      </c>
      <c r="AF468" s="193"/>
      <c r="AG468" s="193" t="str">
        <f t="shared" si="103"/>
        <v>36-680</v>
      </c>
      <c r="AH468" s="209" t="s">
        <v>5935</v>
      </c>
      <c r="AJ468" s="202">
        <v>36</v>
      </c>
      <c r="AK468" s="202" t="s">
        <v>5202</v>
      </c>
      <c r="AL468" s="209" t="s">
        <v>5935</v>
      </c>
      <c r="AR468"/>
    </row>
    <row r="469" spans="1:44" s="202" customFormat="1" x14ac:dyDescent="0.25">
      <c r="A469" s="202" t="s">
        <v>5315</v>
      </c>
      <c r="B469" s="202">
        <v>36</v>
      </c>
      <c r="C469" s="202" t="s">
        <v>5202</v>
      </c>
      <c r="D469" s="209" t="s">
        <v>5935</v>
      </c>
      <c r="E469" s="198" t="s">
        <v>5300</v>
      </c>
      <c r="F469" s="193">
        <v>64.849999999999994</v>
      </c>
      <c r="G469" s="193">
        <v>202</v>
      </c>
      <c r="H469" s="193">
        <v>131</v>
      </c>
      <c r="I469" s="193">
        <v>26</v>
      </c>
      <c r="J469" s="193">
        <v>69</v>
      </c>
      <c r="K469" s="193">
        <v>0</v>
      </c>
      <c r="L469" s="193">
        <v>1</v>
      </c>
      <c r="M469" s="193">
        <v>0</v>
      </c>
      <c r="N469" s="193">
        <v>0</v>
      </c>
      <c r="O469" s="193">
        <v>0</v>
      </c>
      <c r="P469" s="193">
        <v>28</v>
      </c>
      <c r="Q469" s="193">
        <v>0</v>
      </c>
      <c r="R469" s="193">
        <v>0</v>
      </c>
      <c r="S469" s="193">
        <f t="shared" si="104"/>
        <v>124</v>
      </c>
      <c r="T469" s="193">
        <f t="shared" si="105"/>
        <v>0.20967741935483872</v>
      </c>
      <c r="U469" s="197">
        <f t="shared" si="106"/>
        <v>0</v>
      </c>
      <c r="V469" s="193">
        <f t="shared" si="107"/>
        <v>0.55645161290322576</v>
      </c>
      <c r="W469" s="193">
        <f t="shared" si="108"/>
        <v>0</v>
      </c>
      <c r="X469" s="193">
        <f t="shared" si="109"/>
        <v>0.22580645161290322</v>
      </c>
      <c r="Y469" s="193">
        <f t="shared" si="110"/>
        <v>8.0645161290322578E-3</v>
      </c>
      <c r="Z469" s="193">
        <f t="shared" si="111"/>
        <v>0</v>
      </c>
      <c r="AA469" s="193">
        <f t="shared" si="112"/>
        <v>0</v>
      </c>
      <c r="AB469" s="193">
        <f t="shared" si="113"/>
        <v>0</v>
      </c>
      <c r="AC469" s="193">
        <f t="shared" si="114"/>
        <v>0</v>
      </c>
      <c r="AD469" s="193">
        <f t="shared" si="115"/>
        <v>2.556451612903226</v>
      </c>
      <c r="AE469" s="193" t="str">
        <f t="shared" si="116"/>
        <v>Clinton</v>
      </c>
      <c r="AF469" s="193"/>
      <c r="AG469" s="193" t="str">
        <f t="shared" si="103"/>
        <v>36-685</v>
      </c>
      <c r="AH469" s="209" t="s">
        <v>5935</v>
      </c>
      <c r="AJ469" s="202">
        <v>36</v>
      </c>
      <c r="AK469" s="202" t="s">
        <v>5202</v>
      </c>
      <c r="AL469" s="209" t="s">
        <v>5935</v>
      </c>
      <c r="AR469"/>
    </row>
    <row r="470" spans="1:44" s="202" customFormat="1" x14ac:dyDescent="0.25">
      <c r="A470" s="193" t="s">
        <v>5317</v>
      </c>
      <c r="B470" s="193">
        <v>36</v>
      </c>
      <c r="C470" s="193" t="s">
        <v>5202</v>
      </c>
      <c r="D470" s="198" t="s">
        <v>5936</v>
      </c>
      <c r="E470" s="198" t="s">
        <v>5301</v>
      </c>
      <c r="F470" s="193">
        <v>68.069999999999993</v>
      </c>
      <c r="G470" s="193">
        <v>166</v>
      </c>
      <c r="H470" s="193">
        <v>113</v>
      </c>
      <c r="I470" s="193">
        <v>41</v>
      </c>
      <c r="J470" s="193">
        <v>48</v>
      </c>
      <c r="K470" s="193">
        <v>1</v>
      </c>
      <c r="L470" s="193">
        <v>1</v>
      </c>
      <c r="M470" s="193">
        <v>5</v>
      </c>
      <c r="N470" s="193">
        <v>3</v>
      </c>
      <c r="O470" s="193">
        <v>0</v>
      </c>
      <c r="P470" s="193">
        <v>14</v>
      </c>
      <c r="Q470" s="193">
        <v>0</v>
      </c>
      <c r="R470" s="193">
        <v>0</v>
      </c>
      <c r="S470" s="193">
        <f t="shared" si="104"/>
        <v>113</v>
      </c>
      <c r="T470" s="193">
        <f t="shared" si="105"/>
        <v>0.36283185840707965</v>
      </c>
      <c r="U470" s="197">
        <f t="shared" si="106"/>
        <v>8.8495575221238937E-3</v>
      </c>
      <c r="V470" s="193">
        <f t="shared" si="107"/>
        <v>0.4247787610619469</v>
      </c>
      <c r="W470" s="193">
        <f t="shared" si="108"/>
        <v>0</v>
      </c>
      <c r="X470" s="193">
        <f t="shared" si="109"/>
        <v>0.12389380530973451</v>
      </c>
      <c r="Y470" s="193">
        <f t="shared" si="110"/>
        <v>8.8495575221238937E-3</v>
      </c>
      <c r="Z470" s="193">
        <f t="shared" si="111"/>
        <v>4.4247787610619468E-2</v>
      </c>
      <c r="AA470" s="193">
        <f t="shared" si="112"/>
        <v>2.6548672566371681E-2</v>
      </c>
      <c r="AB470" s="193">
        <f t="shared" si="113"/>
        <v>0</v>
      </c>
      <c r="AC470" s="193">
        <f t="shared" si="114"/>
        <v>0</v>
      </c>
      <c r="AD470" s="193">
        <f t="shared" si="115"/>
        <v>2.4247787610619467</v>
      </c>
      <c r="AE470" s="193" t="str">
        <f t="shared" si="116"/>
        <v>Clinton</v>
      </c>
      <c r="AF470" s="193"/>
      <c r="AG470" s="193" t="str">
        <f t="shared" si="103"/>
        <v>36-690</v>
      </c>
      <c r="AH470" s="209" t="s">
        <v>5936</v>
      </c>
      <c r="AJ470" s="202">
        <v>36</v>
      </c>
      <c r="AK470" s="202" t="s">
        <v>5202</v>
      </c>
      <c r="AL470" s="209" t="s">
        <v>5936</v>
      </c>
      <c r="AR470"/>
    </row>
    <row r="471" spans="1:44" s="202" customFormat="1" x14ac:dyDescent="0.25">
      <c r="A471" s="193" t="s">
        <v>5314</v>
      </c>
      <c r="B471" s="193">
        <v>36</v>
      </c>
      <c r="C471" s="193" t="s">
        <v>5202</v>
      </c>
      <c r="D471" s="198" t="s">
        <v>5928</v>
      </c>
      <c r="E471" s="198" t="s">
        <v>5302</v>
      </c>
      <c r="F471" s="193">
        <v>39.32</v>
      </c>
      <c r="G471" s="193">
        <v>89</v>
      </c>
      <c r="H471" s="193">
        <v>35</v>
      </c>
      <c r="I471" s="193">
        <v>9</v>
      </c>
      <c r="J471" s="193">
        <v>15</v>
      </c>
      <c r="K471" s="193">
        <v>0</v>
      </c>
      <c r="L471" s="193">
        <v>0</v>
      </c>
      <c r="M471" s="193">
        <v>0</v>
      </c>
      <c r="N471" s="193">
        <v>0</v>
      </c>
      <c r="O471" s="193">
        <v>0</v>
      </c>
      <c r="P471" s="193">
        <v>9</v>
      </c>
      <c r="Q471" s="193">
        <v>0</v>
      </c>
      <c r="R471" s="193">
        <v>1</v>
      </c>
      <c r="S471" s="193">
        <f t="shared" si="104"/>
        <v>34</v>
      </c>
      <c r="T471" s="193">
        <f t="shared" si="105"/>
        <v>0.26470588235294118</v>
      </c>
      <c r="U471" s="197">
        <f t="shared" si="106"/>
        <v>0</v>
      </c>
      <c r="V471" s="193">
        <f t="shared" si="107"/>
        <v>0.44117647058823528</v>
      </c>
      <c r="W471" s="193">
        <f t="shared" si="108"/>
        <v>0</v>
      </c>
      <c r="X471" s="193">
        <f t="shared" si="109"/>
        <v>0.26470588235294118</v>
      </c>
      <c r="Y471" s="193">
        <f t="shared" si="110"/>
        <v>0</v>
      </c>
      <c r="Z471" s="193">
        <f t="shared" si="111"/>
        <v>0</v>
      </c>
      <c r="AA471" s="193">
        <f t="shared" si="112"/>
        <v>0</v>
      </c>
      <c r="AB471" s="193">
        <f t="shared" si="113"/>
        <v>0</v>
      </c>
      <c r="AC471" s="193">
        <f t="shared" si="114"/>
        <v>2.9411764705882353E-2</v>
      </c>
      <c r="AD471" s="193">
        <f t="shared" si="115"/>
        <v>2.4411764705882355</v>
      </c>
      <c r="AE471" s="193" t="str">
        <f t="shared" si="116"/>
        <v>Clinton</v>
      </c>
      <c r="AF471" s="193"/>
      <c r="AG471" s="193" t="str">
        <f t="shared" si="103"/>
        <v>36-695</v>
      </c>
      <c r="AH471" s="209" t="s">
        <v>5928</v>
      </c>
      <c r="AJ471" s="202">
        <v>36</v>
      </c>
      <c r="AK471" s="202" t="s">
        <v>5202</v>
      </c>
      <c r="AL471" s="209" t="s">
        <v>5928</v>
      </c>
      <c r="AR471"/>
    </row>
    <row r="472" spans="1:44" s="202" customFormat="1" x14ac:dyDescent="0.25">
      <c r="A472" s="193" t="s">
        <v>5313</v>
      </c>
      <c r="B472" s="193">
        <v>36</v>
      </c>
      <c r="C472" s="193" t="s">
        <v>5202</v>
      </c>
      <c r="D472" s="198" t="s">
        <v>5935</v>
      </c>
      <c r="E472" s="198" t="s">
        <v>5303</v>
      </c>
      <c r="F472" s="193">
        <v>68.7</v>
      </c>
      <c r="G472" s="193">
        <v>131</v>
      </c>
      <c r="H472" s="193">
        <v>90</v>
      </c>
      <c r="I472" s="193">
        <v>48</v>
      </c>
      <c r="J472" s="193">
        <v>33</v>
      </c>
      <c r="K472" s="193">
        <v>0</v>
      </c>
      <c r="L472" s="193">
        <v>2</v>
      </c>
      <c r="M472" s="193">
        <v>0</v>
      </c>
      <c r="N472" s="193">
        <v>0</v>
      </c>
      <c r="O472" s="193">
        <v>0</v>
      </c>
      <c r="P472" s="193">
        <v>7</v>
      </c>
      <c r="Q472" s="193">
        <v>0</v>
      </c>
      <c r="R472" s="193">
        <v>0</v>
      </c>
      <c r="S472" s="193">
        <f t="shared" si="104"/>
        <v>90</v>
      </c>
      <c r="T472" s="193">
        <f t="shared" si="105"/>
        <v>0.53333333333333333</v>
      </c>
      <c r="U472" s="197">
        <f t="shared" si="106"/>
        <v>0</v>
      </c>
      <c r="V472" s="193">
        <f t="shared" si="107"/>
        <v>0.36666666666666664</v>
      </c>
      <c r="W472" s="193">
        <f t="shared" si="108"/>
        <v>0</v>
      </c>
      <c r="X472" s="193">
        <f t="shared" si="109"/>
        <v>7.7777777777777779E-2</v>
      </c>
      <c r="Y472" s="193">
        <f t="shared" si="110"/>
        <v>2.2222222222222223E-2</v>
      </c>
      <c r="Z472" s="193">
        <f t="shared" si="111"/>
        <v>0</v>
      </c>
      <c r="AA472" s="193">
        <f t="shared" si="112"/>
        <v>0</v>
      </c>
      <c r="AB472" s="193">
        <f t="shared" si="113"/>
        <v>0</v>
      </c>
      <c r="AC472" s="193">
        <f t="shared" si="114"/>
        <v>0</v>
      </c>
      <c r="AD472" s="193">
        <f t="shared" si="115"/>
        <v>0.53333333333333333</v>
      </c>
      <c r="AE472" s="193" t="str">
        <f t="shared" si="116"/>
        <v>Bush</v>
      </c>
      <c r="AF472" s="193"/>
      <c r="AG472" s="193" t="str">
        <f t="shared" si="103"/>
        <v>36-700</v>
      </c>
      <c r="AH472" s="209" t="s">
        <v>5935</v>
      </c>
      <c r="AJ472" s="202">
        <v>36</v>
      </c>
      <c r="AK472" s="202" t="s">
        <v>5202</v>
      </c>
      <c r="AL472" s="209" t="s">
        <v>5935</v>
      </c>
      <c r="AR472"/>
    </row>
    <row r="473" spans="1:44" s="202" customFormat="1" x14ac:dyDescent="0.25">
      <c r="A473" s="193" t="s">
        <v>5312</v>
      </c>
      <c r="B473" s="193">
        <v>36</v>
      </c>
      <c r="C473" s="193" t="s">
        <v>5202</v>
      </c>
      <c r="D473" s="198" t="s">
        <v>5945</v>
      </c>
      <c r="E473" s="198" t="s">
        <v>5304</v>
      </c>
      <c r="F473" s="193">
        <v>70.959999999999994</v>
      </c>
      <c r="G473" s="193">
        <v>155</v>
      </c>
      <c r="H473" s="193">
        <v>110</v>
      </c>
      <c r="I473" s="193">
        <v>42</v>
      </c>
      <c r="J473" s="193">
        <v>36</v>
      </c>
      <c r="K473" s="193">
        <v>0</v>
      </c>
      <c r="L473" s="193">
        <v>0</v>
      </c>
      <c r="M473" s="193">
        <v>0</v>
      </c>
      <c r="N473" s="193">
        <v>0</v>
      </c>
      <c r="O473" s="193">
        <v>0</v>
      </c>
      <c r="P473" s="193">
        <v>24</v>
      </c>
      <c r="Q473" s="193">
        <v>1</v>
      </c>
      <c r="R473" s="193">
        <v>0</v>
      </c>
      <c r="S473" s="193">
        <f t="shared" si="104"/>
        <v>103</v>
      </c>
      <c r="T473" s="193">
        <f t="shared" si="105"/>
        <v>0.40776699029126212</v>
      </c>
      <c r="U473" s="197">
        <f t="shared" si="106"/>
        <v>0</v>
      </c>
      <c r="V473" s="193">
        <f t="shared" si="107"/>
        <v>0.34951456310679613</v>
      </c>
      <c r="W473" s="193">
        <f t="shared" si="108"/>
        <v>0</v>
      </c>
      <c r="X473" s="193">
        <f t="shared" si="109"/>
        <v>0.23300970873786409</v>
      </c>
      <c r="Y473" s="193">
        <f t="shared" si="110"/>
        <v>0</v>
      </c>
      <c r="Z473" s="193">
        <f t="shared" si="111"/>
        <v>0</v>
      </c>
      <c r="AA473" s="193">
        <f t="shared" si="112"/>
        <v>0</v>
      </c>
      <c r="AB473" s="193">
        <f t="shared" si="113"/>
        <v>9.7087378640776691E-3</v>
      </c>
      <c r="AC473" s="193">
        <f t="shared" si="114"/>
        <v>0</v>
      </c>
      <c r="AD473" s="193">
        <f t="shared" si="115"/>
        <v>0.40776699029126212</v>
      </c>
      <c r="AE473" s="193" t="str">
        <f t="shared" si="116"/>
        <v>Bush</v>
      </c>
      <c r="AF473" s="193"/>
      <c r="AG473" s="193" t="str">
        <f t="shared" si="103"/>
        <v>36-850</v>
      </c>
      <c r="AH473" s="209" t="s">
        <v>5945</v>
      </c>
      <c r="AJ473" s="202">
        <v>36</v>
      </c>
      <c r="AK473" s="202" t="s">
        <v>5202</v>
      </c>
      <c r="AL473" s="209" t="s">
        <v>5945</v>
      </c>
      <c r="AR473"/>
    </row>
    <row r="474" spans="1:44" s="202" customFormat="1" x14ac:dyDescent="0.25">
      <c r="A474" s="193" t="s">
        <v>5311</v>
      </c>
      <c r="B474" s="193">
        <v>36</v>
      </c>
      <c r="C474" s="193" t="s">
        <v>5202</v>
      </c>
      <c r="D474" s="198" t="s">
        <v>5945</v>
      </c>
      <c r="E474" s="198" t="s">
        <v>5305</v>
      </c>
      <c r="F474" s="193">
        <v>54.71</v>
      </c>
      <c r="G474" s="193">
        <v>106</v>
      </c>
      <c r="H474" s="193">
        <v>58</v>
      </c>
      <c r="I474" s="193">
        <v>23</v>
      </c>
      <c r="J474" s="193">
        <v>20</v>
      </c>
      <c r="K474" s="193">
        <v>0</v>
      </c>
      <c r="L474" s="193">
        <v>0</v>
      </c>
      <c r="M474" s="193">
        <v>0</v>
      </c>
      <c r="N474" s="193">
        <v>0</v>
      </c>
      <c r="O474" s="193">
        <v>0</v>
      </c>
      <c r="P474" s="193">
        <v>8</v>
      </c>
      <c r="Q474" s="193">
        <v>1</v>
      </c>
      <c r="R474" s="193">
        <v>0</v>
      </c>
      <c r="S474" s="193">
        <f t="shared" si="104"/>
        <v>52</v>
      </c>
      <c r="T474" s="193">
        <f t="shared" si="105"/>
        <v>0.44230769230769229</v>
      </c>
      <c r="U474" s="197">
        <f t="shared" si="106"/>
        <v>0</v>
      </c>
      <c r="V474" s="193">
        <f t="shared" si="107"/>
        <v>0.38461538461538464</v>
      </c>
      <c r="W474" s="193">
        <f t="shared" si="108"/>
        <v>0</v>
      </c>
      <c r="X474" s="193">
        <f t="shared" si="109"/>
        <v>0.15384615384615385</v>
      </c>
      <c r="Y474" s="193">
        <f t="shared" si="110"/>
        <v>0</v>
      </c>
      <c r="Z474" s="193">
        <f t="shared" si="111"/>
        <v>0</v>
      </c>
      <c r="AA474" s="193">
        <f t="shared" si="112"/>
        <v>0</v>
      </c>
      <c r="AB474" s="193">
        <f t="shared" si="113"/>
        <v>1.9230769230769232E-2</v>
      </c>
      <c r="AC474" s="193">
        <f t="shared" si="114"/>
        <v>0</v>
      </c>
      <c r="AD474" s="193">
        <f t="shared" si="115"/>
        <v>0.44230769230769229</v>
      </c>
      <c r="AE474" s="193" t="str">
        <f t="shared" si="116"/>
        <v>Bush</v>
      </c>
      <c r="AF474" s="193"/>
      <c r="AG474" s="193" t="str">
        <f t="shared" si="103"/>
        <v>36-865</v>
      </c>
      <c r="AH474" s="209" t="s">
        <v>5945</v>
      </c>
      <c r="AJ474" s="202">
        <v>36</v>
      </c>
      <c r="AK474" s="202" t="s">
        <v>5202</v>
      </c>
      <c r="AL474" s="209" t="s">
        <v>5945</v>
      </c>
      <c r="AR474"/>
    </row>
    <row r="475" spans="1:44" s="202" customFormat="1" x14ac:dyDescent="0.25">
      <c r="A475" s="193" t="s">
        <v>5310</v>
      </c>
      <c r="B475" s="193">
        <v>36</v>
      </c>
      <c r="C475" s="193" t="s">
        <v>5202</v>
      </c>
      <c r="D475" s="198" t="s">
        <v>5945</v>
      </c>
      <c r="E475" s="198" t="s">
        <v>5306</v>
      </c>
      <c r="F475" s="193">
        <v>47.34</v>
      </c>
      <c r="G475" s="193">
        <v>188</v>
      </c>
      <c r="H475" s="193">
        <v>89</v>
      </c>
      <c r="I475" s="193">
        <v>35</v>
      </c>
      <c r="J475" s="193">
        <v>21</v>
      </c>
      <c r="K475" s="193">
        <v>0</v>
      </c>
      <c r="L475" s="193">
        <v>0</v>
      </c>
      <c r="M475" s="193">
        <v>0</v>
      </c>
      <c r="N475" s="193">
        <v>0</v>
      </c>
      <c r="O475" s="193">
        <v>1</v>
      </c>
      <c r="P475" s="193">
        <v>24</v>
      </c>
      <c r="Q475" s="193">
        <v>0</v>
      </c>
      <c r="R475" s="193">
        <v>0</v>
      </c>
      <c r="S475" s="193">
        <f t="shared" si="104"/>
        <v>81</v>
      </c>
      <c r="T475" s="193">
        <f t="shared" si="105"/>
        <v>0.43209876543209874</v>
      </c>
      <c r="U475" s="197">
        <f t="shared" si="106"/>
        <v>0</v>
      </c>
      <c r="V475" s="193">
        <f t="shared" si="107"/>
        <v>0.25925925925925924</v>
      </c>
      <c r="W475" s="193">
        <f t="shared" si="108"/>
        <v>1.2345679012345678E-2</v>
      </c>
      <c r="X475" s="193">
        <f t="shared" si="109"/>
        <v>0.29629629629629628</v>
      </c>
      <c r="Y475" s="193">
        <f t="shared" si="110"/>
        <v>0</v>
      </c>
      <c r="Z475" s="193">
        <f t="shared" si="111"/>
        <v>0</v>
      </c>
      <c r="AA475" s="193">
        <f t="shared" si="112"/>
        <v>0</v>
      </c>
      <c r="AB475" s="193">
        <f t="shared" si="113"/>
        <v>0</v>
      </c>
      <c r="AC475" s="193">
        <f t="shared" si="114"/>
        <v>0</v>
      </c>
      <c r="AD475" s="193">
        <f t="shared" si="115"/>
        <v>0.43209876543209874</v>
      </c>
      <c r="AE475" s="193" t="str">
        <f t="shared" si="116"/>
        <v>Bush</v>
      </c>
      <c r="AF475" s="193"/>
      <c r="AG475" s="193" t="str">
        <f t="shared" si="103"/>
        <v>36-900</v>
      </c>
      <c r="AH475" s="209" t="s">
        <v>5945</v>
      </c>
      <c r="AJ475" s="202">
        <v>36</v>
      </c>
      <c r="AK475" s="202" t="s">
        <v>5202</v>
      </c>
      <c r="AL475" s="209" t="s">
        <v>5945</v>
      </c>
      <c r="AR475"/>
    </row>
    <row r="476" spans="1:44" s="202" customFormat="1" x14ac:dyDescent="0.25">
      <c r="A476" s="193" t="s">
        <v>5309</v>
      </c>
      <c r="B476" s="193">
        <v>36</v>
      </c>
      <c r="C476" s="193" t="s">
        <v>5961</v>
      </c>
      <c r="D476" s="198">
        <v>0</v>
      </c>
      <c r="E476" s="198" t="s">
        <v>4540</v>
      </c>
      <c r="F476" s="193"/>
      <c r="G476" s="193">
        <v>0</v>
      </c>
      <c r="H476" s="193">
        <v>849</v>
      </c>
      <c r="I476" s="193">
        <v>313</v>
      </c>
      <c r="J476" s="193">
        <v>257</v>
      </c>
      <c r="K476" s="193">
        <v>1</v>
      </c>
      <c r="L476" s="193">
        <v>3</v>
      </c>
      <c r="M476" s="193">
        <v>1</v>
      </c>
      <c r="N476" s="193">
        <v>0</v>
      </c>
      <c r="O476" s="193">
        <v>10</v>
      </c>
      <c r="P476" s="193">
        <v>252</v>
      </c>
      <c r="Q476" s="193">
        <v>2</v>
      </c>
      <c r="R476" s="193">
        <v>0</v>
      </c>
      <c r="S476" s="193">
        <f t="shared" si="104"/>
        <v>839</v>
      </c>
      <c r="T476" s="193">
        <f t="shared" si="105"/>
        <v>0.37306317044100118</v>
      </c>
      <c r="U476" s="197">
        <f t="shared" si="106"/>
        <v>1.1918951132300357E-3</v>
      </c>
      <c r="V476" s="193">
        <f t="shared" si="107"/>
        <v>0.30631704410011917</v>
      </c>
      <c r="W476" s="193">
        <f t="shared" si="108"/>
        <v>1.1918951132300357E-2</v>
      </c>
      <c r="X476" s="193">
        <f t="shared" si="109"/>
        <v>0.300357568533969</v>
      </c>
      <c r="Y476" s="193">
        <f t="shared" si="110"/>
        <v>3.5756853396901071E-3</v>
      </c>
      <c r="Z476" s="193">
        <f t="shared" si="111"/>
        <v>1.1918951132300357E-3</v>
      </c>
      <c r="AA476" s="193">
        <f t="shared" si="112"/>
        <v>0</v>
      </c>
      <c r="AB476" s="193">
        <f t="shared" si="113"/>
        <v>2.3837902264600714E-3</v>
      </c>
      <c r="AC476" s="193">
        <f t="shared" si="114"/>
        <v>0</v>
      </c>
      <c r="AD476" s="193">
        <f t="shared" si="115"/>
        <v>0.37306317044100118</v>
      </c>
      <c r="AE476" s="193" t="str">
        <f t="shared" si="116"/>
        <v>Bush</v>
      </c>
      <c r="AF476" s="193"/>
      <c r="AG476" s="193" t="str">
        <f t="shared" si="103"/>
        <v>36-991</v>
      </c>
      <c r="AH476" s="209">
        <v>0</v>
      </c>
      <c r="AJ476" s="202">
        <v>36</v>
      </c>
      <c r="AK476" s="202" t="s">
        <v>5961</v>
      </c>
      <c r="AL476" s="209">
        <v>0</v>
      </c>
      <c r="AR476"/>
    </row>
    <row r="477" spans="1:44" s="202" customFormat="1" x14ac:dyDescent="0.25">
      <c r="A477" s="193" t="s">
        <v>5308</v>
      </c>
      <c r="B477" s="193">
        <v>36</v>
      </c>
      <c r="C477" s="193" t="s">
        <v>5962</v>
      </c>
      <c r="D477" s="198">
        <v>0</v>
      </c>
      <c r="E477" s="198" t="s">
        <v>4541</v>
      </c>
      <c r="F477" s="193"/>
      <c r="G477" s="193">
        <v>0</v>
      </c>
      <c r="H477" s="193">
        <v>419</v>
      </c>
      <c r="I477" s="193">
        <v>144</v>
      </c>
      <c r="J477" s="193">
        <v>129</v>
      </c>
      <c r="K477" s="193">
        <v>0</v>
      </c>
      <c r="L477" s="193">
        <v>5</v>
      </c>
      <c r="M477" s="193">
        <v>1</v>
      </c>
      <c r="N477" s="193">
        <v>0</v>
      </c>
      <c r="O477" s="193">
        <v>4</v>
      </c>
      <c r="P477" s="193">
        <v>117</v>
      </c>
      <c r="Q477" s="193">
        <v>2</v>
      </c>
      <c r="R477" s="193">
        <v>1</v>
      </c>
      <c r="S477" s="193">
        <f t="shared" si="104"/>
        <v>403</v>
      </c>
      <c r="T477" s="193">
        <f t="shared" si="105"/>
        <v>0.35732009925558311</v>
      </c>
      <c r="U477" s="197">
        <f t="shared" si="106"/>
        <v>0</v>
      </c>
      <c r="V477" s="193">
        <f t="shared" si="107"/>
        <v>0.32009925558312657</v>
      </c>
      <c r="W477" s="193">
        <f t="shared" si="108"/>
        <v>9.9255583126550868E-3</v>
      </c>
      <c r="X477" s="193">
        <f t="shared" si="109"/>
        <v>0.29032258064516131</v>
      </c>
      <c r="Y477" s="193">
        <f t="shared" si="110"/>
        <v>1.2406947890818859E-2</v>
      </c>
      <c r="Z477" s="193">
        <f t="shared" si="111"/>
        <v>2.4813895781637717E-3</v>
      </c>
      <c r="AA477" s="193">
        <f t="shared" si="112"/>
        <v>0</v>
      </c>
      <c r="AB477" s="193">
        <f t="shared" si="113"/>
        <v>4.9627791563275434E-3</v>
      </c>
      <c r="AC477" s="193">
        <f t="shared" si="114"/>
        <v>2.4813895781637717E-3</v>
      </c>
      <c r="AD477" s="193">
        <f t="shared" si="115"/>
        <v>0.35732009925558311</v>
      </c>
      <c r="AE477" s="193" t="str">
        <f t="shared" si="116"/>
        <v>Bush</v>
      </c>
      <c r="AF477" s="193"/>
      <c r="AG477" s="193" t="str">
        <f t="shared" si="103"/>
        <v>36-995</v>
      </c>
      <c r="AH477" s="209">
        <v>0</v>
      </c>
      <c r="AJ477" s="202">
        <v>36</v>
      </c>
      <c r="AK477" s="202" t="s">
        <v>5962</v>
      </c>
      <c r="AL477" s="209">
        <v>0</v>
      </c>
      <c r="AR477"/>
    </row>
    <row r="478" spans="1:44" s="202" customFormat="1" x14ac:dyDescent="0.25">
      <c r="A478" s="193" t="s">
        <v>5307</v>
      </c>
      <c r="B478" s="193">
        <v>36</v>
      </c>
      <c r="C478" s="193" t="e">
        <v>#VALUE!</v>
      </c>
      <c r="D478" s="198">
        <v>0</v>
      </c>
      <c r="E478" s="198" t="s">
        <v>4542</v>
      </c>
      <c r="F478" s="193">
        <v>74.89</v>
      </c>
      <c r="G478" s="193">
        <v>7280</v>
      </c>
      <c r="H478" s="193">
        <v>5452</v>
      </c>
      <c r="I478" s="193">
        <v>2081</v>
      </c>
      <c r="J478" s="193">
        <v>1748</v>
      </c>
      <c r="K478" s="193">
        <v>7</v>
      </c>
      <c r="L478" s="193">
        <v>40</v>
      </c>
      <c r="M478" s="193">
        <v>12</v>
      </c>
      <c r="N478" s="193">
        <v>10</v>
      </c>
      <c r="O478" s="193">
        <v>34</v>
      </c>
      <c r="P478" s="193">
        <v>1322</v>
      </c>
      <c r="Q478" s="193">
        <v>25</v>
      </c>
      <c r="R478" s="193">
        <v>5</v>
      </c>
      <c r="S478" s="193">
        <f t="shared" si="104"/>
        <v>5284</v>
      </c>
      <c r="T478" s="193">
        <f t="shared" si="105"/>
        <v>0.39383043149129449</v>
      </c>
      <c r="U478" s="197">
        <f t="shared" si="106"/>
        <v>1.3247539742619228E-3</v>
      </c>
      <c r="V478" s="193">
        <f t="shared" si="107"/>
        <v>0.33080999242997727</v>
      </c>
      <c r="W478" s="193">
        <f t="shared" si="108"/>
        <v>6.4345193035579111E-3</v>
      </c>
      <c r="X478" s="193">
        <f t="shared" si="109"/>
        <v>0.25018925056775171</v>
      </c>
      <c r="Y478" s="193">
        <f t="shared" si="110"/>
        <v>7.5700227100681302E-3</v>
      </c>
      <c r="Z478" s="193">
        <f t="shared" si="111"/>
        <v>2.2710068130204391E-3</v>
      </c>
      <c r="AA478" s="193">
        <f t="shared" si="112"/>
        <v>1.8925056775170325E-3</v>
      </c>
      <c r="AB478" s="193">
        <f t="shared" si="113"/>
        <v>4.7312641937925816E-3</v>
      </c>
      <c r="AC478" s="193">
        <f t="shared" si="114"/>
        <v>9.4625283875851627E-4</v>
      </c>
      <c r="AD478" s="193">
        <f t="shared" si="115"/>
        <v>0.39383043149129449</v>
      </c>
      <c r="AE478" s="193" t="str">
        <f t="shared" si="116"/>
        <v>Bush</v>
      </c>
      <c r="AF478" s="193"/>
      <c r="AG478" s="193" t="str">
        <f t="shared" si="103"/>
        <v>36-TOT</v>
      </c>
      <c r="AH478" s="209">
        <v>0</v>
      </c>
      <c r="AJ478" s="202">
        <v>36</v>
      </c>
      <c r="AK478" s="202" t="e">
        <v>#VALUE!</v>
      </c>
      <c r="AL478" s="209">
        <v>0</v>
      </c>
      <c r="AR478"/>
    </row>
    <row r="479" spans="1:44" s="202" customFormat="1" x14ac:dyDescent="0.25">
      <c r="A479" s="193" t="s">
        <v>5404</v>
      </c>
      <c r="B479" s="193">
        <v>37</v>
      </c>
      <c r="C479" s="193" t="s">
        <v>5202</v>
      </c>
      <c r="D479" s="198" t="s">
        <v>5938</v>
      </c>
      <c r="E479" s="198" t="s">
        <v>5364</v>
      </c>
      <c r="F479" s="193">
        <v>63.25</v>
      </c>
      <c r="G479" s="193">
        <v>166</v>
      </c>
      <c r="H479" s="193">
        <v>105</v>
      </c>
      <c r="I479" s="193">
        <v>42</v>
      </c>
      <c r="J479" s="193">
        <v>40</v>
      </c>
      <c r="K479" s="193">
        <v>1</v>
      </c>
      <c r="L479" s="193">
        <v>1</v>
      </c>
      <c r="M479" s="193">
        <v>0</v>
      </c>
      <c r="N479" s="193">
        <v>0</v>
      </c>
      <c r="O479" s="193">
        <v>1</v>
      </c>
      <c r="P479" s="193">
        <v>17</v>
      </c>
      <c r="Q479" s="193">
        <v>0</v>
      </c>
      <c r="R479" s="193">
        <v>0</v>
      </c>
      <c r="S479" s="193">
        <f t="shared" si="104"/>
        <v>102</v>
      </c>
      <c r="T479" s="193">
        <f t="shared" si="105"/>
        <v>0.41176470588235292</v>
      </c>
      <c r="U479" s="197">
        <f t="shared" si="106"/>
        <v>9.8039215686274508E-3</v>
      </c>
      <c r="V479" s="193">
        <f t="shared" si="107"/>
        <v>0.39215686274509803</v>
      </c>
      <c r="W479" s="193">
        <f t="shared" si="108"/>
        <v>9.8039215686274508E-3</v>
      </c>
      <c r="X479" s="193">
        <f t="shared" si="109"/>
        <v>0.16666666666666666</v>
      </c>
      <c r="Y479" s="193">
        <f t="shared" si="110"/>
        <v>9.8039215686274508E-3</v>
      </c>
      <c r="Z479" s="193">
        <f t="shared" si="111"/>
        <v>0</v>
      </c>
      <c r="AA479" s="193">
        <f t="shared" si="112"/>
        <v>0</v>
      </c>
      <c r="AB479" s="193">
        <f t="shared" si="113"/>
        <v>0</v>
      </c>
      <c r="AC479" s="193">
        <f t="shared" si="114"/>
        <v>0</v>
      </c>
      <c r="AD479" s="193">
        <f t="shared" si="115"/>
        <v>0.41176470588235292</v>
      </c>
      <c r="AE479" s="193" t="str">
        <f t="shared" si="116"/>
        <v>Bush</v>
      </c>
      <c r="AF479" s="193"/>
      <c r="AG479" s="193" t="str">
        <f t="shared" si="103"/>
        <v>37-005</v>
      </c>
      <c r="AH479" s="209" t="s">
        <v>5938</v>
      </c>
      <c r="AJ479" s="202">
        <v>37</v>
      </c>
      <c r="AK479" s="202" t="s">
        <v>5202</v>
      </c>
      <c r="AL479" s="209" t="s">
        <v>5938</v>
      </c>
      <c r="AR479"/>
    </row>
    <row r="480" spans="1:44" s="202" customFormat="1" x14ac:dyDescent="0.25">
      <c r="A480" s="193" t="s">
        <v>5405</v>
      </c>
      <c r="B480" s="193">
        <v>37</v>
      </c>
      <c r="C480" s="193" t="s">
        <v>5202</v>
      </c>
      <c r="D480" s="198" t="s">
        <v>5939</v>
      </c>
      <c r="E480" s="198" t="s">
        <v>5365</v>
      </c>
      <c r="F480" s="193">
        <v>36.159999999999997</v>
      </c>
      <c r="G480" s="193">
        <v>224</v>
      </c>
      <c r="H480" s="193">
        <v>81</v>
      </c>
      <c r="I480" s="193">
        <v>28</v>
      </c>
      <c r="J480" s="202">
        <v>34</v>
      </c>
      <c r="K480" s="202">
        <v>0</v>
      </c>
      <c r="L480" s="202">
        <v>0</v>
      </c>
      <c r="M480" s="202">
        <v>0</v>
      </c>
      <c r="N480" s="193">
        <v>0</v>
      </c>
      <c r="O480" s="202">
        <v>0</v>
      </c>
      <c r="P480" s="193">
        <v>18</v>
      </c>
      <c r="Q480" s="193">
        <v>1</v>
      </c>
      <c r="R480" s="202">
        <v>0</v>
      </c>
      <c r="S480" s="193">
        <f t="shared" si="104"/>
        <v>81</v>
      </c>
      <c r="T480" s="193">
        <f t="shared" si="105"/>
        <v>0.34567901234567899</v>
      </c>
      <c r="U480" s="197">
        <f t="shared" si="106"/>
        <v>0</v>
      </c>
      <c r="V480" s="193">
        <f t="shared" si="107"/>
        <v>0.41975308641975306</v>
      </c>
      <c r="W480" s="193">
        <f t="shared" si="108"/>
        <v>0</v>
      </c>
      <c r="X480" s="193">
        <f t="shared" si="109"/>
        <v>0.22222222222222221</v>
      </c>
      <c r="Y480" s="193">
        <f t="shared" si="110"/>
        <v>0</v>
      </c>
      <c r="Z480" s="193">
        <f t="shared" si="111"/>
        <v>0</v>
      </c>
      <c r="AA480" s="193">
        <f t="shared" si="112"/>
        <v>0</v>
      </c>
      <c r="AB480" s="193">
        <f t="shared" si="113"/>
        <v>1.2345679012345678E-2</v>
      </c>
      <c r="AC480" s="193">
        <f t="shared" si="114"/>
        <v>0</v>
      </c>
      <c r="AD480" s="193">
        <f t="shared" si="115"/>
        <v>2.4197530864197532</v>
      </c>
      <c r="AE480" s="193" t="str">
        <f t="shared" si="116"/>
        <v>Clinton</v>
      </c>
      <c r="AF480" s="193"/>
      <c r="AG480" s="193" t="str">
        <f t="shared" si="103"/>
        <v>37-010</v>
      </c>
      <c r="AH480" s="209" t="s">
        <v>5939</v>
      </c>
      <c r="AJ480" s="202">
        <v>37</v>
      </c>
      <c r="AK480" s="202" t="s">
        <v>5202</v>
      </c>
      <c r="AL480" s="209" t="s">
        <v>5939</v>
      </c>
      <c r="AR480"/>
    </row>
    <row r="481" spans="1:44" s="202" customFormat="1" x14ac:dyDescent="0.25">
      <c r="A481" s="193" t="s">
        <v>5406</v>
      </c>
      <c r="B481" s="193">
        <v>37</v>
      </c>
      <c r="C481" s="193" t="s">
        <v>5202</v>
      </c>
      <c r="D481" s="198" t="s">
        <v>5939</v>
      </c>
      <c r="E481" s="198" t="s">
        <v>5366</v>
      </c>
      <c r="F481" s="193">
        <v>56.07</v>
      </c>
      <c r="G481" s="193">
        <v>107</v>
      </c>
      <c r="H481" s="193">
        <v>60</v>
      </c>
      <c r="I481" s="193">
        <v>21</v>
      </c>
      <c r="J481" s="193">
        <v>23</v>
      </c>
      <c r="K481" s="193">
        <v>0</v>
      </c>
      <c r="L481" s="193">
        <v>0</v>
      </c>
      <c r="M481" s="193">
        <v>0</v>
      </c>
      <c r="N481" s="193">
        <v>0</v>
      </c>
      <c r="O481" s="193">
        <v>1</v>
      </c>
      <c r="P481" s="193">
        <v>13</v>
      </c>
      <c r="Q481" s="193">
        <v>1</v>
      </c>
      <c r="R481" s="193">
        <v>0</v>
      </c>
      <c r="S481" s="193">
        <f t="shared" si="104"/>
        <v>59</v>
      </c>
      <c r="T481" s="193">
        <f t="shared" si="105"/>
        <v>0.3559322033898305</v>
      </c>
      <c r="U481" s="197">
        <f t="shared" si="106"/>
        <v>0</v>
      </c>
      <c r="V481" s="193">
        <f t="shared" si="107"/>
        <v>0.38983050847457629</v>
      </c>
      <c r="W481" s="193">
        <f t="shared" si="108"/>
        <v>1.6949152542372881E-2</v>
      </c>
      <c r="X481" s="193">
        <f t="shared" si="109"/>
        <v>0.22033898305084745</v>
      </c>
      <c r="Y481" s="193">
        <f t="shared" si="110"/>
        <v>0</v>
      </c>
      <c r="Z481" s="193">
        <f t="shared" si="111"/>
        <v>0</v>
      </c>
      <c r="AA481" s="193">
        <f t="shared" si="112"/>
        <v>0</v>
      </c>
      <c r="AB481" s="193">
        <f t="shared" si="113"/>
        <v>1.6949152542372881E-2</v>
      </c>
      <c r="AC481" s="193">
        <f t="shared" si="114"/>
        <v>0</v>
      </c>
      <c r="AD481" s="193">
        <f t="shared" si="115"/>
        <v>2.3898305084745761</v>
      </c>
      <c r="AE481" s="193" t="str">
        <f t="shared" si="116"/>
        <v>Clinton</v>
      </c>
      <c r="AF481" s="193"/>
      <c r="AG481" s="193" t="str">
        <f t="shared" si="103"/>
        <v>37-015</v>
      </c>
      <c r="AH481" s="209" t="s">
        <v>5939</v>
      </c>
      <c r="AJ481" s="202">
        <v>37</v>
      </c>
      <c r="AK481" s="202" t="s">
        <v>5202</v>
      </c>
      <c r="AL481" s="209" t="s">
        <v>5939</v>
      </c>
      <c r="AR481"/>
    </row>
    <row r="482" spans="1:44" s="202" customFormat="1" x14ac:dyDescent="0.25">
      <c r="A482" s="193" t="s">
        <v>5407</v>
      </c>
      <c r="B482" s="193">
        <v>37</v>
      </c>
      <c r="C482" s="193" t="s">
        <v>5202</v>
      </c>
      <c r="D482" s="198" t="s">
        <v>5939</v>
      </c>
      <c r="E482" s="198" t="s">
        <v>5367</v>
      </c>
      <c r="F482" s="193">
        <v>56.49</v>
      </c>
      <c r="G482" s="193">
        <v>1554</v>
      </c>
      <c r="H482" s="193">
        <v>878</v>
      </c>
      <c r="I482" s="193">
        <v>302</v>
      </c>
      <c r="J482" s="193">
        <v>340</v>
      </c>
      <c r="K482" s="193">
        <v>2</v>
      </c>
      <c r="L482" s="193">
        <v>0</v>
      </c>
      <c r="M482" s="193">
        <v>1</v>
      </c>
      <c r="N482" s="193">
        <v>0</v>
      </c>
      <c r="O482" s="193">
        <v>4</v>
      </c>
      <c r="P482" s="193">
        <v>199</v>
      </c>
      <c r="Q482" s="193">
        <v>2</v>
      </c>
      <c r="R482" s="193">
        <v>0</v>
      </c>
      <c r="S482" s="193">
        <f t="shared" si="104"/>
        <v>850</v>
      </c>
      <c r="T482" s="193">
        <f t="shared" si="105"/>
        <v>0.35529411764705882</v>
      </c>
      <c r="U482" s="197">
        <f t="shared" si="106"/>
        <v>2.352941176470588E-3</v>
      </c>
      <c r="V482" s="193">
        <f t="shared" si="107"/>
        <v>0.4</v>
      </c>
      <c r="W482" s="193">
        <f t="shared" si="108"/>
        <v>4.7058823529411761E-3</v>
      </c>
      <c r="X482" s="193">
        <f t="shared" si="109"/>
        <v>0.23411764705882354</v>
      </c>
      <c r="Y482" s="193">
        <f t="shared" si="110"/>
        <v>0</v>
      </c>
      <c r="Z482" s="193">
        <f t="shared" si="111"/>
        <v>1.176470588235294E-3</v>
      </c>
      <c r="AA482" s="193">
        <f t="shared" si="112"/>
        <v>0</v>
      </c>
      <c r="AB482" s="193">
        <f t="shared" si="113"/>
        <v>2.352941176470588E-3</v>
      </c>
      <c r="AC482" s="193">
        <f t="shared" si="114"/>
        <v>0</v>
      </c>
      <c r="AD482" s="193">
        <f t="shared" si="115"/>
        <v>2.4</v>
      </c>
      <c r="AE482" s="193" t="str">
        <f t="shared" si="116"/>
        <v>Clinton</v>
      </c>
      <c r="AF482" s="193"/>
      <c r="AG482" s="193" t="str">
        <f t="shared" si="103"/>
        <v>37-020</v>
      </c>
      <c r="AH482" s="209" t="s">
        <v>5939</v>
      </c>
      <c r="AJ482" s="202">
        <v>37</v>
      </c>
      <c r="AK482" s="202" t="s">
        <v>5202</v>
      </c>
      <c r="AL482" s="209" t="s">
        <v>5939</v>
      </c>
      <c r="AR482"/>
    </row>
    <row r="483" spans="1:44" s="202" customFormat="1" x14ac:dyDescent="0.25">
      <c r="A483" s="193" t="s">
        <v>5408</v>
      </c>
      <c r="B483" s="193">
        <v>37</v>
      </c>
      <c r="C483" s="193" t="s">
        <v>5202</v>
      </c>
      <c r="D483" s="198" t="s">
        <v>5939</v>
      </c>
      <c r="E483" s="198" t="s">
        <v>5368</v>
      </c>
      <c r="F483" s="193">
        <v>71.22</v>
      </c>
      <c r="G483" s="193">
        <v>212</v>
      </c>
      <c r="H483" s="193">
        <v>151</v>
      </c>
      <c r="I483" s="193">
        <v>57</v>
      </c>
      <c r="J483" s="193">
        <v>65</v>
      </c>
      <c r="K483" s="193">
        <v>1</v>
      </c>
      <c r="L483" s="193">
        <v>0</v>
      </c>
      <c r="M483" s="193">
        <v>1</v>
      </c>
      <c r="N483" s="193">
        <v>0</v>
      </c>
      <c r="O483" s="193">
        <v>2</v>
      </c>
      <c r="P483" s="193">
        <v>24</v>
      </c>
      <c r="Q483" s="193">
        <v>0</v>
      </c>
      <c r="R483" s="193">
        <v>1</v>
      </c>
      <c r="S483" s="193">
        <f t="shared" si="104"/>
        <v>151</v>
      </c>
      <c r="T483" s="193">
        <f t="shared" si="105"/>
        <v>0.37748344370860926</v>
      </c>
      <c r="U483" s="197">
        <f t="shared" si="106"/>
        <v>6.6225165562913907E-3</v>
      </c>
      <c r="V483" s="193">
        <f t="shared" si="107"/>
        <v>0.43046357615894038</v>
      </c>
      <c r="W483" s="193">
        <f t="shared" si="108"/>
        <v>1.3245033112582781E-2</v>
      </c>
      <c r="X483" s="193">
        <f t="shared" si="109"/>
        <v>0.15894039735099338</v>
      </c>
      <c r="Y483" s="193">
        <f t="shared" si="110"/>
        <v>0</v>
      </c>
      <c r="Z483" s="193">
        <f t="shared" si="111"/>
        <v>6.6225165562913907E-3</v>
      </c>
      <c r="AA483" s="193">
        <f t="shared" si="112"/>
        <v>0</v>
      </c>
      <c r="AB483" s="193">
        <f t="shared" si="113"/>
        <v>0</v>
      </c>
      <c r="AC483" s="193">
        <f t="shared" si="114"/>
        <v>6.6225165562913907E-3</v>
      </c>
      <c r="AD483" s="193">
        <f t="shared" si="115"/>
        <v>2.4304635761589406</v>
      </c>
      <c r="AE483" s="193" t="str">
        <f t="shared" si="116"/>
        <v>Clinton</v>
      </c>
      <c r="AF483" s="193"/>
      <c r="AG483" s="193" t="str">
        <f t="shared" si="103"/>
        <v>37-025</v>
      </c>
      <c r="AH483" s="209" t="s">
        <v>5939</v>
      </c>
      <c r="AJ483" s="202">
        <v>37</v>
      </c>
      <c r="AK483" s="202" t="s">
        <v>5202</v>
      </c>
      <c r="AL483" s="209" t="s">
        <v>5939</v>
      </c>
      <c r="AR483"/>
    </row>
    <row r="484" spans="1:44" s="202" customFormat="1" x14ac:dyDescent="0.25">
      <c r="A484" s="193" t="s">
        <v>5409</v>
      </c>
      <c r="B484" s="193">
        <v>37</v>
      </c>
      <c r="C484" s="193" t="s">
        <v>5202</v>
      </c>
      <c r="D484" s="198" t="s">
        <v>5938</v>
      </c>
      <c r="E484" s="198" t="s">
        <v>5369</v>
      </c>
      <c r="F484" s="193">
        <v>66.66</v>
      </c>
      <c r="G484" s="193">
        <v>150</v>
      </c>
      <c r="H484" s="193">
        <v>100</v>
      </c>
      <c r="I484" s="193">
        <v>31</v>
      </c>
      <c r="J484" s="193">
        <v>46</v>
      </c>
      <c r="K484" s="193">
        <v>0</v>
      </c>
      <c r="L484" s="193">
        <v>1</v>
      </c>
      <c r="M484" s="193">
        <v>0</v>
      </c>
      <c r="N484" s="193">
        <v>1</v>
      </c>
      <c r="O484" s="193">
        <v>0</v>
      </c>
      <c r="P484" s="193">
        <v>12</v>
      </c>
      <c r="Q484" s="193">
        <v>1</v>
      </c>
      <c r="R484" s="193">
        <v>0</v>
      </c>
      <c r="S484" s="193">
        <f t="shared" si="104"/>
        <v>92</v>
      </c>
      <c r="T484" s="193">
        <f t="shared" si="105"/>
        <v>0.33695652173913043</v>
      </c>
      <c r="U484" s="197">
        <f t="shared" si="106"/>
        <v>0</v>
      </c>
      <c r="V484" s="193">
        <f t="shared" si="107"/>
        <v>0.5</v>
      </c>
      <c r="W484" s="193">
        <f t="shared" si="108"/>
        <v>0</v>
      </c>
      <c r="X484" s="193">
        <f t="shared" si="109"/>
        <v>0.13043478260869565</v>
      </c>
      <c r="Y484" s="193">
        <f t="shared" si="110"/>
        <v>1.0869565217391304E-2</v>
      </c>
      <c r="Z484" s="193">
        <f t="shared" si="111"/>
        <v>0</v>
      </c>
      <c r="AA484" s="193">
        <f t="shared" si="112"/>
        <v>1.0869565217391304E-2</v>
      </c>
      <c r="AB484" s="193">
        <f t="shared" si="113"/>
        <v>1.0869565217391304E-2</v>
      </c>
      <c r="AC484" s="193">
        <f t="shared" si="114"/>
        <v>0</v>
      </c>
      <c r="AD484" s="193">
        <f t="shared" si="115"/>
        <v>2.5</v>
      </c>
      <c r="AE484" s="193" t="str">
        <f t="shared" si="116"/>
        <v>Clinton</v>
      </c>
      <c r="AF484" s="193"/>
      <c r="AG484" s="193" t="str">
        <f t="shared" si="103"/>
        <v>37-030</v>
      </c>
      <c r="AH484" s="209" t="s">
        <v>5938</v>
      </c>
      <c r="AJ484" s="202">
        <v>37</v>
      </c>
      <c r="AK484" s="202" t="s">
        <v>5202</v>
      </c>
      <c r="AL484" s="209" t="s">
        <v>5938</v>
      </c>
      <c r="AR484"/>
    </row>
    <row r="485" spans="1:44" s="202" customFormat="1" x14ac:dyDescent="0.25">
      <c r="A485" s="193" t="s">
        <v>5410</v>
      </c>
      <c r="B485" s="193">
        <v>37</v>
      </c>
      <c r="C485" s="193" t="s">
        <v>5202</v>
      </c>
      <c r="D485" s="198" t="s">
        <v>5938</v>
      </c>
      <c r="E485" s="198" t="s">
        <v>5370</v>
      </c>
      <c r="F485" s="193">
        <v>64.78</v>
      </c>
      <c r="G485" s="193">
        <v>71</v>
      </c>
      <c r="H485" s="193">
        <v>46</v>
      </c>
      <c r="I485" s="193">
        <v>11</v>
      </c>
      <c r="J485" s="193">
        <v>28</v>
      </c>
      <c r="K485" s="193">
        <v>0</v>
      </c>
      <c r="L485" s="193">
        <v>0</v>
      </c>
      <c r="M485" s="193">
        <v>0</v>
      </c>
      <c r="N485" s="193">
        <v>0</v>
      </c>
      <c r="O485" s="193">
        <v>0</v>
      </c>
      <c r="P485" s="193">
        <v>5</v>
      </c>
      <c r="Q485" s="193">
        <v>0</v>
      </c>
      <c r="R485" s="193">
        <v>0</v>
      </c>
      <c r="S485" s="193">
        <f t="shared" si="104"/>
        <v>44</v>
      </c>
      <c r="T485" s="193">
        <f t="shared" si="105"/>
        <v>0.25</v>
      </c>
      <c r="U485" s="197">
        <f t="shared" si="106"/>
        <v>0</v>
      </c>
      <c r="V485" s="193">
        <f t="shared" si="107"/>
        <v>0.63636363636363635</v>
      </c>
      <c r="W485" s="193">
        <f t="shared" si="108"/>
        <v>0</v>
      </c>
      <c r="X485" s="193">
        <f t="shared" si="109"/>
        <v>0.11363636363636363</v>
      </c>
      <c r="Y485" s="193">
        <f t="shared" si="110"/>
        <v>0</v>
      </c>
      <c r="Z485" s="193">
        <f t="shared" si="111"/>
        <v>0</v>
      </c>
      <c r="AA485" s="193">
        <f t="shared" si="112"/>
        <v>0</v>
      </c>
      <c r="AB485" s="193">
        <f t="shared" si="113"/>
        <v>0</v>
      </c>
      <c r="AC485" s="193">
        <f t="shared" si="114"/>
        <v>0</v>
      </c>
      <c r="AD485" s="193">
        <f t="shared" si="115"/>
        <v>2.6363636363636362</v>
      </c>
      <c r="AE485" s="193" t="str">
        <f t="shared" si="116"/>
        <v>Clinton</v>
      </c>
      <c r="AF485" s="193"/>
      <c r="AG485" s="193" t="str">
        <f t="shared" si="103"/>
        <v>37-035</v>
      </c>
      <c r="AH485" s="209" t="s">
        <v>5938</v>
      </c>
      <c r="AJ485" s="202">
        <v>37</v>
      </c>
      <c r="AK485" s="202" t="s">
        <v>5202</v>
      </c>
      <c r="AL485" s="209" t="s">
        <v>5938</v>
      </c>
      <c r="AR485"/>
    </row>
    <row r="486" spans="1:44" s="202" customFormat="1" x14ac:dyDescent="0.25">
      <c r="A486" s="193" t="s">
        <v>5411</v>
      </c>
      <c r="B486" s="193">
        <v>37</v>
      </c>
      <c r="C486" s="193" t="s">
        <v>5202</v>
      </c>
      <c r="D486" s="198" t="s">
        <v>5939</v>
      </c>
      <c r="E486" s="198" t="s">
        <v>5371</v>
      </c>
      <c r="F486" s="193">
        <v>54.67</v>
      </c>
      <c r="G486" s="193">
        <v>139</v>
      </c>
      <c r="H486" s="193">
        <v>76</v>
      </c>
      <c r="I486" s="193">
        <v>27</v>
      </c>
      <c r="J486" s="193">
        <v>24</v>
      </c>
      <c r="K486" s="193">
        <v>0</v>
      </c>
      <c r="L486" s="193">
        <v>2</v>
      </c>
      <c r="M486" s="193">
        <v>0</v>
      </c>
      <c r="N486" s="193">
        <v>0</v>
      </c>
      <c r="O486" s="193">
        <v>1</v>
      </c>
      <c r="P486" s="193">
        <v>21</v>
      </c>
      <c r="Q486" s="193">
        <v>1</v>
      </c>
      <c r="R486" s="193">
        <v>0</v>
      </c>
      <c r="S486" s="193">
        <f t="shared" si="104"/>
        <v>76</v>
      </c>
      <c r="T486" s="193">
        <f t="shared" si="105"/>
        <v>0.35526315789473684</v>
      </c>
      <c r="U486" s="197">
        <f t="shared" si="106"/>
        <v>0</v>
      </c>
      <c r="V486" s="193">
        <f t="shared" si="107"/>
        <v>0.31578947368421051</v>
      </c>
      <c r="W486" s="193">
        <f t="shared" si="108"/>
        <v>1.3157894736842105E-2</v>
      </c>
      <c r="X486" s="193">
        <f t="shared" si="109"/>
        <v>0.27631578947368424</v>
      </c>
      <c r="Y486" s="193">
        <f t="shared" si="110"/>
        <v>2.6315789473684209E-2</v>
      </c>
      <c r="Z486" s="193">
        <f t="shared" si="111"/>
        <v>0</v>
      </c>
      <c r="AA486" s="193">
        <f t="shared" si="112"/>
        <v>0</v>
      </c>
      <c r="AB486" s="193">
        <f t="shared" si="113"/>
        <v>1.3157894736842105E-2</v>
      </c>
      <c r="AC486" s="193">
        <f t="shared" si="114"/>
        <v>0</v>
      </c>
      <c r="AD486" s="193">
        <f t="shared" si="115"/>
        <v>0.35526315789473684</v>
      </c>
      <c r="AE486" s="193" t="str">
        <f t="shared" si="116"/>
        <v>Bush</v>
      </c>
      <c r="AF486" s="193"/>
      <c r="AG486" s="193" t="str">
        <f t="shared" si="103"/>
        <v>37-040</v>
      </c>
      <c r="AH486" s="209" t="s">
        <v>5939</v>
      </c>
      <c r="AJ486" s="202">
        <v>37</v>
      </c>
      <c r="AK486" s="202" t="s">
        <v>5202</v>
      </c>
      <c r="AL486" s="209" t="s">
        <v>5939</v>
      </c>
      <c r="AR486"/>
    </row>
    <row r="487" spans="1:44" s="202" customFormat="1" x14ac:dyDescent="0.25">
      <c r="A487" s="193" t="s">
        <v>5412</v>
      </c>
      <c r="B487" s="193">
        <v>37</v>
      </c>
      <c r="C487" s="193" t="s">
        <v>5202</v>
      </c>
      <c r="D487" s="198" t="s">
        <v>5938</v>
      </c>
      <c r="E487" s="198" t="s">
        <v>5372</v>
      </c>
      <c r="F487" s="193">
        <v>66.16</v>
      </c>
      <c r="G487" s="193">
        <v>198</v>
      </c>
      <c r="H487" s="193">
        <v>131</v>
      </c>
      <c r="I487" s="193">
        <v>47</v>
      </c>
      <c r="J487" s="193">
        <v>63</v>
      </c>
      <c r="K487" s="193">
        <v>1</v>
      </c>
      <c r="L487" s="193">
        <v>0</v>
      </c>
      <c r="M487" s="193">
        <v>0</v>
      </c>
      <c r="N487" s="193">
        <v>2</v>
      </c>
      <c r="O487" s="193">
        <v>1</v>
      </c>
      <c r="P487" s="193">
        <v>13</v>
      </c>
      <c r="Q487" s="193">
        <v>1</v>
      </c>
      <c r="R487" s="193">
        <v>0</v>
      </c>
      <c r="S487" s="193">
        <f t="shared" si="104"/>
        <v>128</v>
      </c>
      <c r="T487" s="193">
        <f t="shared" si="105"/>
        <v>0.3671875</v>
      </c>
      <c r="U487" s="197">
        <f t="shared" si="106"/>
        <v>7.8125E-3</v>
      </c>
      <c r="V487" s="193">
        <f t="shared" si="107"/>
        <v>0.4921875</v>
      </c>
      <c r="W487" s="193">
        <f t="shared" si="108"/>
        <v>7.8125E-3</v>
      </c>
      <c r="X487" s="193">
        <f t="shared" si="109"/>
        <v>0.1015625</v>
      </c>
      <c r="Y487" s="193">
        <f t="shared" si="110"/>
        <v>0</v>
      </c>
      <c r="Z487" s="193">
        <f t="shared" si="111"/>
        <v>0</v>
      </c>
      <c r="AA487" s="193">
        <f t="shared" si="112"/>
        <v>1.5625E-2</v>
      </c>
      <c r="AB487" s="193">
        <f t="shared" si="113"/>
        <v>7.8125E-3</v>
      </c>
      <c r="AC487" s="193">
        <f t="shared" si="114"/>
        <v>0</v>
      </c>
      <c r="AD487" s="193">
        <f t="shared" si="115"/>
        <v>2.4921875</v>
      </c>
      <c r="AE487" s="193" t="str">
        <f t="shared" si="116"/>
        <v>Clinton</v>
      </c>
      <c r="AF487" s="193"/>
      <c r="AG487" s="193" t="str">
        <f t="shared" si="103"/>
        <v>37-045</v>
      </c>
      <c r="AH487" s="209" t="s">
        <v>5938</v>
      </c>
      <c r="AJ487" s="202">
        <v>37</v>
      </c>
      <c r="AK487" s="202" t="s">
        <v>5202</v>
      </c>
      <c r="AL487" s="209" t="s">
        <v>5938</v>
      </c>
      <c r="AR487"/>
    </row>
    <row r="488" spans="1:44" s="202" customFormat="1" x14ac:dyDescent="0.25">
      <c r="A488" s="193" t="s">
        <v>5413</v>
      </c>
      <c r="B488" s="193">
        <v>37</v>
      </c>
      <c r="C488" s="193" t="s">
        <v>5202</v>
      </c>
      <c r="D488" s="198" t="s">
        <v>5938</v>
      </c>
      <c r="E488" s="198" t="s">
        <v>5373</v>
      </c>
      <c r="F488" s="193">
        <v>75.14</v>
      </c>
      <c r="G488" s="193">
        <v>169</v>
      </c>
      <c r="H488" s="193">
        <v>127</v>
      </c>
      <c r="I488" s="193">
        <v>72</v>
      </c>
      <c r="J488" s="193">
        <v>36</v>
      </c>
      <c r="K488" s="193">
        <v>1</v>
      </c>
      <c r="L488" s="193">
        <v>0</v>
      </c>
      <c r="M488" s="193">
        <v>0</v>
      </c>
      <c r="N488" s="193">
        <v>0</v>
      </c>
      <c r="O488" s="193">
        <v>0</v>
      </c>
      <c r="P488" s="193">
        <v>15</v>
      </c>
      <c r="Q488" s="193">
        <v>2</v>
      </c>
      <c r="R488" s="193">
        <v>0</v>
      </c>
      <c r="S488" s="193">
        <f t="shared" si="104"/>
        <v>126</v>
      </c>
      <c r="T488" s="193">
        <f t="shared" si="105"/>
        <v>0.5714285714285714</v>
      </c>
      <c r="U488" s="197">
        <f t="shared" si="106"/>
        <v>7.9365079365079361E-3</v>
      </c>
      <c r="V488" s="193">
        <f t="shared" si="107"/>
        <v>0.2857142857142857</v>
      </c>
      <c r="W488" s="193">
        <f t="shared" si="108"/>
        <v>0</v>
      </c>
      <c r="X488" s="193">
        <f t="shared" si="109"/>
        <v>0.11904761904761904</v>
      </c>
      <c r="Y488" s="193">
        <f t="shared" si="110"/>
        <v>0</v>
      </c>
      <c r="Z488" s="193">
        <f t="shared" si="111"/>
        <v>0</v>
      </c>
      <c r="AA488" s="193">
        <f t="shared" si="112"/>
        <v>0</v>
      </c>
      <c r="AB488" s="193">
        <f t="shared" si="113"/>
        <v>1.5873015873015872E-2</v>
      </c>
      <c r="AC488" s="193">
        <f t="shared" si="114"/>
        <v>0</v>
      </c>
      <c r="AD488" s="193">
        <f t="shared" si="115"/>
        <v>0.5714285714285714</v>
      </c>
      <c r="AE488" s="193" t="str">
        <f t="shared" si="116"/>
        <v>Bush</v>
      </c>
      <c r="AF488" s="193"/>
      <c r="AG488" s="193" t="str">
        <f t="shared" si="103"/>
        <v>37-050</v>
      </c>
      <c r="AH488" s="209" t="s">
        <v>5938</v>
      </c>
      <c r="AJ488" s="202">
        <v>37</v>
      </c>
      <c r="AK488" s="202" t="s">
        <v>5202</v>
      </c>
      <c r="AL488" s="209" t="s">
        <v>5938</v>
      </c>
      <c r="AR488"/>
    </row>
    <row r="489" spans="1:44" s="202" customFormat="1" x14ac:dyDescent="0.25">
      <c r="A489" s="193" t="s">
        <v>5414</v>
      </c>
      <c r="B489" s="193">
        <v>37</v>
      </c>
      <c r="C489" s="193" t="s">
        <v>5202</v>
      </c>
      <c r="D489" s="198" t="s">
        <v>5938</v>
      </c>
      <c r="E489" s="198" t="s">
        <v>5374</v>
      </c>
      <c r="F489" s="193">
        <v>58.18</v>
      </c>
      <c r="G489" s="193">
        <v>55</v>
      </c>
      <c r="H489" s="193">
        <v>32</v>
      </c>
      <c r="I489" s="193">
        <v>10</v>
      </c>
      <c r="J489" s="193">
        <v>13</v>
      </c>
      <c r="K489" s="193">
        <v>0</v>
      </c>
      <c r="L489" s="193">
        <v>0</v>
      </c>
      <c r="M489" s="193">
        <v>0</v>
      </c>
      <c r="N489" s="193">
        <v>0</v>
      </c>
      <c r="O489" s="193">
        <v>1</v>
      </c>
      <c r="P489" s="193">
        <v>4</v>
      </c>
      <c r="Q489" s="193">
        <v>0</v>
      </c>
      <c r="R489" s="193">
        <v>0</v>
      </c>
      <c r="S489" s="193">
        <f t="shared" si="104"/>
        <v>28</v>
      </c>
      <c r="T489" s="193">
        <f t="shared" si="105"/>
        <v>0.35714285714285715</v>
      </c>
      <c r="U489" s="197">
        <f t="shared" si="106"/>
        <v>0</v>
      </c>
      <c r="V489" s="193">
        <f t="shared" si="107"/>
        <v>0.4642857142857143</v>
      </c>
      <c r="W489" s="193">
        <f t="shared" si="108"/>
        <v>3.5714285714285712E-2</v>
      </c>
      <c r="X489" s="193">
        <f t="shared" si="109"/>
        <v>0.14285714285714285</v>
      </c>
      <c r="Y489" s="193">
        <f t="shared" si="110"/>
        <v>0</v>
      </c>
      <c r="Z489" s="193">
        <f t="shared" si="111"/>
        <v>0</v>
      </c>
      <c r="AA489" s="193">
        <f t="shared" si="112"/>
        <v>0</v>
      </c>
      <c r="AB489" s="193">
        <f t="shared" si="113"/>
        <v>0</v>
      </c>
      <c r="AC489" s="193">
        <f t="shared" si="114"/>
        <v>0</v>
      </c>
      <c r="AD489" s="193">
        <f t="shared" si="115"/>
        <v>2.4642857142857144</v>
      </c>
      <c r="AE489" s="193" t="str">
        <f t="shared" si="116"/>
        <v>Clinton</v>
      </c>
      <c r="AF489" s="193"/>
      <c r="AG489" s="193" t="str">
        <f t="shared" si="103"/>
        <v>37-055</v>
      </c>
      <c r="AH489" s="209" t="s">
        <v>5938</v>
      </c>
      <c r="AJ489" s="202">
        <v>37</v>
      </c>
      <c r="AK489" s="202" t="s">
        <v>5202</v>
      </c>
      <c r="AL489" s="209" t="s">
        <v>5938</v>
      </c>
      <c r="AR489"/>
    </row>
    <row r="490" spans="1:44" s="202" customFormat="1" x14ac:dyDescent="0.25">
      <c r="A490" s="193" t="s">
        <v>5415</v>
      </c>
      <c r="B490" s="193">
        <v>37</v>
      </c>
      <c r="C490" s="193" t="s">
        <v>5202</v>
      </c>
      <c r="D490" s="198" t="s">
        <v>5938</v>
      </c>
      <c r="E490" s="198" t="s">
        <v>5375</v>
      </c>
      <c r="F490" s="193">
        <v>53.16</v>
      </c>
      <c r="G490" s="193">
        <v>1358</v>
      </c>
      <c r="H490" s="193">
        <v>722</v>
      </c>
      <c r="I490" s="193">
        <v>250</v>
      </c>
      <c r="J490" s="193">
        <v>254</v>
      </c>
      <c r="K490" s="193">
        <v>1</v>
      </c>
      <c r="L490" s="193">
        <v>6</v>
      </c>
      <c r="M490" s="193">
        <v>2</v>
      </c>
      <c r="N490" s="193">
        <v>1</v>
      </c>
      <c r="O490" s="193">
        <v>3</v>
      </c>
      <c r="P490" s="193">
        <v>181</v>
      </c>
      <c r="Q490" s="193">
        <v>4</v>
      </c>
      <c r="R490" s="193">
        <v>1</v>
      </c>
      <c r="S490" s="193">
        <f t="shared" si="104"/>
        <v>703</v>
      </c>
      <c r="T490" s="193">
        <f t="shared" si="105"/>
        <v>0.35561877667140823</v>
      </c>
      <c r="U490" s="197">
        <f t="shared" si="106"/>
        <v>1.4224751066856331E-3</v>
      </c>
      <c r="V490" s="193">
        <f t="shared" si="107"/>
        <v>0.36130867709815079</v>
      </c>
      <c r="W490" s="193">
        <f t="shared" si="108"/>
        <v>4.2674253200568994E-3</v>
      </c>
      <c r="X490" s="193">
        <f t="shared" si="109"/>
        <v>0.25746799431009959</v>
      </c>
      <c r="Y490" s="193">
        <f t="shared" si="110"/>
        <v>8.5348506401137988E-3</v>
      </c>
      <c r="Z490" s="193">
        <f t="shared" si="111"/>
        <v>2.8449502133712661E-3</v>
      </c>
      <c r="AA490" s="193">
        <f t="shared" si="112"/>
        <v>1.4224751066856331E-3</v>
      </c>
      <c r="AB490" s="193">
        <f t="shared" si="113"/>
        <v>5.6899004267425323E-3</v>
      </c>
      <c r="AC490" s="193">
        <f t="shared" si="114"/>
        <v>1.4224751066856331E-3</v>
      </c>
      <c r="AD490" s="193">
        <f t="shared" si="115"/>
        <v>2.3613086770981506</v>
      </c>
      <c r="AE490" s="193" t="str">
        <f t="shared" si="116"/>
        <v>Clinton</v>
      </c>
      <c r="AF490" s="193"/>
      <c r="AG490" s="193" t="str">
        <f t="shared" si="103"/>
        <v>37-060</v>
      </c>
      <c r="AH490" s="209" t="s">
        <v>5938</v>
      </c>
      <c r="AJ490" s="202">
        <v>37</v>
      </c>
      <c r="AK490" s="202" t="s">
        <v>5202</v>
      </c>
      <c r="AL490" s="209" t="s">
        <v>5938</v>
      </c>
      <c r="AR490"/>
    </row>
    <row r="491" spans="1:44" s="202" customFormat="1" x14ac:dyDescent="0.25">
      <c r="A491" s="193" t="s">
        <v>5416</v>
      </c>
      <c r="B491" s="193">
        <v>37</v>
      </c>
      <c r="C491" s="193" t="s">
        <v>5202</v>
      </c>
      <c r="D491" s="198" t="s">
        <v>5938</v>
      </c>
      <c r="E491" s="198" t="s">
        <v>5376</v>
      </c>
      <c r="F491" s="193">
        <v>62.23</v>
      </c>
      <c r="G491" s="193">
        <v>188</v>
      </c>
      <c r="H491" s="193">
        <v>117</v>
      </c>
      <c r="I491" s="193">
        <v>52</v>
      </c>
      <c r="J491" s="193">
        <v>41</v>
      </c>
      <c r="K491" s="193">
        <v>1</v>
      </c>
      <c r="L491" s="193">
        <v>1</v>
      </c>
      <c r="M491" s="193">
        <v>0</v>
      </c>
      <c r="N491" s="193">
        <v>0</v>
      </c>
      <c r="O491" s="193">
        <v>0</v>
      </c>
      <c r="P491" s="193">
        <v>16</v>
      </c>
      <c r="Q491" s="193">
        <v>0</v>
      </c>
      <c r="R491" s="193">
        <v>0</v>
      </c>
      <c r="S491" s="193">
        <f t="shared" si="104"/>
        <v>111</v>
      </c>
      <c r="T491" s="193">
        <f t="shared" si="105"/>
        <v>0.46846846846846846</v>
      </c>
      <c r="U491" s="197">
        <f t="shared" si="106"/>
        <v>9.0090090090090089E-3</v>
      </c>
      <c r="V491" s="193">
        <f t="shared" si="107"/>
        <v>0.36936936936936937</v>
      </c>
      <c r="W491" s="193">
        <f t="shared" si="108"/>
        <v>0</v>
      </c>
      <c r="X491" s="193">
        <f t="shared" si="109"/>
        <v>0.14414414414414414</v>
      </c>
      <c r="Y491" s="193">
        <f t="shared" si="110"/>
        <v>9.0090090090090089E-3</v>
      </c>
      <c r="Z491" s="193">
        <f t="shared" si="111"/>
        <v>0</v>
      </c>
      <c r="AA491" s="193">
        <f t="shared" si="112"/>
        <v>0</v>
      </c>
      <c r="AB491" s="193">
        <f t="shared" si="113"/>
        <v>0</v>
      </c>
      <c r="AC491" s="193">
        <f t="shared" si="114"/>
        <v>0</v>
      </c>
      <c r="AD491" s="193">
        <f t="shared" si="115"/>
        <v>0.46846846846846846</v>
      </c>
      <c r="AE491" s="193" t="str">
        <f t="shared" si="116"/>
        <v>Bush</v>
      </c>
      <c r="AF491" s="193"/>
      <c r="AG491" s="193" t="str">
        <f t="shared" si="103"/>
        <v>37-065</v>
      </c>
      <c r="AH491" s="209" t="s">
        <v>5938</v>
      </c>
      <c r="AJ491" s="202">
        <v>37</v>
      </c>
      <c r="AK491" s="202" t="s">
        <v>5202</v>
      </c>
      <c r="AL491" s="209" t="s">
        <v>5938</v>
      </c>
      <c r="AR491"/>
    </row>
    <row r="492" spans="1:44" s="202" customFormat="1" x14ac:dyDescent="0.25">
      <c r="A492" s="193" t="s">
        <v>5392</v>
      </c>
      <c r="B492" s="193">
        <v>37</v>
      </c>
      <c r="C492" s="193" t="s">
        <v>5202</v>
      </c>
      <c r="D492" s="198" t="s">
        <v>5938</v>
      </c>
      <c r="E492" s="198" t="s">
        <v>5377</v>
      </c>
      <c r="F492" s="193">
        <v>61.41</v>
      </c>
      <c r="G492" s="193">
        <v>254</v>
      </c>
      <c r="H492" s="193">
        <v>156</v>
      </c>
      <c r="I492" s="193">
        <v>73</v>
      </c>
      <c r="J492" s="193">
        <v>56</v>
      </c>
      <c r="K492" s="193">
        <v>1</v>
      </c>
      <c r="L492" s="193">
        <v>0</v>
      </c>
      <c r="M492" s="193">
        <v>3</v>
      </c>
      <c r="N492" s="193">
        <v>0</v>
      </c>
      <c r="O492" s="193">
        <v>0</v>
      </c>
      <c r="P492" s="193">
        <v>17</v>
      </c>
      <c r="Q492" s="193">
        <v>0</v>
      </c>
      <c r="R492" s="193">
        <v>0</v>
      </c>
      <c r="S492" s="193">
        <f t="shared" si="104"/>
        <v>150</v>
      </c>
      <c r="T492" s="193">
        <f t="shared" si="105"/>
        <v>0.48666666666666669</v>
      </c>
      <c r="U492" s="197">
        <f t="shared" si="106"/>
        <v>6.6666666666666671E-3</v>
      </c>
      <c r="V492" s="193">
        <f t="shared" si="107"/>
        <v>0.37333333333333335</v>
      </c>
      <c r="W492" s="193">
        <f t="shared" si="108"/>
        <v>0</v>
      </c>
      <c r="X492" s="193">
        <f t="shared" si="109"/>
        <v>0.11333333333333333</v>
      </c>
      <c r="Y492" s="193">
        <f t="shared" si="110"/>
        <v>0</v>
      </c>
      <c r="Z492" s="193">
        <f t="shared" si="111"/>
        <v>0.02</v>
      </c>
      <c r="AA492" s="193">
        <f t="shared" si="112"/>
        <v>0</v>
      </c>
      <c r="AB492" s="193">
        <f t="shared" si="113"/>
        <v>0</v>
      </c>
      <c r="AC492" s="193">
        <f t="shared" si="114"/>
        <v>0</v>
      </c>
      <c r="AD492" s="193">
        <f t="shared" si="115"/>
        <v>0.48666666666666669</v>
      </c>
      <c r="AE492" s="193" t="str">
        <f t="shared" si="116"/>
        <v>Bush</v>
      </c>
      <c r="AF492" s="193"/>
      <c r="AG492" s="193" t="str">
        <f t="shared" si="103"/>
        <v>37-070</v>
      </c>
      <c r="AH492" s="209" t="s">
        <v>5938</v>
      </c>
      <c r="AJ492" s="202">
        <v>37</v>
      </c>
      <c r="AK492" s="202" t="s">
        <v>5202</v>
      </c>
      <c r="AL492" s="209" t="s">
        <v>5938</v>
      </c>
      <c r="AR492"/>
    </row>
    <row r="493" spans="1:44" s="202" customFormat="1" x14ac:dyDescent="0.25">
      <c r="A493" s="193" t="s">
        <v>5393</v>
      </c>
      <c r="B493" s="193">
        <v>37</v>
      </c>
      <c r="C493" s="193" t="s">
        <v>5202</v>
      </c>
      <c r="D493" s="198" t="s">
        <v>5938</v>
      </c>
      <c r="E493" s="198" t="s">
        <v>5378</v>
      </c>
      <c r="F493" s="193">
        <v>69.14</v>
      </c>
      <c r="G493" s="193">
        <v>175</v>
      </c>
      <c r="H493" s="193">
        <v>121</v>
      </c>
      <c r="I493" s="193">
        <v>53</v>
      </c>
      <c r="J493" s="193">
        <v>42</v>
      </c>
      <c r="K493" s="193">
        <v>1</v>
      </c>
      <c r="L493" s="193">
        <v>1</v>
      </c>
      <c r="M493" s="193">
        <v>0</v>
      </c>
      <c r="N493" s="193">
        <v>2</v>
      </c>
      <c r="O493" s="193">
        <v>0</v>
      </c>
      <c r="P493" s="193">
        <v>17</v>
      </c>
      <c r="Q493" s="193">
        <v>3</v>
      </c>
      <c r="R493" s="193">
        <v>0</v>
      </c>
      <c r="S493" s="193">
        <f t="shared" si="104"/>
        <v>119</v>
      </c>
      <c r="T493" s="193">
        <f t="shared" si="105"/>
        <v>0.44537815126050423</v>
      </c>
      <c r="U493" s="197">
        <f t="shared" si="106"/>
        <v>8.4033613445378148E-3</v>
      </c>
      <c r="V493" s="193">
        <f t="shared" si="107"/>
        <v>0.35294117647058826</v>
      </c>
      <c r="W493" s="193">
        <f t="shared" si="108"/>
        <v>0</v>
      </c>
      <c r="X493" s="193">
        <f t="shared" si="109"/>
        <v>0.14285714285714285</v>
      </c>
      <c r="Y493" s="193">
        <f t="shared" si="110"/>
        <v>8.4033613445378148E-3</v>
      </c>
      <c r="Z493" s="193">
        <f t="shared" si="111"/>
        <v>0</v>
      </c>
      <c r="AA493" s="193">
        <f t="shared" si="112"/>
        <v>1.680672268907563E-2</v>
      </c>
      <c r="AB493" s="193">
        <f t="shared" si="113"/>
        <v>2.5210084033613446E-2</v>
      </c>
      <c r="AC493" s="193">
        <f t="shared" si="114"/>
        <v>0</v>
      </c>
      <c r="AD493" s="193">
        <f t="shared" si="115"/>
        <v>0.44537815126050423</v>
      </c>
      <c r="AE493" s="193" t="str">
        <f t="shared" si="116"/>
        <v>Bush</v>
      </c>
      <c r="AF493" s="193"/>
      <c r="AG493" s="193" t="str">
        <f t="shared" si="103"/>
        <v>37-075</v>
      </c>
      <c r="AH493" s="209" t="s">
        <v>5938</v>
      </c>
      <c r="AJ493" s="202">
        <v>37</v>
      </c>
      <c r="AK493" s="202" t="s">
        <v>5202</v>
      </c>
      <c r="AL493" s="209" t="s">
        <v>5938</v>
      </c>
      <c r="AR493"/>
    </row>
    <row r="494" spans="1:44" s="202" customFormat="1" x14ac:dyDescent="0.25">
      <c r="A494" s="193" t="s">
        <v>5394</v>
      </c>
      <c r="B494" s="193">
        <v>37</v>
      </c>
      <c r="C494" s="193" t="s">
        <v>5202</v>
      </c>
      <c r="D494" s="198" t="s">
        <v>5939</v>
      </c>
      <c r="E494" s="198" t="s">
        <v>5379</v>
      </c>
      <c r="F494" s="193">
        <v>60.63</v>
      </c>
      <c r="G494" s="193">
        <v>282</v>
      </c>
      <c r="H494" s="193">
        <v>171</v>
      </c>
      <c r="I494" s="193">
        <v>55</v>
      </c>
      <c r="J494" s="193">
        <v>85</v>
      </c>
      <c r="K494" s="193">
        <v>2</v>
      </c>
      <c r="L494" s="193">
        <v>0</v>
      </c>
      <c r="M494" s="193">
        <v>1</v>
      </c>
      <c r="N494" s="193">
        <v>0</v>
      </c>
      <c r="O494" s="193">
        <v>3</v>
      </c>
      <c r="P494" s="193">
        <v>23</v>
      </c>
      <c r="Q494" s="193">
        <v>2</v>
      </c>
      <c r="R494" s="193">
        <v>0</v>
      </c>
      <c r="S494" s="193">
        <f t="shared" si="104"/>
        <v>171</v>
      </c>
      <c r="T494" s="193">
        <f t="shared" si="105"/>
        <v>0.32163742690058478</v>
      </c>
      <c r="U494" s="197">
        <f t="shared" si="106"/>
        <v>1.1695906432748537E-2</v>
      </c>
      <c r="V494" s="193">
        <f t="shared" si="107"/>
        <v>0.49707602339181284</v>
      </c>
      <c r="W494" s="193">
        <f t="shared" si="108"/>
        <v>1.7543859649122806E-2</v>
      </c>
      <c r="X494" s="193">
        <f t="shared" si="109"/>
        <v>0.13450292397660818</v>
      </c>
      <c r="Y494" s="193">
        <f t="shared" si="110"/>
        <v>0</v>
      </c>
      <c r="Z494" s="193">
        <f t="shared" si="111"/>
        <v>5.8479532163742687E-3</v>
      </c>
      <c r="AA494" s="193">
        <f t="shared" si="112"/>
        <v>0</v>
      </c>
      <c r="AB494" s="193">
        <f t="shared" si="113"/>
        <v>1.1695906432748537E-2</v>
      </c>
      <c r="AC494" s="193">
        <f t="shared" si="114"/>
        <v>0</v>
      </c>
      <c r="AD494" s="193">
        <f t="shared" si="115"/>
        <v>2.4970760233918128</v>
      </c>
      <c r="AE494" s="193" t="str">
        <f t="shared" si="116"/>
        <v>Clinton</v>
      </c>
      <c r="AF494" s="193"/>
      <c r="AG494" s="193" t="str">
        <f t="shared" si="103"/>
        <v>37-080</v>
      </c>
      <c r="AH494" s="209" t="s">
        <v>5939</v>
      </c>
      <c r="AJ494" s="202">
        <v>37</v>
      </c>
      <c r="AK494" s="202" t="s">
        <v>5202</v>
      </c>
      <c r="AL494" s="209" t="s">
        <v>5939</v>
      </c>
      <c r="AR494"/>
    </row>
    <row r="495" spans="1:44" s="202" customFormat="1" x14ac:dyDescent="0.25">
      <c r="A495" s="193" t="s">
        <v>5395</v>
      </c>
      <c r="B495" s="193">
        <v>37</v>
      </c>
      <c r="C495" s="193" t="s">
        <v>5202</v>
      </c>
      <c r="D495" s="198" t="s">
        <v>5939</v>
      </c>
      <c r="E495" s="198" t="s">
        <v>5380</v>
      </c>
      <c r="F495" s="193">
        <v>62.33</v>
      </c>
      <c r="G495" s="193">
        <v>77</v>
      </c>
      <c r="H495" s="193">
        <v>48</v>
      </c>
      <c r="I495" s="193">
        <v>15</v>
      </c>
      <c r="J495" s="193">
        <v>16</v>
      </c>
      <c r="K495" s="193">
        <v>0</v>
      </c>
      <c r="L495" s="193">
        <v>0</v>
      </c>
      <c r="M495" s="193">
        <v>0</v>
      </c>
      <c r="N495" s="193">
        <v>1</v>
      </c>
      <c r="O495" s="193">
        <v>0</v>
      </c>
      <c r="P495" s="193">
        <v>12</v>
      </c>
      <c r="Q495" s="193">
        <v>0</v>
      </c>
      <c r="R495" s="193">
        <v>0</v>
      </c>
      <c r="S495" s="193">
        <f t="shared" si="104"/>
        <v>44</v>
      </c>
      <c r="T495" s="193">
        <f t="shared" si="105"/>
        <v>0.34090909090909088</v>
      </c>
      <c r="U495" s="197">
        <f t="shared" si="106"/>
        <v>0</v>
      </c>
      <c r="V495" s="193">
        <f t="shared" si="107"/>
        <v>0.36363636363636365</v>
      </c>
      <c r="W495" s="193">
        <f t="shared" si="108"/>
        <v>0</v>
      </c>
      <c r="X495" s="193">
        <f t="shared" si="109"/>
        <v>0.27272727272727271</v>
      </c>
      <c r="Y495" s="193">
        <f t="shared" si="110"/>
        <v>0</v>
      </c>
      <c r="Z495" s="193">
        <f t="shared" si="111"/>
        <v>0</v>
      </c>
      <c r="AA495" s="193">
        <f t="shared" si="112"/>
        <v>2.2727272727272728E-2</v>
      </c>
      <c r="AB495" s="193">
        <f t="shared" si="113"/>
        <v>0</v>
      </c>
      <c r="AC495" s="193">
        <f t="shared" si="114"/>
        <v>0</v>
      </c>
      <c r="AD495" s="193">
        <f t="shared" si="115"/>
        <v>2.3636363636363638</v>
      </c>
      <c r="AE495" s="193" t="str">
        <f t="shared" si="116"/>
        <v>Clinton</v>
      </c>
      <c r="AF495" s="193"/>
      <c r="AG495" s="193" t="str">
        <f t="shared" si="103"/>
        <v>37-085</v>
      </c>
      <c r="AH495" s="209" t="s">
        <v>5939</v>
      </c>
      <c r="AJ495" s="202">
        <v>37</v>
      </c>
      <c r="AK495" s="202" t="s">
        <v>5202</v>
      </c>
      <c r="AL495" s="209" t="s">
        <v>5939</v>
      </c>
      <c r="AR495"/>
    </row>
    <row r="496" spans="1:44" s="202" customFormat="1" x14ac:dyDescent="0.25">
      <c r="A496" s="193" t="s">
        <v>5396</v>
      </c>
      <c r="B496" s="193">
        <v>37</v>
      </c>
      <c r="C496" s="193" t="s">
        <v>5202</v>
      </c>
      <c r="D496" s="198" t="s">
        <v>5938</v>
      </c>
      <c r="E496" s="198" t="s">
        <v>5381</v>
      </c>
      <c r="F496" s="193">
        <v>54.68</v>
      </c>
      <c r="G496" s="193">
        <v>256</v>
      </c>
      <c r="H496" s="193">
        <v>140</v>
      </c>
      <c r="I496" s="193">
        <v>65</v>
      </c>
      <c r="J496" s="193">
        <v>50</v>
      </c>
      <c r="K496" s="193">
        <v>1</v>
      </c>
      <c r="L496" s="193">
        <v>2</v>
      </c>
      <c r="M496" s="193">
        <v>0</v>
      </c>
      <c r="N496" s="193">
        <v>0</v>
      </c>
      <c r="O496" s="193">
        <v>0</v>
      </c>
      <c r="P496" s="193">
        <v>11</v>
      </c>
      <c r="Q496" s="193">
        <v>1</v>
      </c>
      <c r="R496" s="193">
        <v>0</v>
      </c>
      <c r="S496" s="193">
        <f t="shared" si="104"/>
        <v>130</v>
      </c>
      <c r="T496" s="193">
        <f t="shared" si="105"/>
        <v>0.5</v>
      </c>
      <c r="U496" s="197">
        <f t="shared" si="106"/>
        <v>7.6923076923076927E-3</v>
      </c>
      <c r="V496" s="193">
        <f t="shared" si="107"/>
        <v>0.38461538461538464</v>
      </c>
      <c r="W496" s="193">
        <f t="shared" si="108"/>
        <v>0</v>
      </c>
      <c r="X496" s="193">
        <f t="shared" si="109"/>
        <v>8.461538461538462E-2</v>
      </c>
      <c r="Y496" s="193">
        <f t="shared" si="110"/>
        <v>1.5384615384615385E-2</v>
      </c>
      <c r="Z496" s="193">
        <f t="shared" si="111"/>
        <v>0</v>
      </c>
      <c r="AA496" s="193">
        <f t="shared" si="112"/>
        <v>0</v>
      </c>
      <c r="AB496" s="193">
        <f t="shared" si="113"/>
        <v>7.6923076923076927E-3</v>
      </c>
      <c r="AC496" s="193">
        <f t="shared" si="114"/>
        <v>0</v>
      </c>
      <c r="AD496" s="193">
        <f t="shared" si="115"/>
        <v>0.5</v>
      </c>
      <c r="AE496" s="193" t="str">
        <f t="shared" si="116"/>
        <v>Bush</v>
      </c>
      <c r="AF496" s="193"/>
      <c r="AG496" s="193" t="str">
        <f t="shared" si="103"/>
        <v>37-090</v>
      </c>
      <c r="AH496" s="209" t="s">
        <v>5938</v>
      </c>
      <c r="AJ496" s="202">
        <v>37</v>
      </c>
      <c r="AK496" s="202" t="s">
        <v>5202</v>
      </c>
      <c r="AL496" s="209" t="s">
        <v>5938</v>
      </c>
      <c r="AR496"/>
    </row>
    <row r="497" spans="1:44" s="202" customFormat="1" x14ac:dyDescent="0.25">
      <c r="A497" s="193" t="s">
        <v>5397</v>
      </c>
      <c r="B497" s="193">
        <v>37</v>
      </c>
      <c r="C497" s="193" t="s">
        <v>5202</v>
      </c>
      <c r="D497" s="198" t="s">
        <v>5938</v>
      </c>
      <c r="E497" s="198" t="s">
        <v>5382</v>
      </c>
      <c r="F497" s="193">
        <v>63.96</v>
      </c>
      <c r="G497" s="193">
        <v>111</v>
      </c>
      <c r="H497" s="193">
        <v>71</v>
      </c>
      <c r="I497" s="193">
        <v>27</v>
      </c>
      <c r="J497" s="193">
        <v>36</v>
      </c>
      <c r="K497" s="193">
        <v>0</v>
      </c>
      <c r="L497" s="193">
        <v>0</v>
      </c>
      <c r="M497" s="193">
        <v>0</v>
      </c>
      <c r="N497" s="193">
        <v>1</v>
      </c>
      <c r="O497" s="193">
        <v>0</v>
      </c>
      <c r="P497" s="193">
        <v>5</v>
      </c>
      <c r="Q497" s="193">
        <v>0</v>
      </c>
      <c r="R497" s="193">
        <v>0</v>
      </c>
      <c r="S497" s="193">
        <f t="shared" si="104"/>
        <v>69</v>
      </c>
      <c r="T497" s="193">
        <f t="shared" si="105"/>
        <v>0.39130434782608697</v>
      </c>
      <c r="U497" s="197">
        <f t="shared" si="106"/>
        <v>0</v>
      </c>
      <c r="V497" s="193">
        <f t="shared" si="107"/>
        <v>0.52173913043478259</v>
      </c>
      <c r="W497" s="193">
        <f t="shared" si="108"/>
        <v>0</v>
      </c>
      <c r="X497" s="193">
        <f t="shared" si="109"/>
        <v>7.2463768115942032E-2</v>
      </c>
      <c r="Y497" s="193">
        <f t="shared" si="110"/>
        <v>0</v>
      </c>
      <c r="Z497" s="193">
        <f t="shared" si="111"/>
        <v>0</v>
      </c>
      <c r="AA497" s="193">
        <f t="shared" si="112"/>
        <v>1.4492753623188406E-2</v>
      </c>
      <c r="AB497" s="193">
        <f t="shared" si="113"/>
        <v>0</v>
      </c>
      <c r="AC497" s="193">
        <f t="shared" si="114"/>
        <v>0</v>
      </c>
      <c r="AD497" s="193">
        <f t="shared" si="115"/>
        <v>2.5217391304347827</v>
      </c>
      <c r="AE497" s="193" t="str">
        <f t="shared" si="116"/>
        <v>Clinton</v>
      </c>
      <c r="AF497" s="193"/>
      <c r="AG497" s="193" t="str">
        <f t="shared" si="103"/>
        <v>37-095</v>
      </c>
      <c r="AH497" s="209" t="s">
        <v>5938</v>
      </c>
      <c r="AJ497" s="202">
        <v>37</v>
      </c>
      <c r="AK497" s="202" t="s">
        <v>5202</v>
      </c>
      <c r="AL497" s="209" t="s">
        <v>5938</v>
      </c>
      <c r="AR497"/>
    </row>
    <row r="498" spans="1:44" s="202" customFormat="1" x14ac:dyDescent="0.25">
      <c r="A498" s="193" t="s">
        <v>5398</v>
      </c>
      <c r="B498" s="193">
        <v>37</v>
      </c>
      <c r="C498" s="193" t="s">
        <v>5202</v>
      </c>
      <c r="D498" s="198" t="s">
        <v>5939</v>
      </c>
      <c r="E498" s="198" t="s">
        <v>5383</v>
      </c>
      <c r="F498" s="193">
        <v>64.73</v>
      </c>
      <c r="G498" s="193">
        <v>224</v>
      </c>
      <c r="H498" s="193">
        <v>145</v>
      </c>
      <c r="I498" s="193">
        <v>57</v>
      </c>
      <c r="J498" s="193">
        <v>62</v>
      </c>
      <c r="K498" s="193">
        <v>0</v>
      </c>
      <c r="L498" s="193">
        <v>0</v>
      </c>
      <c r="M498" s="193">
        <v>0</v>
      </c>
      <c r="N498" s="193">
        <v>0</v>
      </c>
      <c r="O498" s="193">
        <v>1</v>
      </c>
      <c r="P498" s="193">
        <v>21</v>
      </c>
      <c r="Q498" s="193">
        <v>1</v>
      </c>
      <c r="R498" s="193">
        <v>0</v>
      </c>
      <c r="S498" s="193">
        <f t="shared" si="104"/>
        <v>142</v>
      </c>
      <c r="T498" s="193">
        <f t="shared" si="105"/>
        <v>0.40140845070422537</v>
      </c>
      <c r="U498" s="197">
        <f t="shared" si="106"/>
        <v>0</v>
      </c>
      <c r="V498" s="193">
        <f t="shared" si="107"/>
        <v>0.43661971830985913</v>
      </c>
      <c r="W498" s="193">
        <f t="shared" si="108"/>
        <v>7.0422535211267607E-3</v>
      </c>
      <c r="X498" s="193">
        <f t="shared" si="109"/>
        <v>0.14788732394366197</v>
      </c>
      <c r="Y498" s="193">
        <f t="shared" si="110"/>
        <v>0</v>
      </c>
      <c r="Z498" s="193">
        <f t="shared" si="111"/>
        <v>0</v>
      </c>
      <c r="AA498" s="193">
        <f t="shared" si="112"/>
        <v>0</v>
      </c>
      <c r="AB498" s="193">
        <f t="shared" si="113"/>
        <v>7.0422535211267607E-3</v>
      </c>
      <c r="AC498" s="193">
        <f t="shared" si="114"/>
        <v>0</v>
      </c>
      <c r="AD498" s="193">
        <f t="shared" si="115"/>
        <v>2.436619718309859</v>
      </c>
      <c r="AE498" s="193" t="str">
        <f t="shared" si="116"/>
        <v>Clinton</v>
      </c>
      <c r="AF498" s="193"/>
      <c r="AG498" s="193" t="str">
        <f t="shared" si="103"/>
        <v>37-100</v>
      </c>
      <c r="AH498" s="209" t="s">
        <v>5939</v>
      </c>
      <c r="AJ498" s="202">
        <v>37</v>
      </c>
      <c r="AK498" s="202" t="s">
        <v>5202</v>
      </c>
      <c r="AL498" s="209" t="s">
        <v>5939</v>
      </c>
      <c r="AR498"/>
    </row>
    <row r="499" spans="1:44" s="202" customFormat="1" x14ac:dyDescent="0.25">
      <c r="A499" s="193" t="s">
        <v>5399</v>
      </c>
      <c r="B499" s="193">
        <v>37</v>
      </c>
      <c r="C499" s="193" t="s">
        <v>5202</v>
      </c>
      <c r="D499" s="198" t="s">
        <v>5940</v>
      </c>
      <c r="E499" s="198" t="s">
        <v>5384</v>
      </c>
      <c r="F499" s="193">
        <v>78.48</v>
      </c>
      <c r="G499" s="193">
        <v>79</v>
      </c>
      <c r="H499" s="193">
        <v>62</v>
      </c>
      <c r="I499" s="193">
        <v>26</v>
      </c>
      <c r="J499" s="193">
        <v>23</v>
      </c>
      <c r="K499" s="193">
        <v>0</v>
      </c>
      <c r="L499" s="193">
        <v>0</v>
      </c>
      <c r="M499" s="193">
        <v>0</v>
      </c>
      <c r="N499" s="193">
        <v>0</v>
      </c>
      <c r="O499" s="193">
        <v>0</v>
      </c>
      <c r="P499" s="193">
        <v>8</v>
      </c>
      <c r="Q499" s="193">
        <v>0</v>
      </c>
      <c r="R499" s="193">
        <v>0</v>
      </c>
      <c r="S499" s="193">
        <f t="shared" si="104"/>
        <v>57</v>
      </c>
      <c r="T499" s="193">
        <f t="shared" si="105"/>
        <v>0.45614035087719296</v>
      </c>
      <c r="U499" s="197">
        <f t="shared" si="106"/>
        <v>0</v>
      </c>
      <c r="V499" s="193">
        <f t="shared" si="107"/>
        <v>0.40350877192982454</v>
      </c>
      <c r="W499" s="193">
        <f t="shared" si="108"/>
        <v>0</v>
      </c>
      <c r="X499" s="193">
        <f t="shared" si="109"/>
        <v>0.14035087719298245</v>
      </c>
      <c r="Y499" s="193">
        <f t="shared" si="110"/>
        <v>0</v>
      </c>
      <c r="Z499" s="193">
        <f t="shared" si="111"/>
        <v>0</v>
      </c>
      <c r="AA499" s="193">
        <f t="shared" si="112"/>
        <v>0</v>
      </c>
      <c r="AB499" s="193">
        <f t="shared" si="113"/>
        <v>0</v>
      </c>
      <c r="AC499" s="193">
        <f t="shared" si="114"/>
        <v>0</v>
      </c>
      <c r="AD499" s="193">
        <f t="shared" si="115"/>
        <v>0.45614035087719296</v>
      </c>
      <c r="AE499" s="193" t="str">
        <f t="shared" si="116"/>
        <v>Bush</v>
      </c>
      <c r="AF499" s="193"/>
      <c r="AG499" s="193" t="str">
        <f t="shared" si="103"/>
        <v>37-110</v>
      </c>
      <c r="AH499" s="209" t="s">
        <v>5940</v>
      </c>
      <c r="AJ499" s="202">
        <v>37</v>
      </c>
      <c r="AK499" s="202" t="s">
        <v>5202</v>
      </c>
      <c r="AL499" s="209" t="s">
        <v>5940</v>
      </c>
      <c r="AR499"/>
    </row>
    <row r="500" spans="1:44" s="202" customFormat="1" x14ac:dyDescent="0.25">
      <c r="A500" s="193" t="s">
        <v>5400</v>
      </c>
      <c r="B500" s="193">
        <v>37</v>
      </c>
      <c r="C500" s="193" t="s">
        <v>5202</v>
      </c>
      <c r="D500" s="198" t="s">
        <v>5940</v>
      </c>
      <c r="E500" s="198" t="s">
        <v>5385</v>
      </c>
      <c r="F500" s="193">
        <v>53.33</v>
      </c>
      <c r="G500" s="193">
        <v>75</v>
      </c>
      <c r="H500" s="193">
        <v>40</v>
      </c>
      <c r="I500" s="193">
        <v>9</v>
      </c>
      <c r="J500" s="193">
        <v>25</v>
      </c>
      <c r="K500" s="193">
        <v>0</v>
      </c>
      <c r="L500" s="193">
        <v>0</v>
      </c>
      <c r="M500" s="193">
        <v>0</v>
      </c>
      <c r="N500" s="193">
        <v>0</v>
      </c>
      <c r="O500" s="193">
        <v>0</v>
      </c>
      <c r="P500" s="193">
        <v>4</v>
      </c>
      <c r="Q500" s="193">
        <v>0</v>
      </c>
      <c r="R500" s="193">
        <v>0</v>
      </c>
      <c r="S500" s="193">
        <f t="shared" si="104"/>
        <v>38</v>
      </c>
      <c r="T500" s="193">
        <f t="shared" si="105"/>
        <v>0.23684210526315788</v>
      </c>
      <c r="U500" s="197">
        <f t="shared" si="106"/>
        <v>0</v>
      </c>
      <c r="V500" s="193">
        <f t="shared" si="107"/>
        <v>0.65789473684210531</v>
      </c>
      <c r="W500" s="193">
        <f t="shared" si="108"/>
        <v>0</v>
      </c>
      <c r="X500" s="193">
        <f t="shared" si="109"/>
        <v>0.10526315789473684</v>
      </c>
      <c r="Y500" s="193">
        <f t="shared" si="110"/>
        <v>0</v>
      </c>
      <c r="Z500" s="193">
        <f t="shared" si="111"/>
        <v>0</v>
      </c>
      <c r="AA500" s="193">
        <f t="shared" si="112"/>
        <v>0</v>
      </c>
      <c r="AB500" s="193">
        <f t="shared" si="113"/>
        <v>0</v>
      </c>
      <c r="AC500" s="193">
        <f t="shared" si="114"/>
        <v>0</v>
      </c>
      <c r="AD500" s="193">
        <f t="shared" si="115"/>
        <v>2.6578947368421053</v>
      </c>
      <c r="AE500" s="193" t="str">
        <f t="shared" si="116"/>
        <v>Clinton</v>
      </c>
      <c r="AF500" s="193"/>
      <c r="AG500" s="193" t="str">
        <f t="shared" si="103"/>
        <v>37-120</v>
      </c>
      <c r="AH500" s="209" t="s">
        <v>5940</v>
      </c>
      <c r="AJ500" s="202">
        <v>37</v>
      </c>
      <c r="AK500" s="202" t="s">
        <v>5202</v>
      </c>
      <c r="AL500" s="209" t="s">
        <v>5940</v>
      </c>
      <c r="AR500"/>
    </row>
    <row r="501" spans="1:44" s="202" customFormat="1" x14ac:dyDescent="0.25">
      <c r="A501" s="193" t="s">
        <v>5401</v>
      </c>
      <c r="B501" s="193">
        <v>37</v>
      </c>
      <c r="C501" s="193" t="s">
        <v>5202</v>
      </c>
      <c r="D501" s="198" t="s">
        <v>5940</v>
      </c>
      <c r="E501" s="198" t="s">
        <v>5386</v>
      </c>
      <c r="F501" s="193">
        <v>69.260000000000005</v>
      </c>
      <c r="G501" s="193">
        <v>205</v>
      </c>
      <c r="H501" s="193">
        <v>142</v>
      </c>
      <c r="I501" s="193">
        <v>37</v>
      </c>
      <c r="J501" s="193">
        <v>85</v>
      </c>
      <c r="K501" s="193">
        <v>0</v>
      </c>
      <c r="L501" s="193">
        <v>0</v>
      </c>
      <c r="M501" s="193">
        <v>1</v>
      </c>
      <c r="N501" s="193">
        <v>0</v>
      </c>
      <c r="O501" s="193">
        <v>0</v>
      </c>
      <c r="P501" s="193">
        <v>15</v>
      </c>
      <c r="Q501" s="193">
        <v>1</v>
      </c>
      <c r="R501" s="193">
        <v>0</v>
      </c>
      <c r="S501" s="193">
        <f t="shared" si="104"/>
        <v>139</v>
      </c>
      <c r="T501" s="193">
        <f t="shared" si="105"/>
        <v>0.26618705035971224</v>
      </c>
      <c r="U501" s="197">
        <f t="shared" si="106"/>
        <v>0</v>
      </c>
      <c r="V501" s="193">
        <f t="shared" si="107"/>
        <v>0.61151079136690645</v>
      </c>
      <c r="W501" s="193">
        <f t="shared" si="108"/>
        <v>0</v>
      </c>
      <c r="X501" s="193">
        <f t="shared" si="109"/>
        <v>0.1079136690647482</v>
      </c>
      <c r="Y501" s="193">
        <f t="shared" si="110"/>
        <v>0</v>
      </c>
      <c r="Z501" s="193">
        <f t="shared" si="111"/>
        <v>7.1942446043165471E-3</v>
      </c>
      <c r="AA501" s="193">
        <f t="shared" si="112"/>
        <v>0</v>
      </c>
      <c r="AB501" s="193">
        <f t="shared" si="113"/>
        <v>7.1942446043165471E-3</v>
      </c>
      <c r="AC501" s="193">
        <f t="shared" si="114"/>
        <v>0</v>
      </c>
      <c r="AD501" s="193">
        <f t="shared" si="115"/>
        <v>2.6115107913669062</v>
      </c>
      <c r="AE501" s="193" t="str">
        <f t="shared" si="116"/>
        <v>Clinton</v>
      </c>
      <c r="AF501" s="193"/>
      <c r="AG501" s="193" t="str">
        <f t="shared" si="103"/>
        <v>37-190</v>
      </c>
      <c r="AH501" s="209" t="s">
        <v>5940</v>
      </c>
      <c r="AJ501" s="202">
        <v>37</v>
      </c>
      <c r="AK501" s="202" t="s">
        <v>5202</v>
      </c>
      <c r="AL501" s="209" t="s">
        <v>5940</v>
      </c>
      <c r="AR501"/>
    </row>
    <row r="502" spans="1:44" s="202" customFormat="1" x14ac:dyDescent="0.25">
      <c r="A502" s="193" t="s">
        <v>5402</v>
      </c>
      <c r="B502" s="193">
        <v>37</v>
      </c>
      <c r="C502" s="193" t="s">
        <v>5202</v>
      </c>
      <c r="D502" s="198" t="s">
        <v>5940</v>
      </c>
      <c r="E502" s="198" t="s">
        <v>5387</v>
      </c>
      <c r="F502" s="193">
        <v>64.44</v>
      </c>
      <c r="G502" s="193">
        <v>135</v>
      </c>
      <c r="H502" s="193">
        <v>87</v>
      </c>
      <c r="I502" s="193">
        <v>29</v>
      </c>
      <c r="J502" s="193">
        <v>32</v>
      </c>
      <c r="K502" s="193">
        <v>0</v>
      </c>
      <c r="L502" s="193">
        <v>0</v>
      </c>
      <c r="M502" s="193">
        <v>0</v>
      </c>
      <c r="N502" s="193">
        <v>0</v>
      </c>
      <c r="O502" s="193">
        <v>0</v>
      </c>
      <c r="P502" s="193">
        <v>21</v>
      </c>
      <c r="Q502" s="193">
        <v>1</v>
      </c>
      <c r="R502" s="193">
        <v>0</v>
      </c>
      <c r="S502" s="193">
        <f t="shared" si="104"/>
        <v>83</v>
      </c>
      <c r="T502" s="193">
        <f t="shared" si="105"/>
        <v>0.3493975903614458</v>
      </c>
      <c r="U502" s="197">
        <f t="shared" si="106"/>
        <v>0</v>
      </c>
      <c r="V502" s="193">
        <f t="shared" si="107"/>
        <v>0.38554216867469882</v>
      </c>
      <c r="W502" s="193">
        <f t="shared" si="108"/>
        <v>0</v>
      </c>
      <c r="X502" s="193">
        <f t="shared" si="109"/>
        <v>0.25301204819277107</v>
      </c>
      <c r="Y502" s="193">
        <f t="shared" si="110"/>
        <v>0</v>
      </c>
      <c r="Z502" s="193">
        <f t="shared" si="111"/>
        <v>0</v>
      </c>
      <c r="AA502" s="193">
        <f t="shared" si="112"/>
        <v>0</v>
      </c>
      <c r="AB502" s="193">
        <f t="shared" si="113"/>
        <v>1.2048192771084338E-2</v>
      </c>
      <c r="AC502" s="193">
        <f t="shared" si="114"/>
        <v>0</v>
      </c>
      <c r="AD502" s="193">
        <f t="shared" si="115"/>
        <v>2.3855421686746987</v>
      </c>
      <c r="AE502" s="193" t="str">
        <f t="shared" si="116"/>
        <v>Clinton</v>
      </c>
      <c r="AF502" s="193"/>
      <c r="AG502" s="193" t="str">
        <f t="shared" si="103"/>
        <v>37-205</v>
      </c>
      <c r="AH502" s="209" t="s">
        <v>5940</v>
      </c>
      <c r="AJ502" s="202">
        <v>37</v>
      </c>
      <c r="AK502" s="202" t="s">
        <v>5202</v>
      </c>
      <c r="AL502" s="209" t="s">
        <v>5940</v>
      </c>
      <c r="AR502"/>
    </row>
    <row r="503" spans="1:44" s="202" customFormat="1" x14ac:dyDescent="0.25">
      <c r="A503" s="193" t="s">
        <v>5403</v>
      </c>
      <c r="B503" s="193">
        <v>37</v>
      </c>
      <c r="C503" s="193" t="s">
        <v>5202</v>
      </c>
      <c r="D503" s="198" t="s">
        <v>5940</v>
      </c>
      <c r="E503" s="198" t="s">
        <v>5388</v>
      </c>
      <c r="F503" s="193">
        <v>68</v>
      </c>
      <c r="G503" s="193">
        <v>100</v>
      </c>
      <c r="H503" s="193">
        <v>68</v>
      </c>
      <c r="I503" s="193">
        <v>28</v>
      </c>
      <c r="J503" s="193">
        <v>33</v>
      </c>
      <c r="K503" s="193">
        <v>0</v>
      </c>
      <c r="L503" s="193">
        <v>0</v>
      </c>
      <c r="M503" s="193">
        <v>0</v>
      </c>
      <c r="N503" s="193">
        <v>1</v>
      </c>
      <c r="O503" s="193">
        <v>1</v>
      </c>
      <c r="P503" s="193">
        <v>3</v>
      </c>
      <c r="Q503" s="193">
        <v>0</v>
      </c>
      <c r="R503" s="193">
        <v>0</v>
      </c>
      <c r="S503" s="193">
        <f t="shared" si="104"/>
        <v>66</v>
      </c>
      <c r="T503" s="193">
        <f t="shared" si="105"/>
        <v>0.42424242424242425</v>
      </c>
      <c r="U503" s="197">
        <f t="shared" si="106"/>
        <v>0</v>
      </c>
      <c r="V503" s="193">
        <f t="shared" si="107"/>
        <v>0.5</v>
      </c>
      <c r="W503" s="193">
        <f t="shared" si="108"/>
        <v>1.5151515151515152E-2</v>
      </c>
      <c r="X503" s="193">
        <f t="shared" si="109"/>
        <v>4.5454545454545456E-2</v>
      </c>
      <c r="Y503" s="193">
        <f t="shared" si="110"/>
        <v>0</v>
      </c>
      <c r="Z503" s="193">
        <f t="shared" si="111"/>
        <v>0</v>
      </c>
      <c r="AA503" s="193">
        <f t="shared" si="112"/>
        <v>1.5151515151515152E-2</v>
      </c>
      <c r="AB503" s="193">
        <f t="shared" si="113"/>
        <v>0</v>
      </c>
      <c r="AC503" s="193">
        <f t="shared" si="114"/>
        <v>0</v>
      </c>
      <c r="AD503" s="193">
        <f t="shared" si="115"/>
        <v>2.5</v>
      </c>
      <c r="AE503" s="193" t="str">
        <f t="shared" si="116"/>
        <v>Clinton</v>
      </c>
      <c r="AF503" s="193"/>
      <c r="AG503" s="193" t="str">
        <f t="shared" si="103"/>
        <v>37-215</v>
      </c>
      <c r="AH503" s="209" t="s">
        <v>5940</v>
      </c>
      <c r="AJ503" s="202">
        <v>37</v>
      </c>
      <c r="AK503" s="202" t="s">
        <v>5202</v>
      </c>
      <c r="AL503" s="209" t="s">
        <v>5940</v>
      </c>
      <c r="AR503"/>
    </row>
    <row r="504" spans="1:44" s="202" customFormat="1" x14ac:dyDescent="0.25">
      <c r="A504" s="193" t="s">
        <v>5391</v>
      </c>
      <c r="B504" s="193">
        <v>37</v>
      </c>
      <c r="C504" s="193" t="s">
        <v>5961</v>
      </c>
      <c r="D504" s="198">
        <v>0</v>
      </c>
      <c r="E504" s="198" t="s">
        <v>4540</v>
      </c>
      <c r="F504" s="193"/>
      <c r="G504" s="193">
        <v>0</v>
      </c>
      <c r="H504" s="193">
        <v>356</v>
      </c>
      <c r="I504" s="193">
        <v>114</v>
      </c>
      <c r="J504" s="193">
        <v>134</v>
      </c>
      <c r="K504" s="193">
        <v>1</v>
      </c>
      <c r="L504" s="193">
        <v>2</v>
      </c>
      <c r="M504" s="193">
        <v>1</v>
      </c>
      <c r="N504" s="193">
        <v>0</v>
      </c>
      <c r="O504" s="193">
        <v>1</v>
      </c>
      <c r="P504" s="193">
        <v>97</v>
      </c>
      <c r="Q504" s="193">
        <v>0</v>
      </c>
      <c r="R504" s="193">
        <v>1</v>
      </c>
      <c r="S504" s="193">
        <f t="shared" si="104"/>
        <v>351</v>
      </c>
      <c r="T504" s="193">
        <f t="shared" si="105"/>
        <v>0.3247863247863248</v>
      </c>
      <c r="U504" s="197">
        <f t="shared" si="106"/>
        <v>2.8490028490028491E-3</v>
      </c>
      <c r="V504" s="193">
        <f t="shared" si="107"/>
        <v>0.38176638176638178</v>
      </c>
      <c r="W504" s="193">
        <f t="shared" si="108"/>
        <v>2.8490028490028491E-3</v>
      </c>
      <c r="X504" s="193">
        <f t="shared" si="109"/>
        <v>0.27635327635327633</v>
      </c>
      <c r="Y504" s="193">
        <f t="shared" si="110"/>
        <v>5.6980056980056983E-3</v>
      </c>
      <c r="Z504" s="193">
        <f t="shared" si="111"/>
        <v>2.8490028490028491E-3</v>
      </c>
      <c r="AA504" s="193">
        <f t="shared" si="112"/>
        <v>0</v>
      </c>
      <c r="AB504" s="193">
        <f t="shared" si="113"/>
        <v>0</v>
      </c>
      <c r="AC504" s="193">
        <f t="shared" si="114"/>
        <v>2.8490028490028491E-3</v>
      </c>
      <c r="AD504" s="193">
        <f t="shared" si="115"/>
        <v>2.3817663817663819</v>
      </c>
      <c r="AE504" s="193" t="str">
        <f t="shared" si="116"/>
        <v>Clinton</v>
      </c>
      <c r="AF504" s="193"/>
      <c r="AG504" s="193" t="str">
        <f t="shared" si="103"/>
        <v>37-991</v>
      </c>
      <c r="AH504" s="209">
        <v>0</v>
      </c>
      <c r="AJ504" s="202">
        <v>37</v>
      </c>
      <c r="AK504" s="202" t="s">
        <v>5961</v>
      </c>
      <c r="AL504" s="209">
        <v>0</v>
      </c>
      <c r="AR504"/>
    </row>
    <row r="505" spans="1:44" s="202" customFormat="1" x14ac:dyDescent="0.25">
      <c r="A505" s="193" t="s">
        <v>5390</v>
      </c>
      <c r="B505" s="193">
        <v>37</v>
      </c>
      <c r="C505" s="193" t="s">
        <v>5962</v>
      </c>
      <c r="D505" s="198">
        <v>0</v>
      </c>
      <c r="E505" s="198" t="s">
        <v>4541</v>
      </c>
      <c r="F505" s="193"/>
      <c r="G505" s="193">
        <v>0</v>
      </c>
      <c r="H505" s="193">
        <v>452</v>
      </c>
      <c r="I505" s="193">
        <v>151</v>
      </c>
      <c r="J505" s="193">
        <v>136</v>
      </c>
      <c r="K505" s="193">
        <v>1</v>
      </c>
      <c r="L505" s="193">
        <v>2</v>
      </c>
      <c r="M505" s="193">
        <v>1</v>
      </c>
      <c r="N505" s="193">
        <v>4</v>
      </c>
      <c r="O505" s="193">
        <v>4</v>
      </c>
      <c r="P505" s="193">
        <v>133</v>
      </c>
      <c r="Q505" s="193">
        <v>1</v>
      </c>
      <c r="R505" s="193">
        <v>0</v>
      </c>
      <c r="S505" s="193">
        <f t="shared" si="104"/>
        <v>433</v>
      </c>
      <c r="T505" s="193">
        <f t="shared" si="105"/>
        <v>0.34872979214780603</v>
      </c>
      <c r="U505" s="197">
        <f t="shared" si="106"/>
        <v>2.3094688221709007E-3</v>
      </c>
      <c r="V505" s="193">
        <f t="shared" si="107"/>
        <v>0.31408775981524251</v>
      </c>
      <c r="W505" s="193">
        <f t="shared" si="108"/>
        <v>9.2378752886836026E-3</v>
      </c>
      <c r="X505" s="193">
        <f t="shared" si="109"/>
        <v>0.30715935334872979</v>
      </c>
      <c r="Y505" s="193">
        <f t="shared" si="110"/>
        <v>4.6189376443418013E-3</v>
      </c>
      <c r="Z505" s="193">
        <f t="shared" si="111"/>
        <v>2.3094688221709007E-3</v>
      </c>
      <c r="AA505" s="193">
        <f t="shared" si="112"/>
        <v>9.2378752886836026E-3</v>
      </c>
      <c r="AB505" s="193">
        <f t="shared" si="113"/>
        <v>2.3094688221709007E-3</v>
      </c>
      <c r="AC505" s="193">
        <f t="shared" si="114"/>
        <v>0</v>
      </c>
      <c r="AD505" s="193">
        <f t="shared" si="115"/>
        <v>0.34872979214780603</v>
      </c>
      <c r="AE505" s="193" t="str">
        <f t="shared" si="116"/>
        <v>Bush</v>
      </c>
      <c r="AF505" s="193"/>
      <c r="AG505" s="193" t="str">
        <f t="shared" si="103"/>
        <v>37-995</v>
      </c>
      <c r="AH505" s="209">
        <v>0</v>
      </c>
      <c r="AJ505" s="202">
        <v>37</v>
      </c>
      <c r="AK505" s="202" t="s">
        <v>5962</v>
      </c>
      <c r="AL505" s="209">
        <v>0</v>
      </c>
      <c r="AR505"/>
    </row>
    <row r="506" spans="1:44" s="202" customFormat="1" x14ac:dyDescent="0.25">
      <c r="A506" s="193" t="s">
        <v>5389</v>
      </c>
      <c r="B506" s="193">
        <v>37</v>
      </c>
      <c r="C506" s="193" t="e">
        <v>#VALUE!</v>
      </c>
      <c r="D506" s="198">
        <v>0</v>
      </c>
      <c r="E506" s="198" t="s">
        <v>4542</v>
      </c>
      <c r="F506" s="193">
        <v>71.37</v>
      </c>
      <c r="G506" s="193">
        <v>6564</v>
      </c>
      <c r="H506" s="193">
        <v>4685</v>
      </c>
      <c r="I506" s="193">
        <v>1689</v>
      </c>
      <c r="J506" s="193">
        <v>1822</v>
      </c>
      <c r="K506" s="193">
        <v>15</v>
      </c>
      <c r="L506" s="193">
        <v>18</v>
      </c>
      <c r="M506" s="193">
        <v>11</v>
      </c>
      <c r="N506" s="193">
        <v>13</v>
      </c>
      <c r="O506" s="193">
        <v>24</v>
      </c>
      <c r="P506" s="193">
        <v>925</v>
      </c>
      <c r="Q506" s="193">
        <v>23</v>
      </c>
      <c r="R506" s="193">
        <v>3</v>
      </c>
      <c r="S506" s="193">
        <f t="shared" si="104"/>
        <v>4543</v>
      </c>
      <c r="T506" s="193">
        <f t="shared" si="105"/>
        <v>0.37178076161127011</v>
      </c>
      <c r="U506" s="197">
        <f t="shared" si="106"/>
        <v>3.3017829627999119E-3</v>
      </c>
      <c r="V506" s="193">
        <f t="shared" si="107"/>
        <v>0.40105657054809596</v>
      </c>
      <c r="W506" s="193">
        <f t="shared" si="108"/>
        <v>5.2828527404798591E-3</v>
      </c>
      <c r="X506" s="193">
        <f t="shared" si="109"/>
        <v>0.20360994937266125</v>
      </c>
      <c r="Y506" s="193">
        <f t="shared" si="110"/>
        <v>3.9621395553598943E-3</v>
      </c>
      <c r="Z506" s="193">
        <f t="shared" si="111"/>
        <v>2.4213075060532689E-3</v>
      </c>
      <c r="AA506" s="193">
        <f t="shared" si="112"/>
        <v>2.8615452344265902E-3</v>
      </c>
      <c r="AB506" s="193">
        <f t="shared" si="113"/>
        <v>5.0627338762931984E-3</v>
      </c>
      <c r="AC506" s="193">
        <f t="shared" si="114"/>
        <v>6.6035659255998238E-4</v>
      </c>
      <c r="AD506" s="193">
        <f t="shared" si="115"/>
        <v>2.401056570548096</v>
      </c>
      <c r="AE506" s="193" t="str">
        <f t="shared" si="116"/>
        <v>Clinton</v>
      </c>
      <c r="AF506" s="193"/>
      <c r="AG506" s="193" t="str">
        <f t="shared" si="103"/>
        <v>37-TOT</v>
      </c>
      <c r="AH506" s="209">
        <v>0</v>
      </c>
      <c r="AJ506" s="202">
        <v>37</v>
      </c>
      <c r="AK506" s="202" t="e">
        <v>#VALUE!</v>
      </c>
      <c r="AL506" s="209">
        <v>0</v>
      </c>
      <c r="AR506"/>
    </row>
    <row r="507" spans="1:44" s="202" customFormat="1" x14ac:dyDescent="0.25">
      <c r="A507" s="193" t="s">
        <v>5470</v>
      </c>
      <c r="B507" s="193">
        <v>38</v>
      </c>
      <c r="C507" s="193" t="s">
        <v>5202</v>
      </c>
      <c r="D507" s="198" t="s">
        <v>5937</v>
      </c>
      <c r="E507" s="198" t="s">
        <v>5417</v>
      </c>
      <c r="F507" s="193">
        <v>66.48</v>
      </c>
      <c r="G507" s="193">
        <v>182</v>
      </c>
      <c r="H507" s="193">
        <v>121</v>
      </c>
      <c r="I507" s="193">
        <v>53</v>
      </c>
      <c r="J507" s="193">
        <v>44</v>
      </c>
      <c r="K507" s="193">
        <v>0</v>
      </c>
      <c r="L507" s="193">
        <v>0</v>
      </c>
      <c r="M507" s="193">
        <v>0</v>
      </c>
      <c r="N507" s="193">
        <v>1</v>
      </c>
      <c r="O507" s="193">
        <v>0</v>
      </c>
      <c r="P507" s="193">
        <v>17</v>
      </c>
      <c r="Q507" s="202">
        <v>0</v>
      </c>
      <c r="R507" s="193">
        <v>0</v>
      </c>
      <c r="S507" s="193">
        <f t="shared" si="104"/>
        <v>115</v>
      </c>
      <c r="T507" s="193">
        <f t="shared" si="105"/>
        <v>0.46086956521739131</v>
      </c>
      <c r="U507" s="197">
        <f t="shared" si="106"/>
        <v>0</v>
      </c>
      <c r="V507" s="193">
        <f t="shared" si="107"/>
        <v>0.38260869565217392</v>
      </c>
      <c r="W507" s="193">
        <f t="shared" si="108"/>
        <v>0</v>
      </c>
      <c r="X507" s="193">
        <f t="shared" si="109"/>
        <v>0.14782608695652175</v>
      </c>
      <c r="Y507" s="193">
        <f t="shared" si="110"/>
        <v>0</v>
      </c>
      <c r="Z507" s="193">
        <f t="shared" si="111"/>
        <v>0</v>
      </c>
      <c r="AA507" s="193">
        <f t="shared" si="112"/>
        <v>8.6956521739130436E-3</v>
      </c>
      <c r="AB507" s="193">
        <f t="shared" si="113"/>
        <v>0</v>
      </c>
      <c r="AC507" s="193">
        <f t="shared" si="114"/>
        <v>0</v>
      </c>
      <c r="AD507" s="193">
        <f t="shared" si="115"/>
        <v>0.46086956521739131</v>
      </c>
      <c r="AE507" s="193" t="str">
        <f t="shared" si="116"/>
        <v>Bush</v>
      </c>
      <c r="AF507" s="193"/>
      <c r="AG507" s="193" t="str">
        <f t="shared" si="103"/>
        <v>38-105</v>
      </c>
      <c r="AH507" s="209" t="s">
        <v>5937</v>
      </c>
      <c r="AJ507" s="202">
        <v>38</v>
      </c>
      <c r="AK507" s="202" t="s">
        <v>5202</v>
      </c>
      <c r="AL507" s="209" t="s">
        <v>5937</v>
      </c>
      <c r="AR507"/>
    </row>
    <row r="508" spans="1:44" s="202" customFormat="1" x14ac:dyDescent="0.25">
      <c r="A508" s="193" t="s">
        <v>5471</v>
      </c>
      <c r="B508" s="193">
        <v>38</v>
      </c>
      <c r="C508" s="193" t="s">
        <v>5202</v>
      </c>
      <c r="D508" s="198" t="s">
        <v>5937</v>
      </c>
      <c r="E508" s="198" t="s">
        <v>5418</v>
      </c>
      <c r="F508" s="193">
        <v>62.64</v>
      </c>
      <c r="G508" s="193">
        <v>265</v>
      </c>
      <c r="H508" s="193">
        <v>166</v>
      </c>
      <c r="I508" s="193">
        <v>59</v>
      </c>
      <c r="J508" s="193">
        <v>93</v>
      </c>
      <c r="K508" s="193">
        <v>0</v>
      </c>
      <c r="L508" s="193">
        <v>1</v>
      </c>
      <c r="M508" s="193">
        <v>0</v>
      </c>
      <c r="N508" s="193">
        <v>0</v>
      </c>
      <c r="O508" s="208">
        <v>1</v>
      </c>
      <c r="P508" s="208">
        <v>9</v>
      </c>
      <c r="Q508" s="193">
        <v>1</v>
      </c>
      <c r="R508" s="193">
        <v>0</v>
      </c>
      <c r="S508" s="193">
        <f t="shared" si="104"/>
        <v>164</v>
      </c>
      <c r="T508" s="193">
        <f t="shared" si="105"/>
        <v>0.3597560975609756</v>
      </c>
      <c r="U508" s="197">
        <f t="shared" si="106"/>
        <v>0</v>
      </c>
      <c r="V508" s="193">
        <f t="shared" si="107"/>
        <v>0.56707317073170727</v>
      </c>
      <c r="W508" s="193">
        <f t="shared" si="108"/>
        <v>6.0975609756097563E-3</v>
      </c>
      <c r="X508" s="193">
        <f t="shared" si="109"/>
        <v>5.4878048780487805E-2</v>
      </c>
      <c r="Y508" s="193">
        <f t="shared" si="110"/>
        <v>6.0975609756097563E-3</v>
      </c>
      <c r="Z508" s="193">
        <f t="shared" si="111"/>
        <v>0</v>
      </c>
      <c r="AA508" s="193">
        <f t="shared" si="112"/>
        <v>0</v>
      </c>
      <c r="AB508" s="193">
        <f t="shared" si="113"/>
        <v>6.0975609756097563E-3</v>
      </c>
      <c r="AC508" s="193">
        <f t="shared" si="114"/>
        <v>0</v>
      </c>
      <c r="AD508" s="193">
        <f t="shared" si="115"/>
        <v>2.5670731707317072</v>
      </c>
      <c r="AE508" s="193" t="str">
        <f t="shared" si="116"/>
        <v>Clinton</v>
      </c>
      <c r="AF508" s="193"/>
      <c r="AG508" s="193" t="str">
        <f t="shared" si="103"/>
        <v>38-115</v>
      </c>
      <c r="AH508" s="209" t="s">
        <v>5937</v>
      </c>
      <c r="AJ508" s="202">
        <v>38</v>
      </c>
      <c r="AK508" s="202" t="s">
        <v>5202</v>
      </c>
      <c r="AL508" s="209" t="s">
        <v>5937</v>
      </c>
      <c r="AR508"/>
    </row>
    <row r="509" spans="1:44" s="202" customFormat="1" x14ac:dyDescent="0.25">
      <c r="A509" s="193" t="s">
        <v>5472</v>
      </c>
      <c r="B509" s="193">
        <v>38</v>
      </c>
      <c r="C509" s="193" t="s">
        <v>5202</v>
      </c>
      <c r="D509" s="198" t="s">
        <v>5940</v>
      </c>
      <c r="E509" s="198" t="s">
        <v>5419</v>
      </c>
      <c r="F509" s="193" t="s">
        <v>5483</v>
      </c>
      <c r="G509" s="193">
        <v>148</v>
      </c>
      <c r="H509" s="193">
        <v>109</v>
      </c>
      <c r="I509" s="193">
        <v>20</v>
      </c>
      <c r="J509" s="193">
        <v>68</v>
      </c>
      <c r="K509" s="193">
        <v>0</v>
      </c>
      <c r="L509" s="193">
        <v>1</v>
      </c>
      <c r="M509" s="193">
        <v>0</v>
      </c>
      <c r="N509" s="193">
        <v>0</v>
      </c>
      <c r="O509" s="193">
        <v>1</v>
      </c>
      <c r="P509" s="193">
        <v>16</v>
      </c>
      <c r="Q509" s="193">
        <v>2</v>
      </c>
      <c r="R509" s="193">
        <v>0</v>
      </c>
      <c r="S509" s="193">
        <f t="shared" si="104"/>
        <v>108</v>
      </c>
      <c r="T509" s="193">
        <f t="shared" si="105"/>
        <v>0.18518518518518517</v>
      </c>
      <c r="U509" s="197">
        <f t="shared" si="106"/>
        <v>0</v>
      </c>
      <c r="V509" s="193">
        <f t="shared" si="107"/>
        <v>0.62962962962962965</v>
      </c>
      <c r="W509" s="193">
        <f t="shared" si="108"/>
        <v>9.2592592592592587E-3</v>
      </c>
      <c r="X509" s="193">
        <f t="shared" si="109"/>
        <v>0.14814814814814814</v>
      </c>
      <c r="Y509" s="193">
        <f t="shared" si="110"/>
        <v>9.2592592592592587E-3</v>
      </c>
      <c r="Z509" s="193">
        <f t="shared" si="111"/>
        <v>0</v>
      </c>
      <c r="AA509" s="193">
        <f t="shared" si="112"/>
        <v>0</v>
      </c>
      <c r="AB509" s="193">
        <f t="shared" si="113"/>
        <v>1.8518518518518517E-2</v>
      </c>
      <c r="AC509" s="193">
        <f t="shared" si="114"/>
        <v>0</v>
      </c>
      <c r="AD509" s="193">
        <f t="shared" si="115"/>
        <v>2.6296296296296298</v>
      </c>
      <c r="AE509" s="193" t="str">
        <f t="shared" si="116"/>
        <v>Clinton</v>
      </c>
      <c r="AF509" s="193"/>
      <c r="AG509" s="193" t="str">
        <f t="shared" si="103"/>
        <v>38-125</v>
      </c>
      <c r="AH509" s="209" t="s">
        <v>5940</v>
      </c>
      <c r="AJ509" s="202">
        <v>38</v>
      </c>
      <c r="AK509" s="202" t="s">
        <v>5202</v>
      </c>
      <c r="AL509" s="209" t="s">
        <v>5940</v>
      </c>
      <c r="AR509"/>
    </row>
    <row r="510" spans="1:44" s="202" customFormat="1" x14ac:dyDescent="0.25">
      <c r="A510" s="193" t="s">
        <v>5473</v>
      </c>
      <c r="B510" s="193">
        <v>38</v>
      </c>
      <c r="C510" s="193" t="s">
        <v>5202</v>
      </c>
      <c r="D510" s="198" t="s">
        <v>5937</v>
      </c>
      <c r="E510" s="198" t="s">
        <v>5420</v>
      </c>
      <c r="F510" s="193">
        <v>65.67</v>
      </c>
      <c r="G510" s="193">
        <v>268</v>
      </c>
      <c r="H510" s="193">
        <v>176</v>
      </c>
      <c r="I510" s="193">
        <v>76</v>
      </c>
      <c r="J510" s="193">
        <v>58</v>
      </c>
      <c r="K510" s="193">
        <v>1</v>
      </c>
      <c r="L510" s="193">
        <v>0</v>
      </c>
      <c r="M510" s="193">
        <v>0</v>
      </c>
      <c r="N510" s="193">
        <v>1</v>
      </c>
      <c r="O510" s="202">
        <v>0</v>
      </c>
      <c r="P510" s="202">
        <v>30</v>
      </c>
      <c r="Q510" s="193">
        <v>0</v>
      </c>
      <c r="R510" s="193">
        <v>0</v>
      </c>
      <c r="S510" s="193">
        <f t="shared" si="104"/>
        <v>166</v>
      </c>
      <c r="T510" s="193">
        <f t="shared" si="105"/>
        <v>0.45783132530120479</v>
      </c>
      <c r="U510" s="197">
        <f t="shared" si="106"/>
        <v>6.024096385542169E-3</v>
      </c>
      <c r="V510" s="193">
        <f t="shared" si="107"/>
        <v>0.3493975903614458</v>
      </c>
      <c r="W510" s="193">
        <f t="shared" si="108"/>
        <v>0</v>
      </c>
      <c r="X510" s="193">
        <f t="shared" si="109"/>
        <v>0.18072289156626506</v>
      </c>
      <c r="Y510" s="193">
        <f t="shared" si="110"/>
        <v>0</v>
      </c>
      <c r="Z510" s="193">
        <f t="shared" si="111"/>
        <v>0</v>
      </c>
      <c r="AA510" s="193">
        <f t="shared" si="112"/>
        <v>6.024096385542169E-3</v>
      </c>
      <c r="AB510" s="193">
        <f t="shared" si="113"/>
        <v>0</v>
      </c>
      <c r="AC510" s="193">
        <f t="shared" si="114"/>
        <v>0</v>
      </c>
      <c r="AD510" s="193">
        <f t="shared" si="115"/>
        <v>0.45783132530120479</v>
      </c>
      <c r="AE510" s="193" t="str">
        <f t="shared" si="116"/>
        <v>Bush</v>
      </c>
      <c r="AF510" s="193"/>
      <c r="AG510" s="193" t="str">
        <f t="shared" si="103"/>
        <v>38-130</v>
      </c>
      <c r="AH510" s="209" t="s">
        <v>5937</v>
      </c>
      <c r="AJ510" s="202">
        <v>38</v>
      </c>
      <c r="AK510" s="202" t="s">
        <v>5202</v>
      </c>
      <c r="AL510" s="209" t="s">
        <v>5937</v>
      </c>
      <c r="AR510"/>
    </row>
    <row r="511" spans="1:44" s="202" customFormat="1" x14ac:dyDescent="0.25">
      <c r="A511" s="193" t="s">
        <v>5474</v>
      </c>
      <c r="B511" s="193">
        <v>38</v>
      </c>
      <c r="C511" s="193" t="s">
        <v>5202</v>
      </c>
      <c r="D511" s="198" t="s">
        <v>5940</v>
      </c>
      <c r="E511" s="198" t="s">
        <v>5421</v>
      </c>
      <c r="F511" s="193" t="s">
        <v>5484</v>
      </c>
      <c r="G511" s="193">
        <v>166</v>
      </c>
      <c r="H511" s="193">
        <v>121</v>
      </c>
      <c r="I511" s="193">
        <v>62</v>
      </c>
      <c r="J511" s="193">
        <v>29</v>
      </c>
      <c r="K511" s="193">
        <v>1</v>
      </c>
      <c r="L511" s="193">
        <v>0</v>
      </c>
      <c r="M511" s="193">
        <v>0</v>
      </c>
      <c r="N511" s="193">
        <v>0</v>
      </c>
      <c r="O511" s="193">
        <v>0</v>
      </c>
      <c r="P511" s="193">
        <v>21</v>
      </c>
      <c r="Q511" s="193">
        <v>1</v>
      </c>
      <c r="R511" s="193">
        <v>0</v>
      </c>
      <c r="S511" s="193">
        <f t="shared" si="104"/>
        <v>114</v>
      </c>
      <c r="T511" s="193">
        <f t="shared" si="105"/>
        <v>0.54385964912280704</v>
      </c>
      <c r="U511" s="197">
        <f t="shared" si="106"/>
        <v>8.771929824561403E-3</v>
      </c>
      <c r="V511" s="193">
        <f t="shared" si="107"/>
        <v>0.25438596491228072</v>
      </c>
      <c r="W511" s="193">
        <f t="shared" si="108"/>
        <v>0</v>
      </c>
      <c r="X511" s="193">
        <f t="shared" si="109"/>
        <v>0.18421052631578946</v>
      </c>
      <c r="Y511" s="193">
        <f t="shared" si="110"/>
        <v>0</v>
      </c>
      <c r="Z511" s="193">
        <f t="shared" si="111"/>
        <v>0</v>
      </c>
      <c r="AA511" s="193">
        <f t="shared" si="112"/>
        <v>0</v>
      </c>
      <c r="AB511" s="193">
        <f t="shared" si="113"/>
        <v>8.771929824561403E-3</v>
      </c>
      <c r="AC511" s="193">
        <f t="shared" si="114"/>
        <v>0</v>
      </c>
      <c r="AD511" s="193">
        <f t="shared" si="115"/>
        <v>0.54385964912280704</v>
      </c>
      <c r="AE511" s="193" t="str">
        <f t="shared" si="116"/>
        <v>Bush</v>
      </c>
      <c r="AF511" s="193"/>
      <c r="AG511" s="193" t="str">
        <f t="shared" si="103"/>
        <v>38-135</v>
      </c>
      <c r="AH511" s="209" t="s">
        <v>5940</v>
      </c>
      <c r="AJ511" s="202">
        <v>38</v>
      </c>
      <c r="AK511" s="202" t="s">
        <v>5202</v>
      </c>
      <c r="AL511" s="209" t="s">
        <v>5940</v>
      </c>
      <c r="AR511"/>
    </row>
    <row r="512" spans="1:44" s="202" customFormat="1" x14ac:dyDescent="0.25">
      <c r="A512" s="193" t="s">
        <v>5475</v>
      </c>
      <c r="B512" s="193">
        <v>38</v>
      </c>
      <c r="C512" s="193" t="s">
        <v>5202</v>
      </c>
      <c r="D512" s="198" t="s">
        <v>5940</v>
      </c>
      <c r="E512" s="198" t="s">
        <v>5422</v>
      </c>
      <c r="F512" s="193">
        <v>11.11</v>
      </c>
      <c r="G512" s="193">
        <v>72</v>
      </c>
      <c r="H512" s="193">
        <v>56</v>
      </c>
      <c r="I512" s="193">
        <v>32</v>
      </c>
      <c r="J512" s="193">
        <v>20</v>
      </c>
      <c r="K512" s="193">
        <v>0</v>
      </c>
      <c r="L512" s="193">
        <v>0</v>
      </c>
      <c r="M512" s="193">
        <v>0</v>
      </c>
      <c r="N512" s="193">
        <v>0</v>
      </c>
      <c r="O512" s="193">
        <v>0</v>
      </c>
      <c r="P512" s="193">
        <v>4</v>
      </c>
      <c r="Q512" s="193">
        <v>0</v>
      </c>
      <c r="R512" s="193">
        <v>0</v>
      </c>
      <c r="S512" s="193">
        <f t="shared" si="104"/>
        <v>56</v>
      </c>
      <c r="T512" s="193">
        <f t="shared" si="105"/>
        <v>0.5714285714285714</v>
      </c>
      <c r="U512" s="197">
        <f t="shared" si="106"/>
        <v>0</v>
      </c>
      <c r="V512" s="193">
        <f t="shared" si="107"/>
        <v>0.35714285714285715</v>
      </c>
      <c r="W512" s="193">
        <f t="shared" si="108"/>
        <v>0</v>
      </c>
      <c r="X512" s="193">
        <f t="shared" si="109"/>
        <v>7.1428571428571425E-2</v>
      </c>
      <c r="Y512" s="193">
        <f t="shared" si="110"/>
        <v>0</v>
      </c>
      <c r="Z512" s="193">
        <f t="shared" si="111"/>
        <v>0</v>
      </c>
      <c r="AA512" s="193">
        <f t="shared" si="112"/>
        <v>0</v>
      </c>
      <c r="AB512" s="193">
        <f t="shared" si="113"/>
        <v>0</v>
      </c>
      <c r="AC512" s="193">
        <f t="shared" si="114"/>
        <v>0</v>
      </c>
      <c r="AD512" s="193">
        <f t="shared" si="115"/>
        <v>0.5714285714285714</v>
      </c>
      <c r="AE512" s="193" t="str">
        <f t="shared" si="116"/>
        <v>Bush</v>
      </c>
      <c r="AF512" s="193"/>
      <c r="AG512" s="193" t="str">
        <f t="shared" si="103"/>
        <v>38-140</v>
      </c>
      <c r="AH512" s="209" t="s">
        <v>5940</v>
      </c>
      <c r="AJ512" s="202">
        <v>38</v>
      </c>
      <c r="AK512" s="202" t="s">
        <v>5202</v>
      </c>
      <c r="AL512" s="209" t="s">
        <v>5940</v>
      </c>
      <c r="AR512"/>
    </row>
    <row r="513" spans="1:44" s="202" customFormat="1" x14ac:dyDescent="0.25">
      <c r="A513" s="193" t="s">
        <v>5476</v>
      </c>
      <c r="B513" s="193">
        <v>38</v>
      </c>
      <c r="C513" s="193" t="s">
        <v>5202</v>
      </c>
      <c r="D513" s="198" t="s">
        <v>5937</v>
      </c>
      <c r="E513" s="198" t="s">
        <v>5423</v>
      </c>
      <c r="F513" s="193">
        <v>58.33</v>
      </c>
      <c r="G513" s="193">
        <v>336</v>
      </c>
      <c r="H513" s="193">
        <v>196</v>
      </c>
      <c r="I513" s="193">
        <v>92</v>
      </c>
      <c r="J513" s="193">
        <v>70</v>
      </c>
      <c r="K513" s="193">
        <v>0</v>
      </c>
      <c r="L513" s="193">
        <v>0</v>
      </c>
      <c r="M513" s="193">
        <v>1</v>
      </c>
      <c r="N513" s="193">
        <v>0</v>
      </c>
      <c r="O513" s="193">
        <v>2</v>
      </c>
      <c r="P513" s="193">
        <v>23</v>
      </c>
      <c r="Q513" s="193">
        <v>0</v>
      </c>
      <c r="R513" s="193">
        <v>0</v>
      </c>
      <c r="S513" s="193">
        <f t="shared" si="104"/>
        <v>188</v>
      </c>
      <c r="T513" s="193">
        <f t="shared" si="105"/>
        <v>0.48936170212765956</v>
      </c>
      <c r="U513" s="197">
        <f t="shared" si="106"/>
        <v>0</v>
      </c>
      <c r="V513" s="193">
        <f t="shared" si="107"/>
        <v>0.37234042553191488</v>
      </c>
      <c r="W513" s="193">
        <f t="shared" si="108"/>
        <v>1.0638297872340425E-2</v>
      </c>
      <c r="X513" s="193">
        <f t="shared" si="109"/>
        <v>0.12234042553191489</v>
      </c>
      <c r="Y513" s="193">
        <f t="shared" si="110"/>
        <v>0</v>
      </c>
      <c r="Z513" s="193">
        <f t="shared" si="111"/>
        <v>5.3191489361702126E-3</v>
      </c>
      <c r="AA513" s="193">
        <f t="shared" si="112"/>
        <v>0</v>
      </c>
      <c r="AB513" s="193">
        <f t="shared" si="113"/>
        <v>0</v>
      </c>
      <c r="AC513" s="193">
        <f t="shared" si="114"/>
        <v>0</v>
      </c>
      <c r="AD513" s="193">
        <f t="shared" si="115"/>
        <v>0.48936170212765956</v>
      </c>
      <c r="AE513" s="193" t="str">
        <f t="shared" si="116"/>
        <v>Bush</v>
      </c>
      <c r="AF513" s="193"/>
      <c r="AG513" s="193" t="str">
        <f t="shared" si="103"/>
        <v>38-145</v>
      </c>
      <c r="AH513" s="209" t="s">
        <v>5937</v>
      </c>
      <c r="AJ513" s="202">
        <v>38</v>
      </c>
      <c r="AK513" s="202" t="s">
        <v>5202</v>
      </c>
      <c r="AL513" s="209" t="s">
        <v>5937</v>
      </c>
      <c r="AR513"/>
    </row>
    <row r="514" spans="1:44" s="202" customFormat="1" x14ac:dyDescent="0.25">
      <c r="A514" s="193" t="s">
        <v>5477</v>
      </c>
      <c r="B514" s="193">
        <v>38</v>
      </c>
      <c r="C514" s="193" t="s">
        <v>5202</v>
      </c>
      <c r="D514" s="198" t="s">
        <v>5937</v>
      </c>
      <c r="E514" s="198" t="s">
        <v>5424</v>
      </c>
      <c r="F514" s="193">
        <v>74.52</v>
      </c>
      <c r="G514" s="193">
        <v>157</v>
      </c>
      <c r="H514" s="193">
        <v>117</v>
      </c>
      <c r="I514" s="193">
        <v>53</v>
      </c>
      <c r="J514" s="193">
        <v>44</v>
      </c>
      <c r="K514" s="193">
        <v>0</v>
      </c>
      <c r="L514" s="193">
        <v>0</v>
      </c>
      <c r="M514" s="193">
        <v>0</v>
      </c>
      <c r="N514" s="193">
        <v>0</v>
      </c>
      <c r="O514" s="193">
        <v>0</v>
      </c>
      <c r="P514" s="193">
        <v>13</v>
      </c>
      <c r="Q514" s="193">
        <v>1</v>
      </c>
      <c r="R514" s="193">
        <v>0</v>
      </c>
      <c r="S514" s="193">
        <f t="shared" si="104"/>
        <v>111</v>
      </c>
      <c r="T514" s="193">
        <f t="shared" si="105"/>
        <v>0.47747747747747749</v>
      </c>
      <c r="U514" s="197">
        <f t="shared" si="106"/>
        <v>0</v>
      </c>
      <c r="V514" s="193">
        <f t="shared" si="107"/>
        <v>0.3963963963963964</v>
      </c>
      <c r="W514" s="193">
        <f t="shared" si="108"/>
        <v>0</v>
      </c>
      <c r="X514" s="193">
        <f t="shared" si="109"/>
        <v>0.11711711711711711</v>
      </c>
      <c r="Y514" s="193">
        <f t="shared" si="110"/>
        <v>0</v>
      </c>
      <c r="Z514" s="193">
        <f t="shared" si="111"/>
        <v>0</v>
      </c>
      <c r="AA514" s="193">
        <f t="shared" si="112"/>
        <v>0</v>
      </c>
      <c r="AB514" s="193">
        <f t="shared" si="113"/>
        <v>9.0090090090090089E-3</v>
      </c>
      <c r="AC514" s="193">
        <f t="shared" si="114"/>
        <v>0</v>
      </c>
      <c r="AD514" s="193">
        <f t="shared" si="115"/>
        <v>0.47747747747747749</v>
      </c>
      <c r="AE514" s="193" t="str">
        <f t="shared" si="116"/>
        <v>Bush</v>
      </c>
      <c r="AF514" s="193"/>
      <c r="AG514" s="193" t="str">
        <f t="shared" ref="AG514:AG577" si="117">A514</f>
        <v>38-150</v>
      </c>
      <c r="AH514" s="209" t="s">
        <v>5937</v>
      </c>
      <c r="AJ514" s="202">
        <v>38</v>
      </c>
      <c r="AK514" s="202" t="s">
        <v>5202</v>
      </c>
      <c r="AL514" s="209" t="s">
        <v>5937</v>
      </c>
      <c r="AR514"/>
    </row>
    <row r="515" spans="1:44" s="202" customFormat="1" x14ac:dyDescent="0.25">
      <c r="A515" s="193" t="s">
        <v>5478</v>
      </c>
      <c r="B515" s="193">
        <v>38</v>
      </c>
      <c r="C515" s="193" t="s">
        <v>5202</v>
      </c>
      <c r="D515" s="198" t="s">
        <v>5940</v>
      </c>
      <c r="E515" s="198" t="s">
        <v>5425</v>
      </c>
      <c r="F515" s="193">
        <v>78.900000000000006</v>
      </c>
      <c r="G515" s="193">
        <v>128</v>
      </c>
      <c r="H515" s="193">
        <v>101</v>
      </c>
      <c r="I515" s="193">
        <v>39</v>
      </c>
      <c r="J515" s="193">
        <v>40</v>
      </c>
      <c r="K515" s="193">
        <v>2</v>
      </c>
      <c r="L515" s="193">
        <v>0</v>
      </c>
      <c r="M515" s="193">
        <v>1</v>
      </c>
      <c r="N515" s="193">
        <v>0</v>
      </c>
      <c r="O515" s="193">
        <v>0</v>
      </c>
      <c r="P515" s="193">
        <v>15</v>
      </c>
      <c r="Q515" s="193">
        <v>0</v>
      </c>
      <c r="R515" s="193">
        <v>0</v>
      </c>
      <c r="S515" s="193">
        <f t="shared" ref="S515:S578" si="118">SUM(I515:R515)</f>
        <v>97</v>
      </c>
      <c r="T515" s="193">
        <f t="shared" ref="T515:T578" si="119">I515/S515</f>
        <v>0.40206185567010311</v>
      </c>
      <c r="U515" s="197">
        <f t="shared" ref="U515:U578" si="120">K515/S515</f>
        <v>2.0618556701030927E-2</v>
      </c>
      <c r="V515" s="193">
        <f t="shared" ref="V515:V578" si="121">J515/S515</f>
        <v>0.41237113402061853</v>
      </c>
      <c r="W515" s="193">
        <f t="shared" ref="W515:W578" si="122">O515/S515</f>
        <v>0</v>
      </c>
      <c r="X515" s="193">
        <f t="shared" ref="X515:X578" si="123">P515/S515</f>
        <v>0.15463917525773196</v>
      </c>
      <c r="Y515" s="193">
        <f t="shared" ref="Y515:Y578" si="124">L515/S515</f>
        <v>0</v>
      </c>
      <c r="Z515" s="193">
        <f t="shared" ref="Z515:Z578" si="125">M515/S515</f>
        <v>1.0309278350515464E-2</v>
      </c>
      <c r="AA515" s="193">
        <f t="shared" ref="AA515:AA578" si="126">N515/S515</f>
        <v>0</v>
      </c>
      <c r="AB515" s="193">
        <f t="shared" ref="AB515:AB578" si="127">Q515/S515</f>
        <v>0</v>
      </c>
      <c r="AC515" s="193">
        <f t="shared" ref="AC515:AC578" si="128">R515/S515</f>
        <v>0</v>
      </c>
      <c r="AD515" s="193">
        <f t="shared" ref="AD515:AD578" si="129">IF(S515=0,10,IF(MAX(I515:R515)=LARGE(I515:R515,2),9,IF(I515=MAX(I515:R515),T515,IF(K515=MAX(I515:R515),U515+1,IF(J515=MAX(I515:R515),V515+2,IF(O515=MAX(I515:R515),W515+3,IF(P515=MAX(I515:R515),X515+4,IF(L515=MAX(I515:R515),Y515+5,IF(M515=MAX(I515:R515),Z515+6,IF(N515=MAX(I515:R515),AA515+7,IF(Q515=MAX(I515:R515),AB515+8,-1)))))))))))</f>
        <v>2.4123711340206184</v>
      </c>
      <c r="AE515" s="193" t="str">
        <f t="shared" ref="AE515:AE578" si="130">IF(AD515&gt;=9,"Tie",IF(AD515&gt;4,"Perot",IF(AD515&gt;2,"Clinton","Bush")))</f>
        <v>Clinton</v>
      </c>
      <c r="AF515" s="193"/>
      <c r="AG515" s="193" t="str">
        <f t="shared" si="117"/>
        <v>38-155</v>
      </c>
      <c r="AH515" s="209" t="s">
        <v>5940</v>
      </c>
      <c r="AJ515" s="202">
        <v>38</v>
      </c>
      <c r="AK515" s="202" t="s">
        <v>5202</v>
      </c>
      <c r="AL515" s="209" t="s">
        <v>5940</v>
      </c>
      <c r="AR515"/>
    </row>
    <row r="516" spans="1:44" s="202" customFormat="1" x14ac:dyDescent="0.25">
      <c r="A516" s="193" t="s">
        <v>5479</v>
      </c>
      <c r="B516" s="193">
        <v>38</v>
      </c>
      <c r="C516" s="193" t="s">
        <v>5202</v>
      </c>
      <c r="D516" s="198" t="s">
        <v>5940</v>
      </c>
      <c r="E516" s="198" t="s">
        <v>5426</v>
      </c>
      <c r="F516" s="193">
        <v>61.26</v>
      </c>
      <c r="G516" s="193">
        <v>914</v>
      </c>
      <c r="H516" s="193">
        <v>560</v>
      </c>
      <c r="I516" s="193">
        <v>188</v>
      </c>
      <c r="J516" s="193">
        <v>199</v>
      </c>
      <c r="K516" s="193">
        <v>2</v>
      </c>
      <c r="L516" s="193">
        <v>1</v>
      </c>
      <c r="M516" s="193">
        <v>0</v>
      </c>
      <c r="N516" s="193">
        <v>1</v>
      </c>
      <c r="O516" s="193">
        <v>1</v>
      </c>
      <c r="P516" s="193">
        <v>157</v>
      </c>
      <c r="Q516" s="193">
        <v>2</v>
      </c>
      <c r="R516" s="193">
        <v>0</v>
      </c>
      <c r="S516" s="193">
        <f t="shared" si="118"/>
        <v>551</v>
      </c>
      <c r="T516" s="193">
        <f t="shared" si="119"/>
        <v>0.3411978221415608</v>
      </c>
      <c r="U516" s="197">
        <f t="shared" si="120"/>
        <v>3.629764065335753E-3</v>
      </c>
      <c r="V516" s="193">
        <f t="shared" si="121"/>
        <v>0.36116152450090744</v>
      </c>
      <c r="W516" s="193">
        <f t="shared" si="122"/>
        <v>1.8148820326678765E-3</v>
      </c>
      <c r="X516" s="193">
        <f t="shared" si="123"/>
        <v>0.28493647912885661</v>
      </c>
      <c r="Y516" s="193">
        <f t="shared" si="124"/>
        <v>1.8148820326678765E-3</v>
      </c>
      <c r="Z516" s="193">
        <f t="shared" si="125"/>
        <v>0</v>
      </c>
      <c r="AA516" s="193">
        <f t="shared" si="126"/>
        <v>1.8148820326678765E-3</v>
      </c>
      <c r="AB516" s="193">
        <f t="shared" si="127"/>
        <v>3.629764065335753E-3</v>
      </c>
      <c r="AC516" s="193">
        <f t="shared" si="128"/>
        <v>0</v>
      </c>
      <c r="AD516" s="193">
        <f t="shared" si="129"/>
        <v>2.3611615245009077</v>
      </c>
      <c r="AE516" s="193" t="str">
        <f t="shared" si="130"/>
        <v>Clinton</v>
      </c>
      <c r="AF516" s="193"/>
      <c r="AG516" s="193" t="str">
        <f t="shared" si="117"/>
        <v>38-160</v>
      </c>
      <c r="AH516" s="209" t="s">
        <v>5940</v>
      </c>
      <c r="AJ516" s="202">
        <v>38</v>
      </c>
      <c r="AK516" s="202" t="s">
        <v>5202</v>
      </c>
      <c r="AL516" s="209" t="s">
        <v>5940</v>
      </c>
      <c r="AR516"/>
    </row>
    <row r="517" spans="1:44" s="202" customFormat="1" x14ac:dyDescent="0.25">
      <c r="A517" s="193" t="s">
        <v>5480</v>
      </c>
      <c r="B517" s="193">
        <v>38</v>
      </c>
      <c r="C517" s="193" t="s">
        <v>5202</v>
      </c>
      <c r="D517" s="198" t="s">
        <v>5940</v>
      </c>
      <c r="E517" s="198" t="s">
        <v>5427</v>
      </c>
      <c r="F517" s="193">
        <v>62.83</v>
      </c>
      <c r="G517" s="193">
        <v>888</v>
      </c>
      <c r="H517" s="193">
        <v>558</v>
      </c>
      <c r="I517" s="193">
        <v>206</v>
      </c>
      <c r="J517" s="193">
        <v>189</v>
      </c>
      <c r="K517" s="193">
        <v>2</v>
      </c>
      <c r="L517" s="193">
        <v>0</v>
      </c>
      <c r="M517" s="193">
        <v>0</v>
      </c>
      <c r="N517" s="193">
        <v>1</v>
      </c>
      <c r="O517" s="193">
        <v>3</v>
      </c>
      <c r="P517" s="193">
        <v>147</v>
      </c>
      <c r="Q517" s="193">
        <v>1</v>
      </c>
      <c r="R517" s="193">
        <v>0</v>
      </c>
      <c r="S517" s="193">
        <f t="shared" si="118"/>
        <v>549</v>
      </c>
      <c r="T517" s="193">
        <f t="shared" si="119"/>
        <v>0.37522768670309653</v>
      </c>
      <c r="U517" s="197">
        <f t="shared" si="120"/>
        <v>3.6429872495446266E-3</v>
      </c>
      <c r="V517" s="193">
        <f t="shared" si="121"/>
        <v>0.34426229508196721</v>
      </c>
      <c r="W517" s="193">
        <f t="shared" si="122"/>
        <v>5.4644808743169399E-3</v>
      </c>
      <c r="X517" s="193">
        <f t="shared" si="123"/>
        <v>0.26775956284153007</v>
      </c>
      <c r="Y517" s="193">
        <f t="shared" si="124"/>
        <v>0</v>
      </c>
      <c r="Z517" s="193">
        <f t="shared" si="125"/>
        <v>0</v>
      </c>
      <c r="AA517" s="193">
        <f t="shared" si="126"/>
        <v>1.8214936247723133E-3</v>
      </c>
      <c r="AB517" s="193">
        <f t="shared" si="127"/>
        <v>1.8214936247723133E-3</v>
      </c>
      <c r="AC517" s="193">
        <f t="shared" si="128"/>
        <v>0</v>
      </c>
      <c r="AD517" s="193">
        <f t="shared" si="129"/>
        <v>0.37522768670309653</v>
      </c>
      <c r="AE517" s="193" t="str">
        <f t="shared" si="130"/>
        <v>Bush</v>
      </c>
      <c r="AF517" s="193"/>
      <c r="AG517" s="193" t="str">
        <f t="shared" si="117"/>
        <v>38-165</v>
      </c>
      <c r="AH517" s="209" t="s">
        <v>5940</v>
      </c>
      <c r="AJ517" s="202">
        <v>38</v>
      </c>
      <c r="AK517" s="202" t="s">
        <v>5202</v>
      </c>
      <c r="AL517" s="209" t="s">
        <v>5940</v>
      </c>
      <c r="AR517"/>
    </row>
    <row r="518" spans="1:44" s="202" customFormat="1" x14ac:dyDescent="0.25">
      <c r="A518" s="193" t="s">
        <v>5481</v>
      </c>
      <c r="B518" s="193">
        <v>38</v>
      </c>
      <c r="C518" s="193" t="s">
        <v>5202</v>
      </c>
      <c r="D518" s="198" t="s">
        <v>5940</v>
      </c>
      <c r="E518" s="198" t="s">
        <v>5428</v>
      </c>
      <c r="F518" s="193">
        <v>81.25</v>
      </c>
      <c r="G518" s="193">
        <v>272</v>
      </c>
      <c r="H518" s="193">
        <v>221</v>
      </c>
      <c r="I518" s="193">
        <v>95</v>
      </c>
      <c r="J518" s="193">
        <v>99</v>
      </c>
      <c r="K518" s="193">
        <v>1</v>
      </c>
      <c r="L518" s="193">
        <v>0</v>
      </c>
      <c r="M518" s="193">
        <v>3</v>
      </c>
      <c r="N518" s="193">
        <v>1</v>
      </c>
      <c r="O518" s="193">
        <v>0</v>
      </c>
      <c r="P518" s="193">
        <v>18</v>
      </c>
      <c r="Q518" s="193">
        <v>1</v>
      </c>
      <c r="R518" s="193">
        <v>0</v>
      </c>
      <c r="S518" s="193">
        <f t="shared" si="118"/>
        <v>218</v>
      </c>
      <c r="T518" s="193">
        <f t="shared" si="119"/>
        <v>0.43577981651376146</v>
      </c>
      <c r="U518" s="197">
        <f t="shared" si="120"/>
        <v>4.5871559633027525E-3</v>
      </c>
      <c r="V518" s="193">
        <f t="shared" si="121"/>
        <v>0.45412844036697247</v>
      </c>
      <c r="W518" s="193">
        <f t="shared" si="122"/>
        <v>0</v>
      </c>
      <c r="X518" s="193">
        <f t="shared" si="123"/>
        <v>8.2568807339449546E-2</v>
      </c>
      <c r="Y518" s="193">
        <f t="shared" si="124"/>
        <v>0</v>
      </c>
      <c r="Z518" s="193">
        <f t="shared" si="125"/>
        <v>1.3761467889908258E-2</v>
      </c>
      <c r="AA518" s="193">
        <f t="shared" si="126"/>
        <v>4.5871559633027525E-3</v>
      </c>
      <c r="AB518" s="193">
        <f t="shared" si="127"/>
        <v>4.5871559633027525E-3</v>
      </c>
      <c r="AC518" s="193">
        <f t="shared" si="128"/>
        <v>0</v>
      </c>
      <c r="AD518" s="193">
        <f t="shared" si="129"/>
        <v>2.4541284403669725</v>
      </c>
      <c r="AE518" s="193" t="str">
        <f t="shared" si="130"/>
        <v>Clinton</v>
      </c>
      <c r="AF518" s="193"/>
      <c r="AG518" s="193" t="str">
        <f t="shared" si="117"/>
        <v>38-170</v>
      </c>
      <c r="AH518" s="209" t="s">
        <v>5940</v>
      </c>
      <c r="AJ518" s="202">
        <v>38</v>
      </c>
      <c r="AK518" s="202" t="s">
        <v>5202</v>
      </c>
      <c r="AL518" s="209" t="s">
        <v>5940</v>
      </c>
      <c r="AR518"/>
    </row>
    <row r="519" spans="1:44" s="202" customFormat="1" x14ac:dyDescent="0.25">
      <c r="A519" s="193" t="s">
        <v>5482</v>
      </c>
      <c r="B519" s="193">
        <v>38</v>
      </c>
      <c r="C519" s="193" t="s">
        <v>5202</v>
      </c>
      <c r="D519" s="198" t="s">
        <v>5937</v>
      </c>
      <c r="E519" s="198" t="s">
        <v>5429</v>
      </c>
      <c r="F519" s="193">
        <v>67.66</v>
      </c>
      <c r="G519" s="193">
        <v>167</v>
      </c>
      <c r="H519" s="193">
        <v>113</v>
      </c>
      <c r="I519" s="193">
        <v>67</v>
      </c>
      <c r="J519" s="193">
        <v>29</v>
      </c>
      <c r="K519" s="193">
        <v>0</v>
      </c>
      <c r="L519" s="193">
        <v>0</v>
      </c>
      <c r="M519" s="193">
        <v>0</v>
      </c>
      <c r="N519" s="193">
        <v>0</v>
      </c>
      <c r="O519" s="193">
        <v>0</v>
      </c>
      <c r="P519" s="193">
        <v>11</v>
      </c>
      <c r="Q519" s="193">
        <v>1</v>
      </c>
      <c r="R519" s="193">
        <v>0</v>
      </c>
      <c r="S519" s="193">
        <f t="shared" si="118"/>
        <v>108</v>
      </c>
      <c r="T519" s="193">
        <f t="shared" si="119"/>
        <v>0.62037037037037035</v>
      </c>
      <c r="U519" s="197">
        <f t="shared" si="120"/>
        <v>0</v>
      </c>
      <c r="V519" s="193">
        <f t="shared" si="121"/>
        <v>0.26851851851851855</v>
      </c>
      <c r="W519" s="193">
        <f t="shared" si="122"/>
        <v>0</v>
      </c>
      <c r="X519" s="193">
        <f t="shared" si="123"/>
        <v>0.10185185185185185</v>
      </c>
      <c r="Y519" s="193">
        <f t="shared" si="124"/>
        <v>0</v>
      </c>
      <c r="Z519" s="193">
        <f t="shared" si="125"/>
        <v>0</v>
      </c>
      <c r="AA519" s="193">
        <f t="shared" si="126"/>
        <v>0</v>
      </c>
      <c r="AB519" s="193">
        <f t="shared" si="127"/>
        <v>9.2592592592592587E-3</v>
      </c>
      <c r="AC519" s="193">
        <f t="shared" si="128"/>
        <v>0</v>
      </c>
      <c r="AD519" s="193">
        <f t="shared" si="129"/>
        <v>0.62037037037037035</v>
      </c>
      <c r="AE519" s="193" t="str">
        <f t="shared" si="130"/>
        <v>Bush</v>
      </c>
      <c r="AF519" s="193"/>
      <c r="AG519" s="193" t="str">
        <f t="shared" si="117"/>
        <v>38-175</v>
      </c>
      <c r="AH519" s="209" t="s">
        <v>5937</v>
      </c>
      <c r="AJ519" s="202">
        <v>38</v>
      </c>
      <c r="AK519" s="202" t="s">
        <v>5202</v>
      </c>
      <c r="AL519" s="209" t="s">
        <v>5937</v>
      </c>
      <c r="AR519"/>
    </row>
    <row r="520" spans="1:44" s="202" customFormat="1" x14ac:dyDescent="0.25">
      <c r="A520" s="193" t="s">
        <v>5457</v>
      </c>
      <c r="B520" s="193">
        <v>38</v>
      </c>
      <c r="C520" s="193" t="s">
        <v>5202</v>
      </c>
      <c r="D520" s="198" t="s">
        <v>5940</v>
      </c>
      <c r="E520" s="198" t="s">
        <v>5430</v>
      </c>
      <c r="F520" s="193">
        <v>86.4</v>
      </c>
      <c r="G520" s="193">
        <v>103</v>
      </c>
      <c r="H520" s="193">
        <v>89</v>
      </c>
      <c r="I520" s="193">
        <v>48</v>
      </c>
      <c r="J520" s="193">
        <v>35</v>
      </c>
      <c r="K520" s="193">
        <v>0</v>
      </c>
      <c r="L520" s="193">
        <v>0</v>
      </c>
      <c r="M520" s="193">
        <v>0</v>
      </c>
      <c r="N520" s="193">
        <v>0</v>
      </c>
      <c r="O520" s="193">
        <v>0</v>
      </c>
      <c r="P520" s="193">
        <v>6</v>
      </c>
      <c r="Q520" s="193">
        <v>0</v>
      </c>
      <c r="R520" s="193">
        <v>0</v>
      </c>
      <c r="S520" s="193">
        <f t="shared" si="118"/>
        <v>89</v>
      </c>
      <c r="T520" s="193">
        <f t="shared" si="119"/>
        <v>0.5393258426966292</v>
      </c>
      <c r="U520" s="197">
        <f t="shared" si="120"/>
        <v>0</v>
      </c>
      <c r="V520" s="193">
        <f t="shared" si="121"/>
        <v>0.39325842696629215</v>
      </c>
      <c r="W520" s="193">
        <f t="shared" si="122"/>
        <v>0</v>
      </c>
      <c r="X520" s="193">
        <f t="shared" si="123"/>
        <v>6.741573033707865E-2</v>
      </c>
      <c r="Y520" s="193">
        <f t="shared" si="124"/>
        <v>0</v>
      </c>
      <c r="Z520" s="193">
        <f t="shared" si="125"/>
        <v>0</v>
      </c>
      <c r="AA520" s="193">
        <f t="shared" si="126"/>
        <v>0</v>
      </c>
      <c r="AB520" s="193">
        <f t="shared" si="127"/>
        <v>0</v>
      </c>
      <c r="AC520" s="193">
        <f t="shared" si="128"/>
        <v>0</v>
      </c>
      <c r="AD520" s="193">
        <f t="shared" si="129"/>
        <v>0.5393258426966292</v>
      </c>
      <c r="AE520" s="193" t="str">
        <f t="shared" si="130"/>
        <v>Bush</v>
      </c>
      <c r="AF520" s="193"/>
      <c r="AG520" s="193" t="str">
        <f t="shared" si="117"/>
        <v>38-180</v>
      </c>
      <c r="AH520" s="209" t="s">
        <v>5940</v>
      </c>
      <c r="AJ520" s="202">
        <v>38</v>
      </c>
      <c r="AK520" s="202" t="s">
        <v>5202</v>
      </c>
      <c r="AL520" s="209" t="s">
        <v>5940</v>
      </c>
      <c r="AR520"/>
    </row>
    <row r="521" spans="1:44" s="202" customFormat="1" x14ac:dyDescent="0.25">
      <c r="A521" s="193" t="s">
        <v>5458</v>
      </c>
      <c r="B521" s="193">
        <v>38</v>
      </c>
      <c r="C521" s="193" t="s">
        <v>5202</v>
      </c>
      <c r="D521" s="198" t="s">
        <v>5937</v>
      </c>
      <c r="E521" s="198" t="s">
        <v>5431</v>
      </c>
      <c r="F521" s="193">
        <v>73.010000000000005</v>
      </c>
      <c r="G521" s="193">
        <v>63</v>
      </c>
      <c r="H521" s="193">
        <v>46</v>
      </c>
      <c r="I521" s="193">
        <v>15</v>
      </c>
      <c r="J521" s="193">
        <v>19</v>
      </c>
      <c r="K521" s="193">
        <v>0</v>
      </c>
      <c r="L521" s="193">
        <v>1</v>
      </c>
      <c r="M521" s="193">
        <v>1</v>
      </c>
      <c r="N521" s="193">
        <v>0</v>
      </c>
      <c r="O521" s="193">
        <v>0</v>
      </c>
      <c r="P521" s="193">
        <v>7</v>
      </c>
      <c r="Q521" s="193">
        <v>1</v>
      </c>
      <c r="R521" s="193">
        <v>0</v>
      </c>
      <c r="S521" s="193">
        <f t="shared" si="118"/>
        <v>44</v>
      </c>
      <c r="T521" s="193">
        <f t="shared" si="119"/>
        <v>0.34090909090909088</v>
      </c>
      <c r="U521" s="197">
        <f t="shared" si="120"/>
        <v>0</v>
      </c>
      <c r="V521" s="193">
        <f t="shared" si="121"/>
        <v>0.43181818181818182</v>
      </c>
      <c r="W521" s="193">
        <f t="shared" si="122"/>
        <v>0</v>
      </c>
      <c r="X521" s="193">
        <f t="shared" si="123"/>
        <v>0.15909090909090909</v>
      </c>
      <c r="Y521" s="193">
        <f t="shared" si="124"/>
        <v>2.2727272727272728E-2</v>
      </c>
      <c r="Z521" s="193">
        <f t="shared" si="125"/>
        <v>2.2727272727272728E-2</v>
      </c>
      <c r="AA521" s="193">
        <f t="shared" si="126"/>
        <v>0</v>
      </c>
      <c r="AB521" s="193">
        <f t="shared" si="127"/>
        <v>2.2727272727272728E-2</v>
      </c>
      <c r="AC521" s="193">
        <f t="shared" si="128"/>
        <v>0</v>
      </c>
      <c r="AD521" s="193">
        <f t="shared" si="129"/>
        <v>2.4318181818181817</v>
      </c>
      <c r="AE521" s="193" t="str">
        <f t="shared" si="130"/>
        <v>Clinton</v>
      </c>
      <c r="AF521" s="193"/>
      <c r="AG521" s="193" t="str">
        <f t="shared" si="117"/>
        <v>38-185</v>
      </c>
      <c r="AH521" s="209" t="s">
        <v>5937</v>
      </c>
      <c r="AJ521" s="202">
        <v>38</v>
      </c>
      <c r="AK521" s="202" t="s">
        <v>5202</v>
      </c>
      <c r="AL521" s="209" t="s">
        <v>5937</v>
      </c>
      <c r="AR521"/>
    </row>
    <row r="522" spans="1:44" s="202" customFormat="1" x14ac:dyDescent="0.25">
      <c r="A522" s="193" t="s">
        <v>5460</v>
      </c>
      <c r="B522" s="193">
        <v>38</v>
      </c>
      <c r="C522" s="193" t="s">
        <v>5202</v>
      </c>
      <c r="D522" s="198" t="s">
        <v>5940</v>
      </c>
      <c r="E522" s="198" t="s">
        <v>5432</v>
      </c>
      <c r="F522" s="193">
        <v>69.760000000000005</v>
      </c>
      <c r="G522" s="193">
        <v>129</v>
      </c>
      <c r="H522" s="193">
        <v>90</v>
      </c>
      <c r="I522" s="193">
        <v>31</v>
      </c>
      <c r="J522" s="193">
        <v>38</v>
      </c>
      <c r="K522" s="193">
        <v>0</v>
      </c>
      <c r="L522" s="193">
        <v>1</v>
      </c>
      <c r="M522" s="193">
        <v>0</v>
      </c>
      <c r="N522" s="193">
        <v>0</v>
      </c>
      <c r="O522" s="193">
        <v>0</v>
      </c>
      <c r="P522" s="193">
        <v>9</v>
      </c>
      <c r="Q522" s="193">
        <v>1</v>
      </c>
      <c r="R522" s="193">
        <v>2</v>
      </c>
      <c r="S522" s="193">
        <f t="shared" si="118"/>
        <v>82</v>
      </c>
      <c r="T522" s="193">
        <f t="shared" si="119"/>
        <v>0.37804878048780488</v>
      </c>
      <c r="U522" s="197">
        <f t="shared" si="120"/>
        <v>0</v>
      </c>
      <c r="V522" s="193">
        <f t="shared" si="121"/>
        <v>0.46341463414634149</v>
      </c>
      <c r="W522" s="193">
        <f t="shared" si="122"/>
        <v>0</v>
      </c>
      <c r="X522" s="193">
        <f t="shared" si="123"/>
        <v>0.10975609756097561</v>
      </c>
      <c r="Y522" s="193">
        <f t="shared" si="124"/>
        <v>1.2195121951219513E-2</v>
      </c>
      <c r="Z522" s="193">
        <f t="shared" si="125"/>
        <v>0</v>
      </c>
      <c r="AA522" s="193">
        <f t="shared" si="126"/>
        <v>0</v>
      </c>
      <c r="AB522" s="193">
        <f t="shared" si="127"/>
        <v>1.2195121951219513E-2</v>
      </c>
      <c r="AC522" s="193">
        <f t="shared" si="128"/>
        <v>2.4390243902439025E-2</v>
      </c>
      <c r="AD522" s="193">
        <f t="shared" si="129"/>
        <v>2.4634146341463414</v>
      </c>
      <c r="AE522" s="193" t="str">
        <f t="shared" si="130"/>
        <v>Clinton</v>
      </c>
      <c r="AF522" s="193"/>
      <c r="AG522" s="193" t="str">
        <f t="shared" si="117"/>
        <v>38-195</v>
      </c>
      <c r="AH522" s="209" t="s">
        <v>5940</v>
      </c>
      <c r="AJ522" s="202">
        <v>38</v>
      </c>
      <c r="AK522" s="202" t="s">
        <v>5202</v>
      </c>
      <c r="AL522" s="209" t="s">
        <v>5940</v>
      </c>
      <c r="AR522"/>
    </row>
    <row r="523" spans="1:44" s="202" customFormat="1" x14ac:dyDescent="0.25">
      <c r="A523" s="193" t="s">
        <v>5459</v>
      </c>
      <c r="B523" s="193">
        <v>38</v>
      </c>
      <c r="C523" s="193" t="s">
        <v>5202</v>
      </c>
      <c r="D523" s="198" t="s">
        <v>5940</v>
      </c>
      <c r="E523" s="198" t="s">
        <v>5433</v>
      </c>
      <c r="F523" s="193">
        <v>71.05</v>
      </c>
      <c r="G523" s="193">
        <v>152</v>
      </c>
      <c r="H523" s="193">
        <v>108</v>
      </c>
      <c r="I523" s="193">
        <v>44</v>
      </c>
      <c r="J523" s="193">
        <v>37</v>
      </c>
      <c r="K523" s="193">
        <v>1</v>
      </c>
      <c r="L523" s="193">
        <v>0</v>
      </c>
      <c r="M523" s="193">
        <v>1</v>
      </c>
      <c r="N523" s="193">
        <v>1</v>
      </c>
      <c r="O523" s="193">
        <v>1</v>
      </c>
      <c r="P523" s="193">
        <v>16</v>
      </c>
      <c r="Q523" s="193">
        <v>3</v>
      </c>
      <c r="R523" s="193">
        <v>0</v>
      </c>
      <c r="S523" s="193">
        <f t="shared" si="118"/>
        <v>104</v>
      </c>
      <c r="T523" s="193">
        <f t="shared" si="119"/>
        <v>0.42307692307692307</v>
      </c>
      <c r="U523" s="197">
        <f t="shared" si="120"/>
        <v>9.6153846153846159E-3</v>
      </c>
      <c r="V523" s="193">
        <f t="shared" si="121"/>
        <v>0.35576923076923078</v>
      </c>
      <c r="W523" s="193">
        <f t="shared" si="122"/>
        <v>9.6153846153846159E-3</v>
      </c>
      <c r="X523" s="193">
        <f t="shared" si="123"/>
        <v>0.15384615384615385</v>
      </c>
      <c r="Y523" s="193">
        <f t="shared" si="124"/>
        <v>0</v>
      </c>
      <c r="Z523" s="193">
        <f t="shared" si="125"/>
        <v>9.6153846153846159E-3</v>
      </c>
      <c r="AA523" s="193">
        <f t="shared" si="126"/>
        <v>9.6153846153846159E-3</v>
      </c>
      <c r="AB523" s="193">
        <f t="shared" si="127"/>
        <v>2.8846153846153848E-2</v>
      </c>
      <c r="AC523" s="193">
        <f t="shared" si="128"/>
        <v>0</v>
      </c>
      <c r="AD523" s="193">
        <f t="shared" si="129"/>
        <v>0.42307692307692307</v>
      </c>
      <c r="AE523" s="193" t="str">
        <f t="shared" si="130"/>
        <v>Bush</v>
      </c>
      <c r="AF523" s="193"/>
      <c r="AG523" s="193" t="str">
        <f t="shared" si="117"/>
        <v>38-200</v>
      </c>
      <c r="AH523" s="209" t="s">
        <v>5940</v>
      </c>
      <c r="AJ523" s="202">
        <v>38</v>
      </c>
      <c r="AK523" s="202" t="s">
        <v>5202</v>
      </c>
      <c r="AL523" s="209" t="s">
        <v>5940</v>
      </c>
      <c r="AR523"/>
    </row>
    <row r="524" spans="1:44" s="202" customFormat="1" x14ac:dyDescent="0.25">
      <c r="A524" s="193" t="s">
        <v>5461</v>
      </c>
      <c r="B524" s="193">
        <v>38</v>
      </c>
      <c r="C524" s="193" t="s">
        <v>5202</v>
      </c>
      <c r="D524" s="198" t="s">
        <v>5940</v>
      </c>
      <c r="E524" s="198" t="s">
        <v>5435</v>
      </c>
      <c r="F524" s="193">
        <v>71.260000000000005</v>
      </c>
      <c r="G524" s="193">
        <v>348</v>
      </c>
      <c r="H524" s="193">
        <v>248</v>
      </c>
      <c r="I524" s="193">
        <v>107</v>
      </c>
      <c r="J524" s="193">
        <v>94</v>
      </c>
      <c r="K524" s="193">
        <v>0</v>
      </c>
      <c r="L524" s="193">
        <v>0</v>
      </c>
      <c r="M524" s="193">
        <v>0</v>
      </c>
      <c r="N524" s="193">
        <v>0</v>
      </c>
      <c r="O524" s="193">
        <v>0</v>
      </c>
      <c r="P524" s="193">
        <v>40</v>
      </c>
      <c r="Q524" s="193">
        <v>1</v>
      </c>
      <c r="R524" s="193">
        <v>0</v>
      </c>
      <c r="S524" s="193">
        <f t="shared" si="118"/>
        <v>242</v>
      </c>
      <c r="T524" s="193">
        <f t="shared" si="119"/>
        <v>0.44214876033057854</v>
      </c>
      <c r="U524" s="197">
        <f t="shared" si="120"/>
        <v>0</v>
      </c>
      <c r="V524" s="193">
        <f t="shared" si="121"/>
        <v>0.38842975206611569</v>
      </c>
      <c r="W524" s="193">
        <f t="shared" si="122"/>
        <v>0</v>
      </c>
      <c r="X524" s="193">
        <f t="shared" si="123"/>
        <v>0.16528925619834711</v>
      </c>
      <c r="Y524" s="193">
        <f t="shared" si="124"/>
        <v>0</v>
      </c>
      <c r="Z524" s="193">
        <f t="shared" si="125"/>
        <v>0</v>
      </c>
      <c r="AA524" s="193">
        <f t="shared" si="126"/>
        <v>0</v>
      </c>
      <c r="AB524" s="193">
        <f t="shared" si="127"/>
        <v>4.1322314049586778E-3</v>
      </c>
      <c r="AC524" s="193">
        <f t="shared" si="128"/>
        <v>0</v>
      </c>
      <c r="AD524" s="193">
        <f t="shared" si="129"/>
        <v>0.44214876033057854</v>
      </c>
      <c r="AE524" s="193" t="str">
        <f t="shared" si="130"/>
        <v>Bush</v>
      </c>
      <c r="AF524" s="193"/>
      <c r="AG524" s="193" t="str">
        <f t="shared" si="117"/>
        <v>38-210</v>
      </c>
      <c r="AH524" s="209" t="s">
        <v>5940</v>
      </c>
      <c r="AJ524" s="202">
        <v>38</v>
      </c>
      <c r="AK524" s="202" t="s">
        <v>5202</v>
      </c>
      <c r="AL524" s="209" t="s">
        <v>5940</v>
      </c>
      <c r="AR524"/>
    </row>
    <row r="525" spans="1:44" s="202" customFormat="1" x14ac:dyDescent="0.25">
      <c r="A525" s="193" t="s">
        <v>5462</v>
      </c>
      <c r="B525" s="193">
        <v>38</v>
      </c>
      <c r="C525" s="193" t="s">
        <v>5202</v>
      </c>
      <c r="D525" s="198" t="s">
        <v>5940</v>
      </c>
      <c r="E525" s="198" t="s">
        <v>5434</v>
      </c>
      <c r="F525" s="193">
        <v>40.97</v>
      </c>
      <c r="G525" s="193">
        <v>144</v>
      </c>
      <c r="H525" s="193">
        <v>59</v>
      </c>
      <c r="I525" s="193">
        <v>23</v>
      </c>
      <c r="J525" s="193">
        <v>26</v>
      </c>
      <c r="K525" s="193">
        <v>0</v>
      </c>
      <c r="L525" s="193">
        <v>0</v>
      </c>
      <c r="M525" s="193">
        <v>0</v>
      </c>
      <c r="N525" s="193">
        <v>0</v>
      </c>
      <c r="O525" s="193">
        <v>2</v>
      </c>
      <c r="P525" s="193">
        <v>7</v>
      </c>
      <c r="Q525" s="193">
        <v>1</v>
      </c>
      <c r="R525" s="193">
        <v>0</v>
      </c>
      <c r="S525" s="193">
        <f t="shared" si="118"/>
        <v>59</v>
      </c>
      <c r="T525" s="193">
        <f t="shared" si="119"/>
        <v>0.38983050847457629</v>
      </c>
      <c r="U525" s="197">
        <f t="shared" si="120"/>
        <v>0</v>
      </c>
      <c r="V525" s="193">
        <f t="shared" si="121"/>
        <v>0.44067796610169491</v>
      </c>
      <c r="W525" s="193">
        <f t="shared" si="122"/>
        <v>3.3898305084745763E-2</v>
      </c>
      <c r="X525" s="193">
        <f t="shared" si="123"/>
        <v>0.11864406779661017</v>
      </c>
      <c r="Y525" s="193">
        <f t="shared" si="124"/>
        <v>0</v>
      </c>
      <c r="Z525" s="193">
        <f t="shared" si="125"/>
        <v>0</v>
      </c>
      <c r="AA525" s="193">
        <f t="shared" si="126"/>
        <v>0</v>
      </c>
      <c r="AB525" s="193">
        <f t="shared" si="127"/>
        <v>1.6949152542372881E-2</v>
      </c>
      <c r="AC525" s="193">
        <f t="shared" si="128"/>
        <v>0</v>
      </c>
      <c r="AD525" s="193">
        <f t="shared" si="129"/>
        <v>2.4406779661016951</v>
      </c>
      <c r="AE525" s="193" t="str">
        <f t="shared" si="130"/>
        <v>Clinton</v>
      </c>
      <c r="AF525" s="193"/>
      <c r="AG525" s="193" t="str">
        <f t="shared" si="117"/>
        <v>38-220</v>
      </c>
      <c r="AH525" s="209" t="s">
        <v>5940</v>
      </c>
      <c r="AJ525" s="202">
        <v>38</v>
      </c>
      <c r="AK525" s="202" t="s">
        <v>5202</v>
      </c>
      <c r="AL525" s="209" t="s">
        <v>5940</v>
      </c>
      <c r="AR525"/>
    </row>
    <row r="526" spans="1:44" s="202" customFormat="1" x14ac:dyDescent="0.25">
      <c r="A526" s="193" t="s">
        <v>5463</v>
      </c>
      <c r="B526" s="193">
        <v>38</v>
      </c>
      <c r="C526" s="193" t="s">
        <v>5202</v>
      </c>
      <c r="D526" s="198" t="s">
        <v>5936</v>
      </c>
      <c r="E526" s="198" t="s">
        <v>5436</v>
      </c>
      <c r="F526" s="193">
        <v>55.81</v>
      </c>
      <c r="G526" s="193">
        <v>129</v>
      </c>
      <c r="H526" s="193">
        <v>72</v>
      </c>
      <c r="I526" s="193">
        <v>43</v>
      </c>
      <c r="J526" s="193">
        <v>15</v>
      </c>
      <c r="K526" s="193">
        <v>0</v>
      </c>
      <c r="L526" s="193">
        <v>0</v>
      </c>
      <c r="M526" s="193">
        <v>1</v>
      </c>
      <c r="N526" s="193">
        <v>1</v>
      </c>
      <c r="O526" s="193">
        <v>0</v>
      </c>
      <c r="P526" s="193">
        <v>8</v>
      </c>
      <c r="Q526" s="193">
        <v>0</v>
      </c>
      <c r="R526" s="193">
        <v>0</v>
      </c>
      <c r="S526" s="193">
        <f t="shared" si="118"/>
        <v>68</v>
      </c>
      <c r="T526" s="193">
        <f t="shared" si="119"/>
        <v>0.63235294117647056</v>
      </c>
      <c r="U526" s="197">
        <f t="shared" si="120"/>
        <v>0</v>
      </c>
      <c r="V526" s="193">
        <f t="shared" si="121"/>
        <v>0.22058823529411764</v>
      </c>
      <c r="W526" s="193">
        <f t="shared" si="122"/>
        <v>0</v>
      </c>
      <c r="X526" s="193">
        <f t="shared" si="123"/>
        <v>0.11764705882352941</v>
      </c>
      <c r="Y526" s="193">
        <f t="shared" si="124"/>
        <v>0</v>
      </c>
      <c r="Z526" s="193">
        <f t="shared" si="125"/>
        <v>1.4705882352941176E-2</v>
      </c>
      <c r="AA526" s="193">
        <f t="shared" si="126"/>
        <v>1.4705882352941176E-2</v>
      </c>
      <c r="AB526" s="193">
        <f t="shared" si="127"/>
        <v>0</v>
      </c>
      <c r="AC526" s="193">
        <f t="shared" si="128"/>
        <v>0</v>
      </c>
      <c r="AD526" s="193">
        <f t="shared" si="129"/>
        <v>0.63235294117647056</v>
      </c>
      <c r="AE526" s="193" t="str">
        <f t="shared" si="130"/>
        <v>Bush</v>
      </c>
      <c r="AF526" s="193"/>
      <c r="AG526" s="193" t="str">
        <f t="shared" si="117"/>
        <v>38-295</v>
      </c>
      <c r="AH526" s="209" t="s">
        <v>5936</v>
      </c>
      <c r="AJ526" s="202">
        <v>38</v>
      </c>
      <c r="AK526" s="202" t="s">
        <v>5202</v>
      </c>
      <c r="AL526" s="209" t="s">
        <v>5936</v>
      </c>
      <c r="AR526"/>
    </row>
    <row r="527" spans="1:44" s="202" customFormat="1" x14ac:dyDescent="0.25">
      <c r="A527" s="193" t="s">
        <v>5464</v>
      </c>
      <c r="B527" s="193">
        <v>38</v>
      </c>
      <c r="C527" s="193" t="s">
        <v>5202</v>
      </c>
      <c r="D527" s="198" t="s">
        <v>5936</v>
      </c>
      <c r="E527" s="198" t="s">
        <v>5437</v>
      </c>
      <c r="F527" s="193">
        <v>69</v>
      </c>
      <c r="G527" s="193">
        <v>100</v>
      </c>
      <c r="H527" s="193">
        <v>69</v>
      </c>
      <c r="I527" s="193">
        <v>25</v>
      </c>
      <c r="J527" s="193">
        <v>31</v>
      </c>
      <c r="K527" s="193">
        <v>1</v>
      </c>
      <c r="L527" s="193">
        <v>0</v>
      </c>
      <c r="M527" s="193">
        <v>0</v>
      </c>
      <c r="N527" s="193">
        <v>0</v>
      </c>
      <c r="O527" s="193">
        <v>0</v>
      </c>
      <c r="P527" s="193">
        <v>9</v>
      </c>
      <c r="Q527" s="193">
        <v>1</v>
      </c>
      <c r="R527" s="193">
        <v>0</v>
      </c>
      <c r="S527" s="193">
        <f t="shared" si="118"/>
        <v>67</v>
      </c>
      <c r="T527" s="193">
        <f t="shared" si="119"/>
        <v>0.37313432835820898</v>
      </c>
      <c r="U527" s="197">
        <f t="shared" si="120"/>
        <v>1.4925373134328358E-2</v>
      </c>
      <c r="V527" s="193">
        <f t="shared" si="121"/>
        <v>0.46268656716417911</v>
      </c>
      <c r="W527" s="193">
        <f t="shared" si="122"/>
        <v>0</v>
      </c>
      <c r="X527" s="193">
        <f t="shared" si="123"/>
        <v>0.13432835820895522</v>
      </c>
      <c r="Y527" s="193">
        <f t="shared" si="124"/>
        <v>0</v>
      </c>
      <c r="Z527" s="193">
        <f t="shared" si="125"/>
        <v>0</v>
      </c>
      <c r="AA527" s="193">
        <f t="shared" si="126"/>
        <v>0</v>
      </c>
      <c r="AB527" s="193">
        <f t="shared" si="127"/>
        <v>1.4925373134328358E-2</v>
      </c>
      <c r="AC527" s="193">
        <f t="shared" si="128"/>
        <v>0</v>
      </c>
      <c r="AD527" s="193">
        <f t="shared" si="129"/>
        <v>2.4626865671641793</v>
      </c>
      <c r="AE527" s="193" t="str">
        <f t="shared" si="130"/>
        <v>Clinton</v>
      </c>
      <c r="AF527" s="193"/>
      <c r="AG527" s="193" t="str">
        <f t="shared" si="117"/>
        <v>38-310</v>
      </c>
      <c r="AH527" s="209" t="s">
        <v>5936</v>
      </c>
      <c r="AJ527" s="202">
        <v>38</v>
      </c>
      <c r="AK527" s="202" t="s">
        <v>5202</v>
      </c>
      <c r="AL527" s="209" t="s">
        <v>5936</v>
      </c>
      <c r="AR527"/>
    </row>
    <row r="528" spans="1:44" s="202" customFormat="1" x14ac:dyDescent="0.25">
      <c r="A528" s="193" t="s">
        <v>5465</v>
      </c>
      <c r="B528" s="193">
        <v>38</v>
      </c>
      <c r="C528" s="193" t="s">
        <v>5202</v>
      </c>
      <c r="D528" s="198" t="s">
        <v>5936</v>
      </c>
      <c r="E528" s="198" t="s">
        <v>5438</v>
      </c>
      <c r="F528" s="193">
        <v>70.37</v>
      </c>
      <c r="G528" s="193">
        <v>81</v>
      </c>
      <c r="H528" s="193">
        <v>57</v>
      </c>
      <c r="I528" s="193">
        <v>34</v>
      </c>
      <c r="J528" s="193">
        <v>15</v>
      </c>
      <c r="K528" s="193">
        <v>1</v>
      </c>
      <c r="L528" s="193">
        <v>0</v>
      </c>
      <c r="M528" s="193">
        <v>0</v>
      </c>
      <c r="N528" s="193">
        <v>0</v>
      </c>
      <c r="O528" s="193">
        <v>0</v>
      </c>
      <c r="P528" s="193">
        <v>6</v>
      </c>
      <c r="Q528" s="193">
        <v>1</v>
      </c>
      <c r="R528" s="193">
        <v>0</v>
      </c>
      <c r="S528" s="193">
        <f t="shared" si="118"/>
        <v>57</v>
      </c>
      <c r="T528" s="193">
        <f t="shared" si="119"/>
        <v>0.59649122807017541</v>
      </c>
      <c r="U528" s="197">
        <f t="shared" si="120"/>
        <v>1.7543859649122806E-2</v>
      </c>
      <c r="V528" s="193">
        <f t="shared" si="121"/>
        <v>0.26315789473684209</v>
      </c>
      <c r="W528" s="193">
        <f t="shared" si="122"/>
        <v>0</v>
      </c>
      <c r="X528" s="193">
        <f t="shared" si="123"/>
        <v>0.10526315789473684</v>
      </c>
      <c r="Y528" s="193">
        <f t="shared" si="124"/>
        <v>0</v>
      </c>
      <c r="Z528" s="193">
        <f t="shared" si="125"/>
        <v>0</v>
      </c>
      <c r="AA528" s="193">
        <f t="shared" si="126"/>
        <v>0</v>
      </c>
      <c r="AB528" s="193">
        <f t="shared" si="127"/>
        <v>1.7543859649122806E-2</v>
      </c>
      <c r="AC528" s="193">
        <f t="shared" si="128"/>
        <v>0</v>
      </c>
      <c r="AD528" s="193">
        <f t="shared" si="129"/>
        <v>0.59649122807017541</v>
      </c>
      <c r="AE528" s="193" t="str">
        <f t="shared" si="130"/>
        <v>Bush</v>
      </c>
      <c r="AF528" s="193"/>
      <c r="AG528" s="193" t="str">
        <f t="shared" si="117"/>
        <v>38-315</v>
      </c>
      <c r="AH528" s="209" t="s">
        <v>5936</v>
      </c>
      <c r="AJ528" s="202">
        <v>38</v>
      </c>
      <c r="AK528" s="202" t="s">
        <v>5202</v>
      </c>
      <c r="AL528" s="209" t="s">
        <v>5936</v>
      </c>
      <c r="AR528"/>
    </row>
    <row r="529" spans="1:44" s="202" customFormat="1" x14ac:dyDescent="0.25">
      <c r="A529" s="193" t="s">
        <v>5466</v>
      </c>
      <c r="B529" s="193">
        <v>38</v>
      </c>
      <c r="C529" s="193" t="s">
        <v>5202</v>
      </c>
      <c r="D529" s="198" t="s">
        <v>5936</v>
      </c>
      <c r="E529" s="198" t="s">
        <v>5439</v>
      </c>
      <c r="F529" s="193">
        <v>66.12</v>
      </c>
      <c r="G529" s="193">
        <v>248</v>
      </c>
      <c r="H529" s="193">
        <v>164</v>
      </c>
      <c r="I529" s="193">
        <v>67</v>
      </c>
      <c r="J529" s="193">
        <v>79</v>
      </c>
      <c r="K529" s="193">
        <v>0</v>
      </c>
      <c r="L529" s="193">
        <v>0</v>
      </c>
      <c r="M529" s="193">
        <v>0</v>
      </c>
      <c r="N529" s="193">
        <v>0</v>
      </c>
      <c r="O529" s="193">
        <v>0</v>
      </c>
      <c r="P529" s="193">
        <v>18</v>
      </c>
      <c r="Q529" s="193">
        <v>0</v>
      </c>
      <c r="R529" s="193">
        <v>0</v>
      </c>
      <c r="S529" s="193">
        <f t="shared" si="118"/>
        <v>164</v>
      </c>
      <c r="T529" s="193">
        <f t="shared" si="119"/>
        <v>0.40853658536585363</v>
      </c>
      <c r="U529" s="197">
        <f t="shared" si="120"/>
        <v>0</v>
      </c>
      <c r="V529" s="193">
        <f t="shared" si="121"/>
        <v>0.48170731707317072</v>
      </c>
      <c r="W529" s="193">
        <f t="shared" si="122"/>
        <v>0</v>
      </c>
      <c r="X529" s="193">
        <f t="shared" si="123"/>
        <v>0.10975609756097561</v>
      </c>
      <c r="Y529" s="193">
        <f t="shared" si="124"/>
        <v>0</v>
      </c>
      <c r="Z529" s="193">
        <f t="shared" si="125"/>
        <v>0</v>
      </c>
      <c r="AA529" s="193">
        <f t="shared" si="126"/>
        <v>0</v>
      </c>
      <c r="AB529" s="193">
        <f t="shared" si="127"/>
        <v>0</v>
      </c>
      <c r="AC529" s="193">
        <f t="shared" si="128"/>
        <v>0</v>
      </c>
      <c r="AD529" s="193">
        <f t="shared" si="129"/>
        <v>2.4817073170731705</v>
      </c>
      <c r="AE529" s="193" t="str">
        <f t="shared" si="130"/>
        <v>Clinton</v>
      </c>
      <c r="AF529" s="193"/>
      <c r="AG529" s="193" t="str">
        <f t="shared" si="117"/>
        <v>38-330</v>
      </c>
      <c r="AH529" s="209" t="s">
        <v>5936</v>
      </c>
      <c r="AJ529" s="202">
        <v>38</v>
      </c>
      <c r="AK529" s="202" t="s">
        <v>5202</v>
      </c>
      <c r="AL529" s="209" t="s">
        <v>5936</v>
      </c>
      <c r="AR529"/>
    </row>
    <row r="530" spans="1:44" s="202" customFormat="1" x14ac:dyDescent="0.25">
      <c r="A530" s="193" t="s">
        <v>5467</v>
      </c>
      <c r="B530" s="193">
        <v>38</v>
      </c>
      <c r="C530" s="193" t="s">
        <v>5202</v>
      </c>
      <c r="D530" s="198" t="s">
        <v>5936</v>
      </c>
      <c r="E530" s="198" t="s">
        <v>5440</v>
      </c>
      <c r="F530" s="193">
        <v>65.02</v>
      </c>
      <c r="G530" s="193">
        <v>183</v>
      </c>
      <c r="H530" s="193">
        <v>119</v>
      </c>
      <c r="I530" s="193">
        <v>62</v>
      </c>
      <c r="J530" s="193">
        <v>43</v>
      </c>
      <c r="K530" s="193">
        <v>3</v>
      </c>
      <c r="L530" s="193">
        <v>1</v>
      </c>
      <c r="M530" s="193">
        <v>1</v>
      </c>
      <c r="N530" s="193">
        <v>1</v>
      </c>
      <c r="O530" s="193">
        <v>0</v>
      </c>
      <c r="P530" s="193">
        <v>6</v>
      </c>
      <c r="Q530" s="193">
        <v>2</v>
      </c>
      <c r="R530" s="193">
        <v>0</v>
      </c>
      <c r="S530" s="193">
        <f t="shared" si="118"/>
        <v>119</v>
      </c>
      <c r="T530" s="193">
        <f t="shared" si="119"/>
        <v>0.52100840336134457</v>
      </c>
      <c r="U530" s="197">
        <f t="shared" si="120"/>
        <v>2.5210084033613446E-2</v>
      </c>
      <c r="V530" s="193">
        <f t="shared" si="121"/>
        <v>0.36134453781512604</v>
      </c>
      <c r="W530" s="193">
        <f t="shared" si="122"/>
        <v>0</v>
      </c>
      <c r="X530" s="193">
        <f t="shared" si="123"/>
        <v>5.0420168067226892E-2</v>
      </c>
      <c r="Y530" s="193">
        <f t="shared" si="124"/>
        <v>8.4033613445378148E-3</v>
      </c>
      <c r="Z530" s="193">
        <f t="shared" si="125"/>
        <v>8.4033613445378148E-3</v>
      </c>
      <c r="AA530" s="193">
        <f t="shared" si="126"/>
        <v>8.4033613445378148E-3</v>
      </c>
      <c r="AB530" s="193">
        <f t="shared" si="127"/>
        <v>1.680672268907563E-2</v>
      </c>
      <c r="AC530" s="193">
        <f t="shared" si="128"/>
        <v>0</v>
      </c>
      <c r="AD530" s="193">
        <f t="shared" si="129"/>
        <v>0.52100840336134457</v>
      </c>
      <c r="AE530" s="193" t="str">
        <f t="shared" si="130"/>
        <v>Bush</v>
      </c>
      <c r="AF530" s="193"/>
      <c r="AG530" s="193" t="str">
        <f t="shared" si="117"/>
        <v>38-340</v>
      </c>
      <c r="AH530" s="209" t="s">
        <v>5936</v>
      </c>
      <c r="AJ530" s="202">
        <v>38</v>
      </c>
      <c r="AK530" s="202" t="s">
        <v>5202</v>
      </c>
      <c r="AL530" s="209" t="s">
        <v>5936</v>
      </c>
      <c r="AR530"/>
    </row>
    <row r="531" spans="1:44" s="202" customFormat="1" x14ac:dyDescent="0.25">
      <c r="A531" s="193" t="s">
        <v>5468</v>
      </c>
      <c r="B531" s="193">
        <v>38</v>
      </c>
      <c r="C531" s="193" t="s">
        <v>5202</v>
      </c>
      <c r="D531" s="198" t="s">
        <v>5937</v>
      </c>
      <c r="E531" s="198" t="s">
        <v>5441</v>
      </c>
      <c r="F531" s="193">
        <v>61.94</v>
      </c>
      <c r="G531" s="193">
        <v>134</v>
      </c>
      <c r="H531" s="193">
        <v>83</v>
      </c>
      <c r="I531" s="193">
        <v>21</v>
      </c>
      <c r="J531" s="193">
        <v>44</v>
      </c>
      <c r="K531" s="193">
        <v>0</v>
      </c>
      <c r="L531" s="193">
        <v>0</v>
      </c>
      <c r="M531" s="193">
        <v>1</v>
      </c>
      <c r="N531" s="193">
        <v>0</v>
      </c>
      <c r="O531" s="193">
        <v>0</v>
      </c>
      <c r="P531" s="193">
        <v>11</v>
      </c>
      <c r="Q531" s="193">
        <v>2</v>
      </c>
      <c r="R531" s="193">
        <v>0</v>
      </c>
      <c r="S531" s="193">
        <f t="shared" si="118"/>
        <v>79</v>
      </c>
      <c r="T531" s="193">
        <f t="shared" si="119"/>
        <v>0.26582278481012656</v>
      </c>
      <c r="U531" s="197">
        <f t="shared" si="120"/>
        <v>0</v>
      </c>
      <c r="V531" s="193">
        <f t="shared" si="121"/>
        <v>0.55696202531645567</v>
      </c>
      <c r="W531" s="193">
        <f t="shared" si="122"/>
        <v>0</v>
      </c>
      <c r="X531" s="193">
        <f t="shared" si="123"/>
        <v>0.13924050632911392</v>
      </c>
      <c r="Y531" s="193">
        <f t="shared" si="124"/>
        <v>0</v>
      </c>
      <c r="Z531" s="193">
        <f t="shared" si="125"/>
        <v>1.2658227848101266E-2</v>
      </c>
      <c r="AA531" s="193">
        <f t="shared" si="126"/>
        <v>0</v>
      </c>
      <c r="AB531" s="193">
        <f t="shared" si="127"/>
        <v>2.5316455696202531E-2</v>
      </c>
      <c r="AC531" s="193">
        <f t="shared" si="128"/>
        <v>0</v>
      </c>
      <c r="AD531" s="193">
        <f t="shared" si="129"/>
        <v>2.5569620253164556</v>
      </c>
      <c r="AE531" s="193" t="str">
        <f t="shared" si="130"/>
        <v>Clinton</v>
      </c>
      <c r="AF531" s="193"/>
      <c r="AG531" s="193" t="str">
        <f t="shared" si="117"/>
        <v>38-550</v>
      </c>
      <c r="AH531" s="209" t="s">
        <v>5937</v>
      </c>
      <c r="AJ531" s="202">
        <v>38</v>
      </c>
      <c r="AK531" s="202" t="s">
        <v>5202</v>
      </c>
      <c r="AL531" s="209" t="s">
        <v>5937</v>
      </c>
      <c r="AR531"/>
    </row>
    <row r="532" spans="1:44" s="202" customFormat="1" x14ac:dyDescent="0.25">
      <c r="A532" s="193" t="s">
        <v>5469</v>
      </c>
      <c r="B532" s="193">
        <v>38</v>
      </c>
      <c r="C532" s="193" t="s">
        <v>5202</v>
      </c>
      <c r="D532" s="198" t="s">
        <v>5937</v>
      </c>
      <c r="E532" s="198" t="s">
        <v>5442</v>
      </c>
      <c r="F532" s="193">
        <v>60.45</v>
      </c>
      <c r="G532" s="193">
        <v>306</v>
      </c>
      <c r="H532" s="193">
        <v>185</v>
      </c>
      <c r="I532" s="193">
        <v>77</v>
      </c>
      <c r="J532" s="193">
        <v>60</v>
      </c>
      <c r="K532" s="193">
        <v>0</v>
      </c>
      <c r="L532" s="193">
        <v>1</v>
      </c>
      <c r="M532" s="193">
        <v>1</v>
      </c>
      <c r="N532" s="193">
        <v>1</v>
      </c>
      <c r="O532" s="193">
        <v>0</v>
      </c>
      <c r="P532" s="193">
        <v>38</v>
      </c>
      <c r="Q532" s="193">
        <v>1</v>
      </c>
      <c r="R532" s="193">
        <v>0</v>
      </c>
      <c r="S532" s="193">
        <f t="shared" si="118"/>
        <v>179</v>
      </c>
      <c r="T532" s="193">
        <f t="shared" si="119"/>
        <v>0.43016759776536312</v>
      </c>
      <c r="U532" s="197">
        <f t="shared" si="120"/>
        <v>0</v>
      </c>
      <c r="V532" s="193">
        <f t="shared" si="121"/>
        <v>0.33519553072625696</v>
      </c>
      <c r="W532" s="193">
        <f t="shared" si="122"/>
        <v>0</v>
      </c>
      <c r="X532" s="193">
        <f t="shared" si="123"/>
        <v>0.21229050279329609</v>
      </c>
      <c r="Y532" s="193">
        <f t="shared" si="124"/>
        <v>5.5865921787709499E-3</v>
      </c>
      <c r="Z532" s="193">
        <f t="shared" si="125"/>
        <v>5.5865921787709499E-3</v>
      </c>
      <c r="AA532" s="193">
        <f t="shared" si="126"/>
        <v>5.5865921787709499E-3</v>
      </c>
      <c r="AB532" s="193">
        <f t="shared" si="127"/>
        <v>5.5865921787709499E-3</v>
      </c>
      <c r="AC532" s="193">
        <f t="shared" si="128"/>
        <v>0</v>
      </c>
      <c r="AD532" s="193">
        <f t="shared" si="129"/>
        <v>0.43016759776536312</v>
      </c>
      <c r="AE532" s="193" t="str">
        <f t="shared" si="130"/>
        <v>Bush</v>
      </c>
      <c r="AF532" s="193"/>
      <c r="AG532" s="193" t="str">
        <f t="shared" si="117"/>
        <v>38-620</v>
      </c>
      <c r="AH532" s="209" t="s">
        <v>5937</v>
      </c>
      <c r="AJ532" s="202">
        <v>38</v>
      </c>
      <c r="AK532" s="202" t="s">
        <v>5202</v>
      </c>
      <c r="AL532" s="209" t="s">
        <v>5937</v>
      </c>
      <c r="AR532"/>
    </row>
    <row r="533" spans="1:44" s="202" customFormat="1" x14ac:dyDescent="0.25">
      <c r="A533" s="193" t="s">
        <v>5453</v>
      </c>
      <c r="B533" s="193">
        <v>38</v>
      </c>
      <c r="C533" s="193" t="s">
        <v>5202</v>
      </c>
      <c r="D533" s="198" t="s">
        <v>5937</v>
      </c>
      <c r="E533" s="198" t="s">
        <v>5443</v>
      </c>
      <c r="F533" s="193">
        <v>75.38</v>
      </c>
      <c r="G533" s="193">
        <v>195</v>
      </c>
      <c r="H533" s="193">
        <v>147</v>
      </c>
      <c r="I533" s="193">
        <v>74</v>
      </c>
      <c r="J533" s="193">
        <v>42</v>
      </c>
      <c r="K533" s="193">
        <v>1</v>
      </c>
      <c r="L533" s="193">
        <v>0</v>
      </c>
      <c r="M533" s="193">
        <v>2</v>
      </c>
      <c r="N533" s="193">
        <v>1</v>
      </c>
      <c r="O533" s="193">
        <v>3</v>
      </c>
      <c r="P533" s="193">
        <v>13</v>
      </c>
      <c r="Q533" s="193">
        <v>3</v>
      </c>
      <c r="R533" s="202">
        <v>0</v>
      </c>
      <c r="S533" s="193">
        <f t="shared" si="118"/>
        <v>139</v>
      </c>
      <c r="T533" s="193">
        <f t="shared" si="119"/>
        <v>0.53237410071942448</v>
      </c>
      <c r="U533" s="197">
        <f t="shared" si="120"/>
        <v>7.1942446043165471E-3</v>
      </c>
      <c r="V533" s="193">
        <f t="shared" si="121"/>
        <v>0.30215827338129497</v>
      </c>
      <c r="W533" s="193">
        <f t="shared" si="122"/>
        <v>2.1582733812949641E-2</v>
      </c>
      <c r="X533" s="193">
        <f t="shared" si="123"/>
        <v>9.3525179856115109E-2</v>
      </c>
      <c r="Y533" s="193">
        <f t="shared" si="124"/>
        <v>0</v>
      </c>
      <c r="Z533" s="193">
        <f t="shared" si="125"/>
        <v>1.4388489208633094E-2</v>
      </c>
      <c r="AA533" s="193">
        <f t="shared" si="126"/>
        <v>7.1942446043165471E-3</v>
      </c>
      <c r="AB533" s="193">
        <f t="shared" si="127"/>
        <v>2.1582733812949641E-2</v>
      </c>
      <c r="AC533" s="193">
        <f t="shared" si="128"/>
        <v>0</v>
      </c>
      <c r="AD533" s="193">
        <f t="shared" si="129"/>
        <v>0.53237410071942448</v>
      </c>
      <c r="AE533" s="193" t="str">
        <f t="shared" si="130"/>
        <v>Bush</v>
      </c>
      <c r="AF533" s="193"/>
      <c r="AG533" s="193" t="str">
        <f t="shared" si="117"/>
        <v>38-635</v>
      </c>
      <c r="AH533" s="209" t="s">
        <v>5937</v>
      </c>
      <c r="AJ533" s="202">
        <v>38</v>
      </c>
      <c r="AK533" s="202" t="s">
        <v>5202</v>
      </c>
      <c r="AL533" s="209" t="s">
        <v>5937</v>
      </c>
      <c r="AR533"/>
    </row>
    <row r="534" spans="1:44" s="202" customFormat="1" x14ac:dyDescent="0.25">
      <c r="A534" s="193" t="s">
        <v>5454</v>
      </c>
      <c r="B534" s="193">
        <v>38</v>
      </c>
      <c r="C534" s="193" t="s">
        <v>5202</v>
      </c>
      <c r="D534" s="198" t="s">
        <v>5937</v>
      </c>
      <c r="E534" s="198" t="s">
        <v>5444</v>
      </c>
      <c r="F534" s="193">
        <v>71.92</v>
      </c>
      <c r="G534" s="193">
        <v>57</v>
      </c>
      <c r="H534" s="193">
        <v>41</v>
      </c>
      <c r="I534" s="193">
        <v>13</v>
      </c>
      <c r="J534" s="193">
        <v>18</v>
      </c>
      <c r="K534" s="193">
        <v>0</v>
      </c>
      <c r="L534" s="193">
        <v>0</v>
      </c>
      <c r="M534" s="193">
        <v>0</v>
      </c>
      <c r="N534" s="193">
        <v>0</v>
      </c>
      <c r="O534" s="193">
        <v>0</v>
      </c>
      <c r="P534" s="193">
        <v>10</v>
      </c>
      <c r="Q534" s="193">
        <v>0</v>
      </c>
      <c r="R534" s="193">
        <v>0</v>
      </c>
      <c r="S534" s="193">
        <f t="shared" si="118"/>
        <v>41</v>
      </c>
      <c r="T534" s="193">
        <f t="shared" si="119"/>
        <v>0.31707317073170732</v>
      </c>
      <c r="U534" s="197">
        <f t="shared" si="120"/>
        <v>0</v>
      </c>
      <c r="V534" s="193">
        <f t="shared" si="121"/>
        <v>0.43902439024390244</v>
      </c>
      <c r="W534" s="193">
        <f t="shared" si="122"/>
        <v>0</v>
      </c>
      <c r="X534" s="193">
        <f t="shared" si="123"/>
        <v>0.24390243902439024</v>
      </c>
      <c r="Y534" s="193">
        <f t="shared" si="124"/>
        <v>0</v>
      </c>
      <c r="Z534" s="193">
        <f t="shared" si="125"/>
        <v>0</v>
      </c>
      <c r="AA534" s="193">
        <f t="shared" si="126"/>
        <v>0</v>
      </c>
      <c r="AB534" s="193">
        <f t="shared" si="127"/>
        <v>0</v>
      </c>
      <c r="AC534" s="193">
        <f t="shared" si="128"/>
        <v>0</v>
      </c>
      <c r="AD534" s="193">
        <f t="shared" si="129"/>
        <v>2.4390243902439024</v>
      </c>
      <c r="AE534" s="193" t="str">
        <f t="shared" si="130"/>
        <v>Clinton</v>
      </c>
      <c r="AF534" s="193"/>
      <c r="AG534" s="193" t="str">
        <f t="shared" si="117"/>
        <v>38-640</v>
      </c>
      <c r="AH534" s="209" t="s">
        <v>5937</v>
      </c>
      <c r="AJ534" s="202">
        <v>38</v>
      </c>
      <c r="AK534" s="202" t="s">
        <v>5202</v>
      </c>
      <c r="AL534" s="209" t="s">
        <v>5937</v>
      </c>
      <c r="AR534"/>
    </row>
    <row r="535" spans="1:44" s="202" customFormat="1" x14ac:dyDescent="0.25">
      <c r="A535" s="193" t="s">
        <v>5455</v>
      </c>
      <c r="B535" s="193">
        <v>38</v>
      </c>
      <c r="C535" s="193" t="s">
        <v>5202</v>
      </c>
      <c r="D535" s="198" t="s">
        <v>5937</v>
      </c>
      <c r="E535" s="198" t="s">
        <v>5445</v>
      </c>
      <c r="F535" s="193">
        <v>76.099999999999994</v>
      </c>
      <c r="G535" s="193">
        <v>113</v>
      </c>
      <c r="H535" s="193">
        <v>86</v>
      </c>
      <c r="I535" s="193">
        <v>32</v>
      </c>
      <c r="J535" s="193">
        <v>36</v>
      </c>
      <c r="K535" s="193">
        <v>0</v>
      </c>
      <c r="L535" s="193">
        <v>0</v>
      </c>
      <c r="M535" s="193">
        <v>0</v>
      </c>
      <c r="N535" s="193">
        <v>0</v>
      </c>
      <c r="O535" s="193">
        <v>0</v>
      </c>
      <c r="P535" s="193">
        <v>15</v>
      </c>
      <c r="Q535" s="193">
        <v>0</v>
      </c>
      <c r="R535" s="193">
        <v>0</v>
      </c>
      <c r="S535" s="193">
        <f t="shared" si="118"/>
        <v>83</v>
      </c>
      <c r="T535" s="193">
        <f t="shared" si="119"/>
        <v>0.38554216867469882</v>
      </c>
      <c r="U535" s="197">
        <f t="shared" si="120"/>
        <v>0</v>
      </c>
      <c r="V535" s="193">
        <f t="shared" si="121"/>
        <v>0.43373493975903615</v>
      </c>
      <c r="W535" s="193">
        <f t="shared" si="122"/>
        <v>0</v>
      </c>
      <c r="X535" s="193">
        <f t="shared" si="123"/>
        <v>0.18072289156626506</v>
      </c>
      <c r="Y535" s="193">
        <f t="shared" si="124"/>
        <v>0</v>
      </c>
      <c r="Z535" s="193">
        <f t="shared" si="125"/>
        <v>0</v>
      </c>
      <c r="AA535" s="193">
        <f t="shared" si="126"/>
        <v>0</v>
      </c>
      <c r="AB535" s="193">
        <f t="shared" si="127"/>
        <v>0</v>
      </c>
      <c r="AC535" s="193">
        <f t="shared" si="128"/>
        <v>0</v>
      </c>
      <c r="AD535" s="193">
        <f t="shared" si="129"/>
        <v>2.4337349397590362</v>
      </c>
      <c r="AE535" s="193" t="str">
        <f t="shared" si="130"/>
        <v>Clinton</v>
      </c>
      <c r="AF535" s="193"/>
      <c r="AG535" s="193" t="str">
        <f t="shared" si="117"/>
        <v>38-655</v>
      </c>
      <c r="AH535" s="209" t="s">
        <v>5937</v>
      </c>
      <c r="AJ535" s="202">
        <v>38</v>
      </c>
      <c r="AK535" s="202" t="s">
        <v>5202</v>
      </c>
      <c r="AL535" s="209" t="s">
        <v>5937</v>
      </c>
      <c r="AR535"/>
    </row>
    <row r="536" spans="1:44" s="202" customFormat="1" x14ac:dyDescent="0.25">
      <c r="A536" s="193" t="s">
        <v>5456</v>
      </c>
      <c r="B536" s="193">
        <v>38</v>
      </c>
      <c r="C536" s="193" t="s">
        <v>5202</v>
      </c>
      <c r="D536" s="198" t="s">
        <v>5937</v>
      </c>
      <c r="E536" s="198" t="s">
        <v>5446</v>
      </c>
      <c r="F536" s="193">
        <v>63.81</v>
      </c>
      <c r="G536" s="193">
        <v>257</v>
      </c>
      <c r="H536" s="193">
        <v>164</v>
      </c>
      <c r="I536" s="193">
        <v>50</v>
      </c>
      <c r="J536" s="193">
        <v>63</v>
      </c>
      <c r="K536" s="193">
        <v>1</v>
      </c>
      <c r="L536" s="193">
        <v>0</v>
      </c>
      <c r="M536" s="193">
        <v>1</v>
      </c>
      <c r="N536" s="193">
        <v>0</v>
      </c>
      <c r="O536" s="193">
        <v>0</v>
      </c>
      <c r="P536" s="193">
        <v>43</v>
      </c>
      <c r="Q536" s="193">
        <v>1</v>
      </c>
      <c r="R536" s="193">
        <v>0</v>
      </c>
      <c r="S536" s="193">
        <f t="shared" si="118"/>
        <v>159</v>
      </c>
      <c r="T536" s="193">
        <f t="shared" si="119"/>
        <v>0.31446540880503143</v>
      </c>
      <c r="U536" s="197">
        <f t="shared" si="120"/>
        <v>6.2893081761006293E-3</v>
      </c>
      <c r="V536" s="193">
        <f t="shared" si="121"/>
        <v>0.39622641509433965</v>
      </c>
      <c r="W536" s="193">
        <f t="shared" si="122"/>
        <v>0</v>
      </c>
      <c r="X536" s="193">
        <f t="shared" si="123"/>
        <v>0.27044025157232704</v>
      </c>
      <c r="Y536" s="193">
        <f t="shared" si="124"/>
        <v>0</v>
      </c>
      <c r="Z536" s="193">
        <f t="shared" si="125"/>
        <v>6.2893081761006293E-3</v>
      </c>
      <c r="AA536" s="193">
        <f t="shared" si="126"/>
        <v>0</v>
      </c>
      <c r="AB536" s="193">
        <f t="shared" si="127"/>
        <v>6.2893081761006293E-3</v>
      </c>
      <c r="AC536" s="193">
        <f t="shared" si="128"/>
        <v>0</v>
      </c>
      <c r="AD536" s="193">
        <f t="shared" si="129"/>
        <v>2.3962264150943398</v>
      </c>
      <c r="AE536" s="193" t="str">
        <f t="shared" si="130"/>
        <v>Clinton</v>
      </c>
      <c r="AF536" s="193"/>
      <c r="AG536" s="193" t="str">
        <f t="shared" si="117"/>
        <v>38-670</v>
      </c>
      <c r="AH536" s="209" t="s">
        <v>5937</v>
      </c>
      <c r="AJ536" s="202">
        <v>38</v>
      </c>
      <c r="AK536" s="202" t="s">
        <v>5202</v>
      </c>
      <c r="AL536" s="209" t="s">
        <v>5937</v>
      </c>
      <c r="AR536"/>
    </row>
    <row r="537" spans="1:44" s="202" customFormat="1" x14ac:dyDescent="0.25">
      <c r="A537" s="193" t="s">
        <v>5450</v>
      </c>
      <c r="B537" s="193">
        <v>38</v>
      </c>
      <c r="C537" s="193" t="s">
        <v>5961</v>
      </c>
      <c r="D537" s="198">
        <v>0</v>
      </c>
      <c r="E537" s="198" t="s">
        <v>4540</v>
      </c>
      <c r="F537" s="193"/>
      <c r="G537" s="193">
        <v>0</v>
      </c>
      <c r="H537" s="193">
        <v>260</v>
      </c>
      <c r="I537" s="193">
        <v>79</v>
      </c>
      <c r="J537" s="193">
        <v>118</v>
      </c>
      <c r="K537" s="193">
        <v>0</v>
      </c>
      <c r="L537" s="193">
        <v>1</v>
      </c>
      <c r="M537" s="193">
        <v>1</v>
      </c>
      <c r="N537" s="193">
        <v>1</v>
      </c>
      <c r="O537" s="193">
        <v>2</v>
      </c>
      <c r="P537" s="193">
        <v>54</v>
      </c>
      <c r="Q537" s="193">
        <v>0</v>
      </c>
      <c r="R537" s="193">
        <v>2</v>
      </c>
      <c r="S537" s="193">
        <f t="shared" si="118"/>
        <v>258</v>
      </c>
      <c r="T537" s="193">
        <f t="shared" si="119"/>
        <v>0.30620155038759689</v>
      </c>
      <c r="U537" s="197">
        <f t="shared" si="120"/>
        <v>0</v>
      </c>
      <c r="V537" s="193">
        <f t="shared" si="121"/>
        <v>0.4573643410852713</v>
      </c>
      <c r="W537" s="193">
        <f t="shared" si="122"/>
        <v>7.7519379844961239E-3</v>
      </c>
      <c r="X537" s="193">
        <f t="shared" si="123"/>
        <v>0.20930232558139536</v>
      </c>
      <c r="Y537" s="193">
        <f t="shared" si="124"/>
        <v>3.875968992248062E-3</v>
      </c>
      <c r="Z537" s="193">
        <f t="shared" si="125"/>
        <v>3.875968992248062E-3</v>
      </c>
      <c r="AA537" s="193">
        <f t="shared" si="126"/>
        <v>3.875968992248062E-3</v>
      </c>
      <c r="AB537" s="193">
        <f t="shared" si="127"/>
        <v>0</v>
      </c>
      <c r="AC537" s="193">
        <f t="shared" si="128"/>
        <v>7.7519379844961239E-3</v>
      </c>
      <c r="AD537" s="193">
        <f t="shared" si="129"/>
        <v>2.4573643410852712</v>
      </c>
      <c r="AE537" s="193" t="str">
        <f t="shared" si="130"/>
        <v>Clinton</v>
      </c>
      <c r="AF537" s="193"/>
      <c r="AG537" s="193" t="str">
        <f t="shared" si="117"/>
        <v>38-991</v>
      </c>
      <c r="AH537" s="209">
        <v>0</v>
      </c>
      <c r="AJ537" s="202">
        <v>38</v>
      </c>
      <c r="AK537" s="202" t="s">
        <v>5961</v>
      </c>
      <c r="AL537" s="209">
        <v>0</v>
      </c>
      <c r="AR537"/>
    </row>
    <row r="538" spans="1:44" s="202" customFormat="1" x14ac:dyDescent="0.25">
      <c r="A538" s="193" t="s">
        <v>5451</v>
      </c>
      <c r="B538" s="193">
        <v>38</v>
      </c>
      <c r="C538" s="193" t="s">
        <v>5962</v>
      </c>
      <c r="D538" s="198">
        <v>0</v>
      </c>
      <c r="E538" s="198" t="s">
        <v>4541</v>
      </c>
      <c r="F538" s="193"/>
      <c r="G538" s="193">
        <v>0</v>
      </c>
      <c r="H538" s="193">
        <v>301</v>
      </c>
      <c r="I538" s="193">
        <v>124</v>
      </c>
      <c r="J538" s="193">
        <v>102</v>
      </c>
      <c r="K538" s="193">
        <v>1</v>
      </c>
      <c r="L538" s="193">
        <v>2</v>
      </c>
      <c r="M538" s="193">
        <v>1</v>
      </c>
      <c r="N538" s="193">
        <v>2</v>
      </c>
      <c r="O538" s="193">
        <v>1</v>
      </c>
      <c r="P538" s="193">
        <v>53</v>
      </c>
      <c r="Q538" s="193">
        <v>0</v>
      </c>
      <c r="R538" s="193">
        <v>0</v>
      </c>
      <c r="S538" s="193">
        <f t="shared" si="118"/>
        <v>286</v>
      </c>
      <c r="T538" s="193">
        <f t="shared" si="119"/>
        <v>0.43356643356643354</v>
      </c>
      <c r="U538" s="197">
        <f t="shared" si="120"/>
        <v>3.4965034965034965E-3</v>
      </c>
      <c r="V538" s="193">
        <f t="shared" si="121"/>
        <v>0.35664335664335667</v>
      </c>
      <c r="W538" s="193">
        <f t="shared" si="122"/>
        <v>3.4965034965034965E-3</v>
      </c>
      <c r="X538" s="193">
        <f t="shared" si="123"/>
        <v>0.18531468531468531</v>
      </c>
      <c r="Y538" s="193">
        <f t="shared" si="124"/>
        <v>6.993006993006993E-3</v>
      </c>
      <c r="Z538" s="193">
        <f t="shared" si="125"/>
        <v>3.4965034965034965E-3</v>
      </c>
      <c r="AA538" s="193">
        <f t="shared" si="126"/>
        <v>6.993006993006993E-3</v>
      </c>
      <c r="AB538" s="193">
        <f t="shared" si="127"/>
        <v>0</v>
      </c>
      <c r="AC538" s="193">
        <f t="shared" si="128"/>
        <v>0</v>
      </c>
      <c r="AD538" s="193">
        <f t="shared" si="129"/>
        <v>0.43356643356643354</v>
      </c>
      <c r="AE538" s="193" t="str">
        <f t="shared" si="130"/>
        <v>Bush</v>
      </c>
      <c r="AF538" s="193"/>
      <c r="AG538" s="193" t="str">
        <f t="shared" si="117"/>
        <v>38-995</v>
      </c>
      <c r="AH538" s="209">
        <v>0</v>
      </c>
      <c r="AJ538" s="202">
        <v>38</v>
      </c>
      <c r="AK538" s="202" t="s">
        <v>5962</v>
      </c>
      <c r="AL538" s="209">
        <v>0</v>
      </c>
      <c r="AR538"/>
    </row>
    <row r="539" spans="1:44" s="202" customFormat="1" x14ac:dyDescent="0.25">
      <c r="A539" s="193" t="s">
        <v>5452</v>
      </c>
      <c r="B539" s="193">
        <v>38</v>
      </c>
      <c r="C539" s="193" t="e">
        <v>#VALUE!</v>
      </c>
      <c r="D539" s="198">
        <v>0</v>
      </c>
      <c r="E539" s="198" t="s">
        <v>4542</v>
      </c>
      <c r="F539" s="193">
        <v>74.61</v>
      </c>
      <c r="G539" s="193">
        <v>6705</v>
      </c>
      <c r="H539" s="193">
        <v>5003</v>
      </c>
      <c r="I539" s="193">
        <v>2011</v>
      </c>
      <c r="J539" s="193">
        <v>1897</v>
      </c>
      <c r="K539" s="193">
        <v>18</v>
      </c>
      <c r="L539" s="193">
        <v>10</v>
      </c>
      <c r="M539" s="193">
        <v>16</v>
      </c>
      <c r="N539" s="193">
        <v>13</v>
      </c>
      <c r="O539" s="193">
        <v>17</v>
      </c>
      <c r="P539" s="193">
        <v>850</v>
      </c>
      <c r="Q539" s="193">
        <v>28</v>
      </c>
      <c r="R539" s="193">
        <v>4</v>
      </c>
      <c r="S539" s="193">
        <f t="shared" si="118"/>
        <v>4864</v>
      </c>
      <c r="T539" s="193">
        <f t="shared" si="119"/>
        <v>0.41344572368421051</v>
      </c>
      <c r="U539" s="197">
        <f t="shared" si="120"/>
        <v>3.7006578947368419E-3</v>
      </c>
      <c r="V539" s="193">
        <f t="shared" si="121"/>
        <v>0.39000822368421051</v>
      </c>
      <c r="W539" s="193">
        <f t="shared" si="122"/>
        <v>3.4950657894736842E-3</v>
      </c>
      <c r="X539" s="193">
        <f t="shared" si="123"/>
        <v>0.17475328947368421</v>
      </c>
      <c r="Y539" s="193">
        <f t="shared" si="124"/>
        <v>2.0559210526315788E-3</v>
      </c>
      <c r="Z539" s="193">
        <f t="shared" si="125"/>
        <v>3.2894736842105261E-3</v>
      </c>
      <c r="AA539" s="193">
        <f t="shared" si="126"/>
        <v>2.6726973684210527E-3</v>
      </c>
      <c r="AB539" s="193">
        <f t="shared" si="127"/>
        <v>5.7565789473684207E-3</v>
      </c>
      <c r="AC539" s="193">
        <f t="shared" si="128"/>
        <v>8.2236842105263153E-4</v>
      </c>
      <c r="AD539" s="193">
        <f t="shared" si="129"/>
        <v>0.41344572368421051</v>
      </c>
      <c r="AE539" s="193" t="str">
        <f t="shared" si="130"/>
        <v>Bush</v>
      </c>
      <c r="AF539" s="193"/>
      <c r="AG539" s="193" t="str">
        <f t="shared" si="117"/>
        <v>38-TOT</v>
      </c>
      <c r="AH539" s="209">
        <v>0</v>
      </c>
      <c r="AJ539" s="202">
        <v>38</v>
      </c>
      <c r="AK539" s="202" t="e">
        <v>#VALUE!</v>
      </c>
      <c r="AL539" s="209">
        <v>0</v>
      </c>
      <c r="AR539"/>
    </row>
    <row r="540" spans="1:44" s="202" customFormat="1" x14ac:dyDescent="0.25">
      <c r="A540" s="193" t="s">
        <v>5520</v>
      </c>
      <c r="B540" s="193">
        <v>39</v>
      </c>
      <c r="C540" s="193" t="s">
        <v>5202</v>
      </c>
      <c r="D540" s="198" t="s">
        <v>5936</v>
      </c>
      <c r="E540" s="198" t="s">
        <v>5485</v>
      </c>
      <c r="F540" s="193">
        <v>64.790000000000006</v>
      </c>
      <c r="G540" s="193">
        <v>196</v>
      </c>
      <c r="H540" s="193">
        <v>127</v>
      </c>
      <c r="I540" s="193">
        <v>50</v>
      </c>
      <c r="J540" s="193">
        <v>61</v>
      </c>
      <c r="K540" s="193">
        <v>1</v>
      </c>
      <c r="L540" s="193">
        <v>0</v>
      </c>
      <c r="M540" s="193">
        <v>1</v>
      </c>
      <c r="N540" s="193">
        <v>0</v>
      </c>
      <c r="O540" s="193">
        <v>1</v>
      </c>
      <c r="P540" s="193">
        <v>12</v>
      </c>
      <c r="Q540" s="193">
        <v>0</v>
      </c>
      <c r="R540" s="193">
        <v>1</v>
      </c>
      <c r="S540" s="193">
        <f t="shared" si="118"/>
        <v>127</v>
      </c>
      <c r="T540" s="193">
        <f t="shared" si="119"/>
        <v>0.39370078740157483</v>
      </c>
      <c r="U540" s="197">
        <f t="shared" si="120"/>
        <v>7.874015748031496E-3</v>
      </c>
      <c r="V540" s="193">
        <f t="shared" si="121"/>
        <v>0.48031496062992124</v>
      </c>
      <c r="W540" s="193">
        <f t="shared" si="122"/>
        <v>7.874015748031496E-3</v>
      </c>
      <c r="X540" s="193">
        <f t="shared" si="123"/>
        <v>9.4488188976377951E-2</v>
      </c>
      <c r="Y540" s="193">
        <f t="shared" si="124"/>
        <v>0</v>
      </c>
      <c r="Z540" s="193">
        <f t="shared" si="125"/>
        <v>7.874015748031496E-3</v>
      </c>
      <c r="AA540" s="193">
        <f t="shared" si="126"/>
        <v>0</v>
      </c>
      <c r="AB540" s="193">
        <f t="shared" si="127"/>
        <v>0</v>
      </c>
      <c r="AC540" s="193">
        <f t="shared" si="128"/>
        <v>7.874015748031496E-3</v>
      </c>
      <c r="AD540" s="193">
        <f t="shared" si="129"/>
        <v>2.4803149606299213</v>
      </c>
      <c r="AE540" s="193" t="str">
        <f t="shared" si="130"/>
        <v>Clinton</v>
      </c>
      <c r="AF540" s="193"/>
      <c r="AG540" s="193" t="str">
        <f t="shared" si="117"/>
        <v>39-225</v>
      </c>
      <c r="AH540" s="209" t="s">
        <v>5936</v>
      </c>
      <c r="AJ540" s="202">
        <v>39</v>
      </c>
      <c r="AK540" s="202" t="s">
        <v>5202</v>
      </c>
      <c r="AL540" s="209" t="s">
        <v>5936</v>
      </c>
      <c r="AR540"/>
    </row>
    <row r="541" spans="1:44" s="202" customFormat="1" x14ac:dyDescent="0.25">
      <c r="A541" s="193" t="s">
        <v>5521</v>
      </c>
      <c r="B541" s="193">
        <v>39</v>
      </c>
      <c r="C541" s="193" t="s">
        <v>5202</v>
      </c>
      <c r="D541" s="198" t="s">
        <v>5936</v>
      </c>
      <c r="E541" s="198" t="s">
        <v>5486</v>
      </c>
      <c r="F541" s="193">
        <v>70.27</v>
      </c>
      <c r="G541" s="193">
        <v>111</v>
      </c>
      <c r="H541" s="193">
        <v>78</v>
      </c>
      <c r="I541" s="193">
        <v>29</v>
      </c>
      <c r="J541" s="193">
        <v>33</v>
      </c>
      <c r="K541" s="193">
        <v>0</v>
      </c>
      <c r="L541" s="193">
        <v>0</v>
      </c>
      <c r="M541" s="193">
        <v>0</v>
      </c>
      <c r="N541" s="193">
        <v>2</v>
      </c>
      <c r="O541" s="193">
        <v>0</v>
      </c>
      <c r="P541" s="193">
        <v>9</v>
      </c>
      <c r="Q541" s="193">
        <v>1</v>
      </c>
      <c r="R541" s="193">
        <v>0</v>
      </c>
      <c r="S541" s="193">
        <f t="shared" si="118"/>
        <v>74</v>
      </c>
      <c r="T541" s="193">
        <f t="shared" si="119"/>
        <v>0.39189189189189189</v>
      </c>
      <c r="U541" s="197">
        <f t="shared" si="120"/>
        <v>0</v>
      </c>
      <c r="V541" s="193">
        <f t="shared" si="121"/>
        <v>0.44594594594594594</v>
      </c>
      <c r="W541" s="193">
        <f t="shared" si="122"/>
        <v>0</v>
      </c>
      <c r="X541" s="193">
        <f t="shared" si="123"/>
        <v>0.12162162162162163</v>
      </c>
      <c r="Y541" s="193">
        <f t="shared" si="124"/>
        <v>0</v>
      </c>
      <c r="Z541" s="193">
        <f t="shared" si="125"/>
        <v>0</v>
      </c>
      <c r="AA541" s="193">
        <f t="shared" si="126"/>
        <v>2.7027027027027029E-2</v>
      </c>
      <c r="AB541" s="193">
        <f t="shared" si="127"/>
        <v>1.3513513513513514E-2</v>
      </c>
      <c r="AC541" s="193">
        <f t="shared" si="128"/>
        <v>0</v>
      </c>
      <c r="AD541" s="193">
        <f t="shared" si="129"/>
        <v>2.4459459459459461</v>
      </c>
      <c r="AE541" s="193" t="str">
        <f t="shared" si="130"/>
        <v>Clinton</v>
      </c>
      <c r="AF541" s="193"/>
      <c r="AG541" s="193" t="str">
        <f t="shared" si="117"/>
        <v>39-230</v>
      </c>
      <c r="AH541" s="209" t="s">
        <v>5936</v>
      </c>
      <c r="AJ541" s="202">
        <v>39</v>
      </c>
      <c r="AK541" s="202" t="s">
        <v>5202</v>
      </c>
      <c r="AL541" s="209" t="s">
        <v>5936</v>
      </c>
      <c r="AR541"/>
    </row>
    <row r="542" spans="1:44" s="202" customFormat="1" x14ac:dyDescent="0.25">
      <c r="A542" s="193" t="s">
        <v>5522</v>
      </c>
      <c r="B542" s="193">
        <v>39</v>
      </c>
      <c r="C542" s="193" t="s">
        <v>5202</v>
      </c>
      <c r="D542" s="198" t="s">
        <v>5936</v>
      </c>
      <c r="E542" s="198" t="s">
        <v>5487</v>
      </c>
      <c r="F542" s="193">
        <v>56.31</v>
      </c>
      <c r="G542" s="193">
        <v>103</v>
      </c>
      <c r="H542" s="193">
        <v>58</v>
      </c>
      <c r="I542" s="193">
        <v>19</v>
      </c>
      <c r="J542" s="193">
        <v>24</v>
      </c>
      <c r="K542" s="193">
        <v>0</v>
      </c>
      <c r="L542" s="193">
        <v>0</v>
      </c>
      <c r="M542" s="193">
        <v>0</v>
      </c>
      <c r="N542" s="193">
        <v>0</v>
      </c>
      <c r="O542" s="193">
        <v>1</v>
      </c>
      <c r="P542" s="193">
        <v>9</v>
      </c>
      <c r="Q542" s="193">
        <v>2</v>
      </c>
      <c r="R542" s="193">
        <v>0</v>
      </c>
      <c r="S542" s="193">
        <f t="shared" si="118"/>
        <v>55</v>
      </c>
      <c r="T542" s="193">
        <f t="shared" si="119"/>
        <v>0.34545454545454546</v>
      </c>
      <c r="U542" s="197">
        <f t="shared" si="120"/>
        <v>0</v>
      </c>
      <c r="V542" s="193">
        <f t="shared" si="121"/>
        <v>0.43636363636363634</v>
      </c>
      <c r="W542" s="193">
        <f t="shared" si="122"/>
        <v>1.8181818181818181E-2</v>
      </c>
      <c r="X542" s="193">
        <f t="shared" si="123"/>
        <v>0.16363636363636364</v>
      </c>
      <c r="Y542" s="193">
        <f t="shared" si="124"/>
        <v>0</v>
      </c>
      <c r="Z542" s="193">
        <f t="shared" si="125"/>
        <v>0</v>
      </c>
      <c r="AA542" s="193">
        <f t="shared" si="126"/>
        <v>0</v>
      </c>
      <c r="AB542" s="193">
        <f t="shared" si="127"/>
        <v>3.6363636363636362E-2</v>
      </c>
      <c r="AC542" s="193">
        <f t="shared" si="128"/>
        <v>0</v>
      </c>
      <c r="AD542" s="193">
        <f t="shared" si="129"/>
        <v>2.4363636363636365</v>
      </c>
      <c r="AE542" s="193" t="str">
        <f t="shared" si="130"/>
        <v>Clinton</v>
      </c>
      <c r="AF542" s="193"/>
      <c r="AG542" s="193" t="str">
        <f t="shared" si="117"/>
        <v>39-235</v>
      </c>
      <c r="AH542" s="209" t="s">
        <v>5936</v>
      </c>
      <c r="AJ542" s="202">
        <v>39</v>
      </c>
      <c r="AK542" s="202" t="s">
        <v>5202</v>
      </c>
      <c r="AL542" s="209" t="s">
        <v>5936</v>
      </c>
      <c r="AR542"/>
    </row>
    <row r="543" spans="1:44" s="202" customFormat="1" x14ac:dyDescent="0.25">
      <c r="A543" s="193" t="s">
        <v>5523</v>
      </c>
      <c r="B543" s="193">
        <v>39</v>
      </c>
      <c r="C543" s="193" t="s">
        <v>5202</v>
      </c>
      <c r="D543" s="198" t="s">
        <v>5936</v>
      </c>
      <c r="E543" s="198" t="s">
        <v>5488</v>
      </c>
      <c r="F543" s="193">
        <v>61.99</v>
      </c>
      <c r="G543" s="193">
        <v>442</v>
      </c>
      <c r="H543" s="193">
        <v>274</v>
      </c>
      <c r="I543" s="193">
        <v>83</v>
      </c>
      <c r="J543" s="193">
        <v>117</v>
      </c>
      <c r="K543" s="193">
        <v>2</v>
      </c>
      <c r="L543" s="193">
        <v>2</v>
      </c>
      <c r="M543" s="193">
        <v>0</v>
      </c>
      <c r="N543" s="193">
        <v>0</v>
      </c>
      <c r="O543" s="193">
        <v>2</v>
      </c>
      <c r="P543" s="193">
        <v>57</v>
      </c>
      <c r="Q543" s="193">
        <v>0</v>
      </c>
      <c r="R543" s="193">
        <v>1</v>
      </c>
      <c r="S543" s="193">
        <f t="shared" si="118"/>
        <v>264</v>
      </c>
      <c r="T543" s="193">
        <f t="shared" si="119"/>
        <v>0.31439393939393939</v>
      </c>
      <c r="U543" s="197">
        <f t="shared" si="120"/>
        <v>7.575757575757576E-3</v>
      </c>
      <c r="V543" s="193">
        <f t="shared" si="121"/>
        <v>0.44318181818181818</v>
      </c>
      <c r="W543" s="193">
        <f t="shared" si="122"/>
        <v>7.575757575757576E-3</v>
      </c>
      <c r="X543" s="193">
        <f t="shared" si="123"/>
        <v>0.21590909090909091</v>
      </c>
      <c r="Y543" s="193">
        <f t="shared" si="124"/>
        <v>7.575757575757576E-3</v>
      </c>
      <c r="Z543" s="193">
        <f t="shared" si="125"/>
        <v>0</v>
      </c>
      <c r="AA543" s="193">
        <f t="shared" si="126"/>
        <v>0</v>
      </c>
      <c r="AB543" s="193">
        <f t="shared" si="127"/>
        <v>0</v>
      </c>
      <c r="AC543" s="193">
        <f t="shared" si="128"/>
        <v>3.787878787878788E-3</v>
      </c>
      <c r="AD543" s="193">
        <f t="shared" si="129"/>
        <v>2.4431818181818183</v>
      </c>
      <c r="AE543" s="193" t="str">
        <f t="shared" si="130"/>
        <v>Clinton</v>
      </c>
      <c r="AF543" s="193"/>
      <c r="AG543" s="193" t="str">
        <f t="shared" si="117"/>
        <v>39-240</v>
      </c>
      <c r="AH543" s="209" t="s">
        <v>5936</v>
      </c>
      <c r="AJ543" s="202">
        <v>39</v>
      </c>
      <c r="AK543" s="202" t="s">
        <v>5202</v>
      </c>
      <c r="AL543" s="209" t="s">
        <v>5936</v>
      </c>
      <c r="AR543"/>
    </row>
    <row r="544" spans="1:44" s="202" customFormat="1" x14ac:dyDescent="0.25">
      <c r="A544" s="193" t="s">
        <v>5524</v>
      </c>
      <c r="B544" s="193">
        <v>39</v>
      </c>
      <c r="C544" s="193" t="s">
        <v>5202</v>
      </c>
      <c r="D544" s="198" t="s">
        <v>5936</v>
      </c>
      <c r="E544" s="198" t="s">
        <v>5489</v>
      </c>
      <c r="F544" s="193">
        <v>62.94</v>
      </c>
      <c r="G544" s="193">
        <v>1020</v>
      </c>
      <c r="H544" s="193">
        <v>642</v>
      </c>
      <c r="I544" s="193">
        <v>188</v>
      </c>
      <c r="J544" s="193">
        <v>288</v>
      </c>
      <c r="K544" s="193">
        <v>2</v>
      </c>
      <c r="L544" s="193">
        <v>1</v>
      </c>
      <c r="M544" s="193">
        <v>1</v>
      </c>
      <c r="N544" s="193">
        <v>0</v>
      </c>
      <c r="O544" s="193">
        <v>2</v>
      </c>
      <c r="P544" s="193">
        <v>149</v>
      </c>
      <c r="Q544" s="193">
        <v>0</v>
      </c>
      <c r="R544" s="193">
        <v>0</v>
      </c>
      <c r="S544" s="193">
        <f t="shared" si="118"/>
        <v>631</v>
      </c>
      <c r="T544" s="193">
        <f t="shared" si="119"/>
        <v>0.29793977812995248</v>
      </c>
      <c r="U544" s="197">
        <f t="shared" si="120"/>
        <v>3.1695721077654518E-3</v>
      </c>
      <c r="V544" s="193">
        <f t="shared" si="121"/>
        <v>0.45641838351822506</v>
      </c>
      <c r="W544" s="193">
        <f t="shared" si="122"/>
        <v>3.1695721077654518E-3</v>
      </c>
      <c r="X544" s="193">
        <f t="shared" si="123"/>
        <v>0.23613312202852615</v>
      </c>
      <c r="Y544" s="193">
        <f t="shared" si="124"/>
        <v>1.5847860538827259E-3</v>
      </c>
      <c r="Z544" s="193">
        <f t="shared" si="125"/>
        <v>1.5847860538827259E-3</v>
      </c>
      <c r="AA544" s="193">
        <f t="shared" si="126"/>
        <v>0</v>
      </c>
      <c r="AB544" s="193">
        <f t="shared" si="127"/>
        <v>0</v>
      </c>
      <c r="AC544" s="193">
        <f t="shared" si="128"/>
        <v>0</v>
      </c>
      <c r="AD544" s="193">
        <f t="shared" si="129"/>
        <v>2.4564183835182249</v>
      </c>
      <c r="AE544" s="193" t="str">
        <f t="shared" si="130"/>
        <v>Clinton</v>
      </c>
      <c r="AF544" s="193"/>
      <c r="AG544" s="193" t="str">
        <f t="shared" si="117"/>
        <v>39-245</v>
      </c>
      <c r="AH544" s="209" t="s">
        <v>5936</v>
      </c>
      <c r="AJ544" s="202">
        <v>39</v>
      </c>
      <c r="AK544" s="202" t="s">
        <v>5202</v>
      </c>
      <c r="AL544" s="209" t="s">
        <v>5936</v>
      </c>
      <c r="AR544"/>
    </row>
    <row r="545" spans="1:44" s="202" customFormat="1" x14ac:dyDescent="0.25">
      <c r="A545" s="193" t="s">
        <v>5525</v>
      </c>
      <c r="B545" s="193">
        <v>39</v>
      </c>
      <c r="C545" s="193" t="s">
        <v>5202</v>
      </c>
      <c r="D545" s="198" t="s">
        <v>5936</v>
      </c>
      <c r="E545" s="198" t="s">
        <v>5490</v>
      </c>
      <c r="F545" s="193">
        <v>63.01</v>
      </c>
      <c r="G545" s="193">
        <v>557</v>
      </c>
      <c r="H545" s="193">
        <v>351</v>
      </c>
      <c r="I545" s="193">
        <v>111</v>
      </c>
      <c r="J545" s="193">
        <v>144</v>
      </c>
      <c r="K545" s="193">
        <v>0</v>
      </c>
      <c r="L545" s="193">
        <v>0</v>
      </c>
      <c r="M545" s="193">
        <v>1</v>
      </c>
      <c r="N545" s="193">
        <v>1</v>
      </c>
      <c r="O545" s="193">
        <v>1</v>
      </c>
      <c r="P545" s="193">
        <v>82</v>
      </c>
      <c r="Q545" s="193">
        <v>0</v>
      </c>
      <c r="R545" s="193">
        <v>1</v>
      </c>
      <c r="S545" s="193">
        <f t="shared" si="118"/>
        <v>341</v>
      </c>
      <c r="T545" s="193">
        <f t="shared" si="119"/>
        <v>0.3255131964809384</v>
      </c>
      <c r="U545" s="197">
        <f t="shared" si="120"/>
        <v>0</v>
      </c>
      <c r="V545" s="193">
        <f t="shared" si="121"/>
        <v>0.42228739002932553</v>
      </c>
      <c r="W545" s="193">
        <f t="shared" si="122"/>
        <v>2.9325513196480938E-3</v>
      </c>
      <c r="X545" s="193">
        <f t="shared" si="123"/>
        <v>0.2404692082111437</v>
      </c>
      <c r="Y545" s="193">
        <f t="shared" si="124"/>
        <v>0</v>
      </c>
      <c r="Z545" s="193">
        <f t="shared" si="125"/>
        <v>2.9325513196480938E-3</v>
      </c>
      <c r="AA545" s="193">
        <f t="shared" si="126"/>
        <v>2.9325513196480938E-3</v>
      </c>
      <c r="AB545" s="193">
        <f t="shared" si="127"/>
        <v>0</v>
      </c>
      <c r="AC545" s="193">
        <f t="shared" si="128"/>
        <v>2.9325513196480938E-3</v>
      </c>
      <c r="AD545" s="193">
        <f t="shared" si="129"/>
        <v>2.4222873900293256</v>
      </c>
      <c r="AE545" s="193" t="str">
        <f t="shared" si="130"/>
        <v>Clinton</v>
      </c>
      <c r="AF545" s="193"/>
      <c r="AG545" s="193" t="str">
        <f t="shared" si="117"/>
        <v>39-250</v>
      </c>
      <c r="AH545" s="209" t="s">
        <v>5936</v>
      </c>
      <c r="AJ545" s="202">
        <v>39</v>
      </c>
      <c r="AK545" s="202" t="s">
        <v>5202</v>
      </c>
      <c r="AL545" s="209" t="s">
        <v>5936</v>
      </c>
      <c r="AR545"/>
    </row>
    <row r="546" spans="1:44" s="202" customFormat="1" x14ac:dyDescent="0.25">
      <c r="A546" s="193" t="s">
        <v>5526</v>
      </c>
      <c r="B546" s="193">
        <v>39</v>
      </c>
      <c r="C546" s="193" t="s">
        <v>5202</v>
      </c>
      <c r="D546" s="198" t="s">
        <v>5936</v>
      </c>
      <c r="E546" s="198" t="s">
        <v>5491</v>
      </c>
      <c r="F546" s="193">
        <v>61.22</v>
      </c>
      <c r="G546" s="193">
        <v>147</v>
      </c>
      <c r="H546" s="193">
        <v>90</v>
      </c>
      <c r="I546" s="193">
        <v>48</v>
      </c>
      <c r="J546" s="193">
        <v>28</v>
      </c>
      <c r="K546" s="193">
        <v>0</v>
      </c>
      <c r="L546" s="193">
        <v>0</v>
      </c>
      <c r="M546" s="193">
        <v>0</v>
      </c>
      <c r="N546" s="193">
        <v>1</v>
      </c>
      <c r="O546" s="193">
        <v>0</v>
      </c>
      <c r="P546" s="193">
        <v>12</v>
      </c>
      <c r="Q546" s="193">
        <v>1</v>
      </c>
      <c r="R546" s="193">
        <v>0</v>
      </c>
      <c r="S546" s="193">
        <f t="shared" si="118"/>
        <v>90</v>
      </c>
      <c r="T546" s="193">
        <f t="shared" si="119"/>
        <v>0.53333333333333333</v>
      </c>
      <c r="U546" s="197">
        <f t="shared" si="120"/>
        <v>0</v>
      </c>
      <c r="V546" s="193">
        <f t="shared" si="121"/>
        <v>0.31111111111111112</v>
      </c>
      <c r="W546" s="193">
        <f t="shared" si="122"/>
        <v>0</v>
      </c>
      <c r="X546" s="193">
        <f t="shared" si="123"/>
        <v>0.13333333333333333</v>
      </c>
      <c r="Y546" s="193">
        <f t="shared" si="124"/>
        <v>0</v>
      </c>
      <c r="Z546" s="193">
        <f t="shared" si="125"/>
        <v>0</v>
      </c>
      <c r="AA546" s="193">
        <f t="shared" si="126"/>
        <v>1.1111111111111112E-2</v>
      </c>
      <c r="AB546" s="193">
        <f t="shared" si="127"/>
        <v>1.1111111111111112E-2</v>
      </c>
      <c r="AC546" s="193">
        <f t="shared" si="128"/>
        <v>0</v>
      </c>
      <c r="AD546" s="193">
        <f t="shared" si="129"/>
        <v>0.53333333333333333</v>
      </c>
      <c r="AE546" s="193" t="str">
        <f t="shared" si="130"/>
        <v>Bush</v>
      </c>
      <c r="AF546" s="193"/>
      <c r="AG546" s="193" t="str">
        <f t="shared" si="117"/>
        <v>39-255</v>
      </c>
      <c r="AH546" s="209" t="s">
        <v>5936</v>
      </c>
      <c r="AJ546" s="202">
        <v>39</v>
      </c>
      <c r="AK546" s="202" t="s">
        <v>5202</v>
      </c>
      <c r="AL546" s="209" t="s">
        <v>5936</v>
      </c>
      <c r="AR546"/>
    </row>
    <row r="547" spans="1:44" s="202" customFormat="1" x14ac:dyDescent="0.25">
      <c r="A547" s="193" t="s">
        <v>5527</v>
      </c>
      <c r="B547" s="193">
        <v>39</v>
      </c>
      <c r="C547" s="193" t="s">
        <v>5202</v>
      </c>
      <c r="D547" s="198" t="s">
        <v>5936</v>
      </c>
      <c r="E547" s="198" t="s">
        <v>5492</v>
      </c>
      <c r="F547" s="193">
        <v>67.13</v>
      </c>
      <c r="G547" s="193">
        <v>143</v>
      </c>
      <c r="H547" s="193">
        <v>96</v>
      </c>
      <c r="I547" s="193">
        <v>48</v>
      </c>
      <c r="J547" s="193">
        <v>34</v>
      </c>
      <c r="K547" s="193">
        <v>0</v>
      </c>
      <c r="L547" s="193">
        <v>0</v>
      </c>
      <c r="M547" s="193">
        <v>2</v>
      </c>
      <c r="N547" s="193">
        <v>0</v>
      </c>
      <c r="O547" s="193">
        <v>1</v>
      </c>
      <c r="P547" s="193">
        <v>4</v>
      </c>
      <c r="Q547" s="193">
        <v>1</v>
      </c>
      <c r="R547" s="193">
        <v>0</v>
      </c>
      <c r="S547" s="193">
        <f t="shared" si="118"/>
        <v>90</v>
      </c>
      <c r="T547" s="193">
        <f t="shared" si="119"/>
        <v>0.53333333333333333</v>
      </c>
      <c r="U547" s="197">
        <f t="shared" si="120"/>
        <v>0</v>
      </c>
      <c r="V547" s="193">
        <f t="shared" si="121"/>
        <v>0.37777777777777777</v>
      </c>
      <c r="W547" s="193">
        <f t="shared" si="122"/>
        <v>1.1111111111111112E-2</v>
      </c>
      <c r="X547" s="193">
        <f t="shared" si="123"/>
        <v>4.4444444444444446E-2</v>
      </c>
      <c r="Y547" s="193">
        <f t="shared" si="124"/>
        <v>0</v>
      </c>
      <c r="Z547" s="193">
        <f t="shared" si="125"/>
        <v>2.2222222222222223E-2</v>
      </c>
      <c r="AA547" s="193">
        <f t="shared" si="126"/>
        <v>0</v>
      </c>
      <c r="AB547" s="193">
        <f t="shared" si="127"/>
        <v>1.1111111111111112E-2</v>
      </c>
      <c r="AC547" s="193">
        <f t="shared" si="128"/>
        <v>0</v>
      </c>
      <c r="AD547" s="193">
        <f t="shared" si="129"/>
        <v>0.53333333333333333</v>
      </c>
      <c r="AE547" s="193" t="str">
        <f t="shared" si="130"/>
        <v>Bush</v>
      </c>
      <c r="AF547" s="193"/>
      <c r="AG547" s="193" t="str">
        <f t="shared" si="117"/>
        <v>39-260</v>
      </c>
      <c r="AH547" s="209" t="s">
        <v>5936</v>
      </c>
      <c r="AJ547" s="202">
        <v>39</v>
      </c>
      <c r="AK547" s="202" t="s">
        <v>5202</v>
      </c>
      <c r="AL547" s="209" t="s">
        <v>5936</v>
      </c>
      <c r="AR547"/>
    </row>
    <row r="548" spans="1:44" s="202" customFormat="1" x14ac:dyDescent="0.25">
      <c r="A548" s="193" t="s">
        <v>5528</v>
      </c>
      <c r="B548" s="193">
        <v>39</v>
      </c>
      <c r="C548" s="193" t="s">
        <v>5202</v>
      </c>
      <c r="D548" s="198" t="s">
        <v>5936</v>
      </c>
      <c r="E548" s="198" t="s">
        <v>5493</v>
      </c>
      <c r="F548" s="193">
        <v>49.1</v>
      </c>
      <c r="G548" s="193">
        <v>167</v>
      </c>
      <c r="H548" s="193">
        <v>82</v>
      </c>
      <c r="I548" s="193">
        <v>52</v>
      </c>
      <c r="J548" s="193">
        <v>12</v>
      </c>
      <c r="K548" s="193">
        <v>0</v>
      </c>
      <c r="L548" s="193">
        <v>1</v>
      </c>
      <c r="M548" s="193">
        <v>0</v>
      </c>
      <c r="N548" s="193">
        <v>0</v>
      </c>
      <c r="O548" s="193">
        <v>0</v>
      </c>
      <c r="P548" s="193">
        <v>12</v>
      </c>
      <c r="Q548" s="193">
        <v>0</v>
      </c>
      <c r="R548" s="193">
        <v>0</v>
      </c>
      <c r="S548" s="193">
        <f t="shared" si="118"/>
        <v>77</v>
      </c>
      <c r="T548" s="193">
        <f t="shared" si="119"/>
        <v>0.67532467532467533</v>
      </c>
      <c r="U548" s="197">
        <f t="shared" si="120"/>
        <v>0</v>
      </c>
      <c r="V548" s="193">
        <f t="shared" si="121"/>
        <v>0.15584415584415584</v>
      </c>
      <c r="W548" s="193">
        <f t="shared" si="122"/>
        <v>0</v>
      </c>
      <c r="X548" s="193">
        <f t="shared" si="123"/>
        <v>0.15584415584415584</v>
      </c>
      <c r="Y548" s="193">
        <f t="shared" si="124"/>
        <v>1.2987012987012988E-2</v>
      </c>
      <c r="Z548" s="193">
        <f t="shared" si="125"/>
        <v>0</v>
      </c>
      <c r="AA548" s="193">
        <f t="shared" si="126"/>
        <v>0</v>
      </c>
      <c r="AB548" s="193">
        <f t="shared" si="127"/>
        <v>0</v>
      </c>
      <c r="AC548" s="193">
        <f t="shared" si="128"/>
        <v>0</v>
      </c>
      <c r="AD548" s="193">
        <f t="shared" si="129"/>
        <v>0.67532467532467533</v>
      </c>
      <c r="AE548" s="193" t="str">
        <f t="shared" si="130"/>
        <v>Bush</v>
      </c>
      <c r="AF548" s="193"/>
      <c r="AG548" s="193" t="str">
        <f t="shared" si="117"/>
        <v>39-265</v>
      </c>
      <c r="AH548" s="209" t="s">
        <v>5936</v>
      </c>
      <c r="AJ548" s="202">
        <v>39</v>
      </c>
      <c r="AK548" s="202" t="s">
        <v>5202</v>
      </c>
      <c r="AL548" s="209" t="s">
        <v>5936</v>
      </c>
      <c r="AR548"/>
    </row>
    <row r="549" spans="1:44" s="202" customFormat="1" x14ac:dyDescent="0.25">
      <c r="A549" s="193" t="s">
        <v>5529</v>
      </c>
      <c r="B549" s="193">
        <v>39</v>
      </c>
      <c r="C549" s="193" t="s">
        <v>5202</v>
      </c>
      <c r="D549" s="198" t="s">
        <v>5936</v>
      </c>
      <c r="E549" s="198" t="s">
        <v>5494</v>
      </c>
      <c r="F549" s="193">
        <v>57.57</v>
      </c>
      <c r="G549" s="193">
        <v>198</v>
      </c>
      <c r="H549" s="193">
        <v>114</v>
      </c>
      <c r="I549" s="193">
        <v>54</v>
      </c>
      <c r="J549" s="193">
        <v>34</v>
      </c>
      <c r="K549" s="193">
        <v>0</v>
      </c>
      <c r="L549" s="193">
        <v>1</v>
      </c>
      <c r="M549" s="193">
        <v>0</v>
      </c>
      <c r="N549" s="193">
        <v>0</v>
      </c>
      <c r="O549" s="193">
        <v>0</v>
      </c>
      <c r="P549" s="193">
        <v>18</v>
      </c>
      <c r="Q549" s="193">
        <v>1</v>
      </c>
      <c r="R549" s="193">
        <v>0</v>
      </c>
      <c r="S549" s="193">
        <f t="shared" si="118"/>
        <v>108</v>
      </c>
      <c r="T549" s="193">
        <f t="shared" si="119"/>
        <v>0.5</v>
      </c>
      <c r="U549" s="197">
        <f t="shared" si="120"/>
        <v>0</v>
      </c>
      <c r="V549" s="193">
        <f t="shared" si="121"/>
        <v>0.31481481481481483</v>
      </c>
      <c r="W549" s="193">
        <f t="shared" si="122"/>
        <v>0</v>
      </c>
      <c r="X549" s="193">
        <f t="shared" si="123"/>
        <v>0.16666666666666666</v>
      </c>
      <c r="Y549" s="193">
        <f t="shared" si="124"/>
        <v>9.2592592592592587E-3</v>
      </c>
      <c r="Z549" s="193">
        <f t="shared" si="125"/>
        <v>0</v>
      </c>
      <c r="AA549" s="193">
        <f t="shared" si="126"/>
        <v>0</v>
      </c>
      <c r="AB549" s="193">
        <f t="shared" si="127"/>
        <v>9.2592592592592587E-3</v>
      </c>
      <c r="AC549" s="193">
        <f t="shared" si="128"/>
        <v>0</v>
      </c>
      <c r="AD549" s="193">
        <f t="shared" si="129"/>
        <v>0.5</v>
      </c>
      <c r="AE549" s="193" t="str">
        <f t="shared" si="130"/>
        <v>Bush</v>
      </c>
      <c r="AF549" s="193"/>
      <c r="AG549" s="193" t="str">
        <f t="shared" si="117"/>
        <v>39-270</v>
      </c>
      <c r="AH549" s="209" t="s">
        <v>5936</v>
      </c>
      <c r="AJ549" s="202">
        <v>39</v>
      </c>
      <c r="AK549" s="202" t="s">
        <v>5202</v>
      </c>
      <c r="AL549" s="209" t="s">
        <v>5936</v>
      </c>
      <c r="AR549"/>
    </row>
    <row r="550" spans="1:44" s="202" customFormat="1" x14ac:dyDescent="0.25">
      <c r="A550" s="193" t="s">
        <v>5530</v>
      </c>
      <c r="B550" s="193">
        <v>39</v>
      </c>
      <c r="C550" s="193" t="s">
        <v>5202</v>
      </c>
      <c r="D550" s="198" t="s">
        <v>5936</v>
      </c>
      <c r="E550" s="198" t="s">
        <v>5495</v>
      </c>
      <c r="F550" s="193">
        <v>62.94</v>
      </c>
      <c r="G550" s="193">
        <v>170</v>
      </c>
      <c r="H550" s="193">
        <v>107</v>
      </c>
      <c r="I550" s="193">
        <v>39</v>
      </c>
      <c r="J550" s="193">
        <v>45</v>
      </c>
      <c r="K550" s="193">
        <v>1</v>
      </c>
      <c r="L550" s="193">
        <v>0</v>
      </c>
      <c r="M550" s="193">
        <v>1</v>
      </c>
      <c r="N550" s="193">
        <v>0</v>
      </c>
      <c r="O550" s="193">
        <v>0</v>
      </c>
      <c r="P550" s="193">
        <v>19</v>
      </c>
      <c r="Q550" s="193">
        <v>0</v>
      </c>
      <c r="R550" s="193">
        <v>0</v>
      </c>
      <c r="S550" s="193">
        <f t="shared" si="118"/>
        <v>105</v>
      </c>
      <c r="T550" s="193">
        <f t="shared" si="119"/>
        <v>0.37142857142857144</v>
      </c>
      <c r="U550" s="197">
        <f t="shared" si="120"/>
        <v>9.5238095238095247E-3</v>
      </c>
      <c r="V550" s="193">
        <f t="shared" si="121"/>
        <v>0.42857142857142855</v>
      </c>
      <c r="W550" s="193">
        <f t="shared" si="122"/>
        <v>0</v>
      </c>
      <c r="X550" s="193">
        <f t="shared" si="123"/>
        <v>0.18095238095238095</v>
      </c>
      <c r="Y550" s="193">
        <f t="shared" si="124"/>
        <v>0</v>
      </c>
      <c r="Z550" s="193">
        <f t="shared" si="125"/>
        <v>9.5238095238095247E-3</v>
      </c>
      <c r="AA550" s="193">
        <f t="shared" si="126"/>
        <v>0</v>
      </c>
      <c r="AB550" s="193">
        <f t="shared" si="127"/>
        <v>0</v>
      </c>
      <c r="AC550" s="193">
        <f t="shared" si="128"/>
        <v>0</v>
      </c>
      <c r="AD550" s="193">
        <f t="shared" si="129"/>
        <v>2.4285714285714284</v>
      </c>
      <c r="AE550" s="193" t="str">
        <f t="shared" si="130"/>
        <v>Clinton</v>
      </c>
      <c r="AF550" s="193"/>
      <c r="AG550" s="193" t="str">
        <f t="shared" si="117"/>
        <v>39-275</v>
      </c>
      <c r="AH550" s="209" t="s">
        <v>5936</v>
      </c>
      <c r="AJ550" s="202">
        <v>39</v>
      </c>
      <c r="AK550" s="202" t="s">
        <v>5202</v>
      </c>
      <c r="AL550" s="209" t="s">
        <v>5936</v>
      </c>
      <c r="AR550"/>
    </row>
    <row r="551" spans="1:44" s="202" customFormat="1" x14ac:dyDescent="0.25">
      <c r="A551" s="193" t="s">
        <v>5531</v>
      </c>
      <c r="B551" s="193">
        <v>39</v>
      </c>
      <c r="C551" s="193" t="s">
        <v>5202</v>
      </c>
      <c r="D551" s="198" t="s">
        <v>5942</v>
      </c>
      <c r="E551" s="198" t="s">
        <v>5496</v>
      </c>
      <c r="F551" s="193">
        <v>53.79</v>
      </c>
      <c r="G551" s="193">
        <v>145</v>
      </c>
      <c r="H551" s="193">
        <v>78</v>
      </c>
      <c r="I551" s="193">
        <v>14</v>
      </c>
      <c r="J551" s="193">
        <v>47</v>
      </c>
      <c r="K551" s="193">
        <v>0</v>
      </c>
      <c r="L551" s="193">
        <v>0</v>
      </c>
      <c r="M551" s="193">
        <v>0</v>
      </c>
      <c r="N551" s="193">
        <v>0</v>
      </c>
      <c r="O551" s="193">
        <v>0</v>
      </c>
      <c r="P551" s="193">
        <v>6</v>
      </c>
      <c r="Q551" s="193">
        <v>0</v>
      </c>
      <c r="R551" s="193">
        <v>0</v>
      </c>
      <c r="S551" s="193">
        <f t="shared" si="118"/>
        <v>67</v>
      </c>
      <c r="T551" s="193">
        <f t="shared" si="119"/>
        <v>0.20895522388059701</v>
      </c>
      <c r="U551" s="197">
        <f t="shared" si="120"/>
        <v>0</v>
      </c>
      <c r="V551" s="193">
        <f t="shared" si="121"/>
        <v>0.70149253731343286</v>
      </c>
      <c r="W551" s="193">
        <f t="shared" si="122"/>
        <v>0</v>
      </c>
      <c r="X551" s="193">
        <f t="shared" si="123"/>
        <v>8.9552238805970144E-2</v>
      </c>
      <c r="Y551" s="193">
        <f t="shared" si="124"/>
        <v>0</v>
      </c>
      <c r="Z551" s="193">
        <f t="shared" si="125"/>
        <v>0</v>
      </c>
      <c r="AA551" s="193">
        <f t="shared" si="126"/>
        <v>0</v>
      </c>
      <c r="AB551" s="193">
        <f t="shared" si="127"/>
        <v>0</v>
      </c>
      <c r="AC551" s="193">
        <f t="shared" si="128"/>
        <v>0</v>
      </c>
      <c r="AD551" s="193">
        <f t="shared" si="129"/>
        <v>2.7014925373134329</v>
      </c>
      <c r="AE551" s="193" t="str">
        <f t="shared" si="130"/>
        <v>Clinton</v>
      </c>
      <c r="AF551" s="193"/>
      <c r="AG551" s="193" t="str">
        <f t="shared" si="117"/>
        <v>39-280</v>
      </c>
      <c r="AH551" s="209" t="s">
        <v>5942</v>
      </c>
      <c r="AJ551" s="202">
        <v>39</v>
      </c>
      <c r="AK551" s="202" t="s">
        <v>5202</v>
      </c>
      <c r="AL551" s="209" t="s">
        <v>5942</v>
      </c>
      <c r="AR551"/>
    </row>
    <row r="552" spans="1:44" s="202" customFormat="1" x14ac:dyDescent="0.25">
      <c r="A552" s="193" t="s">
        <v>5532</v>
      </c>
      <c r="B552" s="193">
        <v>39</v>
      </c>
      <c r="C552" s="193" t="s">
        <v>5202</v>
      </c>
      <c r="D552" s="198" t="s">
        <v>5936</v>
      </c>
      <c r="E552" s="198" t="s">
        <v>5497</v>
      </c>
      <c r="F552" s="193">
        <v>69.010000000000005</v>
      </c>
      <c r="G552" s="193">
        <v>213</v>
      </c>
      <c r="H552" s="193">
        <v>147</v>
      </c>
      <c r="I552" s="193">
        <v>49</v>
      </c>
      <c r="J552" s="193">
        <v>74</v>
      </c>
      <c r="K552" s="193">
        <v>1</v>
      </c>
      <c r="L552" s="193">
        <v>0</v>
      </c>
      <c r="M552" s="193">
        <v>0</v>
      </c>
      <c r="N552" s="193">
        <v>3</v>
      </c>
      <c r="O552" s="193">
        <v>0</v>
      </c>
      <c r="P552" s="193">
        <v>18</v>
      </c>
      <c r="Q552" s="193">
        <v>1</v>
      </c>
      <c r="R552" s="193">
        <v>0</v>
      </c>
      <c r="S552" s="193">
        <f t="shared" si="118"/>
        <v>146</v>
      </c>
      <c r="T552" s="193">
        <f t="shared" si="119"/>
        <v>0.33561643835616439</v>
      </c>
      <c r="U552" s="197">
        <f t="shared" si="120"/>
        <v>6.8493150684931503E-3</v>
      </c>
      <c r="V552" s="193">
        <f t="shared" si="121"/>
        <v>0.50684931506849318</v>
      </c>
      <c r="W552" s="193">
        <f t="shared" si="122"/>
        <v>0</v>
      </c>
      <c r="X552" s="193">
        <f t="shared" si="123"/>
        <v>0.12328767123287671</v>
      </c>
      <c r="Y552" s="193">
        <f t="shared" si="124"/>
        <v>0</v>
      </c>
      <c r="Z552" s="193">
        <f t="shared" si="125"/>
        <v>0</v>
      </c>
      <c r="AA552" s="193">
        <f t="shared" si="126"/>
        <v>2.0547945205479451E-2</v>
      </c>
      <c r="AB552" s="193">
        <f t="shared" si="127"/>
        <v>6.8493150684931503E-3</v>
      </c>
      <c r="AC552" s="193">
        <f t="shared" si="128"/>
        <v>0</v>
      </c>
      <c r="AD552" s="193">
        <f t="shared" si="129"/>
        <v>2.506849315068493</v>
      </c>
      <c r="AE552" s="193" t="str">
        <f t="shared" si="130"/>
        <v>Clinton</v>
      </c>
      <c r="AF552" s="193"/>
      <c r="AG552" s="193" t="str">
        <f t="shared" si="117"/>
        <v>39-285</v>
      </c>
      <c r="AH552" s="209" t="s">
        <v>5936</v>
      </c>
      <c r="AJ552" s="202">
        <v>39</v>
      </c>
      <c r="AK552" s="202" t="s">
        <v>5202</v>
      </c>
      <c r="AL552" s="209" t="s">
        <v>5936</v>
      </c>
      <c r="AR552"/>
    </row>
    <row r="553" spans="1:44" s="202" customFormat="1" x14ac:dyDescent="0.25">
      <c r="A553" s="193" t="s">
        <v>5509</v>
      </c>
      <c r="B553" s="193">
        <v>39</v>
      </c>
      <c r="C553" s="193" t="s">
        <v>5202</v>
      </c>
      <c r="D553" s="198" t="s">
        <v>5936</v>
      </c>
      <c r="E553" s="198" t="s">
        <v>5498</v>
      </c>
      <c r="F553" s="193">
        <v>67.34</v>
      </c>
      <c r="G553" s="193">
        <v>147</v>
      </c>
      <c r="H553" s="193">
        <v>99</v>
      </c>
      <c r="I553" s="193">
        <v>43</v>
      </c>
      <c r="J553" s="193">
        <v>40</v>
      </c>
      <c r="K553" s="193">
        <v>0</v>
      </c>
      <c r="L553" s="193">
        <v>0</v>
      </c>
      <c r="M553" s="193">
        <v>0</v>
      </c>
      <c r="N553" s="193">
        <v>0</v>
      </c>
      <c r="O553" s="193">
        <v>1</v>
      </c>
      <c r="P553" s="193">
        <v>10</v>
      </c>
      <c r="Q553" s="193">
        <v>3</v>
      </c>
      <c r="R553" s="193">
        <v>0</v>
      </c>
      <c r="S553" s="193">
        <f t="shared" si="118"/>
        <v>97</v>
      </c>
      <c r="T553" s="193">
        <f t="shared" si="119"/>
        <v>0.44329896907216493</v>
      </c>
      <c r="U553" s="197">
        <f t="shared" si="120"/>
        <v>0</v>
      </c>
      <c r="V553" s="193">
        <f t="shared" si="121"/>
        <v>0.41237113402061853</v>
      </c>
      <c r="W553" s="193">
        <f t="shared" si="122"/>
        <v>1.0309278350515464E-2</v>
      </c>
      <c r="X553" s="193">
        <f t="shared" si="123"/>
        <v>0.10309278350515463</v>
      </c>
      <c r="Y553" s="193">
        <f t="shared" si="124"/>
        <v>0</v>
      </c>
      <c r="Z553" s="193">
        <f t="shared" si="125"/>
        <v>0</v>
      </c>
      <c r="AA553" s="193">
        <f t="shared" si="126"/>
        <v>0</v>
      </c>
      <c r="AB553" s="193">
        <f t="shared" si="127"/>
        <v>3.0927835051546393E-2</v>
      </c>
      <c r="AC553" s="193">
        <f t="shared" si="128"/>
        <v>0</v>
      </c>
      <c r="AD553" s="193">
        <f t="shared" si="129"/>
        <v>0.44329896907216493</v>
      </c>
      <c r="AE553" s="193" t="str">
        <f t="shared" si="130"/>
        <v>Bush</v>
      </c>
      <c r="AF553" s="193"/>
      <c r="AG553" s="193" t="str">
        <f t="shared" si="117"/>
        <v>39-290</v>
      </c>
      <c r="AH553" s="209" t="s">
        <v>5936</v>
      </c>
      <c r="AJ553" s="202">
        <v>39</v>
      </c>
      <c r="AK553" s="202" t="s">
        <v>5202</v>
      </c>
      <c r="AL553" s="209" t="s">
        <v>5936</v>
      </c>
      <c r="AR553"/>
    </row>
    <row r="554" spans="1:44" s="202" customFormat="1" x14ac:dyDescent="0.25">
      <c r="A554" s="193" t="s">
        <v>5510</v>
      </c>
      <c r="B554" s="193">
        <v>39</v>
      </c>
      <c r="C554" s="193" t="s">
        <v>5202</v>
      </c>
      <c r="D554" s="198" t="s">
        <v>5936</v>
      </c>
      <c r="E554" s="198" t="s">
        <v>5499</v>
      </c>
      <c r="F554" s="193">
        <v>64.28</v>
      </c>
      <c r="G554" s="193">
        <v>126</v>
      </c>
      <c r="H554" s="193">
        <v>81</v>
      </c>
      <c r="I554" s="193">
        <v>33</v>
      </c>
      <c r="J554" s="193">
        <v>36</v>
      </c>
      <c r="K554" s="193">
        <v>0</v>
      </c>
      <c r="L554" s="193">
        <v>0</v>
      </c>
      <c r="M554" s="193">
        <v>0</v>
      </c>
      <c r="N554" s="193">
        <v>0</v>
      </c>
      <c r="O554" s="193">
        <v>0</v>
      </c>
      <c r="P554" s="193">
        <v>9</v>
      </c>
      <c r="Q554" s="193">
        <v>0</v>
      </c>
      <c r="R554" s="193">
        <v>0</v>
      </c>
      <c r="S554" s="193">
        <f t="shared" si="118"/>
        <v>78</v>
      </c>
      <c r="T554" s="193">
        <f t="shared" si="119"/>
        <v>0.42307692307692307</v>
      </c>
      <c r="U554" s="197">
        <f t="shared" si="120"/>
        <v>0</v>
      </c>
      <c r="V554" s="193">
        <f t="shared" si="121"/>
        <v>0.46153846153846156</v>
      </c>
      <c r="W554" s="193">
        <f t="shared" si="122"/>
        <v>0</v>
      </c>
      <c r="X554" s="193">
        <f t="shared" si="123"/>
        <v>0.11538461538461539</v>
      </c>
      <c r="Y554" s="193">
        <f t="shared" si="124"/>
        <v>0</v>
      </c>
      <c r="Z554" s="193">
        <f t="shared" si="125"/>
        <v>0</v>
      </c>
      <c r="AA554" s="193">
        <f t="shared" si="126"/>
        <v>0</v>
      </c>
      <c r="AB554" s="193">
        <f t="shared" si="127"/>
        <v>0</v>
      </c>
      <c r="AC554" s="193">
        <f t="shared" si="128"/>
        <v>0</v>
      </c>
      <c r="AD554" s="193">
        <f t="shared" si="129"/>
        <v>2.4615384615384617</v>
      </c>
      <c r="AE554" s="193" t="str">
        <f t="shared" si="130"/>
        <v>Clinton</v>
      </c>
      <c r="AF554" s="193"/>
      <c r="AG554" s="193" t="str">
        <f t="shared" si="117"/>
        <v>39-300</v>
      </c>
      <c r="AH554" s="209" t="s">
        <v>5936</v>
      </c>
      <c r="AJ554" s="202">
        <v>39</v>
      </c>
      <c r="AK554" s="202" t="s">
        <v>5202</v>
      </c>
      <c r="AL554" s="209" t="s">
        <v>5936</v>
      </c>
      <c r="AR554"/>
    </row>
    <row r="555" spans="1:44" s="202" customFormat="1" x14ac:dyDescent="0.25">
      <c r="A555" s="193" t="s">
        <v>5511</v>
      </c>
      <c r="B555" s="193">
        <v>39</v>
      </c>
      <c r="C555" s="193" t="s">
        <v>5202</v>
      </c>
      <c r="D555" s="198" t="s">
        <v>5936</v>
      </c>
      <c r="E555" s="198" t="s">
        <v>5500</v>
      </c>
      <c r="F555" s="193">
        <v>67.400000000000006</v>
      </c>
      <c r="G555" s="193">
        <v>135</v>
      </c>
      <c r="H555" s="193">
        <v>91</v>
      </c>
      <c r="I555" s="193">
        <v>42</v>
      </c>
      <c r="J555" s="193">
        <v>33</v>
      </c>
      <c r="K555" s="193">
        <v>0</v>
      </c>
      <c r="L555" s="193">
        <v>2</v>
      </c>
      <c r="M555" s="193">
        <v>0</v>
      </c>
      <c r="N555" s="193">
        <v>0</v>
      </c>
      <c r="O555" s="193">
        <v>1</v>
      </c>
      <c r="P555" s="193">
        <v>12</v>
      </c>
      <c r="Q555" s="193">
        <v>0</v>
      </c>
      <c r="R555" s="193">
        <v>0</v>
      </c>
      <c r="S555" s="193">
        <f t="shared" si="118"/>
        <v>90</v>
      </c>
      <c r="T555" s="193">
        <f t="shared" si="119"/>
        <v>0.46666666666666667</v>
      </c>
      <c r="U555" s="197">
        <f t="shared" si="120"/>
        <v>0</v>
      </c>
      <c r="V555" s="193">
        <f t="shared" si="121"/>
        <v>0.36666666666666664</v>
      </c>
      <c r="W555" s="193">
        <f t="shared" si="122"/>
        <v>1.1111111111111112E-2</v>
      </c>
      <c r="X555" s="193">
        <f t="shared" si="123"/>
        <v>0.13333333333333333</v>
      </c>
      <c r="Y555" s="193">
        <f t="shared" si="124"/>
        <v>2.2222222222222223E-2</v>
      </c>
      <c r="Z555" s="193">
        <f t="shared" si="125"/>
        <v>0</v>
      </c>
      <c r="AA555" s="193">
        <f t="shared" si="126"/>
        <v>0</v>
      </c>
      <c r="AB555" s="193">
        <f t="shared" si="127"/>
        <v>0</v>
      </c>
      <c r="AC555" s="193">
        <f t="shared" si="128"/>
        <v>0</v>
      </c>
      <c r="AD555" s="193">
        <f t="shared" si="129"/>
        <v>0.46666666666666667</v>
      </c>
      <c r="AE555" s="193" t="str">
        <f t="shared" si="130"/>
        <v>Bush</v>
      </c>
      <c r="AF555" s="193"/>
      <c r="AG555" s="193" t="str">
        <f t="shared" si="117"/>
        <v>39-305</v>
      </c>
      <c r="AH555" s="209" t="s">
        <v>5936</v>
      </c>
      <c r="AJ555" s="202">
        <v>39</v>
      </c>
      <c r="AK555" s="202" t="s">
        <v>5202</v>
      </c>
      <c r="AL555" s="209" t="s">
        <v>5936</v>
      </c>
      <c r="AR555"/>
    </row>
    <row r="556" spans="1:44" s="202" customFormat="1" x14ac:dyDescent="0.25">
      <c r="A556" s="193" t="s">
        <v>5512</v>
      </c>
      <c r="B556" s="193">
        <v>39</v>
      </c>
      <c r="C556" s="193" t="s">
        <v>5202</v>
      </c>
      <c r="D556" s="198" t="s">
        <v>5936</v>
      </c>
      <c r="E556" s="198" t="s">
        <v>5501</v>
      </c>
      <c r="F556" s="193">
        <v>56.92</v>
      </c>
      <c r="G556" s="193">
        <v>195</v>
      </c>
      <c r="H556" s="193">
        <v>111</v>
      </c>
      <c r="I556" s="193">
        <v>60</v>
      </c>
      <c r="J556" s="193">
        <v>13</v>
      </c>
      <c r="K556" s="193">
        <v>0</v>
      </c>
      <c r="L556" s="193">
        <v>0</v>
      </c>
      <c r="M556" s="193">
        <v>1</v>
      </c>
      <c r="N556" s="193">
        <v>0</v>
      </c>
      <c r="O556" s="193">
        <v>0</v>
      </c>
      <c r="P556" s="193">
        <v>3</v>
      </c>
      <c r="Q556" s="193">
        <v>2</v>
      </c>
      <c r="R556" s="193">
        <v>0</v>
      </c>
      <c r="S556" s="193">
        <f t="shared" si="118"/>
        <v>79</v>
      </c>
      <c r="T556" s="193">
        <f t="shared" si="119"/>
        <v>0.759493670886076</v>
      </c>
      <c r="U556" s="197">
        <f t="shared" si="120"/>
        <v>0</v>
      </c>
      <c r="V556" s="193">
        <f t="shared" si="121"/>
        <v>0.16455696202531644</v>
      </c>
      <c r="W556" s="193">
        <f t="shared" si="122"/>
        <v>0</v>
      </c>
      <c r="X556" s="193">
        <f t="shared" si="123"/>
        <v>3.7974683544303799E-2</v>
      </c>
      <c r="Y556" s="193">
        <f t="shared" si="124"/>
        <v>0</v>
      </c>
      <c r="Z556" s="193">
        <f t="shared" si="125"/>
        <v>1.2658227848101266E-2</v>
      </c>
      <c r="AA556" s="193">
        <f t="shared" si="126"/>
        <v>0</v>
      </c>
      <c r="AB556" s="193">
        <f t="shared" si="127"/>
        <v>2.5316455696202531E-2</v>
      </c>
      <c r="AC556" s="193">
        <f t="shared" si="128"/>
        <v>0</v>
      </c>
      <c r="AD556" s="193">
        <f t="shared" si="129"/>
        <v>0.759493670886076</v>
      </c>
      <c r="AE556" s="193" t="str">
        <f t="shared" si="130"/>
        <v>Bush</v>
      </c>
      <c r="AF556" s="193"/>
      <c r="AG556" s="193" t="str">
        <f t="shared" si="117"/>
        <v>39-320</v>
      </c>
      <c r="AH556" s="209" t="s">
        <v>5936</v>
      </c>
      <c r="AJ556" s="202">
        <v>39</v>
      </c>
      <c r="AK556" s="202" t="s">
        <v>5202</v>
      </c>
      <c r="AL556" s="209" t="s">
        <v>5936</v>
      </c>
      <c r="AR556"/>
    </row>
    <row r="557" spans="1:44" s="202" customFormat="1" x14ac:dyDescent="0.25">
      <c r="A557" s="193" t="s">
        <v>5513</v>
      </c>
      <c r="B557" s="193">
        <v>39</v>
      </c>
      <c r="C557" s="193" t="s">
        <v>5202</v>
      </c>
      <c r="D557" s="198" t="s">
        <v>5936</v>
      </c>
      <c r="E557" s="198" t="s">
        <v>5502</v>
      </c>
      <c r="F557" s="193">
        <v>67.430000000000007</v>
      </c>
      <c r="G557" s="193">
        <v>218</v>
      </c>
      <c r="H557" s="193">
        <v>147</v>
      </c>
      <c r="I557" s="193">
        <v>76</v>
      </c>
      <c r="J557" s="193">
        <v>53</v>
      </c>
      <c r="K557" s="193">
        <v>0</v>
      </c>
      <c r="L557" s="193">
        <v>0</v>
      </c>
      <c r="M557" s="193">
        <v>0</v>
      </c>
      <c r="N557" s="193">
        <v>0</v>
      </c>
      <c r="O557" s="193">
        <v>0</v>
      </c>
      <c r="P557" s="193">
        <v>18</v>
      </c>
      <c r="Q557" s="193">
        <v>0</v>
      </c>
      <c r="R557" s="193">
        <v>0</v>
      </c>
      <c r="S557" s="193">
        <f t="shared" si="118"/>
        <v>147</v>
      </c>
      <c r="T557" s="193">
        <f t="shared" si="119"/>
        <v>0.51700680272108845</v>
      </c>
      <c r="U557" s="197">
        <f t="shared" si="120"/>
        <v>0</v>
      </c>
      <c r="V557" s="193">
        <f t="shared" si="121"/>
        <v>0.36054421768707484</v>
      </c>
      <c r="W557" s="193">
        <f t="shared" si="122"/>
        <v>0</v>
      </c>
      <c r="X557" s="193">
        <f t="shared" si="123"/>
        <v>0.12244897959183673</v>
      </c>
      <c r="Y557" s="193">
        <f t="shared" si="124"/>
        <v>0</v>
      </c>
      <c r="Z557" s="193">
        <f t="shared" si="125"/>
        <v>0</v>
      </c>
      <c r="AA557" s="193">
        <f t="shared" si="126"/>
        <v>0</v>
      </c>
      <c r="AB557" s="193">
        <f t="shared" si="127"/>
        <v>0</v>
      </c>
      <c r="AC557" s="193">
        <f t="shared" si="128"/>
        <v>0</v>
      </c>
      <c r="AD557" s="193">
        <f t="shared" si="129"/>
        <v>0.51700680272108845</v>
      </c>
      <c r="AE557" s="193" t="str">
        <f t="shared" si="130"/>
        <v>Bush</v>
      </c>
      <c r="AF557" s="193"/>
      <c r="AG557" s="193" t="str">
        <f t="shared" si="117"/>
        <v>39-325</v>
      </c>
      <c r="AH557" s="209" t="s">
        <v>5936</v>
      </c>
      <c r="AJ557" s="202">
        <v>39</v>
      </c>
      <c r="AK557" s="202" t="s">
        <v>5202</v>
      </c>
      <c r="AL557" s="209" t="s">
        <v>5936</v>
      </c>
      <c r="AR557"/>
    </row>
    <row r="558" spans="1:44" s="202" customFormat="1" x14ac:dyDescent="0.25">
      <c r="A558" s="193" t="s">
        <v>5514</v>
      </c>
      <c r="B558" s="193">
        <v>39</v>
      </c>
      <c r="C558" s="193" t="s">
        <v>5202</v>
      </c>
      <c r="D558" s="198" t="s">
        <v>5936</v>
      </c>
      <c r="E558" s="198" t="s">
        <v>5503</v>
      </c>
      <c r="F558" s="193">
        <v>60.81</v>
      </c>
      <c r="G558" s="193">
        <v>148</v>
      </c>
      <c r="H558" s="193">
        <v>90</v>
      </c>
      <c r="I558" s="193">
        <v>39</v>
      </c>
      <c r="J558" s="193">
        <v>36</v>
      </c>
      <c r="K558" s="193">
        <v>1</v>
      </c>
      <c r="L558" s="193">
        <v>1</v>
      </c>
      <c r="M558" s="193">
        <v>0</v>
      </c>
      <c r="N558" s="193">
        <v>0</v>
      </c>
      <c r="O558" s="193">
        <v>1</v>
      </c>
      <c r="P558" s="193">
        <v>9</v>
      </c>
      <c r="Q558" s="193">
        <v>2</v>
      </c>
      <c r="R558" s="193">
        <v>0</v>
      </c>
      <c r="S558" s="193">
        <f t="shared" si="118"/>
        <v>89</v>
      </c>
      <c r="T558" s="193">
        <f t="shared" si="119"/>
        <v>0.43820224719101125</v>
      </c>
      <c r="U558" s="197">
        <f t="shared" si="120"/>
        <v>1.1235955056179775E-2</v>
      </c>
      <c r="V558" s="193">
        <f t="shared" si="121"/>
        <v>0.4044943820224719</v>
      </c>
      <c r="W558" s="193">
        <f t="shared" si="122"/>
        <v>1.1235955056179775E-2</v>
      </c>
      <c r="X558" s="193">
        <f t="shared" si="123"/>
        <v>0.10112359550561797</v>
      </c>
      <c r="Y558" s="193">
        <f t="shared" si="124"/>
        <v>1.1235955056179775E-2</v>
      </c>
      <c r="Z558" s="193">
        <f t="shared" si="125"/>
        <v>0</v>
      </c>
      <c r="AA558" s="193">
        <f t="shared" si="126"/>
        <v>0</v>
      </c>
      <c r="AB558" s="193">
        <f t="shared" si="127"/>
        <v>2.247191011235955E-2</v>
      </c>
      <c r="AC558" s="193">
        <f t="shared" si="128"/>
        <v>0</v>
      </c>
      <c r="AD558" s="193">
        <f t="shared" si="129"/>
        <v>0.43820224719101125</v>
      </c>
      <c r="AE558" s="193" t="str">
        <f t="shared" si="130"/>
        <v>Bush</v>
      </c>
      <c r="AF558" s="193"/>
      <c r="AG558" s="193" t="str">
        <f t="shared" si="117"/>
        <v>39-335</v>
      </c>
      <c r="AH558" s="209" t="s">
        <v>5936</v>
      </c>
      <c r="AJ558" s="202">
        <v>39</v>
      </c>
      <c r="AK558" s="202" t="s">
        <v>5202</v>
      </c>
      <c r="AL558" s="209" t="s">
        <v>5936</v>
      </c>
      <c r="AR558"/>
    </row>
    <row r="559" spans="1:44" s="202" customFormat="1" x14ac:dyDescent="0.25">
      <c r="A559" s="193" t="s">
        <v>6062</v>
      </c>
      <c r="B559" s="193">
        <v>39</v>
      </c>
      <c r="C559" s="193" t="s">
        <v>5202</v>
      </c>
      <c r="D559" s="198" t="s">
        <v>5941</v>
      </c>
      <c r="E559" s="198" t="s">
        <v>5504</v>
      </c>
      <c r="F559" s="193">
        <v>59.25</v>
      </c>
      <c r="G559" s="193">
        <v>81</v>
      </c>
      <c r="H559" s="193">
        <v>48</v>
      </c>
      <c r="I559" s="193">
        <v>20</v>
      </c>
      <c r="J559" s="193">
        <v>21</v>
      </c>
      <c r="K559" s="193">
        <v>0</v>
      </c>
      <c r="L559" s="193">
        <v>0</v>
      </c>
      <c r="M559" s="193">
        <v>0</v>
      </c>
      <c r="N559" s="193">
        <v>2</v>
      </c>
      <c r="O559" s="193">
        <v>0</v>
      </c>
      <c r="P559" s="193">
        <v>3</v>
      </c>
      <c r="Q559" s="193">
        <v>0</v>
      </c>
      <c r="R559" s="193">
        <v>0</v>
      </c>
      <c r="S559" s="193">
        <f t="shared" si="118"/>
        <v>46</v>
      </c>
      <c r="T559" s="193">
        <f t="shared" si="119"/>
        <v>0.43478260869565216</v>
      </c>
      <c r="U559" s="197">
        <f t="shared" si="120"/>
        <v>0</v>
      </c>
      <c r="V559" s="193">
        <f t="shared" si="121"/>
        <v>0.45652173913043476</v>
      </c>
      <c r="W559" s="193">
        <f t="shared" si="122"/>
        <v>0</v>
      </c>
      <c r="X559" s="193">
        <f t="shared" si="123"/>
        <v>6.5217391304347824E-2</v>
      </c>
      <c r="Y559" s="193">
        <f t="shared" si="124"/>
        <v>0</v>
      </c>
      <c r="Z559" s="193">
        <f t="shared" si="125"/>
        <v>0</v>
      </c>
      <c r="AA559" s="193">
        <f t="shared" si="126"/>
        <v>4.3478260869565216E-2</v>
      </c>
      <c r="AB559" s="193">
        <f t="shared" si="127"/>
        <v>0</v>
      </c>
      <c r="AC559" s="193">
        <f t="shared" si="128"/>
        <v>0</v>
      </c>
      <c r="AD559" s="193">
        <f t="shared" si="129"/>
        <v>2.4565217391304346</v>
      </c>
      <c r="AE559" s="193" t="str">
        <f t="shared" si="130"/>
        <v>Clinton</v>
      </c>
      <c r="AF559" s="193"/>
      <c r="AG559" s="193" t="str">
        <f t="shared" si="117"/>
        <v>39-815</v>
      </c>
      <c r="AH559" s="209" t="s">
        <v>5941</v>
      </c>
      <c r="AJ559" s="202">
        <v>30</v>
      </c>
      <c r="AK559" s="202" t="s">
        <v>5202</v>
      </c>
      <c r="AL559" s="209" t="s">
        <v>5941</v>
      </c>
      <c r="AR559"/>
    </row>
    <row r="560" spans="1:44" s="202" customFormat="1" x14ac:dyDescent="0.25">
      <c r="A560" s="193" t="s">
        <v>5516</v>
      </c>
      <c r="B560" s="193">
        <v>39</v>
      </c>
      <c r="C560" s="193" t="s">
        <v>5202</v>
      </c>
      <c r="D560" s="198" t="s">
        <v>5941</v>
      </c>
      <c r="E560" s="198" t="s">
        <v>5505</v>
      </c>
      <c r="F560" s="193">
        <v>53.33</v>
      </c>
      <c r="G560" s="193">
        <v>45</v>
      </c>
      <c r="H560" s="193">
        <v>24</v>
      </c>
      <c r="I560" s="193">
        <v>10</v>
      </c>
      <c r="J560" s="193">
        <v>5</v>
      </c>
      <c r="K560" s="193">
        <v>0</v>
      </c>
      <c r="L560" s="193">
        <v>0</v>
      </c>
      <c r="M560" s="193">
        <v>1</v>
      </c>
      <c r="N560" s="193">
        <v>0</v>
      </c>
      <c r="O560" s="193">
        <v>0</v>
      </c>
      <c r="P560" s="193">
        <v>5</v>
      </c>
      <c r="Q560" s="193">
        <v>0</v>
      </c>
      <c r="R560" s="193">
        <v>0</v>
      </c>
      <c r="S560" s="193">
        <f t="shared" si="118"/>
        <v>21</v>
      </c>
      <c r="T560" s="193">
        <f t="shared" si="119"/>
        <v>0.47619047619047616</v>
      </c>
      <c r="U560" s="197">
        <f t="shared" si="120"/>
        <v>0</v>
      </c>
      <c r="V560" s="193">
        <f t="shared" si="121"/>
        <v>0.23809523809523808</v>
      </c>
      <c r="W560" s="193">
        <f t="shared" si="122"/>
        <v>0</v>
      </c>
      <c r="X560" s="193">
        <f t="shared" si="123"/>
        <v>0.23809523809523808</v>
      </c>
      <c r="Y560" s="193">
        <f t="shared" si="124"/>
        <v>0</v>
      </c>
      <c r="Z560" s="193">
        <f t="shared" si="125"/>
        <v>4.7619047619047616E-2</v>
      </c>
      <c r="AA560" s="193">
        <f t="shared" si="126"/>
        <v>0</v>
      </c>
      <c r="AB560" s="193">
        <f t="shared" si="127"/>
        <v>0</v>
      </c>
      <c r="AC560" s="193">
        <f t="shared" si="128"/>
        <v>0</v>
      </c>
      <c r="AD560" s="193">
        <f t="shared" si="129"/>
        <v>0.47619047619047616</v>
      </c>
      <c r="AE560" s="193" t="str">
        <f t="shared" si="130"/>
        <v>Bush</v>
      </c>
      <c r="AF560" s="193"/>
      <c r="AG560" s="193" t="str">
        <f t="shared" si="117"/>
        <v>39-825</v>
      </c>
      <c r="AH560" s="209" t="s">
        <v>5941</v>
      </c>
      <c r="AJ560" s="202">
        <v>39</v>
      </c>
      <c r="AK560" s="202" t="s">
        <v>5202</v>
      </c>
      <c r="AL560" s="209" t="s">
        <v>5941</v>
      </c>
      <c r="AR560"/>
    </row>
    <row r="561" spans="1:44" s="202" customFormat="1" x14ac:dyDescent="0.25">
      <c r="A561" s="193" t="s">
        <v>5517</v>
      </c>
      <c r="B561" s="193">
        <v>39</v>
      </c>
      <c r="C561" s="193" t="s">
        <v>5202</v>
      </c>
      <c r="D561" s="198" t="s">
        <v>5941</v>
      </c>
      <c r="E561" s="198" t="s">
        <v>5506</v>
      </c>
      <c r="F561" s="193">
        <v>60.43</v>
      </c>
      <c r="G561" s="193">
        <v>1069</v>
      </c>
      <c r="H561" s="193">
        <v>646</v>
      </c>
      <c r="I561" s="193">
        <v>213</v>
      </c>
      <c r="J561" s="193">
        <v>248</v>
      </c>
      <c r="K561" s="193">
        <v>1</v>
      </c>
      <c r="L561" s="193">
        <v>1</v>
      </c>
      <c r="M561" s="193">
        <v>1</v>
      </c>
      <c r="N561" s="193">
        <v>2</v>
      </c>
      <c r="O561" s="193">
        <v>1</v>
      </c>
      <c r="P561" s="193">
        <v>167</v>
      </c>
      <c r="Q561" s="193">
        <v>0</v>
      </c>
      <c r="R561" s="193">
        <v>0</v>
      </c>
      <c r="S561" s="193">
        <f t="shared" si="118"/>
        <v>634</v>
      </c>
      <c r="T561" s="193">
        <f t="shared" si="119"/>
        <v>0.33596214511041012</v>
      </c>
      <c r="U561" s="197">
        <f t="shared" si="120"/>
        <v>1.5772870662460567E-3</v>
      </c>
      <c r="V561" s="193">
        <f t="shared" si="121"/>
        <v>0.39116719242902209</v>
      </c>
      <c r="W561" s="193">
        <f t="shared" si="122"/>
        <v>1.5772870662460567E-3</v>
      </c>
      <c r="X561" s="193">
        <f t="shared" si="123"/>
        <v>0.26340694006309151</v>
      </c>
      <c r="Y561" s="193">
        <f t="shared" si="124"/>
        <v>1.5772870662460567E-3</v>
      </c>
      <c r="Z561" s="193">
        <f t="shared" si="125"/>
        <v>1.5772870662460567E-3</v>
      </c>
      <c r="AA561" s="193">
        <f t="shared" si="126"/>
        <v>3.1545741324921135E-3</v>
      </c>
      <c r="AB561" s="193">
        <f t="shared" si="127"/>
        <v>0</v>
      </c>
      <c r="AC561" s="193">
        <f t="shared" si="128"/>
        <v>0</v>
      </c>
      <c r="AD561" s="193">
        <f t="shared" si="129"/>
        <v>2.3911671924290223</v>
      </c>
      <c r="AE561" s="193" t="str">
        <f t="shared" si="130"/>
        <v>Clinton</v>
      </c>
      <c r="AF561" s="193"/>
      <c r="AG561" s="193" t="str">
        <f t="shared" si="117"/>
        <v>39-835</v>
      </c>
      <c r="AH561" s="209" t="s">
        <v>5941</v>
      </c>
      <c r="AJ561" s="202">
        <v>39</v>
      </c>
      <c r="AK561" s="202" t="s">
        <v>5202</v>
      </c>
      <c r="AL561" s="209" t="s">
        <v>5941</v>
      </c>
      <c r="AR561"/>
    </row>
    <row r="562" spans="1:44" s="202" customFormat="1" x14ac:dyDescent="0.25">
      <c r="A562" s="193" t="s">
        <v>5518</v>
      </c>
      <c r="B562" s="193">
        <v>39</v>
      </c>
      <c r="C562" s="193" t="s">
        <v>5202</v>
      </c>
      <c r="D562" s="198" t="s">
        <v>5941</v>
      </c>
      <c r="E562" s="198" t="s">
        <v>5507</v>
      </c>
      <c r="F562" s="193">
        <v>75.28</v>
      </c>
      <c r="G562" s="193">
        <v>178</v>
      </c>
      <c r="H562" s="193">
        <v>134</v>
      </c>
      <c r="I562" s="193">
        <v>54</v>
      </c>
      <c r="J562" s="193">
        <v>36</v>
      </c>
      <c r="K562" s="193">
        <v>1</v>
      </c>
      <c r="L562" s="193">
        <v>0</v>
      </c>
      <c r="M562" s="193">
        <v>0</v>
      </c>
      <c r="N562" s="193">
        <v>0</v>
      </c>
      <c r="O562" s="193">
        <v>0</v>
      </c>
      <c r="P562" s="193">
        <v>8</v>
      </c>
      <c r="Q562" s="193">
        <v>1</v>
      </c>
      <c r="R562" s="193">
        <v>0</v>
      </c>
      <c r="S562" s="193">
        <f t="shared" si="118"/>
        <v>100</v>
      </c>
      <c r="T562" s="193">
        <f t="shared" si="119"/>
        <v>0.54</v>
      </c>
      <c r="U562" s="197">
        <f t="shared" si="120"/>
        <v>0.01</v>
      </c>
      <c r="V562" s="193">
        <f t="shared" si="121"/>
        <v>0.36</v>
      </c>
      <c r="W562" s="193">
        <f t="shared" si="122"/>
        <v>0</v>
      </c>
      <c r="X562" s="193">
        <f t="shared" si="123"/>
        <v>0.08</v>
      </c>
      <c r="Y562" s="193">
        <f t="shared" si="124"/>
        <v>0</v>
      </c>
      <c r="Z562" s="193">
        <f t="shared" si="125"/>
        <v>0</v>
      </c>
      <c r="AA562" s="193">
        <f t="shared" si="126"/>
        <v>0</v>
      </c>
      <c r="AB562" s="193">
        <f t="shared" si="127"/>
        <v>0.01</v>
      </c>
      <c r="AC562" s="193">
        <f t="shared" si="128"/>
        <v>0</v>
      </c>
      <c r="AD562" s="193">
        <f t="shared" si="129"/>
        <v>0.54</v>
      </c>
      <c r="AE562" s="193" t="str">
        <f t="shared" si="130"/>
        <v>Bush</v>
      </c>
      <c r="AF562" s="193"/>
      <c r="AG562" s="193" t="str">
        <f t="shared" si="117"/>
        <v>39-880</v>
      </c>
      <c r="AH562" s="209" t="s">
        <v>5941</v>
      </c>
      <c r="AJ562" s="202">
        <v>39</v>
      </c>
      <c r="AK562" s="202" t="s">
        <v>5202</v>
      </c>
      <c r="AL562" s="209" t="s">
        <v>5941</v>
      </c>
      <c r="AR562"/>
    </row>
    <row r="563" spans="1:44" s="202" customFormat="1" x14ac:dyDescent="0.25">
      <c r="A563" s="193" t="s">
        <v>5519</v>
      </c>
      <c r="B563" s="193">
        <v>39</v>
      </c>
      <c r="C563" s="193" t="s">
        <v>5202</v>
      </c>
      <c r="D563" s="198" t="s">
        <v>5941</v>
      </c>
      <c r="E563" s="198" t="s">
        <v>5508</v>
      </c>
      <c r="F563" s="193">
        <v>66.290000000000006</v>
      </c>
      <c r="G563" s="193">
        <v>267</v>
      </c>
      <c r="H563" s="193">
        <v>177</v>
      </c>
      <c r="I563" s="193">
        <v>98</v>
      </c>
      <c r="J563" s="193">
        <v>48</v>
      </c>
      <c r="K563" s="193">
        <v>0</v>
      </c>
      <c r="L563" s="193">
        <v>0</v>
      </c>
      <c r="M563" s="193">
        <v>0</v>
      </c>
      <c r="N563" s="193">
        <v>0</v>
      </c>
      <c r="O563" s="193">
        <v>0</v>
      </c>
      <c r="P563" s="193">
        <v>11</v>
      </c>
      <c r="Q563" s="193">
        <v>0</v>
      </c>
      <c r="R563" s="193">
        <v>0</v>
      </c>
      <c r="S563" s="193">
        <f t="shared" si="118"/>
        <v>157</v>
      </c>
      <c r="T563" s="193">
        <f t="shared" si="119"/>
        <v>0.62420382165605093</v>
      </c>
      <c r="U563" s="197">
        <f t="shared" si="120"/>
        <v>0</v>
      </c>
      <c r="V563" s="193">
        <f t="shared" si="121"/>
        <v>0.30573248407643311</v>
      </c>
      <c r="W563" s="193">
        <f t="shared" si="122"/>
        <v>0</v>
      </c>
      <c r="X563" s="193">
        <f t="shared" si="123"/>
        <v>7.0063694267515922E-2</v>
      </c>
      <c r="Y563" s="193">
        <f t="shared" si="124"/>
        <v>0</v>
      </c>
      <c r="Z563" s="193">
        <f t="shared" si="125"/>
        <v>0</v>
      </c>
      <c r="AA563" s="193">
        <f t="shared" si="126"/>
        <v>0</v>
      </c>
      <c r="AB563" s="193">
        <f t="shared" si="127"/>
        <v>0</v>
      </c>
      <c r="AC563" s="193">
        <f t="shared" si="128"/>
        <v>0</v>
      </c>
      <c r="AD563" s="193">
        <f t="shared" si="129"/>
        <v>0.62420382165605093</v>
      </c>
      <c r="AE563" s="193" t="str">
        <f t="shared" si="130"/>
        <v>Bush</v>
      </c>
      <c r="AF563" s="193"/>
      <c r="AG563" s="193" t="str">
        <f t="shared" si="117"/>
        <v>39-935</v>
      </c>
      <c r="AH563" s="209" t="s">
        <v>5941</v>
      </c>
      <c r="AJ563" s="202">
        <v>39</v>
      </c>
      <c r="AK563" s="202" t="s">
        <v>5202</v>
      </c>
      <c r="AL563" s="209" t="s">
        <v>5941</v>
      </c>
      <c r="AR563"/>
    </row>
    <row r="564" spans="1:44" s="202" customFormat="1" x14ac:dyDescent="0.25">
      <c r="A564" s="193" t="s">
        <v>5449</v>
      </c>
      <c r="B564" s="193">
        <v>39</v>
      </c>
      <c r="C564" s="193" t="s">
        <v>5961</v>
      </c>
      <c r="D564" s="198">
        <v>0</v>
      </c>
      <c r="E564" s="198" t="s">
        <v>4540</v>
      </c>
      <c r="F564" s="193"/>
      <c r="G564" s="193">
        <v>0</v>
      </c>
      <c r="H564" s="193">
        <v>294</v>
      </c>
      <c r="I564" s="193">
        <v>108</v>
      </c>
      <c r="J564" s="193">
        <v>133</v>
      </c>
      <c r="K564" s="193">
        <v>0</v>
      </c>
      <c r="L564" s="193">
        <v>0</v>
      </c>
      <c r="M564" s="193">
        <v>1</v>
      </c>
      <c r="N564" s="193">
        <v>1</v>
      </c>
      <c r="O564" s="193">
        <v>1</v>
      </c>
      <c r="P564" s="193">
        <v>48</v>
      </c>
      <c r="Q564" s="193">
        <v>0</v>
      </c>
      <c r="R564" s="193">
        <v>0</v>
      </c>
      <c r="S564" s="193">
        <f t="shared" si="118"/>
        <v>292</v>
      </c>
      <c r="T564" s="193">
        <f t="shared" si="119"/>
        <v>0.36986301369863012</v>
      </c>
      <c r="U564" s="197">
        <f t="shared" si="120"/>
        <v>0</v>
      </c>
      <c r="V564" s="193">
        <f t="shared" si="121"/>
        <v>0.45547945205479451</v>
      </c>
      <c r="W564" s="193">
        <f t="shared" si="122"/>
        <v>3.4246575342465752E-3</v>
      </c>
      <c r="X564" s="193">
        <f t="shared" si="123"/>
        <v>0.16438356164383561</v>
      </c>
      <c r="Y564" s="193">
        <f t="shared" si="124"/>
        <v>0</v>
      </c>
      <c r="Z564" s="193">
        <f t="shared" si="125"/>
        <v>3.4246575342465752E-3</v>
      </c>
      <c r="AA564" s="193">
        <f t="shared" si="126"/>
        <v>3.4246575342465752E-3</v>
      </c>
      <c r="AB564" s="193">
        <f t="shared" si="127"/>
        <v>0</v>
      </c>
      <c r="AC564" s="193">
        <f t="shared" si="128"/>
        <v>0</v>
      </c>
      <c r="AD564" s="193">
        <f t="shared" si="129"/>
        <v>2.4554794520547945</v>
      </c>
      <c r="AE564" s="193" t="str">
        <f t="shared" si="130"/>
        <v>Clinton</v>
      </c>
      <c r="AF564" s="193"/>
      <c r="AG564" s="193" t="str">
        <f t="shared" si="117"/>
        <v>39-991</v>
      </c>
      <c r="AH564" s="209">
        <v>0</v>
      </c>
      <c r="AJ564" s="202">
        <v>39</v>
      </c>
      <c r="AK564" s="202" t="s">
        <v>5961</v>
      </c>
      <c r="AL564" s="209">
        <v>0</v>
      </c>
      <c r="AR564"/>
    </row>
    <row r="565" spans="1:44" s="202" customFormat="1" x14ac:dyDescent="0.25">
      <c r="A565" s="193" t="s">
        <v>5448</v>
      </c>
      <c r="B565" s="193">
        <v>39</v>
      </c>
      <c r="C565" s="193" t="s">
        <v>5962</v>
      </c>
      <c r="D565" s="198">
        <v>0</v>
      </c>
      <c r="E565" s="198" t="s">
        <v>4541</v>
      </c>
      <c r="F565" s="193"/>
      <c r="G565" s="193">
        <v>0</v>
      </c>
      <c r="H565" s="193">
        <v>526</v>
      </c>
      <c r="I565" s="193">
        <v>197</v>
      </c>
      <c r="J565" s="193">
        <v>154</v>
      </c>
      <c r="K565" s="193">
        <v>0</v>
      </c>
      <c r="L565" s="193">
        <v>3</v>
      </c>
      <c r="M565" s="193">
        <v>3</v>
      </c>
      <c r="N565" s="193">
        <v>2</v>
      </c>
      <c r="O565" s="193">
        <v>0</v>
      </c>
      <c r="P565" s="193">
        <v>150</v>
      </c>
      <c r="Q565" s="193">
        <v>2</v>
      </c>
      <c r="R565" s="193">
        <v>0</v>
      </c>
      <c r="S565" s="193">
        <f t="shared" si="118"/>
        <v>511</v>
      </c>
      <c r="T565" s="193">
        <f t="shared" si="119"/>
        <v>0.38551859099804303</v>
      </c>
      <c r="U565" s="197">
        <f t="shared" si="120"/>
        <v>0</v>
      </c>
      <c r="V565" s="193">
        <f t="shared" si="121"/>
        <v>0.30136986301369861</v>
      </c>
      <c r="W565" s="193">
        <f t="shared" si="122"/>
        <v>0</v>
      </c>
      <c r="X565" s="193">
        <f t="shared" si="123"/>
        <v>0.29354207436399216</v>
      </c>
      <c r="Y565" s="193">
        <f t="shared" si="124"/>
        <v>5.8708414872798431E-3</v>
      </c>
      <c r="Z565" s="193">
        <f t="shared" si="125"/>
        <v>5.8708414872798431E-3</v>
      </c>
      <c r="AA565" s="193">
        <f t="shared" si="126"/>
        <v>3.9138943248532287E-3</v>
      </c>
      <c r="AB565" s="193">
        <f t="shared" si="127"/>
        <v>3.9138943248532287E-3</v>
      </c>
      <c r="AC565" s="193">
        <f t="shared" si="128"/>
        <v>0</v>
      </c>
      <c r="AD565" s="193">
        <f t="shared" si="129"/>
        <v>0.38551859099804303</v>
      </c>
      <c r="AE565" s="193" t="str">
        <f t="shared" si="130"/>
        <v>Bush</v>
      </c>
      <c r="AF565" s="193"/>
      <c r="AG565" s="193" t="str">
        <f t="shared" si="117"/>
        <v>39-995</v>
      </c>
      <c r="AH565" s="209">
        <v>0</v>
      </c>
      <c r="AJ565" s="202">
        <v>39</v>
      </c>
      <c r="AK565" s="202" t="s">
        <v>5962</v>
      </c>
      <c r="AL565" s="209">
        <v>0</v>
      </c>
      <c r="AR565"/>
    </row>
    <row r="566" spans="1:44" s="202" customFormat="1" x14ac:dyDescent="0.25">
      <c r="A566" s="193" t="s">
        <v>5447</v>
      </c>
      <c r="B566" s="193">
        <v>39</v>
      </c>
      <c r="C566" s="193" t="e">
        <v>#VALUE!</v>
      </c>
      <c r="D566" s="198">
        <v>0</v>
      </c>
      <c r="E566" s="198" t="s">
        <v>4542</v>
      </c>
      <c r="F566" s="193">
        <v>75.739999999999995</v>
      </c>
      <c r="G566" s="193">
        <v>6221</v>
      </c>
      <c r="H566" s="193">
        <v>4712</v>
      </c>
      <c r="I566" s="193">
        <v>1777</v>
      </c>
      <c r="J566" s="193">
        <v>1797</v>
      </c>
      <c r="K566" s="193">
        <v>10</v>
      </c>
      <c r="L566" s="193">
        <v>12</v>
      </c>
      <c r="M566" s="193">
        <v>13</v>
      </c>
      <c r="N566" s="193">
        <v>14</v>
      </c>
      <c r="O566" s="193">
        <v>13</v>
      </c>
      <c r="P566" s="193">
        <v>860</v>
      </c>
      <c r="Q566" s="193">
        <v>17</v>
      </c>
      <c r="R566" s="193">
        <v>3</v>
      </c>
      <c r="S566" s="193">
        <f t="shared" si="118"/>
        <v>4516</v>
      </c>
      <c r="T566" s="193">
        <f t="shared" si="119"/>
        <v>0.39348981399468558</v>
      </c>
      <c r="U566" s="197">
        <f t="shared" si="120"/>
        <v>2.2143489813994687E-3</v>
      </c>
      <c r="V566" s="193">
        <f t="shared" si="121"/>
        <v>0.39791851195748451</v>
      </c>
      <c r="W566" s="193">
        <f t="shared" si="122"/>
        <v>2.878653675819309E-3</v>
      </c>
      <c r="X566" s="193">
        <f t="shared" si="123"/>
        <v>0.19043401240035429</v>
      </c>
      <c r="Y566" s="193">
        <f t="shared" si="124"/>
        <v>2.6572187776793621E-3</v>
      </c>
      <c r="Z566" s="193">
        <f t="shared" si="125"/>
        <v>2.878653675819309E-3</v>
      </c>
      <c r="AA566" s="193">
        <f t="shared" si="126"/>
        <v>3.100088573959256E-3</v>
      </c>
      <c r="AB566" s="193">
        <f t="shared" si="127"/>
        <v>3.7643932683790967E-3</v>
      </c>
      <c r="AC566" s="193">
        <f t="shared" si="128"/>
        <v>6.6430469441984053E-4</v>
      </c>
      <c r="AD566" s="193">
        <f t="shared" si="129"/>
        <v>2.3979185119574846</v>
      </c>
      <c r="AE566" s="193" t="str">
        <f t="shared" si="130"/>
        <v>Clinton</v>
      </c>
      <c r="AF566" s="193"/>
      <c r="AG566" s="193" t="str">
        <f t="shared" si="117"/>
        <v>39-TOT</v>
      </c>
      <c r="AH566" s="209">
        <v>0</v>
      </c>
      <c r="AJ566" s="202">
        <v>39</v>
      </c>
      <c r="AK566" s="202" t="e">
        <v>#VALUE!</v>
      </c>
      <c r="AL566" s="209">
        <v>0</v>
      </c>
      <c r="AR566"/>
    </row>
    <row r="567" spans="1:44" s="202" customFormat="1" x14ac:dyDescent="0.25">
      <c r="A567" s="193" t="s">
        <v>5565</v>
      </c>
      <c r="B567" s="193">
        <v>40</v>
      </c>
      <c r="C567" s="193" t="s">
        <v>5202</v>
      </c>
      <c r="D567" s="198" t="s">
        <v>5945</v>
      </c>
      <c r="E567" s="198" t="s">
        <v>5533</v>
      </c>
      <c r="F567" s="193">
        <v>16.36</v>
      </c>
      <c r="G567" s="193">
        <v>336</v>
      </c>
      <c r="H567" s="193">
        <v>55</v>
      </c>
      <c r="I567" s="193">
        <v>24</v>
      </c>
      <c r="J567" s="202">
        <v>7</v>
      </c>
      <c r="K567" s="202">
        <v>0</v>
      </c>
      <c r="L567" s="202">
        <v>1</v>
      </c>
      <c r="M567" s="202">
        <v>0</v>
      </c>
      <c r="N567" s="202">
        <v>0</v>
      </c>
      <c r="O567" s="193">
        <v>0</v>
      </c>
      <c r="P567" s="193">
        <v>21</v>
      </c>
      <c r="Q567" s="208">
        <v>0</v>
      </c>
      <c r="R567" s="193">
        <v>0</v>
      </c>
      <c r="S567" s="193">
        <f t="shared" si="118"/>
        <v>53</v>
      </c>
      <c r="T567" s="193">
        <f t="shared" si="119"/>
        <v>0.45283018867924529</v>
      </c>
      <c r="U567" s="197">
        <f t="shared" si="120"/>
        <v>0</v>
      </c>
      <c r="V567" s="193">
        <f t="shared" si="121"/>
        <v>0.13207547169811321</v>
      </c>
      <c r="W567" s="193">
        <f t="shared" si="122"/>
        <v>0</v>
      </c>
      <c r="X567" s="193">
        <f t="shared" si="123"/>
        <v>0.39622641509433965</v>
      </c>
      <c r="Y567" s="193">
        <f t="shared" si="124"/>
        <v>1.8867924528301886E-2</v>
      </c>
      <c r="Z567" s="193">
        <f t="shared" si="125"/>
        <v>0</v>
      </c>
      <c r="AA567" s="193">
        <f t="shared" si="126"/>
        <v>0</v>
      </c>
      <c r="AB567" s="193">
        <f t="shared" si="127"/>
        <v>0</v>
      </c>
      <c r="AC567" s="193">
        <f t="shared" si="128"/>
        <v>0</v>
      </c>
      <c r="AD567" s="193">
        <f t="shared" si="129"/>
        <v>0.45283018867924529</v>
      </c>
      <c r="AE567" s="193" t="str">
        <f t="shared" si="130"/>
        <v>Bush</v>
      </c>
      <c r="AF567" s="193"/>
      <c r="AG567" s="193" t="str">
        <f t="shared" si="117"/>
        <v>40-007</v>
      </c>
      <c r="AH567" s="209" t="s">
        <v>5945</v>
      </c>
      <c r="AJ567" s="202">
        <v>40</v>
      </c>
      <c r="AK567" s="202" t="s">
        <v>5202</v>
      </c>
      <c r="AL567" s="209" t="s">
        <v>5945</v>
      </c>
      <c r="AR567"/>
    </row>
    <row r="568" spans="1:44" s="202" customFormat="1" x14ac:dyDescent="0.25">
      <c r="A568" s="193" t="s">
        <v>5566</v>
      </c>
      <c r="B568" s="193">
        <v>40</v>
      </c>
      <c r="C568" s="193" t="s">
        <v>5202</v>
      </c>
      <c r="D568" s="198" t="s">
        <v>5944</v>
      </c>
      <c r="E568" s="198" t="s">
        <v>5534</v>
      </c>
      <c r="F568" s="193">
        <v>32.71</v>
      </c>
      <c r="G568" s="193">
        <v>1498</v>
      </c>
      <c r="H568" s="193">
        <v>490</v>
      </c>
      <c r="I568" s="193">
        <v>222</v>
      </c>
      <c r="J568" s="193">
        <v>117</v>
      </c>
      <c r="K568" s="193">
        <v>2</v>
      </c>
      <c r="L568" s="193">
        <v>1</v>
      </c>
      <c r="M568" s="193">
        <v>1</v>
      </c>
      <c r="N568" s="193">
        <v>0</v>
      </c>
      <c r="O568" s="193">
        <v>0</v>
      </c>
      <c r="P568" s="193">
        <v>145</v>
      </c>
      <c r="Q568" s="193">
        <v>1</v>
      </c>
      <c r="R568" s="193">
        <v>0</v>
      </c>
      <c r="S568" s="193">
        <f t="shared" si="118"/>
        <v>489</v>
      </c>
      <c r="T568" s="193">
        <f t="shared" si="119"/>
        <v>0.45398773006134968</v>
      </c>
      <c r="U568" s="197">
        <f t="shared" si="120"/>
        <v>4.0899795501022499E-3</v>
      </c>
      <c r="V568" s="193">
        <f t="shared" si="121"/>
        <v>0.2392638036809816</v>
      </c>
      <c r="W568" s="193">
        <f t="shared" si="122"/>
        <v>0</v>
      </c>
      <c r="X568" s="193">
        <f t="shared" si="123"/>
        <v>0.29652351738241312</v>
      </c>
      <c r="Y568" s="193">
        <f t="shared" si="124"/>
        <v>2.0449897750511249E-3</v>
      </c>
      <c r="Z568" s="193">
        <f t="shared" si="125"/>
        <v>2.0449897750511249E-3</v>
      </c>
      <c r="AA568" s="193">
        <f t="shared" si="126"/>
        <v>0</v>
      </c>
      <c r="AB568" s="193">
        <f t="shared" si="127"/>
        <v>2.0449897750511249E-3</v>
      </c>
      <c r="AC568" s="193">
        <f t="shared" si="128"/>
        <v>0</v>
      </c>
      <c r="AD568" s="193">
        <f t="shared" si="129"/>
        <v>0.45398773006134968</v>
      </c>
      <c r="AE568" s="193" t="str">
        <f t="shared" si="130"/>
        <v>Bush</v>
      </c>
      <c r="AF568" s="193"/>
      <c r="AG568" s="193" t="str">
        <f t="shared" si="117"/>
        <v>40-805</v>
      </c>
      <c r="AH568" s="209" t="s">
        <v>5944</v>
      </c>
      <c r="AJ568" s="202">
        <v>40</v>
      </c>
      <c r="AK568" s="202" t="s">
        <v>5202</v>
      </c>
      <c r="AL568" s="209" t="s">
        <v>5944</v>
      </c>
      <c r="AR568"/>
    </row>
    <row r="569" spans="1:44" s="202" customFormat="1" x14ac:dyDescent="0.25">
      <c r="A569" s="193" t="s">
        <v>5577</v>
      </c>
      <c r="B569" s="193">
        <v>40</v>
      </c>
      <c r="C569" s="193" t="s">
        <v>5202</v>
      </c>
      <c r="D569" s="198" t="s">
        <v>5943</v>
      </c>
      <c r="E569" s="198" t="s">
        <v>5535</v>
      </c>
      <c r="F569" s="193">
        <v>56.56</v>
      </c>
      <c r="G569" s="193">
        <v>99</v>
      </c>
      <c r="H569" s="193">
        <v>56</v>
      </c>
      <c r="I569" s="193">
        <v>29</v>
      </c>
      <c r="J569" s="193">
        <v>17</v>
      </c>
      <c r="K569" s="193">
        <v>0</v>
      </c>
      <c r="L569" s="193">
        <v>0</v>
      </c>
      <c r="M569" s="193">
        <v>0</v>
      </c>
      <c r="N569" s="193">
        <v>0</v>
      </c>
      <c r="O569" s="193">
        <v>0</v>
      </c>
      <c r="P569" s="193">
        <v>10</v>
      </c>
      <c r="Q569" s="193">
        <v>0</v>
      </c>
      <c r="R569" s="193">
        <v>0</v>
      </c>
      <c r="S569" s="193">
        <f t="shared" si="118"/>
        <v>56</v>
      </c>
      <c r="T569" s="193">
        <f t="shared" si="119"/>
        <v>0.5178571428571429</v>
      </c>
      <c r="U569" s="197">
        <f t="shared" si="120"/>
        <v>0</v>
      </c>
      <c r="V569" s="193">
        <f t="shared" si="121"/>
        <v>0.30357142857142855</v>
      </c>
      <c r="W569" s="193">
        <f t="shared" si="122"/>
        <v>0</v>
      </c>
      <c r="X569" s="193">
        <f t="shared" si="123"/>
        <v>0.17857142857142858</v>
      </c>
      <c r="Y569" s="193">
        <f t="shared" si="124"/>
        <v>0</v>
      </c>
      <c r="Z569" s="193">
        <f t="shared" si="125"/>
        <v>0</v>
      </c>
      <c r="AA569" s="193">
        <f t="shared" si="126"/>
        <v>0</v>
      </c>
      <c r="AB569" s="193">
        <f t="shared" si="127"/>
        <v>0</v>
      </c>
      <c r="AC569" s="193">
        <f t="shared" si="128"/>
        <v>0</v>
      </c>
      <c r="AD569" s="193">
        <f t="shared" si="129"/>
        <v>0.5178571428571429</v>
      </c>
      <c r="AE569" s="193" t="str">
        <f t="shared" si="130"/>
        <v>Bush</v>
      </c>
      <c r="AF569" s="193"/>
      <c r="AG569" s="193" t="str">
        <f t="shared" si="117"/>
        <v>40-810</v>
      </c>
      <c r="AH569" s="209" t="s">
        <v>5943</v>
      </c>
      <c r="AJ569" s="202">
        <v>40</v>
      </c>
      <c r="AK569" s="202" t="s">
        <v>5202</v>
      </c>
      <c r="AL569" s="209" t="s">
        <v>5943</v>
      </c>
      <c r="AR569"/>
    </row>
    <row r="570" spans="1:44" s="202" customFormat="1" x14ac:dyDescent="0.25">
      <c r="A570" s="193" t="s">
        <v>5567</v>
      </c>
      <c r="B570" s="193">
        <v>40</v>
      </c>
      <c r="C570" s="193" t="s">
        <v>5202</v>
      </c>
      <c r="D570" s="198" t="s">
        <v>5944</v>
      </c>
      <c r="E570" s="198" t="s">
        <v>5536</v>
      </c>
      <c r="F570" s="193">
        <v>72.41</v>
      </c>
      <c r="G570" s="193">
        <v>58</v>
      </c>
      <c r="H570" s="193">
        <v>42</v>
      </c>
      <c r="I570" s="193">
        <v>15</v>
      </c>
      <c r="J570" s="193">
        <v>19</v>
      </c>
      <c r="K570" s="193">
        <v>0</v>
      </c>
      <c r="L570" s="193">
        <v>0</v>
      </c>
      <c r="M570" s="193">
        <v>0</v>
      </c>
      <c r="N570" s="193">
        <v>1</v>
      </c>
      <c r="O570" s="193">
        <v>0</v>
      </c>
      <c r="P570" s="193">
        <v>6</v>
      </c>
      <c r="Q570" s="193">
        <v>0</v>
      </c>
      <c r="R570" s="193">
        <v>0</v>
      </c>
      <c r="S570" s="193">
        <f t="shared" si="118"/>
        <v>41</v>
      </c>
      <c r="T570" s="193">
        <f t="shared" si="119"/>
        <v>0.36585365853658536</v>
      </c>
      <c r="U570" s="197">
        <f t="shared" si="120"/>
        <v>0</v>
      </c>
      <c r="V570" s="193">
        <f t="shared" si="121"/>
        <v>0.46341463414634149</v>
      </c>
      <c r="W570" s="193">
        <f t="shared" si="122"/>
        <v>0</v>
      </c>
      <c r="X570" s="193">
        <f t="shared" si="123"/>
        <v>0.14634146341463414</v>
      </c>
      <c r="Y570" s="193">
        <f t="shared" si="124"/>
        <v>0</v>
      </c>
      <c r="Z570" s="193">
        <f t="shared" si="125"/>
        <v>0</v>
      </c>
      <c r="AA570" s="193">
        <f t="shared" si="126"/>
        <v>2.4390243902439025E-2</v>
      </c>
      <c r="AB570" s="193">
        <f t="shared" si="127"/>
        <v>0</v>
      </c>
      <c r="AC570" s="193">
        <f t="shared" si="128"/>
        <v>0</v>
      </c>
      <c r="AD570" s="193">
        <f t="shared" si="129"/>
        <v>2.4634146341463414</v>
      </c>
      <c r="AE570" s="193" t="str">
        <f t="shared" si="130"/>
        <v>Clinton</v>
      </c>
      <c r="AF570" s="193"/>
      <c r="AG570" s="193" t="str">
        <f t="shared" si="117"/>
        <v>40-820</v>
      </c>
      <c r="AH570" s="209" t="s">
        <v>5944</v>
      </c>
      <c r="AJ570" s="202">
        <v>40</v>
      </c>
      <c r="AK570" s="202" t="s">
        <v>5202</v>
      </c>
      <c r="AL570" s="209" t="s">
        <v>5944</v>
      </c>
      <c r="AR570"/>
    </row>
    <row r="571" spans="1:44" s="202" customFormat="1" x14ac:dyDescent="0.25">
      <c r="A571" s="193" t="s">
        <v>5568</v>
      </c>
      <c r="B571" s="193">
        <v>40</v>
      </c>
      <c r="C571" s="193" t="s">
        <v>5202</v>
      </c>
      <c r="D571" s="198" t="s">
        <v>5943</v>
      </c>
      <c r="E571" s="198" t="s">
        <v>5537</v>
      </c>
      <c r="F571" s="193">
        <v>42.06</v>
      </c>
      <c r="G571" s="193">
        <v>145</v>
      </c>
      <c r="H571" s="193">
        <v>61</v>
      </c>
      <c r="I571" s="193">
        <v>28</v>
      </c>
      <c r="J571" s="202">
        <v>16</v>
      </c>
      <c r="K571" s="202">
        <v>0</v>
      </c>
      <c r="L571" s="193">
        <v>0</v>
      </c>
      <c r="M571" s="193">
        <v>0</v>
      </c>
      <c r="N571" s="193">
        <v>0</v>
      </c>
      <c r="O571" s="193">
        <v>0</v>
      </c>
      <c r="P571" s="193">
        <v>16</v>
      </c>
      <c r="Q571" s="202">
        <v>0</v>
      </c>
      <c r="R571" s="193">
        <v>0</v>
      </c>
      <c r="S571" s="193">
        <f t="shared" si="118"/>
        <v>60</v>
      </c>
      <c r="T571" s="193">
        <f t="shared" si="119"/>
        <v>0.46666666666666667</v>
      </c>
      <c r="U571" s="197">
        <f t="shared" si="120"/>
        <v>0</v>
      </c>
      <c r="V571" s="193">
        <f t="shared" si="121"/>
        <v>0.26666666666666666</v>
      </c>
      <c r="W571" s="193">
        <f t="shared" si="122"/>
        <v>0</v>
      </c>
      <c r="X571" s="193">
        <f t="shared" si="123"/>
        <v>0.26666666666666666</v>
      </c>
      <c r="Y571" s="193">
        <f t="shared" si="124"/>
        <v>0</v>
      </c>
      <c r="Z571" s="193">
        <f t="shared" si="125"/>
        <v>0</v>
      </c>
      <c r="AA571" s="193">
        <f t="shared" si="126"/>
        <v>0</v>
      </c>
      <c r="AB571" s="193">
        <f t="shared" si="127"/>
        <v>0</v>
      </c>
      <c r="AC571" s="193">
        <f t="shared" si="128"/>
        <v>0</v>
      </c>
      <c r="AD571" s="193">
        <f t="shared" si="129"/>
        <v>0.46666666666666667</v>
      </c>
      <c r="AE571" s="193" t="str">
        <f t="shared" si="130"/>
        <v>Bush</v>
      </c>
      <c r="AF571" s="193"/>
      <c r="AG571" s="193" t="str">
        <f t="shared" si="117"/>
        <v>40-830</v>
      </c>
      <c r="AH571" s="209" t="s">
        <v>5943</v>
      </c>
      <c r="AJ571" s="202">
        <v>40</v>
      </c>
      <c r="AK571" s="202" t="s">
        <v>5202</v>
      </c>
      <c r="AL571" s="209" t="s">
        <v>5943</v>
      </c>
      <c r="AR571"/>
    </row>
    <row r="572" spans="1:44" s="202" customFormat="1" x14ac:dyDescent="0.25">
      <c r="A572" s="193" t="s">
        <v>5569</v>
      </c>
      <c r="B572" s="193">
        <v>40</v>
      </c>
      <c r="C572" s="193" t="s">
        <v>5202</v>
      </c>
      <c r="D572" s="198" t="s">
        <v>5945</v>
      </c>
      <c r="E572" s="198" t="s">
        <v>5538</v>
      </c>
      <c r="F572" s="193">
        <v>23.72</v>
      </c>
      <c r="G572" s="193">
        <v>177</v>
      </c>
      <c r="H572" s="193">
        <v>42</v>
      </c>
      <c r="I572" s="193">
        <v>25</v>
      </c>
      <c r="J572" s="193">
        <v>7</v>
      </c>
      <c r="K572" s="193">
        <v>0</v>
      </c>
      <c r="L572" s="193">
        <v>0</v>
      </c>
      <c r="M572" s="193">
        <v>0</v>
      </c>
      <c r="N572" s="193">
        <v>0</v>
      </c>
      <c r="O572" s="193">
        <v>0</v>
      </c>
      <c r="P572" s="193">
        <v>9</v>
      </c>
      <c r="Q572" s="193">
        <v>0</v>
      </c>
      <c r="R572" s="193">
        <v>0</v>
      </c>
      <c r="S572" s="193">
        <f t="shared" si="118"/>
        <v>41</v>
      </c>
      <c r="T572" s="193">
        <f t="shared" si="119"/>
        <v>0.6097560975609756</v>
      </c>
      <c r="U572" s="197">
        <f t="shared" si="120"/>
        <v>0</v>
      </c>
      <c r="V572" s="193">
        <f t="shared" si="121"/>
        <v>0.17073170731707318</v>
      </c>
      <c r="W572" s="193">
        <f t="shared" si="122"/>
        <v>0</v>
      </c>
      <c r="X572" s="193">
        <f t="shared" si="123"/>
        <v>0.21951219512195122</v>
      </c>
      <c r="Y572" s="193">
        <f t="shared" si="124"/>
        <v>0</v>
      </c>
      <c r="Z572" s="193">
        <f t="shared" si="125"/>
        <v>0</v>
      </c>
      <c r="AA572" s="193">
        <f t="shared" si="126"/>
        <v>0</v>
      </c>
      <c r="AB572" s="193">
        <f t="shared" si="127"/>
        <v>0</v>
      </c>
      <c r="AC572" s="193">
        <f t="shared" si="128"/>
        <v>0</v>
      </c>
      <c r="AD572" s="193">
        <f t="shared" si="129"/>
        <v>0.6097560975609756</v>
      </c>
      <c r="AE572" s="193" t="str">
        <f t="shared" si="130"/>
        <v>Bush</v>
      </c>
      <c r="AF572" s="193"/>
      <c r="AG572" s="193" t="str">
        <f t="shared" si="117"/>
        <v>40-840</v>
      </c>
      <c r="AH572" s="209" t="s">
        <v>5945</v>
      </c>
      <c r="AJ572" s="202">
        <v>40</v>
      </c>
      <c r="AK572" s="202" t="s">
        <v>5202</v>
      </c>
      <c r="AL572" s="209" t="s">
        <v>5945</v>
      </c>
      <c r="AR572"/>
    </row>
    <row r="573" spans="1:44" s="202" customFormat="1" x14ac:dyDescent="0.25">
      <c r="A573" s="193" t="s">
        <v>5570</v>
      </c>
      <c r="B573" s="193">
        <v>40</v>
      </c>
      <c r="C573" s="193" t="s">
        <v>5202</v>
      </c>
      <c r="D573" s="198" t="s">
        <v>5941</v>
      </c>
      <c r="E573" s="198" t="s">
        <v>5539</v>
      </c>
      <c r="F573" s="193">
        <v>80</v>
      </c>
      <c r="G573" s="193">
        <v>50</v>
      </c>
      <c r="H573" s="193">
        <v>40</v>
      </c>
      <c r="I573" s="193">
        <v>17</v>
      </c>
      <c r="J573" s="193">
        <v>18</v>
      </c>
      <c r="K573" s="193">
        <v>0</v>
      </c>
      <c r="L573" s="202">
        <v>0</v>
      </c>
      <c r="M573" s="193">
        <v>0</v>
      </c>
      <c r="N573" s="193">
        <v>0</v>
      </c>
      <c r="O573" s="193">
        <v>0</v>
      </c>
      <c r="P573" s="193">
        <v>4</v>
      </c>
      <c r="Q573" s="193">
        <v>0</v>
      </c>
      <c r="R573" s="193">
        <v>0</v>
      </c>
      <c r="S573" s="193">
        <f t="shared" si="118"/>
        <v>39</v>
      </c>
      <c r="T573" s="193">
        <f t="shared" si="119"/>
        <v>0.4358974358974359</v>
      </c>
      <c r="U573" s="197">
        <f t="shared" si="120"/>
        <v>0</v>
      </c>
      <c r="V573" s="193">
        <f t="shared" si="121"/>
        <v>0.46153846153846156</v>
      </c>
      <c r="W573" s="193">
        <f t="shared" si="122"/>
        <v>0</v>
      </c>
      <c r="X573" s="193">
        <f t="shared" si="123"/>
        <v>0.10256410256410256</v>
      </c>
      <c r="Y573" s="193">
        <f t="shared" si="124"/>
        <v>0</v>
      </c>
      <c r="Z573" s="193">
        <f t="shared" si="125"/>
        <v>0</v>
      </c>
      <c r="AA573" s="193">
        <f t="shared" si="126"/>
        <v>0</v>
      </c>
      <c r="AB573" s="193">
        <f t="shared" si="127"/>
        <v>0</v>
      </c>
      <c r="AC573" s="193">
        <f t="shared" si="128"/>
        <v>0</v>
      </c>
      <c r="AD573" s="193">
        <f t="shared" si="129"/>
        <v>2.4615384615384617</v>
      </c>
      <c r="AE573" s="193" t="str">
        <f t="shared" si="130"/>
        <v>Clinton</v>
      </c>
      <c r="AF573" s="193"/>
      <c r="AG573" s="193" t="str">
        <f t="shared" si="117"/>
        <v>40-845</v>
      </c>
      <c r="AH573" s="209" t="s">
        <v>5941</v>
      </c>
      <c r="AJ573" s="202">
        <v>40</v>
      </c>
      <c r="AK573" s="202" t="s">
        <v>5202</v>
      </c>
      <c r="AL573" s="209" t="s">
        <v>5941</v>
      </c>
      <c r="AR573"/>
    </row>
    <row r="574" spans="1:44" s="202" customFormat="1" x14ac:dyDescent="0.25">
      <c r="A574" s="193" t="s">
        <v>5571</v>
      </c>
      <c r="B574" s="193">
        <v>40</v>
      </c>
      <c r="C574" s="193" t="s">
        <v>5202</v>
      </c>
      <c r="D574" s="198" t="s">
        <v>5943</v>
      </c>
      <c r="E574" s="198" t="s">
        <v>5540</v>
      </c>
      <c r="F574" s="193">
        <v>54.04</v>
      </c>
      <c r="G574" s="193">
        <v>198</v>
      </c>
      <c r="H574" s="193">
        <v>107</v>
      </c>
      <c r="I574" s="193">
        <v>61</v>
      </c>
      <c r="J574" s="193">
        <v>36</v>
      </c>
      <c r="K574" s="193">
        <v>0</v>
      </c>
      <c r="L574" s="193">
        <v>0</v>
      </c>
      <c r="M574" s="193">
        <v>0</v>
      </c>
      <c r="N574" s="193">
        <v>0</v>
      </c>
      <c r="O574" s="193">
        <v>0</v>
      </c>
      <c r="P574" s="193">
        <v>9</v>
      </c>
      <c r="Q574" s="193">
        <v>1</v>
      </c>
      <c r="R574" s="193">
        <v>0</v>
      </c>
      <c r="S574" s="193">
        <f t="shared" si="118"/>
        <v>107</v>
      </c>
      <c r="T574" s="193">
        <f t="shared" si="119"/>
        <v>0.57009345794392519</v>
      </c>
      <c r="U574" s="197">
        <f t="shared" si="120"/>
        <v>0</v>
      </c>
      <c r="V574" s="193">
        <f t="shared" si="121"/>
        <v>0.3364485981308411</v>
      </c>
      <c r="W574" s="193">
        <f t="shared" si="122"/>
        <v>0</v>
      </c>
      <c r="X574" s="193">
        <f t="shared" si="123"/>
        <v>8.4112149532710276E-2</v>
      </c>
      <c r="Y574" s="193">
        <f t="shared" si="124"/>
        <v>0</v>
      </c>
      <c r="Z574" s="193">
        <f t="shared" si="125"/>
        <v>0</v>
      </c>
      <c r="AA574" s="193">
        <f t="shared" si="126"/>
        <v>0</v>
      </c>
      <c r="AB574" s="193">
        <f t="shared" si="127"/>
        <v>9.3457943925233638E-3</v>
      </c>
      <c r="AC574" s="193">
        <f t="shared" si="128"/>
        <v>0</v>
      </c>
      <c r="AD574" s="193">
        <f t="shared" si="129"/>
        <v>0.57009345794392519</v>
      </c>
      <c r="AE574" s="193" t="str">
        <f t="shared" si="130"/>
        <v>Bush</v>
      </c>
      <c r="AF574" s="193"/>
      <c r="AG574" s="193" t="str">
        <f t="shared" si="117"/>
        <v>40-855</v>
      </c>
      <c r="AH574" s="209" t="s">
        <v>5943</v>
      </c>
      <c r="AJ574" s="202">
        <v>40</v>
      </c>
      <c r="AK574" s="202" t="s">
        <v>5202</v>
      </c>
      <c r="AL574" s="209" t="s">
        <v>5943</v>
      </c>
      <c r="AR574"/>
    </row>
    <row r="575" spans="1:44" s="202" customFormat="1" x14ac:dyDescent="0.25">
      <c r="A575" s="193" t="s">
        <v>5572</v>
      </c>
      <c r="B575" s="193">
        <v>40</v>
      </c>
      <c r="C575" s="193" t="s">
        <v>5202</v>
      </c>
      <c r="D575" s="198" t="s">
        <v>5946</v>
      </c>
      <c r="E575" s="198" t="s">
        <v>5541</v>
      </c>
      <c r="F575" s="193">
        <v>55.49</v>
      </c>
      <c r="G575" s="193">
        <v>364</v>
      </c>
      <c r="H575" s="193">
        <v>202</v>
      </c>
      <c r="I575" s="193">
        <v>93</v>
      </c>
      <c r="J575" s="193">
        <v>53</v>
      </c>
      <c r="K575" s="193">
        <v>0</v>
      </c>
      <c r="L575" s="193">
        <v>1</v>
      </c>
      <c r="M575" s="193">
        <v>0</v>
      </c>
      <c r="N575" s="193">
        <v>0</v>
      </c>
      <c r="O575" s="193">
        <v>0</v>
      </c>
      <c r="P575" s="193">
        <v>53</v>
      </c>
      <c r="Q575" s="193">
        <v>0</v>
      </c>
      <c r="R575" s="193">
        <v>0</v>
      </c>
      <c r="S575" s="193">
        <f t="shared" si="118"/>
        <v>200</v>
      </c>
      <c r="T575" s="193">
        <f t="shared" si="119"/>
        <v>0.46500000000000002</v>
      </c>
      <c r="U575" s="197">
        <f t="shared" si="120"/>
        <v>0</v>
      </c>
      <c r="V575" s="193">
        <f t="shared" si="121"/>
        <v>0.26500000000000001</v>
      </c>
      <c r="W575" s="193">
        <f t="shared" si="122"/>
        <v>0</v>
      </c>
      <c r="X575" s="193">
        <f t="shared" si="123"/>
        <v>0.26500000000000001</v>
      </c>
      <c r="Y575" s="193">
        <f t="shared" si="124"/>
        <v>5.0000000000000001E-3</v>
      </c>
      <c r="Z575" s="193">
        <f t="shared" si="125"/>
        <v>0</v>
      </c>
      <c r="AA575" s="193">
        <f t="shared" si="126"/>
        <v>0</v>
      </c>
      <c r="AB575" s="193">
        <f t="shared" si="127"/>
        <v>0</v>
      </c>
      <c r="AC575" s="193">
        <f t="shared" si="128"/>
        <v>0</v>
      </c>
      <c r="AD575" s="193">
        <f t="shared" si="129"/>
        <v>0.46500000000000002</v>
      </c>
      <c r="AE575" s="193" t="str">
        <f t="shared" si="130"/>
        <v>Bush</v>
      </c>
      <c r="AF575" s="193"/>
      <c r="AG575" s="193" t="str">
        <f t="shared" si="117"/>
        <v>40-860</v>
      </c>
      <c r="AH575" s="209" t="s">
        <v>5946</v>
      </c>
      <c r="AJ575" s="202">
        <v>40</v>
      </c>
      <c r="AK575" s="202" t="s">
        <v>5202</v>
      </c>
      <c r="AL575" s="209" t="s">
        <v>5946</v>
      </c>
      <c r="AR575"/>
    </row>
    <row r="576" spans="1:44" s="202" customFormat="1" x14ac:dyDescent="0.25">
      <c r="A576" s="193" t="s">
        <v>5573</v>
      </c>
      <c r="B576" s="193">
        <v>40</v>
      </c>
      <c r="C576" s="193" t="s">
        <v>5202</v>
      </c>
      <c r="D576" s="198" t="s">
        <v>5941</v>
      </c>
      <c r="E576" s="198" t="s">
        <v>5542</v>
      </c>
      <c r="F576" s="193">
        <v>70</v>
      </c>
      <c r="G576" s="193">
        <v>90</v>
      </c>
      <c r="H576" s="193">
        <v>63</v>
      </c>
      <c r="I576" s="193">
        <v>36</v>
      </c>
      <c r="J576" s="193">
        <v>17</v>
      </c>
      <c r="K576" s="193">
        <v>0</v>
      </c>
      <c r="L576" s="193">
        <v>0</v>
      </c>
      <c r="M576" s="193">
        <v>0</v>
      </c>
      <c r="N576" s="193">
        <v>0</v>
      </c>
      <c r="O576" s="193">
        <v>0</v>
      </c>
      <c r="P576" s="193">
        <v>7</v>
      </c>
      <c r="Q576" s="193">
        <v>0</v>
      </c>
      <c r="R576" s="193">
        <v>0</v>
      </c>
      <c r="S576" s="193">
        <f t="shared" si="118"/>
        <v>60</v>
      </c>
      <c r="T576" s="193">
        <f t="shared" si="119"/>
        <v>0.6</v>
      </c>
      <c r="U576" s="197">
        <f t="shared" si="120"/>
        <v>0</v>
      </c>
      <c r="V576" s="193">
        <f t="shared" si="121"/>
        <v>0.28333333333333333</v>
      </c>
      <c r="W576" s="193">
        <f t="shared" si="122"/>
        <v>0</v>
      </c>
      <c r="X576" s="193">
        <f t="shared" si="123"/>
        <v>0.11666666666666667</v>
      </c>
      <c r="Y576" s="193">
        <f t="shared" si="124"/>
        <v>0</v>
      </c>
      <c r="Z576" s="193">
        <f t="shared" si="125"/>
        <v>0</v>
      </c>
      <c r="AA576" s="193">
        <f t="shared" si="126"/>
        <v>0</v>
      </c>
      <c r="AB576" s="193">
        <f t="shared" si="127"/>
        <v>0</v>
      </c>
      <c r="AC576" s="193">
        <f t="shared" si="128"/>
        <v>0</v>
      </c>
      <c r="AD576" s="193">
        <f t="shared" si="129"/>
        <v>0.6</v>
      </c>
      <c r="AE576" s="193" t="str">
        <f t="shared" si="130"/>
        <v>Bush</v>
      </c>
      <c r="AF576" s="193"/>
      <c r="AG576" s="193" t="str">
        <f t="shared" si="117"/>
        <v>40-870</v>
      </c>
      <c r="AH576" s="209" t="s">
        <v>5941</v>
      </c>
      <c r="AJ576" s="202">
        <v>40</v>
      </c>
      <c r="AK576" s="202" t="s">
        <v>5202</v>
      </c>
      <c r="AL576" s="209" t="s">
        <v>5941</v>
      </c>
      <c r="AR576"/>
    </row>
    <row r="577" spans="1:44" s="202" customFormat="1" x14ac:dyDescent="0.25">
      <c r="A577" s="193" t="s">
        <v>5574</v>
      </c>
      <c r="B577" s="193">
        <v>40</v>
      </c>
      <c r="C577" s="193" t="s">
        <v>5202</v>
      </c>
      <c r="D577" s="198" t="s">
        <v>5945</v>
      </c>
      <c r="E577" s="198" t="s">
        <v>5543</v>
      </c>
      <c r="F577" s="193">
        <v>59.01</v>
      </c>
      <c r="G577" s="193">
        <v>61</v>
      </c>
      <c r="H577" s="193">
        <v>36</v>
      </c>
      <c r="I577" s="193">
        <v>17</v>
      </c>
      <c r="J577" s="193">
        <v>10</v>
      </c>
      <c r="K577" s="193">
        <v>0</v>
      </c>
      <c r="L577" s="193">
        <v>1</v>
      </c>
      <c r="M577" s="193">
        <v>0</v>
      </c>
      <c r="N577" s="193">
        <v>0</v>
      </c>
      <c r="O577" s="193">
        <v>0</v>
      </c>
      <c r="P577" s="193">
        <v>6</v>
      </c>
      <c r="Q577" s="193">
        <v>0</v>
      </c>
      <c r="R577" s="193">
        <v>0</v>
      </c>
      <c r="S577" s="193">
        <f t="shared" si="118"/>
        <v>34</v>
      </c>
      <c r="T577" s="193">
        <f t="shared" si="119"/>
        <v>0.5</v>
      </c>
      <c r="U577" s="197">
        <f t="shared" si="120"/>
        <v>0</v>
      </c>
      <c r="V577" s="193">
        <f t="shared" si="121"/>
        <v>0.29411764705882354</v>
      </c>
      <c r="W577" s="193">
        <f t="shared" si="122"/>
        <v>0</v>
      </c>
      <c r="X577" s="193">
        <f t="shared" si="123"/>
        <v>0.17647058823529413</v>
      </c>
      <c r="Y577" s="193">
        <f t="shared" si="124"/>
        <v>2.9411764705882353E-2</v>
      </c>
      <c r="Z577" s="193">
        <f t="shared" si="125"/>
        <v>0</v>
      </c>
      <c r="AA577" s="193">
        <f t="shared" si="126"/>
        <v>0</v>
      </c>
      <c r="AB577" s="193">
        <f t="shared" si="127"/>
        <v>0</v>
      </c>
      <c r="AC577" s="193">
        <f t="shared" si="128"/>
        <v>0</v>
      </c>
      <c r="AD577" s="193">
        <f t="shared" si="129"/>
        <v>0.5</v>
      </c>
      <c r="AE577" s="193" t="str">
        <f t="shared" si="130"/>
        <v>Bush</v>
      </c>
      <c r="AF577" s="193"/>
      <c r="AG577" s="193" t="str">
        <f t="shared" si="117"/>
        <v>40-875</v>
      </c>
      <c r="AH577" s="209" t="s">
        <v>5945</v>
      </c>
      <c r="AJ577" s="202">
        <v>40</v>
      </c>
      <c r="AK577" s="202" t="s">
        <v>5202</v>
      </c>
      <c r="AL577" s="209" t="s">
        <v>5945</v>
      </c>
      <c r="AR577"/>
    </row>
    <row r="578" spans="1:44" s="202" customFormat="1" x14ac:dyDescent="0.25">
      <c r="A578" s="193" t="s">
        <v>5575</v>
      </c>
      <c r="B578" s="193">
        <v>40</v>
      </c>
      <c r="C578" s="193" t="s">
        <v>5202</v>
      </c>
      <c r="D578" s="198" t="s">
        <v>5946</v>
      </c>
      <c r="E578" s="198" t="s">
        <v>5544</v>
      </c>
      <c r="F578" s="193">
        <v>62.19</v>
      </c>
      <c r="G578" s="193">
        <v>365</v>
      </c>
      <c r="H578" s="193">
        <v>227</v>
      </c>
      <c r="I578" s="193">
        <v>82</v>
      </c>
      <c r="J578" s="193">
        <v>73</v>
      </c>
      <c r="K578" s="193">
        <v>0</v>
      </c>
      <c r="L578" s="193">
        <v>0</v>
      </c>
      <c r="M578" s="193">
        <v>0</v>
      </c>
      <c r="N578" s="193">
        <v>2</v>
      </c>
      <c r="O578" s="193">
        <v>0</v>
      </c>
      <c r="P578" s="193">
        <v>67</v>
      </c>
      <c r="Q578" s="193">
        <v>0</v>
      </c>
      <c r="R578" s="193">
        <v>0</v>
      </c>
      <c r="S578" s="193">
        <f t="shared" si="118"/>
        <v>224</v>
      </c>
      <c r="T578" s="193">
        <f t="shared" si="119"/>
        <v>0.36607142857142855</v>
      </c>
      <c r="U578" s="197">
        <f t="shared" si="120"/>
        <v>0</v>
      </c>
      <c r="V578" s="193">
        <f t="shared" si="121"/>
        <v>0.32589285714285715</v>
      </c>
      <c r="W578" s="193">
        <f t="shared" si="122"/>
        <v>0</v>
      </c>
      <c r="X578" s="193">
        <f t="shared" si="123"/>
        <v>0.29910714285714285</v>
      </c>
      <c r="Y578" s="193">
        <f t="shared" si="124"/>
        <v>0</v>
      </c>
      <c r="Z578" s="193">
        <f t="shared" si="125"/>
        <v>0</v>
      </c>
      <c r="AA578" s="193">
        <f t="shared" si="126"/>
        <v>8.9285714285714281E-3</v>
      </c>
      <c r="AB578" s="193">
        <f t="shared" si="127"/>
        <v>0</v>
      </c>
      <c r="AC578" s="193">
        <f t="shared" si="128"/>
        <v>0</v>
      </c>
      <c r="AD578" s="193">
        <f t="shared" si="129"/>
        <v>0.36607142857142855</v>
      </c>
      <c r="AE578" s="193" t="str">
        <f t="shared" si="130"/>
        <v>Bush</v>
      </c>
      <c r="AF578" s="193"/>
      <c r="AG578" s="193" t="str">
        <f t="shared" ref="AG578:AG596" si="131">A578</f>
        <v>40-885</v>
      </c>
      <c r="AH578" s="209" t="s">
        <v>5946</v>
      </c>
      <c r="AJ578" s="202">
        <v>40</v>
      </c>
      <c r="AK578" s="202" t="s">
        <v>5202</v>
      </c>
      <c r="AL578" s="209" t="s">
        <v>5946</v>
      </c>
      <c r="AR578"/>
    </row>
    <row r="579" spans="1:44" s="202" customFormat="1" x14ac:dyDescent="0.25">
      <c r="A579" s="193" t="s">
        <v>5576</v>
      </c>
      <c r="B579" s="193">
        <v>40</v>
      </c>
      <c r="C579" s="193" t="s">
        <v>5202</v>
      </c>
      <c r="D579" s="198" t="s">
        <v>5941</v>
      </c>
      <c r="E579" s="198" t="s">
        <v>5545</v>
      </c>
      <c r="F579" s="193">
        <v>77.290000000000006</v>
      </c>
      <c r="G579" s="193">
        <v>207</v>
      </c>
      <c r="H579" s="193">
        <v>160</v>
      </c>
      <c r="I579" s="193">
        <v>98</v>
      </c>
      <c r="J579" s="193">
        <v>42</v>
      </c>
      <c r="K579" s="193">
        <v>0</v>
      </c>
      <c r="L579" s="193">
        <v>0</v>
      </c>
      <c r="M579" s="193">
        <v>0</v>
      </c>
      <c r="N579" s="193">
        <v>2</v>
      </c>
      <c r="O579" s="193">
        <v>1</v>
      </c>
      <c r="P579" s="193">
        <v>8</v>
      </c>
      <c r="Q579" s="193">
        <v>0</v>
      </c>
      <c r="R579" s="193">
        <v>0</v>
      </c>
      <c r="S579" s="193">
        <f t="shared" ref="S579:S593" si="132">SUM(I579:R579)</f>
        <v>151</v>
      </c>
      <c r="T579" s="193">
        <f t="shared" ref="T579:T596" si="133">I579/S579</f>
        <v>0.64900662251655628</v>
      </c>
      <c r="U579" s="197">
        <f t="shared" ref="U579:U596" si="134">K579/S579</f>
        <v>0</v>
      </c>
      <c r="V579" s="193">
        <f t="shared" ref="V579:V596" si="135">J579/S579</f>
        <v>0.27814569536423839</v>
      </c>
      <c r="W579" s="193">
        <f t="shared" ref="W579:W596" si="136">O579/S579</f>
        <v>6.6225165562913907E-3</v>
      </c>
      <c r="X579" s="193">
        <f t="shared" ref="X579:X596" si="137">P579/S579</f>
        <v>5.2980132450331126E-2</v>
      </c>
      <c r="Y579" s="193">
        <f t="shared" ref="Y579:Y596" si="138">L579/S579</f>
        <v>0</v>
      </c>
      <c r="Z579" s="193">
        <f t="shared" ref="Z579:Z596" si="139">M579/S579</f>
        <v>0</v>
      </c>
      <c r="AA579" s="193">
        <f t="shared" ref="AA579:AA596" si="140">N579/S579</f>
        <v>1.3245033112582781E-2</v>
      </c>
      <c r="AB579" s="193">
        <f t="shared" ref="AB579:AB596" si="141">Q579/S579</f>
        <v>0</v>
      </c>
      <c r="AC579" s="193">
        <f t="shared" ref="AC579:AC596" si="142">R579/S579</f>
        <v>0</v>
      </c>
      <c r="AD579" s="193">
        <f t="shared" ref="AD579:AD596" si="143">IF(S579=0,10,IF(MAX(I579:R579)=LARGE(I579:R579,2),9,IF(I579=MAX(I579:R579),T579,IF(K579=MAX(I579:R579),U579+1,IF(J579=MAX(I579:R579),V579+2,IF(O579=MAX(I579:R579),W579+3,IF(P579=MAX(I579:R579),X579+4,IF(L579=MAX(I579:R579),Y579+5,IF(M579=MAX(I579:R579),Z579+6,IF(N579=MAX(I579:R579),AA579+7,IF(Q579=MAX(I579:R579),AB579+8,-1)))))))))))</f>
        <v>0.64900662251655628</v>
      </c>
      <c r="AE579" s="193" t="str">
        <f t="shared" ref="AE579:AE596" si="144">IF(AD579&gt;=9,"Tie",IF(AD579&gt;4,"Perot",IF(AD579&gt;2,"Clinton","Bush")))</f>
        <v>Bush</v>
      </c>
      <c r="AF579" s="193"/>
      <c r="AG579" s="193" t="str">
        <f t="shared" si="131"/>
        <v>40-890</v>
      </c>
      <c r="AH579" s="209" t="s">
        <v>5941</v>
      </c>
      <c r="AJ579" s="202">
        <v>40</v>
      </c>
      <c r="AK579" s="202" t="s">
        <v>5202</v>
      </c>
      <c r="AL579" s="209" t="s">
        <v>5941</v>
      </c>
      <c r="AR579"/>
    </row>
    <row r="580" spans="1:44" s="202" customFormat="1" x14ac:dyDescent="0.25">
      <c r="A580" s="193" t="s">
        <v>5557</v>
      </c>
      <c r="B580" s="193">
        <v>40</v>
      </c>
      <c r="C580" s="193" t="s">
        <v>5202</v>
      </c>
      <c r="D580" s="198" t="s">
        <v>5944</v>
      </c>
      <c r="E580" s="198" t="s">
        <v>5546</v>
      </c>
      <c r="F580" s="193">
        <v>76.92</v>
      </c>
      <c r="G580" s="193">
        <v>26</v>
      </c>
      <c r="H580" s="193">
        <v>20</v>
      </c>
      <c r="I580" s="193">
        <v>11</v>
      </c>
      <c r="J580" s="202">
        <v>6</v>
      </c>
      <c r="K580" s="202">
        <v>0</v>
      </c>
      <c r="L580" s="193">
        <v>0</v>
      </c>
      <c r="M580" s="193">
        <v>0</v>
      </c>
      <c r="N580" s="193">
        <v>0</v>
      </c>
      <c r="O580" s="193">
        <v>0</v>
      </c>
      <c r="P580" s="193">
        <v>2</v>
      </c>
      <c r="Q580" s="193">
        <v>0</v>
      </c>
      <c r="R580" s="202">
        <v>0</v>
      </c>
      <c r="S580" s="193">
        <f t="shared" si="132"/>
        <v>19</v>
      </c>
      <c r="T580" s="193">
        <f t="shared" si="133"/>
        <v>0.57894736842105265</v>
      </c>
      <c r="U580" s="197">
        <f t="shared" si="134"/>
        <v>0</v>
      </c>
      <c r="V580" s="193">
        <f t="shared" si="135"/>
        <v>0.31578947368421051</v>
      </c>
      <c r="W580" s="193">
        <f t="shared" si="136"/>
        <v>0</v>
      </c>
      <c r="X580" s="193">
        <f t="shared" si="137"/>
        <v>0.10526315789473684</v>
      </c>
      <c r="Y580" s="193">
        <f t="shared" si="138"/>
        <v>0</v>
      </c>
      <c r="Z580" s="193">
        <f t="shared" si="139"/>
        <v>0</v>
      </c>
      <c r="AA580" s="193">
        <f t="shared" si="140"/>
        <v>0</v>
      </c>
      <c r="AB580" s="193">
        <f t="shared" si="141"/>
        <v>0</v>
      </c>
      <c r="AC580" s="193">
        <f t="shared" si="142"/>
        <v>0</v>
      </c>
      <c r="AD580" s="193">
        <f t="shared" si="143"/>
        <v>0.57894736842105265</v>
      </c>
      <c r="AE580" s="193" t="str">
        <f t="shared" si="144"/>
        <v>Bush</v>
      </c>
      <c r="AF580" s="193"/>
      <c r="AG580" s="193" t="str">
        <f t="shared" si="131"/>
        <v>40-895</v>
      </c>
      <c r="AH580" s="209" t="s">
        <v>5944</v>
      </c>
      <c r="AJ580" s="202">
        <v>40</v>
      </c>
      <c r="AK580" s="202" t="s">
        <v>5202</v>
      </c>
      <c r="AL580" s="209" t="s">
        <v>5944</v>
      </c>
      <c r="AR580"/>
    </row>
    <row r="581" spans="1:44" s="202" customFormat="1" x14ac:dyDescent="0.25">
      <c r="A581" s="193" t="s">
        <v>5558</v>
      </c>
      <c r="B581" s="193">
        <v>40</v>
      </c>
      <c r="C581" s="193" t="s">
        <v>5202</v>
      </c>
      <c r="D581" s="198" t="s">
        <v>5945</v>
      </c>
      <c r="E581" s="198" t="s">
        <v>5547</v>
      </c>
      <c r="F581" s="193">
        <v>44.44</v>
      </c>
      <c r="G581" s="193">
        <v>54</v>
      </c>
      <c r="H581" s="193">
        <v>24</v>
      </c>
      <c r="I581" s="193">
        <v>13</v>
      </c>
      <c r="J581" s="193">
        <v>8</v>
      </c>
      <c r="K581" s="193">
        <v>0</v>
      </c>
      <c r="L581" s="193">
        <v>0</v>
      </c>
      <c r="M581" s="193">
        <v>0</v>
      </c>
      <c r="N581" s="193">
        <v>0</v>
      </c>
      <c r="O581" s="193">
        <v>0</v>
      </c>
      <c r="P581" s="193">
        <v>1</v>
      </c>
      <c r="Q581" s="193">
        <v>0</v>
      </c>
      <c r="R581" s="193">
        <v>0</v>
      </c>
      <c r="S581" s="193">
        <f t="shared" si="132"/>
        <v>22</v>
      </c>
      <c r="T581" s="193">
        <f t="shared" si="133"/>
        <v>0.59090909090909094</v>
      </c>
      <c r="U581" s="197">
        <f t="shared" si="134"/>
        <v>0</v>
      </c>
      <c r="V581" s="193">
        <f t="shared" si="135"/>
        <v>0.36363636363636365</v>
      </c>
      <c r="W581" s="193">
        <f t="shared" si="136"/>
        <v>0</v>
      </c>
      <c r="X581" s="193">
        <f t="shared" si="137"/>
        <v>4.5454545454545456E-2</v>
      </c>
      <c r="Y581" s="193">
        <f t="shared" si="138"/>
        <v>0</v>
      </c>
      <c r="Z581" s="193">
        <f t="shared" si="139"/>
        <v>0</v>
      </c>
      <c r="AA581" s="193">
        <f t="shared" si="140"/>
        <v>0</v>
      </c>
      <c r="AB581" s="193">
        <f t="shared" si="141"/>
        <v>0</v>
      </c>
      <c r="AC581" s="193">
        <f t="shared" si="142"/>
        <v>0</v>
      </c>
      <c r="AD581" s="193">
        <f t="shared" si="143"/>
        <v>0.59090909090909094</v>
      </c>
      <c r="AE581" s="193" t="str">
        <f t="shared" si="144"/>
        <v>Bush</v>
      </c>
      <c r="AF581" s="193"/>
      <c r="AG581" s="193" t="str">
        <f t="shared" si="131"/>
        <v>40-905</v>
      </c>
      <c r="AH581" s="209" t="s">
        <v>5945</v>
      </c>
      <c r="AJ581" s="202">
        <v>40</v>
      </c>
      <c r="AK581" s="202" t="s">
        <v>5202</v>
      </c>
      <c r="AL581" s="209" t="s">
        <v>5945</v>
      </c>
      <c r="AR581"/>
    </row>
    <row r="582" spans="1:44" s="202" customFormat="1" x14ac:dyDescent="0.25">
      <c r="A582" s="193" t="s">
        <v>5560</v>
      </c>
      <c r="B582" s="193">
        <v>40</v>
      </c>
      <c r="C582" s="193" t="s">
        <v>5202</v>
      </c>
      <c r="D582" s="198" t="s">
        <v>5945</v>
      </c>
      <c r="E582" s="198" t="s">
        <v>5548</v>
      </c>
      <c r="F582" s="193">
        <v>70.27</v>
      </c>
      <c r="G582" s="193">
        <v>74</v>
      </c>
      <c r="H582" s="193">
        <v>52</v>
      </c>
      <c r="I582" s="193">
        <v>28</v>
      </c>
      <c r="J582" s="193">
        <v>6</v>
      </c>
      <c r="K582" s="193">
        <v>0</v>
      </c>
      <c r="L582" s="193">
        <v>0</v>
      </c>
      <c r="M582" s="193">
        <v>1</v>
      </c>
      <c r="N582" s="193">
        <v>0</v>
      </c>
      <c r="O582" s="193">
        <v>0</v>
      </c>
      <c r="P582" s="193">
        <v>13</v>
      </c>
      <c r="Q582" s="193">
        <v>0</v>
      </c>
      <c r="R582" s="193">
        <v>0</v>
      </c>
      <c r="S582" s="193">
        <f t="shared" si="132"/>
        <v>48</v>
      </c>
      <c r="T582" s="193">
        <f t="shared" si="133"/>
        <v>0.58333333333333337</v>
      </c>
      <c r="U582" s="197">
        <f t="shared" si="134"/>
        <v>0</v>
      </c>
      <c r="V582" s="193">
        <f t="shared" si="135"/>
        <v>0.125</v>
      </c>
      <c r="W582" s="193">
        <f t="shared" si="136"/>
        <v>0</v>
      </c>
      <c r="X582" s="193">
        <f t="shared" si="137"/>
        <v>0.27083333333333331</v>
      </c>
      <c r="Y582" s="193">
        <f t="shared" si="138"/>
        <v>0</v>
      </c>
      <c r="Z582" s="193">
        <f t="shared" si="139"/>
        <v>2.0833333333333332E-2</v>
      </c>
      <c r="AA582" s="193">
        <f t="shared" si="140"/>
        <v>0</v>
      </c>
      <c r="AB582" s="193">
        <f t="shared" si="141"/>
        <v>0</v>
      </c>
      <c r="AC582" s="193">
        <f t="shared" si="142"/>
        <v>0</v>
      </c>
      <c r="AD582" s="193">
        <f t="shared" si="143"/>
        <v>0.58333333333333337</v>
      </c>
      <c r="AE582" s="193" t="str">
        <f t="shared" si="144"/>
        <v>Bush</v>
      </c>
      <c r="AF582" s="193"/>
      <c r="AG582" s="193" t="str">
        <f t="shared" si="131"/>
        <v>40-910</v>
      </c>
      <c r="AH582" s="209" t="s">
        <v>5945</v>
      </c>
      <c r="AJ582" s="202">
        <v>40</v>
      </c>
      <c r="AK582" s="202" t="s">
        <v>5202</v>
      </c>
      <c r="AL582" s="209" t="s">
        <v>5945</v>
      </c>
      <c r="AR582"/>
    </row>
    <row r="583" spans="1:44" s="202" customFormat="1" x14ac:dyDescent="0.25">
      <c r="A583" s="193" t="s">
        <v>5561</v>
      </c>
      <c r="B583" s="193">
        <v>40</v>
      </c>
      <c r="C583" s="193" t="s">
        <v>5202</v>
      </c>
      <c r="D583" s="198" t="s">
        <v>5943</v>
      </c>
      <c r="E583" s="198" t="s">
        <v>5549</v>
      </c>
      <c r="F583" s="193">
        <v>40.61</v>
      </c>
      <c r="G583" s="193">
        <v>421</v>
      </c>
      <c r="H583" s="193">
        <v>171</v>
      </c>
      <c r="I583" s="193">
        <v>79</v>
      </c>
      <c r="J583" s="193">
        <v>45</v>
      </c>
      <c r="K583" s="193">
        <v>0</v>
      </c>
      <c r="L583" s="193">
        <v>0</v>
      </c>
      <c r="M583" s="193">
        <v>0</v>
      </c>
      <c r="N583" s="193">
        <v>0</v>
      </c>
      <c r="O583" s="193">
        <v>0</v>
      </c>
      <c r="P583" s="193">
        <v>43</v>
      </c>
      <c r="Q583" s="193">
        <v>0</v>
      </c>
      <c r="R583" s="193">
        <v>0</v>
      </c>
      <c r="S583" s="193">
        <f t="shared" si="132"/>
        <v>167</v>
      </c>
      <c r="T583" s="193">
        <f t="shared" si="133"/>
        <v>0.47305389221556887</v>
      </c>
      <c r="U583" s="197">
        <f t="shared" si="134"/>
        <v>0</v>
      </c>
      <c r="V583" s="193">
        <f t="shared" si="135"/>
        <v>0.26946107784431139</v>
      </c>
      <c r="W583" s="193">
        <f t="shared" si="136"/>
        <v>0</v>
      </c>
      <c r="X583" s="193">
        <f t="shared" si="137"/>
        <v>0.25748502994011974</v>
      </c>
      <c r="Y583" s="193">
        <f t="shared" si="138"/>
        <v>0</v>
      </c>
      <c r="Z583" s="193">
        <f t="shared" si="139"/>
        <v>0</v>
      </c>
      <c r="AA583" s="193">
        <f t="shared" si="140"/>
        <v>0</v>
      </c>
      <c r="AB583" s="193">
        <f t="shared" si="141"/>
        <v>0</v>
      </c>
      <c r="AC583" s="193">
        <f t="shared" si="142"/>
        <v>0</v>
      </c>
      <c r="AD583" s="193">
        <f t="shared" si="143"/>
        <v>0.47305389221556887</v>
      </c>
      <c r="AE583" s="193" t="str">
        <f t="shared" si="144"/>
        <v>Bush</v>
      </c>
      <c r="AF583" s="193"/>
      <c r="AG583" s="193" t="str">
        <f t="shared" si="131"/>
        <v>40-915</v>
      </c>
      <c r="AH583" s="209" t="s">
        <v>5943</v>
      </c>
      <c r="AJ583" s="202">
        <v>40</v>
      </c>
      <c r="AK583" s="202" t="s">
        <v>5202</v>
      </c>
      <c r="AL583" s="209" t="s">
        <v>5943</v>
      </c>
      <c r="AR583"/>
    </row>
    <row r="584" spans="1:44" s="202" customFormat="1" x14ac:dyDescent="0.25">
      <c r="A584" s="193" t="s">
        <v>5559</v>
      </c>
      <c r="B584" s="193">
        <v>40</v>
      </c>
      <c r="C584" s="193" t="s">
        <v>5202</v>
      </c>
      <c r="D584" s="198" t="s">
        <v>5946</v>
      </c>
      <c r="E584" s="198" t="s">
        <v>5550</v>
      </c>
      <c r="F584" s="193">
        <v>63.38</v>
      </c>
      <c r="G584" s="193">
        <v>71</v>
      </c>
      <c r="H584" s="193">
        <v>45</v>
      </c>
      <c r="I584" s="193">
        <v>16</v>
      </c>
      <c r="J584" s="202">
        <v>10</v>
      </c>
      <c r="K584" s="193">
        <v>0</v>
      </c>
      <c r="L584" s="193">
        <v>0</v>
      </c>
      <c r="M584" s="193">
        <v>0</v>
      </c>
      <c r="N584" s="193">
        <v>1</v>
      </c>
      <c r="O584" s="193">
        <v>0</v>
      </c>
      <c r="P584" s="193">
        <v>17</v>
      </c>
      <c r="Q584" s="193">
        <v>0</v>
      </c>
      <c r="R584" s="193">
        <v>0</v>
      </c>
      <c r="S584" s="193">
        <f t="shared" si="132"/>
        <v>44</v>
      </c>
      <c r="T584" s="193">
        <f t="shared" si="133"/>
        <v>0.36363636363636365</v>
      </c>
      <c r="U584" s="197">
        <f t="shared" si="134"/>
        <v>0</v>
      </c>
      <c r="V584" s="193">
        <f t="shared" si="135"/>
        <v>0.22727272727272727</v>
      </c>
      <c r="W584" s="193">
        <f t="shared" si="136"/>
        <v>0</v>
      </c>
      <c r="X584" s="193">
        <f t="shared" si="137"/>
        <v>0.38636363636363635</v>
      </c>
      <c r="Y584" s="193">
        <f t="shared" si="138"/>
        <v>0</v>
      </c>
      <c r="Z584" s="193">
        <f t="shared" si="139"/>
        <v>0</v>
      </c>
      <c r="AA584" s="193">
        <f t="shared" si="140"/>
        <v>2.2727272727272728E-2</v>
      </c>
      <c r="AB584" s="193">
        <f t="shared" si="141"/>
        <v>0</v>
      </c>
      <c r="AC584" s="193">
        <f t="shared" si="142"/>
        <v>0</v>
      </c>
      <c r="AD584" s="193">
        <f t="shared" si="143"/>
        <v>4.3863636363636367</v>
      </c>
      <c r="AE584" s="193" t="str">
        <f t="shared" si="144"/>
        <v>Perot</v>
      </c>
      <c r="AF584" s="193"/>
      <c r="AG584" s="193" t="str">
        <f t="shared" si="131"/>
        <v>40-920</v>
      </c>
      <c r="AH584" s="209" t="s">
        <v>5946</v>
      </c>
      <c r="AJ584" s="202">
        <v>40</v>
      </c>
      <c r="AK584" s="202" t="s">
        <v>5202</v>
      </c>
      <c r="AL584" s="209" t="s">
        <v>5946</v>
      </c>
      <c r="AR584"/>
    </row>
    <row r="585" spans="1:44" s="202" customFormat="1" x14ac:dyDescent="0.25">
      <c r="A585" s="193" t="s">
        <v>5562</v>
      </c>
      <c r="B585" s="193">
        <v>40</v>
      </c>
      <c r="C585" s="193" t="s">
        <v>5202</v>
      </c>
      <c r="D585" s="198" t="s">
        <v>5944</v>
      </c>
      <c r="E585" s="198" t="s">
        <v>5551</v>
      </c>
      <c r="F585" s="193">
        <v>63.41</v>
      </c>
      <c r="G585" s="193">
        <v>82</v>
      </c>
      <c r="H585" s="193">
        <v>52</v>
      </c>
      <c r="I585" s="193">
        <v>35</v>
      </c>
      <c r="J585" s="193">
        <v>11</v>
      </c>
      <c r="K585" s="193">
        <v>0</v>
      </c>
      <c r="L585" s="193">
        <v>0</v>
      </c>
      <c r="M585" s="193">
        <v>0</v>
      </c>
      <c r="N585" s="193">
        <v>0</v>
      </c>
      <c r="O585" s="193">
        <v>0</v>
      </c>
      <c r="P585" s="193">
        <v>3</v>
      </c>
      <c r="Q585" s="193">
        <v>1</v>
      </c>
      <c r="R585" s="193">
        <v>0</v>
      </c>
      <c r="S585" s="193">
        <f t="shared" si="132"/>
        <v>50</v>
      </c>
      <c r="T585" s="193">
        <f t="shared" si="133"/>
        <v>0.7</v>
      </c>
      <c r="U585" s="197">
        <f t="shared" si="134"/>
        <v>0</v>
      </c>
      <c r="V585" s="193">
        <f t="shared" si="135"/>
        <v>0.22</v>
      </c>
      <c r="W585" s="193">
        <f t="shared" si="136"/>
        <v>0</v>
      </c>
      <c r="X585" s="193">
        <f t="shared" si="137"/>
        <v>0.06</v>
      </c>
      <c r="Y585" s="193">
        <f t="shared" si="138"/>
        <v>0</v>
      </c>
      <c r="Z585" s="193">
        <f t="shared" si="139"/>
        <v>0</v>
      </c>
      <c r="AA585" s="193">
        <f t="shared" si="140"/>
        <v>0</v>
      </c>
      <c r="AB585" s="193">
        <f t="shared" si="141"/>
        <v>0.02</v>
      </c>
      <c r="AC585" s="193">
        <f t="shared" si="142"/>
        <v>0</v>
      </c>
      <c r="AD585" s="193">
        <f t="shared" si="143"/>
        <v>0.7</v>
      </c>
      <c r="AE585" s="193" t="str">
        <f t="shared" si="144"/>
        <v>Bush</v>
      </c>
      <c r="AF585" s="193"/>
      <c r="AG585" s="193" t="str">
        <f t="shared" si="131"/>
        <v>40-925</v>
      </c>
      <c r="AH585" s="209" t="s">
        <v>5944</v>
      </c>
      <c r="AJ585" s="202">
        <v>40</v>
      </c>
      <c r="AK585" s="202" t="s">
        <v>5202</v>
      </c>
      <c r="AL585" s="209" t="s">
        <v>5944</v>
      </c>
      <c r="AR585"/>
    </row>
    <row r="586" spans="1:44" s="202" customFormat="1" x14ac:dyDescent="0.25">
      <c r="A586" s="193" t="s">
        <v>5563</v>
      </c>
      <c r="B586" s="193">
        <v>40</v>
      </c>
      <c r="C586" s="193" t="s">
        <v>5202</v>
      </c>
      <c r="D586" s="198" t="s">
        <v>5944</v>
      </c>
      <c r="E586" s="198" t="s">
        <v>5552</v>
      </c>
      <c r="F586" s="193">
        <v>48.06</v>
      </c>
      <c r="G586" s="193">
        <v>310</v>
      </c>
      <c r="H586" s="193">
        <v>149</v>
      </c>
      <c r="I586" s="193">
        <v>58</v>
      </c>
      <c r="J586" s="193">
        <v>65</v>
      </c>
      <c r="K586" s="193">
        <v>0</v>
      </c>
      <c r="L586" s="193">
        <v>0</v>
      </c>
      <c r="M586" s="193">
        <v>0</v>
      </c>
      <c r="N586" s="193">
        <v>0</v>
      </c>
      <c r="O586" s="193">
        <v>1</v>
      </c>
      <c r="P586" s="193">
        <v>19</v>
      </c>
      <c r="Q586" s="193">
        <v>0</v>
      </c>
      <c r="R586" s="193">
        <v>0</v>
      </c>
      <c r="S586" s="193">
        <f t="shared" si="132"/>
        <v>143</v>
      </c>
      <c r="T586" s="193">
        <f t="shared" si="133"/>
        <v>0.40559440559440557</v>
      </c>
      <c r="U586" s="197">
        <f t="shared" si="134"/>
        <v>0</v>
      </c>
      <c r="V586" s="193">
        <f t="shared" si="135"/>
        <v>0.45454545454545453</v>
      </c>
      <c r="W586" s="193">
        <f t="shared" si="136"/>
        <v>6.993006993006993E-3</v>
      </c>
      <c r="X586" s="193">
        <f t="shared" si="137"/>
        <v>0.13286713286713286</v>
      </c>
      <c r="Y586" s="193">
        <f t="shared" si="138"/>
        <v>0</v>
      </c>
      <c r="Z586" s="193">
        <f t="shared" si="139"/>
        <v>0</v>
      </c>
      <c r="AA586" s="193">
        <f t="shared" si="140"/>
        <v>0</v>
      </c>
      <c r="AB586" s="193">
        <f t="shared" si="141"/>
        <v>0</v>
      </c>
      <c r="AC586" s="193">
        <f t="shared" si="142"/>
        <v>0</v>
      </c>
      <c r="AD586" s="193">
        <f t="shared" si="143"/>
        <v>2.4545454545454546</v>
      </c>
      <c r="AE586" s="193" t="str">
        <f t="shared" si="144"/>
        <v>Clinton</v>
      </c>
      <c r="AF586" s="193"/>
      <c r="AG586" s="193" t="str">
        <f t="shared" si="131"/>
        <v>40-930</v>
      </c>
      <c r="AH586" s="209" t="s">
        <v>5944</v>
      </c>
      <c r="AJ586" s="202">
        <v>40</v>
      </c>
      <c r="AK586" s="202" t="s">
        <v>5202</v>
      </c>
      <c r="AL586" s="209" t="s">
        <v>5944</v>
      </c>
      <c r="AR586"/>
    </row>
    <row r="587" spans="1:44" s="202" customFormat="1" x14ac:dyDescent="0.25">
      <c r="A587" s="193" t="s">
        <v>5564</v>
      </c>
      <c r="B587" s="193">
        <v>40</v>
      </c>
      <c r="C587" s="193" t="s">
        <v>5202</v>
      </c>
      <c r="D587" s="198" t="s">
        <v>5944</v>
      </c>
      <c r="E587" s="198" t="s">
        <v>5553</v>
      </c>
      <c r="F587" s="193">
        <v>60.31</v>
      </c>
      <c r="G587" s="193">
        <v>1134</v>
      </c>
      <c r="H587" s="193">
        <v>684</v>
      </c>
      <c r="I587" s="193">
        <v>188</v>
      </c>
      <c r="J587" s="193">
        <v>256</v>
      </c>
      <c r="K587" s="193">
        <v>1</v>
      </c>
      <c r="L587" s="193">
        <v>4</v>
      </c>
      <c r="M587" s="193">
        <v>1</v>
      </c>
      <c r="N587" s="193">
        <v>1</v>
      </c>
      <c r="O587" s="193">
        <v>1</v>
      </c>
      <c r="P587" s="193">
        <v>221</v>
      </c>
      <c r="Q587" s="193">
        <v>0</v>
      </c>
      <c r="R587" s="193">
        <v>0</v>
      </c>
      <c r="S587" s="193">
        <f t="shared" si="132"/>
        <v>673</v>
      </c>
      <c r="T587" s="193">
        <f t="shared" si="133"/>
        <v>0.27934621099554235</v>
      </c>
      <c r="U587" s="197">
        <f t="shared" si="134"/>
        <v>1.4858841010401188E-3</v>
      </c>
      <c r="V587" s="193">
        <f t="shared" si="135"/>
        <v>0.38038632986627041</v>
      </c>
      <c r="W587" s="193">
        <f t="shared" si="136"/>
        <v>1.4858841010401188E-3</v>
      </c>
      <c r="X587" s="193">
        <f t="shared" si="137"/>
        <v>0.32838038632986627</v>
      </c>
      <c r="Y587" s="193">
        <f t="shared" si="138"/>
        <v>5.9435364041604752E-3</v>
      </c>
      <c r="Z587" s="193">
        <f t="shared" si="139"/>
        <v>1.4858841010401188E-3</v>
      </c>
      <c r="AA587" s="193">
        <f t="shared" si="140"/>
        <v>1.4858841010401188E-3</v>
      </c>
      <c r="AB587" s="193">
        <f t="shared" si="141"/>
        <v>0</v>
      </c>
      <c r="AC587" s="193">
        <f t="shared" si="142"/>
        <v>0</v>
      </c>
      <c r="AD587" s="193">
        <f t="shared" si="143"/>
        <v>2.3803863298662704</v>
      </c>
      <c r="AE587" s="193" t="str">
        <f t="shared" si="144"/>
        <v>Clinton</v>
      </c>
      <c r="AF587" s="193"/>
      <c r="AG587" s="193" t="str">
        <f t="shared" si="131"/>
        <v>40-940</v>
      </c>
      <c r="AH587" s="209" t="s">
        <v>5944</v>
      </c>
      <c r="AJ587" s="202">
        <v>40</v>
      </c>
      <c r="AK587" s="202" t="s">
        <v>5202</v>
      </c>
      <c r="AL587" s="209" t="s">
        <v>5944</v>
      </c>
      <c r="AR587"/>
    </row>
    <row r="588" spans="1:44" s="202" customFormat="1" x14ac:dyDescent="0.25">
      <c r="A588" s="193" t="s">
        <v>5556</v>
      </c>
      <c r="B588" s="193">
        <v>40</v>
      </c>
      <c r="C588" s="193" t="s">
        <v>5961</v>
      </c>
      <c r="D588" s="198">
        <v>0</v>
      </c>
      <c r="E588" s="198" t="s">
        <v>4540</v>
      </c>
      <c r="F588" s="193"/>
      <c r="G588" s="193">
        <v>0</v>
      </c>
      <c r="H588" s="193">
        <v>1065</v>
      </c>
      <c r="I588" s="193">
        <v>455</v>
      </c>
      <c r="J588" s="193">
        <v>280</v>
      </c>
      <c r="K588" s="193">
        <v>3</v>
      </c>
      <c r="L588" s="193">
        <v>4</v>
      </c>
      <c r="M588" s="193">
        <v>0</v>
      </c>
      <c r="N588" s="193">
        <v>0</v>
      </c>
      <c r="O588" s="193">
        <v>3</v>
      </c>
      <c r="P588" s="193">
        <v>308</v>
      </c>
      <c r="Q588" s="193">
        <v>1</v>
      </c>
      <c r="R588" s="193">
        <v>0</v>
      </c>
      <c r="S588" s="193">
        <f t="shared" si="132"/>
        <v>1054</v>
      </c>
      <c r="T588" s="193">
        <f t="shared" si="133"/>
        <v>0.43168880455407971</v>
      </c>
      <c r="U588" s="197">
        <f t="shared" si="134"/>
        <v>2.8462998102466793E-3</v>
      </c>
      <c r="V588" s="193">
        <f t="shared" si="135"/>
        <v>0.26565464895635671</v>
      </c>
      <c r="W588" s="193">
        <f t="shared" si="136"/>
        <v>2.8462998102466793E-3</v>
      </c>
      <c r="X588" s="193">
        <f t="shared" si="137"/>
        <v>0.29222011385199242</v>
      </c>
      <c r="Y588" s="193">
        <f t="shared" si="138"/>
        <v>3.7950664136622392E-3</v>
      </c>
      <c r="Z588" s="193">
        <f t="shared" si="139"/>
        <v>0</v>
      </c>
      <c r="AA588" s="193">
        <f t="shared" si="140"/>
        <v>0</v>
      </c>
      <c r="AB588" s="193">
        <f t="shared" si="141"/>
        <v>9.4876660341555979E-4</v>
      </c>
      <c r="AC588" s="193">
        <f t="shared" si="142"/>
        <v>0</v>
      </c>
      <c r="AD588" s="193">
        <f t="shared" si="143"/>
        <v>0.43168880455407971</v>
      </c>
      <c r="AE588" s="193" t="str">
        <f t="shared" si="144"/>
        <v>Bush</v>
      </c>
      <c r="AF588" s="193"/>
      <c r="AG588" s="193" t="str">
        <f t="shared" si="131"/>
        <v>40-991</v>
      </c>
      <c r="AH588" s="209">
        <v>0</v>
      </c>
      <c r="AJ588" s="202">
        <v>40</v>
      </c>
      <c r="AK588" s="202" t="s">
        <v>5961</v>
      </c>
      <c r="AL588" s="209">
        <v>0</v>
      </c>
      <c r="AR588"/>
    </row>
    <row r="589" spans="1:44" s="202" customFormat="1" x14ac:dyDescent="0.25">
      <c r="A589" s="193" t="s">
        <v>5555</v>
      </c>
      <c r="B589" s="193">
        <v>40</v>
      </c>
      <c r="C589" s="193" t="s">
        <v>5962</v>
      </c>
      <c r="D589" s="198">
        <v>0</v>
      </c>
      <c r="E589" s="198" t="s">
        <v>4541</v>
      </c>
      <c r="F589" s="193"/>
      <c r="G589" s="193">
        <v>0</v>
      </c>
      <c r="H589" s="193">
        <v>395</v>
      </c>
      <c r="I589" s="193">
        <v>156</v>
      </c>
      <c r="J589" s="193">
        <v>92</v>
      </c>
      <c r="K589" s="193">
        <v>2</v>
      </c>
      <c r="L589" s="193">
        <v>0</v>
      </c>
      <c r="M589" s="193">
        <v>0</v>
      </c>
      <c r="N589" s="193">
        <v>0</v>
      </c>
      <c r="O589" s="193">
        <v>6</v>
      </c>
      <c r="P589" s="193">
        <v>134</v>
      </c>
      <c r="Q589" s="193">
        <v>1</v>
      </c>
      <c r="R589" s="193">
        <v>0</v>
      </c>
      <c r="S589" s="193">
        <f t="shared" si="132"/>
        <v>391</v>
      </c>
      <c r="T589" s="193">
        <f t="shared" si="133"/>
        <v>0.39897698209718668</v>
      </c>
      <c r="U589" s="197">
        <f t="shared" si="134"/>
        <v>5.1150895140664966E-3</v>
      </c>
      <c r="V589" s="193">
        <f t="shared" si="135"/>
        <v>0.23529411764705882</v>
      </c>
      <c r="W589" s="193">
        <f t="shared" si="136"/>
        <v>1.5345268542199489E-2</v>
      </c>
      <c r="X589" s="193">
        <f t="shared" si="137"/>
        <v>0.34271099744245526</v>
      </c>
      <c r="Y589" s="193">
        <f t="shared" si="138"/>
        <v>0</v>
      </c>
      <c r="Z589" s="193">
        <f t="shared" si="139"/>
        <v>0</v>
      </c>
      <c r="AA589" s="193">
        <f t="shared" si="140"/>
        <v>0</v>
      </c>
      <c r="AB589" s="193">
        <f t="shared" si="141"/>
        <v>2.5575447570332483E-3</v>
      </c>
      <c r="AC589" s="193">
        <f t="shared" si="142"/>
        <v>0</v>
      </c>
      <c r="AD589" s="193">
        <f t="shared" si="143"/>
        <v>0.39897698209718668</v>
      </c>
      <c r="AE589" s="193" t="str">
        <f t="shared" si="144"/>
        <v>Bush</v>
      </c>
      <c r="AF589" s="193"/>
      <c r="AG589" s="193" t="str">
        <f t="shared" si="131"/>
        <v>40-995</v>
      </c>
      <c r="AH589" s="209">
        <v>0</v>
      </c>
      <c r="AJ589" s="202">
        <v>40</v>
      </c>
      <c r="AK589" s="202" t="s">
        <v>5962</v>
      </c>
      <c r="AL589" s="209">
        <v>0</v>
      </c>
      <c r="AR589"/>
    </row>
    <row r="590" spans="1:44" s="202" customFormat="1" x14ac:dyDescent="0.25">
      <c r="A590" s="193" t="s">
        <v>5554</v>
      </c>
      <c r="B590" s="193">
        <v>40</v>
      </c>
      <c r="C590" s="193" t="e">
        <v>#VALUE!</v>
      </c>
      <c r="D590" s="198">
        <v>0</v>
      </c>
      <c r="E590" s="198" t="s">
        <v>4542</v>
      </c>
      <c r="F590" s="193">
        <v>72.81</v>
      </c>
      <c r="G590" s="193">
        <v>5820</v>
      </c>
      <c r="H590" s="193">
        <v>4238</v>
      </c>
      <c r="I590" s="193">
        <v>1786</v>
      </c>
      <c r="J590" s="193">
        <v>1211</v>
      </c>
      <c r="K590" s="193">
        <v>8</v>
      </c>
      <c r="L590" s="193">
        <v>12</v>
      </c>
      <c r="M590" s="193">
        <v>3</v>
      </c>
      <c r="N590" s="193">
        <v>7</v>
      </c>
      <c r="O590" s="193">
        <v>12</v>
      </c>
      <c r="P590" s="193">
        <v>1122</v>
      </c>
      <c r="Q590" s="193">
        <v>5</v>
      </c>
      <c r="R590" s="193">
        <v>0</v>
      </c>
      <c r="S590" s="193">
        <f t="shared" si="132"/>
        <v>4166</v>
      </c>
      <c r="T590" s="193">
        <f t="shared" si="133"/>
        <v>0.42870859337493999</v>
      </c>
      <c r="U590" s="197">
        <f t="shared" si="134"/>
        <v>1.9203072491598655E-3</v>
      </c>
      <c r="V590" s="193">
        <f t="shared" si="135"/>
        <v>0.29068650984157463</v>
      </c>
      <c r="W590" s="193">
        <f t="shared" si="136"/>
        <v>2.8804608737397984E-3</v>
      </c>
      <c r="X590" s="193">
        <f t="shared" si="137"/>
        <v>0.26932309169467117</v>
      </c>
      <c r="Y590" s="193">
        <f t="shared" si="138"/>
        <v>2.8804608737397984E-3</v>
      </c>
      <c r="Z590" s="193">
        <f t="shared" si="139"/>
        <v>7.2011521843494961E-4</v>
      </c>
      <c r="AA590" s="193">
        <f t="shared" si="140"/>
        <v>1.6802688430148825E-3</v>
      </c>
      <c r="AB590" s="193">
        <f t="shared" si="141"/>
        <v>1.200192030724916E-3</v>
      </c>
      <c r="AC590" s="193">
        <f t="shared" si="142"/>
        <v>0</v>
      </c>
      <c r="AD590" s="193">
        <f t="shared" si="143"/>
        <v>0.42870859337493999</v>
      </c>
      <c r="AE590" s="193" t="str">
        <f t="shared" si="144"/>
        <v>Bush</v>
      </c>
      <c r="AF590" s="193"/>
      <c r="AG590" s="193" t="str">
        <f t="shared" si="131"/>
        <v>40-TOT</v>
      </c>
      <c r="AH590" s="209">
        <v>0</v>
      </c>
      <c r="AJ590" s="202">
        <v>40</v>
      </c>
      <c r="AK590" s="202" t="e">
        <v>#VALUE!</v>
      </c>
      <c r="AL590" s="209">
        <v>0</v>
      </c>
      <c r="AR590"/>
    </row>
    <row r="591" spans="1:44" s="202" customFormat="1" x14ac:dyDescent="0.25">
      <c r="A591" s="193" t="s">
        <v>5590</v>
      </c>
      <c r="B591" s="193">
        <v>99</v>
      </c>
      <c r="C591" s="193" t="s">
        <v>5961</v>
      </c>
      <c r="D591" s="198" t="e">
        <v>#N/A</v>
      </c>
      <c r="E591" s="198" t="s">
        <v>5588</v>
      </c>
      <c r="F591" s="193"/>
      <c r="G591" s="193">
        <v>0</v>
      </c>
      <c r="H591" s="193">
        <v>56</v>
      </c>
      <c r="I591" s="193">
        <v>28</v>
      </c>
      <c r="J591" s="193">
        <v>22</v>
      </c>
      <c r="K591" s="193">
        <v>0</v>
      </c>
      <c r="L591" s="193">
        <v>0</v>
      </c>
      <c r="M591" s="193">
        <v>0</v>
      </c>
      <c r="N591" s="193">
        <v>0</v>
      </c>
      <c r="O591" s="193">
        <v>0</v>
      </c>
      <c r="P591" s="193">
        <v>8</v>
      </c>
      <c r="Q591" s="193">
        <v>0</v>
      </c>
      <c r="R591" s="193">
        <v>0</v>
      </c>
      <c r="S591" s="193">
        <f t="shared" si="132"/>
        <v>58</v>
      </c>
      <c r="T591" s="193">
        <f t="shared" si="133"/>
        <v>0.48275862068965519</v>
      </c>
      <c r="U591" s="197">
        <f t="shared" si="134"/>
        <v>0</v>
      </c>
      <c r="V591" s="193">
        <f t="shared" si="135"/>
        <v>0.37931034482758619</v>
      </c>
      <c r="W591" s="193">
        <f t="shared" si="136"/>
        <v>0</v>
      </c>
      <c r="X591" s="193">
        <f t="shared" si="137"/>
        <v>0.13793103448275862</v>
      </c>
      <c r="Y591" s="193">
        <f t="shared" si="138"/>
        <v>0</v>
      </c>
      <c r="Z591" s="193">
        <f t="shared" si="139"/>
        <v>0</v>
      </c>
      <c r="AA591" s="193">
        <f t="shared" si="140"/>
        <v>0</v>
      </c>
      <c r="AB591" s="193">
        <f t="shared" si="141"/>
        <v>0</v>
      </c>
      <c r="AC591" s="193">
        <f t="shared" si="142"/>
        <v>0</v>
      </c>
      <c r="AD591" s="193">
        <f t="shared" si="143"/>
        <v>0.48275862068965519</v>
      </c>
      <c r="AE591" s="193" t="str">
        <f t="shared" si="144"/>
        <v>Bush</v>
      </c>
      <c r="AF591" s="193"/>
      <c r="AG591" s="193" t="str">
        <f t="shared" si="131"/>
        <v>99-991</v>
      </c>
      <c r="AH591" s="209" t="e">
        <v>#N/A</v>
      </c>
      <c r="AJ591" s="202">
        <v>99</v>
      </c>
      <c r="AK591" s="202" t="s">
        <v>5961</v>
      </c>
      <c r="AL591" s="209" t="e">
        <v>#N/A</v>
      </c>
      <c r="AR591"/>
    </row>
    <row r="592" spans="1:44" s="202" customFormat="1" x14ac:dyDescent="0.25">
      <c r="A592" s="193" t="s">
        <v>5591</v>
      </c>
      <c r="B592" s="193">
        <v>99</v>
      </c>
      <c r="C592" s="193" t="e">
        <v>#VALUE!</v>
      </c>
      <c r="D592" s="198">
        <v>0</v>
      </c>
      <c r="E592" s="198" t="s">
        <v>4542</v>
      </c>
      <c r="F592" s="193"/>
      <c r="G592" s="193">
        <v>0</v>
      </c>
      <c r="H592" s="193">
        <v>56</v>
      </c>
      <c r="I592" s="193">
        <v>28</v>
      </c>
      <c r="J592" s="193">
        <v>22</v>
      </c>
      <c r="K592" s="193">
        <v>0</v>
      </c>
      <c r="L592" s="193">
        <v>0</v>
      </c>
      <c r="M592" s="193">
        <v>0</v>
      </c>
      <c r="N592" s="193">
        <v>0</v>
      </c>
      <c r="O592" s="193">
        <v>0</v>
      </c>
      <c r="P592" s="193">
        <v>8</v>
      </c>
      <c r="Q592" s="193">
        <v>0</v>
      </c>
      <c r="R592" s="193">
        <v>0</v>
      </c>
      <c r="S592" s="193">
        <f t="shared" si="132"/>
        <v>58</v>
      </c>
      <c r="T592" s="193">
        <f t="shared" si="133"/>
        <v>0.48275862068965519</v>
      </c>
      <c r="U592" s="197">
        <f t="shared" si="134"/>
        <v>0</v>
      </c>
      <c r="V592" s="193">
        <f t="shared" si="135"/>
        <v>0.37931034482758619</v>
      </c>
      <c r="W592" s="193">
        <f t="shared" si="136"/>
        <v>0</v>
      </c>
      <c r="X592" s="193">
        <f t="shared" si="137"/>
        <v>0.13793103448275862</v>
      </c>
      <c r="Y592" s="193">
        <f t="shared" si="138"/>
        <v>0</v>
      </c>
      <c r="Z592" s="193">
        <f t="shared" si="139"/>
        <v>0</v>
      </c>
      <c r="AA592" s="193">
        <f t="shared" si="140"/>
        <v>0</v>
      </c>
      <c r="AB592" s="193">
        <f t="shared" si="141"/>
        <v>0</v>
      </c>
      <c r="AC592" s="193">
        <f t="shared" si="142"/>
        <v>0</v>
      </c>
      <c r="AD592" s="193">
        <f t="shared" si="143"/>
        <v>0.48275862068965519</v>
      </c>
      <c r="AE592" s="193" t="str">
        <f t="shared" si="144"/>
        <v>Bush</v>
      </c>
      <c r="AF592" s="193"/>
      <c r="AG592" s="193" t="str">
        <f t="shared" si="131"/>
        <v>99-TOT</v>
      </c>
      <c r="AH592" s="209">
        <v>0</v>
      </c>
      <c r="AJ592" s="202">
        <v>99</v>
      </c>
      <c r="AK592" s="202" t="e">
        <v>#VALUE!</v>
      </c>
      <c r="AL592" s="209">
        <v>0</v>
      </c>
      <c r="AR592"/>
    </row>
    <row r="593" spans="1:44" s="202" customFormat="1" x14ac:dyDescent="0.25">
      <c r="A593" s="202" t="s">
        <v>5584</v>
      </c>
      <c r="B593" s="202">
        <v>0</v>
      </c>
      <c r="C593" s="202" t="s">
        <v>5202</v>
      </c>
      <c r="D593" s="209" t="e">
        <v>#N/A</v>
      </c>
      <c r="E593" s="198" t="s">
        <v>5580</v>
      </c>
      <c r="G593" s="202">
        <f>SUMIF($C$2:$C$592,"ED",G$2:G$592)</f>
        <v>315058</v>
      </c>
      <c r="H593" s="202">
        <f t="shared" ref="H593:R593" si="145">SUMIF($C$2:$C$592,"ED",H$2:H$592)</f>
        <v>195416</v>
      </c>
      <c r="I593" s="202">
        <f t="shared" si="145"/>
        <v>77101</v>
      </c>
      <c r="J593" s="202">
        <f t="shared" si="145"/>
        <v>59973</v>
      </c>
      <c r="K593" s="202">
        <f t="shared" si="145"/>
        <v>246</v>
      </c>
      <c r="L593" s="202">
        <f t="shared" si="145"/>
        <v>1065</v>
      </c>
      <c r="M593" s="202">
        <f t="shared" si="145"/>
        <v>351</v>
      </c>
      <c r="N593" s="202">
        <f t="shared" si="145"/>
        <v>374</v>
      </c>
      <c r="O593" s="202">
        <f t="shared" si="145"/>
        <v>1061</v>
      </c>
      <c r="P593" s="202">
        <f t="shared" si="145"/>
        <v>52534</v>
      </c>
      <c r="Q593" s="202">
        <f t="shared" si="145"/>
        <v>308</v>
      </c>
      <c r="R593" s="202">
        <f t="shared" si="145"/>
        <v>263</v>
      </c>
      <c r="S593" s="193">
        <f t="shared" si="132"/>
        <v>193276</v>
      </c>
      <c r="T593" s="193">
        <f t="shared" si="133"/>
        <v>0.3989165752602496</v>
      </c>
      <c r="U593" s="197">
        <f t="shared" si="134"/>
        <v>1.2727912415405947E-3</v>
      </c>
      <c r="V593" s="193">
        <f t="shared" si="135"/>
        <v>0.31029719158095159</v>
      </c>
      <c r="W593" s="193">
        <f t="shared" si="136"/>
        <v>5.4895589726608584E-3</v>
      </c>
      <c r="X593" s="193">
        <f t="shared" si="137"/>
        <v>0.27180819139468948</v>
      </c>
      <c r="Y593" s="193">
        <f t="shared" si="138"/>
        <v>5.5102547652062335E-3</v>
      </c>
      <c r="Z593" s="193">
        <f t="shared" si="139"/>
        <v>1.8160557958567024E-3</v>
      </c>
      <c r="AA593" s="193">
        <f t="shared" si="140"/>
        <v>1.9350566029926117E-3</v>
      </c>
      <c r="AB593" s="193">
        <f t="shared" si="141"/>
        <v>1.5935760259939153E-3</v>
      </c>
      <c r="AC593" s="193">
        <f t="shared" si="142"/>
        <v>1.3607483598584407E-3</v>
      </c>
      <c r="AD593" s="193">
        <f t="shared" si="143"/>
        <v>0.3989165752602496</v>
      </c>
      <c r="AE593" s="193" t="str">
        <f t="shared" si="144"/>
        <v>Bush</v>
      </c>
      <c r="AF593" s="193"/>
      <c r="AG593" s="193" t="str">
        <f t="shared" si="131"/>
        <v>ED-TOT</v>
      </c>
      <c r="AH593" s="209" t="e">
        <v>#N/A</v>
      </c>
      <c r="AJ593" s="202">
        <v>0</v>
      </c>
      <c r="AK593" s="202" t="s">
        <v>5202</v>
      </c>
      <c r="AL593" s="209" t="e">
        <v>#N/A</v>
      </c>
      <c r="AR593"/>
    </row>
    <row r="594" spans="1:44" s="202" customFormat="1" x14ac:dyDescent="0.25">
      <c r="A594" s="202" t="s">
        <v>5585</v>
      </c>
      <c r="B594" s="202">
        <v>0</v>
      </c>
      <c r="C594" s="202" t="s">
        <v>5202</v>
      </c>
      <c r="D594" s="209" t="e">
        <v>#N/A</v>
      </c>
      <c r="E594" s="198" t="s">
        <v>5581</v>
      </c>
      <c r="G594" s="202">
        <f>SUMIF($C$2:$C$592,"ABS",G$2:G$592)</f>
        <v>0</v>
      </c>
      <c r="H594" s="202">
        <f t="shared" ref="H594:S594" si="146">SUMIF($C$2:$C$592,"ABS",H$2:H$592)</f>
        <v>36644</v>
      </c>
      <c r="I594" s="202">
        <f t="shared" si="146"/>
        <v>14860</v>
      </c>
      <c r="J594" s="202">
        <f t="shared" si="146"/>
        <v>11205</v>
      </c>
      <c r="K594" s="202">
        <f t="shared" si="146"/>
        <v>41</v>
      </c>
      <c r="L594" s="202">
        <f t="shared" si="146"/>
        <v>162</v>
      </c>
      <c r="M594" s="202">
        <f t="shared" si="146"/>
        <v>35</v>
      </c>
      <c r="N594" s="202">
        <f t="shared" si="146"/>
        <v>36</v>
      </c>
      <c r="O594" s="202">
        <f t="shared" si="146"/>
        <v>192</v>
      </c>
      <c r="P594" s="202">
        <f t="shared" si="146"/>
        <v>9673</v>
      </c>
      <c r="Q594" s="202">
        <f t="shared" si="146"/>
        <v>40</v>
      </c>
      <c r="R594" s="202">
        <f t="shared" si="146"/>
        <v>53</v>
      </c>
      <c r="S594" s="202">
        <f t="shared" si="146"/>
        <v>36297</v>
      </c>
      <c r="T594" s="193">
        <f t="shared" si="133"/>
        <v>0.40940022591398739</v>
      </c>
      <c r="U594" s="197">
        <f t="shared" si="134"/>
        <v>1.1295699369093864E-3</v>
      </c>
      <c r="V594" s="193">
        <f t="shared" si="135"/>
        <v>0.30870319861145551</v>
      </c>
      <c r="W594" s="193">
        <f t="shared" si="136"/>
        <v>5.2896933630878582E-3</v>
      </c>
      <c r="X594" s="193">
        <f t="shared" si="137"/>
        <v>0.26649585365181694</v>
      </c>
      <c r="Y594" s="193">
        <f t="shared" si="138"/>
        <v>4.4631787751053809E-3</v>
      </c>
      <c r="Z594" s="193">
        <f t="shared" si="139"/>
        <v>9.642670193128909E-4</v>
      </c>
      <c r="AA594" s="193">
        <f t="shared" si="140"/>
        <v>9.9181750557897352E-4</v>
      </c>
      <c r="AB594" s="193">
        <f t="shared" si="141"/>
        <v>1.1020194506433038E-3</v>
      </c>
      <c r="AC594" s="193">
        <f t="shared" si="142"/>
        <v>1.4601757721023777E-3</v>
      </c>
      <c r="AD594" s="193">
        <f t="shared" si="143"/>
        <v>0.40940022591398739</v>
      </c>
      <c r="AE594" s="193" t="str">
        <f t="shared" si="144"/>
        <v>Bush</v>
      </c>
      <c r="AF594" s="193"/>
      <c r="AG594" s="193" t="str">
        <f t="shared" si="131"/>
        <v>ABS-TOT</v>
      </c>
      <c r="AH594" s="209" t="e">
        <v>#N/A</v>
      </c>
      <c r="AJ594" s="202">
        <v>0</v>
      </c>
      <c r="AK594" s="202" t="s">
        <v>5202</v>
      </c>
      <c r="AL594" s="209" t="e">
        <v>#N/A</v>
      </c>
      <c r="AR594"/>
    </row>
    <row r="595" spans="1:44" s="202" customFormat="1" x14ac:dyDescent="0.25">
      <c r="A595" s="202" t="s">
        <v>5586</v>
      </c>
      <c r="B595" s="202">
        <v>0</v>
      </c>
      <c r="C595" s="202" t="s">
        <v>5202</v>
      </c>
      <c r="D595" s="209" t="e">
        <v>#N/A</v>
      </c>
      <c r="E595" s="198" t="s">
        <v>5582</v>
      </c>
      <c r="G595" s="202">
        <f>SUMIF($C$2:$C$592,"QUE",G$2:G$592)</f>
        <v>0</v>
      </c>
      <c r="H595" s="202">
        <f t="shared" ref="H595:S595" si="147">SUMIF($C$2:$C$592,"QUE",H$2:H$592)</f>
        <v>29365</v>
      </c>
      <c r="I595" s="202">
        <f t="shared" si="147"/>
        <v>10039</v>
      </c>
      <c r="J595" s="202">
        <f t="shared" si="147"/>
        <v>7116</v>
      </c>
      <c r="K595" s="202">
        <f t="shared" si="147"/>
        <v>43</v>
      </c>
      <c r="L595" s="202">
        <f t="shared" si="147"/>
        <v>152</v>
      </c>
      <c r="M595" s="202">
        <f t="shared" si="147"/>
        <v>47</v>
      </c>
      <c r="N595" s="202">
        <f t="shared" si="147"/>
        <v>59</v>
      </c>
      <c r="O595" s="202">
        <f t="shared" si="147"/>
        <v>125</v>
      </c>
      <c r="P595" s="202">
        <f t="shared" si="147"/>
        <v>11274</v>
      </c>
      <c r="Q595" s="202">
        <f t="shared" si="147"/>
        <v>29</v>
      </c>
      <c r="R595" s="202">
        <f t="shared" si="147"/>
        <v>49</v>
      </c>
      <c r="S595" s="202">
        <f t="shared" si="147"/>
        <v>28933</v>
      </c>
      <c r="T595" s="193">
        <f t="shared" si="133"/>
        <v>0.34697404347976357</v>
      </c>
      <c r="U595" s="197">
        <f t="shared" si="134"/>
        <v>1.4861922372377562E-3</v>
      </c>
      <c r="V595" s="193">
        <f t="shared" si="135"/>
        <v>0.2459475339577645</v>
      </c>
      <c r="W595" s="193">
        <f t="shared" si="136"/>
        <v>4.3203262710399893E-3</v>
      </c>
      <c r="X595" s="193">
        <f t="shared" si="137"/>
        <v>0.38965886703763869</v>
      </c>
      <c r="Y595" s="193">
        <f t="shared" si="138"/>
        <v>5.2535167455846268E-3</v>
      </c>
      <c r="Z595" s="193">
        <f t="shared" si="139"/>
        <v>1.6244426779110359E-3</v>
      </c>
      <c r="AA595" s="193">
        <f t="shared" si="140"/>
        <v>2.039193999930875E-3</v>
      </c>
      <c r="AB595" s="193">
        <f t="shared" si="141"/>
        <v>1.0023156948812775E-3</v>
      </c>
      <c r="AC595" s="193">
        <f t="shared" si="142"/>
        <v>1.6935678982476757E-3</v>
      </c>
      <c r="AD595" s="193">
        <f t="shared" si="143"/>
        <v>4.3896588670376389</v>
      </c>
      <c r="AE595" s="193" t="str">
        <f t="shared" si="144"/>
        <v>Perot</v>
      </c>
      <c r="AF595" s="193"/>
      <c r="AG595" s="193" t="str">
        <f t="shared" si="131"/>
        <v>QUE-TOT</v>
      </c>
      <c r="AH595" s="209" t="e">
        <v>#N/A</v>
      </c>
      <c r="AJ595" s="202">
        <v>0</v>
      </c>
      <c r="AK595" s="202" t="s">
        <v>5202</v>
      </c>
      <c r="AL595" s="209" t="e">
        <v>#N/A</v>
      </c>
      <c r="AR595"/>
    </row>
    <row r="596" spans="1:44" s="202" customFormat="1" x14ac:dyDescent="0.25">
      <c r="A596" s="202" t="s">
        <v>5579</v>
      </c>
      <c r="B596" s="202">
        <v>0</v>
      </c>
      <c r="C596" s="202" t="s">
        <v>5202</v>
      </c>
      <c r="D596" s="209" t="e">
        <v>#N/A</v>
      </c>
      <c r="E596" s="198" t="s">
        <v>5583</v>
      </c>
      <c r="G596" s="202">
        <f>SUMIF($C2:$C592,"#VALUE!",G$2:G$592)</f>
        <v>315058</v>
      </c>
      <c r="H596" s="202">
        <f t="shared" ref="H596:S596" si="148">SUMIF($C2:$C592,"#VALUE!",H$2:H$592)</f>
        <v>261425</v>
      </c>
      <c r="I596" s="202">
        <f t="shared" si="148"/>
        <v>102000</v>
      </c>
      <c r="J596" s="202">
        <f t="shared" si="148"/>
        <v>78294</v>
      </c>
      <c r="K596" s="202">
        <f t="shared" si="148"/>
        <v>330</v>
      </c>
      <c r="L596" s="202">
        <f t="shared" si="148"/>
        <v>1379</v>
      </c>
      <c r="M596" s="202">
        <f t="shared" si="148"/>
        <v>433</v>
      </c>
      <c r="N596" s="202">
        <f t="shared" si="148"/>
        <v>469</v>
      </c>
      <c r="O596" s="202">
        <f t="shared" si="148"/>
        <v>1378</v>
      </c>
      <c r="P596" s="202">
        <f t="shared" si="148"/>
        <v>73481</v>
      </c>
      <c r="Q596" s="202">
        <f t="shared" si="148"/>
        <v>377</v>
      </c>
      <c r="R596" s="202">
        <f t="shared" si="148"/>
        <v>365</v>
      </c>
      <c r="S596" s="202">
        <f t="shared" si="148"/>
        <v>258506</v>
      </c>
      <c r="T596" s="193">
        <f t="shared" si="133"/>
        <v>0.39457498085150827</v>
      </c>
      <c r="U596" s="197">
        <f t="shared" si="134"/>
        <v>1.2765661145195857E-3</v>
      </c>
      <c r="V596" s="193">
        <f t="shared" si="135"/>
        <v>0.30287111324301952</v>
      </c>
      <c r="W596" s="193">
        <f t="shared" si="136"/>
        <v>5.3306306236605731E-3</v>
      </c>
      <c r="X596" s="193">
        <f t="shared" si="137"/>
        <v>0.28425258988185959</v>
      </c>
      <c r="Y596" s="193">
        <f t="shared" si="138"/>
        <v>5.3344990058257838E-3</v>
      </c>
      <c r="Z596" s="193">
        <f t="shared" si="139"/>
        <v>1.6750094775363049E-3</v>
      </c>
      <c r="AA596" s="193">
        <f t="shared" si="140"/>
        <v>1.814271235483896E-3</v>
      </c>
      <c r="AB596" s="193">
        <f t="shared" si="141"/>
        <v>1.4583800762844963E-3</v>
      </c>
      <c r="AC596" s="193">
        <f t="shared" si="142"/>
        <v>1.4119594903019659E-3</v>
      </c>
      <c r="AD596" s="193">
        <f t="shared" si="143"/>
        <v>0.39457498085150827</v>
      </c>
      <c r="AE596" s="193" t="str">
        <f t="shared" si="144"/>
        <v>Bush</v>
      </c>
      <c r="AF596" s="193"/>
      <c r="AG596" s="193" t="str">
        <f t="shared" si="131"/>
        <v>TOT-TOT</v>
      </c>
      <c r="AH596" s="209" t="e">
        <v>#N/A</v>
      </c>
      <c r="AJ596" s="202">
        <v>0</v>
      </c>
      <c r="AK596" s="202" t="s">
        <v>5202</v>
      </c>
      <c r="AL596" s="209" t="e">
        <v>#N/A</v>
      </c>
      <c r="AR59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28D0-7E8C-4A65-A8C9-8D2CF8CC6284}">
  <dimension ref="A1:P651"/>
  <sheetViews>
    <sheetView workbookViewId="0">
      <selection activeCell="H1" sqref="H1"/>
    </sheetView>
  </sheetViews>
  <sheetFormatPr defaultRowHeight="14.4" x14ac:dyDescent="0.25"/>
  <cols>
    <col min="1" max="1" width="8.88671875" style="202"/>
    <col min="2" max="2" width="8.88671875" style="198"/>
    <col min="3" max="4" width="8.88671875" style="211"/>
    <col min="11" max="14" width="8.88671875" style="211"/>
  </cols>
  <sheetData>
    <row r="1" spans="1:16" x14ac:dyDescent="0.25">
      <c r="A1" s="198" t="s">
        <v>5947</v>
      </c>
      <c r="B1" s="198" t="s">
        <v>4527</v>
      </c>
      <c r="C1" s="211" t="s">
        <v>5606</v>
      </c>
      <c r="D1" s="211" t="s">
        <v>5607</v>
      </c>
      <c r="G1" s="216" t="s">
        <v>5948</v>
      </c>
      <c r="I1" s="216" t="s">
        <v>5949</v>
      </c>
      <c r="K1" s="211" t="s">
        <v>5915</v>
      </c>
      <c r="L1" s="211" t="s">
        <v>5916</v>
      </c>
      <c r="M1" s="211" t="s">
        <v>4527</v>
      </c>
      <c r="N1" s="211" t="s">
        <v>5916</v>
      </c>
      <c r="O1" t="s">
        <v>5959</v>
      </c>
      <c r="P1" t="s">
        <v>5960</v>
      </c>
    </row>
    <row r="2" spans="1:16" x14ac:dyDescent="0.25">
      <c r="A2" s="193" t="s">
        <v>4494</v>
      </c>
      <c r="B2" s="193" t="s">
        <v>5578</v>
      </c>
      <c r="C2" s="211" t="str">
        <f>VLOOKUP(A2,'1996 Pres Raw'!A:C,1,FALSE)</f>
        <v>01-005</v>
      </c>
      <c r="D2" s="211" t="str">
        <f>VLOOKUP(A2,'1996 Pres Raw'!A:C,3,FALSE)</f>
        <v>CLOVER PASS</v>
      </c>
      <c r="G2" s="193" t="s">
        <v>5578</v>
      </c>
      <c r="H2" t="str">
        <f>VLOOKUP(G2,'1996 Pres Raw'!C:D,1,FALSE)</f>
        <v>CLOVER PASS</v>
      </c>
      <c r="I2" t="str">
        <f>VLOOKUP(G2,'1996 Pres Raw'!C:D,2,FALSE)</f>
        <v>Ketchikan</v>
      </c>
      <c r="K2" s="211" t="s">
        <v>4494</v>
      </c>
      <c r="L2" s="211" t="s">
        <v>5917</v>
      </c>
      <c r="M2" s="211" t="s">
        <v>5578</v>
      </c>
      <c r="N2" s="211" t="s">
        <v>5917</v>
      </c>
      <c r="O2" t="str">
        <f>VLOOKUP(K2,A:B,1,FALSE)</f>
        <v>01-005</v>
      </c>
      <c r="P2" t="str">
        <f>VLOOKUP(K2,A:B,2,FALSE)</f>
        <v>CLOVER PASS</v>
      </c>
    </row>
    <row r="3" spans="1:16" x14ac:dyDescent="0.25">
      <c r="A3" s="193" t="s">
        <v>4495</v>
      </c>
      <c r="B3" s="193" t="s">
        <v>4493</v>
      </c>
      <c r="C3" s="211" t="str">
        <f>VLOOKUP(A3,'1996 Pres Raw'!A:C,1,FALSE)</f>
        <v>01-010</v>
      </c>
      <c r="D3" s="211" t="str">
        <f>VLOOKUP(A3,'1996 Pres Raw'!A:C,3,FALSE)</f>
        <v>HYDER</v>
      </c>
      <c r="G3" s="193" t="s">
        <v>4493</v>
      </c>
      <c r="H3" t="str">
        <f>VLOOKUP(G3,'1996 Pres Raw'!C:D,1,FALSE)</f>
        <v>HYDER</v>
      </c>
      <c r="I3" t="str">
        <f>VLOOKUP(G3,'1996 Pres Raw'!C:D,2,FALSE)</f>
        <v>Prince of Wales</v>
      </c>
      <c r="K3" s="211" t="s">
        <v>4495</v>
      </c>
      <c r="L3" s="211" t="s">
        <v>5918</v>
      </c>
      <c r="M3" s="211" t="s">
        <v>4493</v>
      </c>
      <c r="N3" s="211" t="s">
        <v>5918</v>
      </c>
      <c r="O3" t="str">
        <f t="shared" ref="O3:O66" si="0">VLOOKUP(K3,A:B,1,FALSE)</f>
        <v>01-010</v>
      </c>
      <c r="P3" t="str">
        <f t="shared" ref="P3:P66" si="1">VLOOKUP(K3,A:B,2,FALSE)</f>
        <v>HYDER</v>
      </c>
    </row>
    <row r="4" spans="1:16" x14ac:dyDescent="0.25">
      <c r="A4" s="193" t="s">
        <v>4496</v>
      </c>
      <c r="B4" s="193" t="s">
        <v>4509</v>
      </c>
      <c r="C4" s="211" t="str">
        <f>VLOOKUP(A4,'1996 Pres Raw'!A:C,1,FALSE)</f>
        <v>01-015</v>
      </c>
      <c r="D4" s="211" t="str">
        <f>VLOOKUP(A4,'1996 Pres Raw'!A:C,3,FALSE)</f>
        <v>KTCHN #1</v>
      </c>
      <c r="G4" s="193" t="s">
        <v>5608</v>
      </c>
      <c r="H4" t="str">
        <f>VLOOKUP(G4,'1996 Pres Raw'!C:D,1,FALSE)</f>
        <v>KTCHN #1</v>
      </c>
      <c r="I4" t="str">
        <f>VLOOKUP(G4,'1996 Pres Raw'!C:D,2,FALSE)</f>
        <v>Ketchikan</v>
      </c>
      <c r="K4" s="211" t="s">
        <v>4496</v>
      </c>
      <c r="L4" s="211" t="s">
        <v>5917</v>
      </c>
      <c r="M4" s="211" t="s">
        <v>5608</v>
      </c>
      <c r="N4" s="211" t="s">
        <v>5917</v>
      </c>
      <c r="O4" t="str">
        <f t="shared" si="0"/>
        <v>01-015</v>
      </c>
      <c r="P4" t="str">
        <f t="shared" si="1"/>
        <v>KTCHN 1</v>
      </c>
    </row>
    <row r="5" spans="1:16" x14ac:dyDescent="0.25">
      <c r="A5" s="193" t="s">
        <v>4497</v>
      </c>
      <c r="B5" s="193" t="s">
        <v>4510</v>
      </c>
      <c r="C5" s="211" t="str">
        <f>VLOOKUP(A5,'1996 Pres Raw'!A:C,1,FALSE)</f>
        <v>01-020</v>
      </c>
      <c r="D5" s="211" t="str">
        <f>VLOOKUP(A5,'1996 Pres Raw'!A:C,3,FALSE)</f>
        <v>KTCHN #2</v>
      </c>
      <c r="G5" s="193" t="s">
        <v>5609</v>
      </c>
      <c r="H5" t="str">
        <f>VLOOKUP(G5,'1996 Pres Raw'!C:D,1,FALSE)</f>
        <v>KTCHN #2</v>
      </c>
      <c r="I5" t="str">
        <f>VLOOKUP(G5,'1996 Pres Raw'!C:D,2,FALSE)</f>
        <v>Ketchikan</v>
      </c>
      <c r="K5" s="211" t="s">
        <v>4497</v>
      </c>
      <c r="L5" s="211" t="s">
        <v>5917</v>
      </c>
      <c r="M5" s="211" t="s">
        <v>5609</v>
      </c>
      <c r="N5" s="211" t="s">
        <v>5917</v>
      </c>
      <c r="O5" t="str">
        <f t="shared" si="0"/>
        <v>01-020</v>
      </c>
      <c r="P5" t="str">
        <f t="shared" si="1"/>
        <v>KTCHN 2</v>
      </c>
    </row>
    <row r="6" spans="1:16" x14ac:dyDescent="0.25">
      <c r="A6" s="193" t="s">
        <v>4498</v>
      </c>
      <c r="B6" s="193" t="s">
        <v>4511</v>
      </c>
      <c r="C6" s="211" t="str">
        <f>VLOOKUP(A6,'1996 Pres Raw'!A:C,1,FALSE)</f>
        <v>01-025</v>
      </c>
      <c r="D6" s="211" t="str">
        <f>VLOOKUP(A6,'1996 Pres Raw'!A:C,3,FALSE)</f>
        <v>KTCHN #3</v>
      </c>
      <c r="G6" s="193" t="s">
        <v>5610</v>
      </c>
      <c r="H6" t="str">
        <f>VLOOKUP(G6,'1996 Pres Raw'!C:D,1,FALSE)</f>
        <v>KTCHN #3</v>
      </c>
      <c r="I6" t="str">
        <f>VLOOKUP(G6,'1996 Pres Raw'!C:D,2,FALSE)</f>
        <v>Ketchikan</v>
      </c>
      <c r="K6" s="211" t="s">
        <v>4498</v>
      </c>
      <c r="L6" s="211" t="s">
        <v>5917</v>
      </c>
      <c r="M6" s="211" t="s">
        <v>5610</v>
      </c>
      <c r="N6" s="211" t="s">
        <v>5917</v>
      </c>
      <c r="O6" t="str">
        <f t="shared" si="0"/>
        <v>01-025</v>
      </c>
      <c r="P6" t="str">
        <f t="shared" si="1"/>
        <v>KTCHN 3</v>
      </c>
    </row>
    <row r="7" spans="1:16" x14ac:dyDescent="0.25">
      <c r="A7" s="193" t="s">
        <v>4499</v>
      </c>
      <c r="B7" s="193" t="s">
        <v>4512</v>
      </c>
      <c r="C7" s="211" t="str">
        <f>VLOOKUP(A7,'1996 Pres Raw'!A:C,1,FALSE)</f>
        <v>01-030</v>
      </c>
      <c r="D7" s="211" t="str">
        <f>VLOOKUP(A7,'1996 Pres Raw'!A:C,3,FALSE)</f>
        <v>KTCHN #4</v>
      </c>
      <c r="G7" s="193" t="s">
        <v>5611</v>
      </c>
      <c r="H7" t="str">
        <f>VLOOKUP(G7,'1996 Pres Raw'!C:D,1,FALSE)</f>
        <v>KTCHN #4</v>
      </c>
      <c r="I7" t="str">
        <f>VLOOKUP(G7,'1996 Pres Raw'!C:D,2,FALSE)</f>
        <v>Ketchikan</v>
      </c>
      <c r="K7" s="211" t="s">
        <v>4499</v>
      </c>
      <c r="L7" s="211" t="s">
        <v>5917</v>
      </c>
      <c r="M7" s="211" t="s">
        <v>5611</v>
      </c>
      <c r="N7" s="211" t="s">
        <v>5917</v>
      </c>
      <c r="O7" t="str">
        <f t="shared" si="0"/>
        <v>01-030</v>
      </c>
      <c r="P7" t="str">
        <f t="shared" si="1"/>
        <v>KTCHN 4</v>
      </c>
    </row>
    <row r="8" spans="1:16" x14ac:dyDescent="0.25">
      <c r="A8" s="193" t="s">
        <v>4500</v>
      </c>
      <c r="B8" s="193" t="s">
        <v>4513</v>
      </c>
      <c r="C8" s="211" t="str">
        <f>VLOOKUP(A8,'1996 Pres Raw'!A:C,1,FALSE)</f>
        <v>01-035</v>
      </c>
      <c r="D8" s="211" t="str">
        <f>VLOOKUP(A8,'1996 Pres Raw'!A:C,3,FALSE)</f>
        <v>KTCHN #5</v>
      </c>
      <c r="G8" s="193" t="s">
        <v>5612</v>
      </c>
      <c r="H8" t="str">
        <f>VLOOKUP(G8,'1996 Pres Raw'!C:D,1,FALSE)</f>
        <v>KTCHN #5</v>
      </c>
      <c r="I8" t="str">
        <f>VLOOKUP(G8,'1996 Pres Raw'!C:D,2,FALSE)</f>
        <v>Ketchikan</v>
      </c>
      <c r="K8" s="211" t="s">
        <v>4500</v>
      </c>
      <c r="L8" s="211" t="s">
        <v>5917</v>
      </c>
      <c r="M8" s="211" t="s">
        <v>5612</v>
      </c>
      <c r="N8" s="211" t="s">
        <v>5917</v>
      </c>
      <c r="O8" t="str">
        <f t="shared" si="0"/>
        <v>01-035</v>
      </c>
      <c r="P8" t="str">
        <f t="shared" si="1"/>
        <v>KTCHN 5</v>
      </c>
    </row>
    <row r="9" spans="1:16" x14ac:dyDescent="0.25">
      <c r="A9" s="193" t="s">
        <v>4501</v>
      </c>
      <c r="B9" s="193" t="s">
        <v>4514</v>
      </c>
      <c r="C9" s="211" t="str">
        <f>VLOOKUP(A9,'1996 Pres Raw'!A:C,1,FALSE)</f>
        <v>01-040</v>
      </c>
      <c r="D9" s="211" t="str">
        <f>VLOOKUP(A9,'1996 Pres Raw'!A:C,3,FALSE)</f>
        <v>KTCHN #6</v>
      </c>
      <c r="G9" s="193" t="s">
        <v>5613</v>
      </c>
      <c r="H9" t="str">
        <f>VLOOKUP(G9,'1996 Pres Raw'!C:D,1,FALSE)</f>
        <v>KTCHN #6</v>
      </c>
      <c r="I9" t="str">
        <f>VLOOKUP(G9,'1996 Pres Raw'!C:D,2,FALSE)</f>
        <v>Ketchikan</v>
      </c>
      <c r="K9" s="211" t="s">
        <v>4501</v>
      </c>
      <c r="L9" s="211" t="s">
        <v>5917</v>
      </c>
      <c r="M9" s="211" t="s">
        <v>5613</v>
      </c>
      <c r="N9" s="211" t="s">
        <v>5917</v>
      </c>
      <c r="O9" t="str">
        <f t="shared" si="0"/>
        <v>01-040</v>
      </c>
      <c r="P9" t="str">
        <f t="shared" si="1"/>
        <v>KTCHN  6</v>
      </c>
    </row>
    <row r="10" spans="1:16" x14ac:dyDescent="0.25">
      <c r="A10" s="193" t="s">
        <v>4502</v>
      </c>
      <c r="B10" s="193" t="s">
        <v>4515</v>
      </c>
      <c r="C10" s="211" t="str">
        <f>VLOOKUP(A10,'1996 Pres Raw'!A:C,1,FALSE)</f>
        <v>01-045</v>
      </c>
      <c r="D10" s="211" t="str">
        <f>VLOOKUP(A10,'1996 Pres Raw'!A:C,3,FALSE)</f>
        <v>KTCHN #7</v>
      </c>
      <c r="G10" s="193" t="s">
        <v>5614</v>
      </c>
      <c r="H10" t="str">
        <f>VLOOKUP(G10,'1996 Pres Raw'!C:D,1,FALSE)</f>
        <v>KTCHN #7</v>
      </c>
      <c r="I10" t="str">
        <f>VLOOKUP(G10,'1996 Pres Raw'!C:D,2,FALSE)</f>
        <v>Ketchikan</v>
      </c>
      <c r="K10" s="211" t="s">
        <v>4502</v>
      </c>
      <c r="L10" s="211" t="s">
        <v>5917</v>
      </c>
      <c r="M10" s="211" t="s">
        <v>5614</v>
      </c>
      <c r="N10" s="211" t="s">
        <v>5917</v>
      </c>
      <c r="O10" t="str">
        <f t="shared" si="0"/>
        <v>01-045</v>
      </c>
      <c r="P10" t="str">
        <f t="shared" si="1"/>
        <v>KTCHN 7</v>
      </c>
    </row>
    <row r="11" spans="1:16" x14ac:dyDescent="0.25">
      <c r="A11" s="193" t="s">
        <v>4503</v>
      </c>
      <c r="B11" s="193" t="s">
        <v>4516</v>
      </c>
      <c r="C11" s="211" t="str">
        <f>VLOOKUP(A11,'1996 Pres Raw'!A:C,1,FALSE)</f>
        <v>01-050</v>
      </c>
      <c r="D11" s="211" t="str">
        <f>VLOOKUP(A11,'1996 Pres Raw'!A:C,3,FALSE)</f>
        <v>KTCHN #8</v>
      </c>
      <c r="G11" s="193" t="s">
        <v>5615</v>
      </c>
      <c r="H11" t="str">
        <f>VLOOKUP(G11,'1996 Pres Raw'!C:D,1,FALSE)</f>
        <v>KTCHN #8</v>
      </c>
      <c r="I11" t="str">
        <f>VLOOKUP(G11,'1996 Pres Raw'!C:D,2,FALSE)</f>
        <v>Ketchikan</v>
      </c>
      <c r="K11" s="211" t="s">
        <v>4503</v>
      </c>
      <c r="L11" s="211" t="s">
        <v>5917</v>
      </c>
      <c r="M11" s="211" t="s">
        <v>5615</v>
      </c>
      <c r="N11" s="211" t="s">
        <v>5917</v>
      </c>
      <c r="O11" t="str">
        <f t="shared" si="0"/>
        <v>01-050</v>
      </c>
      <c r="P11" t="str">
        <f t="shared" si="1"/>
        <v>KTCHN 8</v>
      </c>
    </row>
    <row r="12" spans="1:16" x14ac:dyDescent="0.25">
      <c r="A12" s="193" t="s">
        <v>4504</v>
      </c>
      <c r="B12" s="193" t="s">
        <v>4507</v>
      </c>
      <c r="C12" s="211" t="str">
        <f>VLOOKUP(A12,'1996 Pres Raw'!A:C,1,FALSE)</f>
        <v>01-065</v>
      </c>
      <c r="D12" s="211" t="str">
        <f>VLOOKUP(A12,'1996 Pres Raw'!A:C,3,FALSE)</f>
        <v>MEYERS CHUCK</v>
      </c>
      <c r="G12" s="193" t="s">
        <v>4507</v>
      </c>
      <c r="H12" t="str">
        <f>VLOOKUP(G12,'1996 Pres Raw'!C:D,1,FALSE)</f>
        <v>MEYERS CHUCK</v>
      </c>
      <c r="I12" t="str">
        <f>VLOOKUP(G12,'1996 Pres Raw'!C:D,2,FALSE)</f>
        <v>Ketchikan</v>
      </c>
      <c r="K12" s="211" t="s">
        <v>4504</v>
      </c>
      <c r="L12" s="211" t="s">
        <v>5917</v>
      </c>
      <c r="M12" s="211" t="s">
        <v>4507</v>
      </c>
      <c r="N12" s="211" t="s">
        <v>5917</v>
      </c>
      <c r="O12" t="str">
        <f t="shared" si="0"/>
        <v>01-065</v>
      </c>
      <c r="P12" t="str">
        <f t="shared" si="1"/>
        <v>MEYERS CHUCK</v>
      </c>
    </row>
    <row r="13" spans="1:16" x14ac:dyDescent="0.25">
      <c r="A13" s="193" t="s">
        <v>4505</v>
      </c>
      <c r="B13" s="193" t="s">
        <v>4517</v>
      </c>
      <c r="C13" s="211" t="str">
        <f>VLOOKUP(A13,'1996 Pres Raw'!A:C,1,FALSE)</f>
        <v>01-070</v>
      </c>
      <c r="D13" s="211" t="str">
        <f>VLOOKUP(A13,'1996 Pres Raw'!A:C,3,FALSE)</f>
        <v>MT. POIN</v>
      </c>
      <c r="G13" s="193" t="s">
        <v>5616</v>
      </c>
      <c r="H13" t="str">
        <f>VLOOKUP(G13,'1996 Pres Raw'!C:D,1,FALSE)</f>
        <v>MT. POIN</v>
      </c>
      <c r="I13" t="str">
        <f>VLOOKUP(G13,'1996 Pres Raw'!C:D,2,FALSE)</f>
        <v>Ketchikan</v>
      </c>
      <c r="K13" s="211" t="s">
        <v>4505</v>
      </c>
      <c r="L13" s="211" t="s">
        <v>5917</v>
      </c>
      <c r="M13" s="211" t="s">
        <v>5616</v>
      </c>
      <c r="N13" s="211" t="s">
        <v>5917</v>
      </c>
      <c r="O13" t="str">
        <f t="shared" si="0"/>
        <v>01-070</v>
      </c>
      <c r="P13" t="str">
        <f t="shared" si="1"/>
        <v>MT. POINT</v>
      </c>
    </row>
    <row r="14" spans="1:16" x14ac:dyDescent="0.25">
      <c r="A14" s="193" t="s">
        <v>4506</v>
      </c>
      <c r="B14" s="193" t="s">
        <v>4518</v>
      </c>
      <c r="C14" s="211" t="str">
        <f>VLOOKUP(A14,'1996 Pres Raw'!A:C,1,FALSE)</f>
        <v>01-075</v>
      </c>
      <c r="D14" s="211" t="str">
        <f>VLOOKUP(A14,'1996 Pres Raw'!A:C,3,FALSE)</f>
        <v>MUD BY</v>
      </c>
      <c r="G14" s="193" t="s">
        <v>5617</v>
      </c>
      <c r="H14" t="str">
        <f>VLOOKUP(G14,'1996 Pres Raw'!C:D,1,FALSE)</f>
        <v>MUD BY</v>
      </c>
      <c r="I14" t="str">
        <f>VLOOKUP(G14,'1996 Pres Raw'!C:D,2,FALSE)</f>
        <v>Ketchikan</v>
      </c>
      <c r="K14" s="211" t="s">
        <v>4506</v>
      </c>
      <c r="L14" s="211" t="s">
        <v>5917</v>
      </c>
      <c r="M14" s="211" t="s">
        <v>5617</v>
      </c>
      <c r="N14" s="211" t="s">
        <v>5917</v>
      </c>
      <c r="O14" t="str">
        <f t="shared" si="0"/>
        <v>01-075</v>
      </c>
      <c r="P14" t="str">
        <f t="shared" si="1"/>
        <v>MUD BAY</v>
      </c>
    </row>
    <row r="15" spans="1:16" x14ac:dyDescent="0.25">
      <c r="A15" s="193" t="s">
        <v>4543</v>
      </c>
      <c r="B15" s="193" t="s">
        <v>4536</v>
      </c>
      <c r="C15" s="211" t="str">
        <f>VLOOKUP(A15,'1996 Pres Raw'!A:C,1,FALSE)</f>
        <v>01-080</v>
      </c>
      <c r="D15" s="211" t="str">
        <f>VLOOKUP(A15,'1996 Pres Raw'!A:C,3,FALSE)</f>
        <v>PENNOCK-GRAVINA</v>
      </c>
      <c r="G15" s="193" t="s">
        <v>5618</v>
      </c>
      <c r="H15" t="str">
        <f>VLOOKUP(G15,'1996 Pres Raw'!C:D,1,FALSE)</f>
        <v>PENNOCK-GRAVINA</v>
      </c>
      <c r="I15" t="str">
        <f>VLOOKUP(G15,'1996 Pres Raw'!C:D,2,FALSE)</f>
        <v>Ketchikan</v>
      </c>
      <c r="K15" s="211" t="s">
        <v>4543</v>
      </c>
      <c r="L15" s="211" t="s">
        <v>5917</v>
      </c>
      <c r="M15" s="211" t="s">
        <v>5618</v>
      </c>
      <c r="N15" s="211" t="s">
        <v>5917</v>
      </c>
      <c r="O15" t="str">
        <f t="shared" si="0"/>
        <v>01-080</v>
      </c>
      <c r="P15" t="str">
        <f t="shared" si="1"/>
        <v>PENNOCK GRAVINA</v>
      </c>
    </row>
    <row r="16" spans="1:16" x14ac:dyDescent="0.25">
      <c r="A16" s="193" t="s">
        <v>4544</v>
      </c>
      <c r="B16" s="193" t="s">
        <v>4537</v>
      </c>
      <c r="C16" s="211" t="str">
        <f>VLOOKUP(A16,'1996 Pres Raw'!A:C,1,FALSE)</f>
        <v>01-095</v>
      </c>
      <c r="D16" s="211" t="str">
        <f>VLOOKUP(A16,'1996 Pres Raw'!A:C,3,FALSE)</f>
        <v>SAXMAN</v>
      </c>
      <c r="G16" s="193" t="s">
        <v>4537</v>
      </c>
      <c r="H16" t="str">
        <f>VLOOKUP(G16,'1996 Pres Raw'!C:D,1,FALSE)</f>
        <v>SAXMAN</v>
      </c>
      <c r="I16" t="str">
        <f>VLOOKUP(G16,'1996 Pres Raw'!C:D,2,FALSE)</f>
        <v>Ketchikan</v>
      </c>
      <c r="K16" s="211" t="s">
        <v>4544</v>
      </c>
      <c r="L16" s="211" t="s">
        <v>5917</v>
      </c>
      <c r="M16" s="211" t="s">
        <v>4537</v>
      </c>
      <c r="N16" s="211" t="s">
        <v>5917</v>
      </c>
      <c r="O16" t="str">
        <f t="shared" si="0"/>
        <v>01-095</v>
      </c>
      <c r="P16" t="str">
        <f t="shared" si="1"/>
        <v>SAXMAN</v>
      </c>
    </row>
    <row r="17" spans="1:16" x14ac:dyDescent="0.25">
      <c r="A17" s="193" t="s">
        <v>4545</v>
      </c>
      <c r="B17" s="193" t="s">
        <v>4538</v>
      </c>
      <c r="C17" s="211" t="str">
        <f>VLOOKUP(A17,'1996 Pres Raw'!A:C,1,FALSE)</f>
        <v>01-105</v>
      </c>
      <c r="D17" s="211" t="str">
        <f>VLOOKUP(A17,'1996 Pres Raw'!A:C,3,FALSE)</f>
        <v>WACKER</v>
      </c>
      <c r="G17" s="193" t="s">
        <v>4538</v>
      </c>
      <c r="H17" t="str">
        <f>VLOOKUP(G17,'1996 Pres Raw'!C:D,1,FALSE)</f>
        <v>WACKER</v>
      </c>
      <c r="I17" t="str">
        <f>VLOOKUP(G17,'1996 Pres Raw'!C:D,2,FALSE)</f>
        <v>Ketchikan</v>
      </c>
      <c r="K17" s="211" t="s">
        <v>4545</v>
      </c>
      <c r="L17" s="211" t="s">
        <v>5917</v>
      </c>
      <c r="M17" s="211" t="s">
        <v>4538</v>
      </c>
      <c r="N17" s="211" t="s">
        <v>5917</v>
      </c>
      <c r="O17" t="str">
        <f t="shared" si="0"/>
        <v>01-105</v>
      </c>
      <c r="P17" t="str">
        <f t="shared" si="1"/>
        <v>WACKER</v>
      </c>
    </row>
    <row r="18" spans="1:16" x14ac:dyDescent="0.25">
      <c r="A18" s="193" t="s">
        <v>4546</v>
      </c>
      <c r="B18" s="193" t="s">
        <v>4539</v>
      </c>
      <c r="C18" s="211" t="str">
        <f>VLOOKUP(A18,'1996 Pres Raw'!A:C,1,FALSE)</f>
        <v>01-110</v>
      </c>
      <c r="D18" s="211" t="str">
        <f>VLOOKUP(A18,'1996 Pres Raw'!A:C,3,FALSE)</f>
        <v>WARD COVE</v>
      </c>
      <c r="G18" s="193" t="s">
        <v>4539</v>
      </c>
      <c r="H18" t="str">
        <f>VLOOKUP(G18,'1996 Pres Raw'!C:D,1,FALSE)</f>
        <v>WARD COVE</v>
      </c>
      <c r="I18" t="str">
        <f>VLOOKUP(G18,'1996 Pres Raw'!C:D,2,FALSE)</f>
        <v>Ketchikan</v>
      </c>
      <c r="K18" s="211" t="s">
        <v>4546</v>
      </c>
      <c r="L18" s="211" t="s">
        <v>5917</v>
      </c>
      <c r="M18" s="211" t="s">
        <v>4539</v>
      </c>
      <c r="N18" s="211" t="s">
        <v>5917</v>
      </c>
      <c r="O18" t="str">
        <f t="shared" si="0"/>
        <v>01-110</v>
      </c>
      <c r="P18" t="str">
        <f t="shared" si="1"/>
        <v>WARD COVE</v>
      </c>
    </row>
    <row r="19" spans="1:16" x14ac:dyDescent="0.25">
      <c r="A19" s="193" t="s">
        <v>4547</v>
      </c>
      <c r="B19" s="193" t="s">
        <v>4540</v>
      </c>
      <c r="C19" s="211" t="str">
        <f>VLOOKUP(A19,'1996 Pres Raw'!A:C,1,FALSE)</f>
        <v>01-991</v>
      </c>
      <c r="D19" s="211" t="str">
        <f>VLOOKUP(A19,'1996 Pres Raw'!A:C,3,FALSE)</f>
        <v>ABSENTEE</v>
      </c>
      <c r="G19" s="193" t="s">
        <v>4540</v>
      </c>
      <c r="H19" t="str">
        <f>VLOOKUP(G19,'1996 Pres Raw'!C:D,1,FALSE)</f>
        <v>ABSENTEE</v>
      </c>
      <c r="I19">
        <f>VLOOKUP(G19,'1996 Pres Raw'!C:D,2,FALSE)</f>
        <v>0</v>
      </c>
      <c r="K19" s="211" t="s">
        <v>4547</v>
      </c>
      <c r="M19" s="214" t="s">
        <v>4540</v>
      </c>
      <c r="O19" t="str">
        <f t="shared" si="0"/>
        <v>01-991</v>
      </c>
      <c r="P19" t="str">
        <f t="shared" si="1"/>
        <v>ABSENTEE</v>
      </c>
    </row>
    <row r="20" spans="1:16" x14ac:dyDescent="0.25">
      <c r="A20" s="193" t="s">
        <v>4548</v>
      </c>
      <c r="B20" s="193" t="s">
        <v>4541</v>
      </c>
      <c r="C20" s="211" t="str">
        <f>VLOOKUP(A20,'1996 Pres Raw'!A:C,1,FALSE)</f>
        <v>01-995</v>
      </c>
      <c r="D20" s="211" t="str">
        <f>VLOOKUP(A20,'1996 Pres Raw'!A:C,3,FALSE)</f>
        <v>QUESTION</v>
      </c>
      <c r="G20" s="193" t="s">
        <v>4541</v>
      </c>
      <c r="H20" t="str">
        <f>VLOOKUP(G20,'1996 Pres Raw'!C:D,1,FALSE)</f>
        <v>QUESTION</v>
      </c>
      <c r="I20">
        <f>VLOOKUP(G20,'1996 Pres Raw'!C:D,2,FALSE)</f>
        <v>0</v>
      </c>
      <c r="K20" s="211" t="s">
        <v>4548</v>
      </c>
      <c r="M20" s="211" t="s">
        <v>4541</v>
      </c>
      <c r="O20" t="str">
        <f t="shared" si="0"/>
        <v>01-995</v>
      </c>
      <c r="P20" t="str">
        <f t="shared" si="1"/>
        <v>QUESTION</v>
      </c>
    </row>
    <row r="21" spans="1:16" x14ac:dyDescent="0.25">
      <c r="A21" s="193" t="s">
        <v>4549</v>
      </c>
      <c r="B21" s="193" t="s">
        <v>4542</v>
      </c>
      <c r="C21" s="211" t="str">
        <f>VLOOKUP(A21,'1996 Pres Raw'!A:C,1,FALSE)</f>
        <v>01-TOT</v>
      </c>
      <c r="D21" s="211" t="str">
        <f>VLOOKUP(A21,'1996 Pres Raw'!A:C,3,FALSE)</f>
        <v>TOTAL</v>
      </c>
      <c r="G21" s="193" t="s">
        <v>4542</v>
      </c>
      <c r="H21" t="str">
        <f>VLOOKUP(G21,'1996 Pres Raw'!C:D,1,FALSE)</f>
        <v>TOTAL</v>
      </c>
      <c r="I21">
        <f>VLOOKUP(G21,'1996 Pres Raw'!C:D,2,FALSE)</f>
        <v>0</v>
      </c>
      <c r="K21" s="211" t="s">
        <v>4549</v>
      </c>
      <c r="M21" s="211" t="s">
        <v>4542</v>
      </c>
      <c r="O21" t="str">
        <f t="shared" si="0"/>
        <v>01-TOT</v>
      </c>
      <c r="P21" t="str">
        <f t="shared" si="1"/>
        <v>TOTAL</v>
      </c>
    </row>
    <row r="22" spans="1:16" x14ac:dyDescent="0.25">
      <c r="A22" s="193" t="s">
        <v>4563</v>
      </c>
      <c r="B22" s="193" t="s">
        <v>4550</v>
      </c>
      <c r="C22" s="211" t="str">
        <f>VLOOKUP(A22,'1996 Pres Raw'!A:C,1,FALSE)</f>
        <v>02-055</v>
      </c>
      <c r="D22" s="211" t="str">
        <f>VLOOKUP(A22,'1996 Pres Raw'!A:C,3,FALSE)</f>
        <v>KUPREANOF</v>
      </c>
      <c r="G22" s="193" t="s">
        <v>5619</v>
      </c>
      <c r="H22" t="str">
        <f>VLOOKUP(G22,'1996 Pres Raw'!C:D,1,FALSE)</f>
        <v>KUPREANOF</v>
      </c>
      <c r="I22" t="str">
        <f>VLOOKUP(G22,'1996 Pres Raw'!C:D,2,FALSE)</f>
        <v>Petersburg</v>
      </c>
      <c r="O22" t="e">
        <f t="shared" si="0"/>
        <v>#N/A</v>
      </c>
      <c r="P22" t="e">
        <f t="shared" si="1"/>
        <v>#N/A</v>
      </c>
    </row>
    <row r="23" spans="1:16" x14ac:dyDescent="0.25">
      <c r="A23" s="193" t="s">
        <v>4564</v>
      </c>
      <c r="B23" s="193" t="s">
        <v>4551</v>
      </c>
      <c r="C23" s="211" t="str">
        <f>VLOOKUP(A23,'1996 Pres Raw'!A:C,1,FALSE)</f>
        <v>02-085</v>
      </c>
      <c r="D23" s="211" t="str">
        <f>VLOOKUP(A23,'1996 Pres Raw'!A:C,3,FALSE)</f>
        <v>PETERSBURG #1</v>
      </c>
      <c r="G23" s="193" t="s">
        <v>5620</v>
      </c>
      <c r="H23" t="str">
        <f>VLOOKUP(G23,'1996 Pres Raw'!C:D,1,FALSE)</f>
        <v>PETERSBURG #1</v>
      </c>
      <c r="I23" t="str">
        <f>VLOOKUP(G23,'1996 Pres Raw'!C:D,2,FALSE)</f>
        <v>Petersburg</v>
      </c>
      <c r="K23" s="211" t="s">
        <v>4563</v>
      </c>
      <c r="L23" s="211" t="s">
        <v>5919</v>
      </c>
      <c r="M23" s="211" t="s">
        <v>5619</v>
      </c>
      <c r="N23" s="211" t="s">
        <v>5919</v>
      </c>
      <c r="O23" t="str">
        <f t="shared" si="0"/>
        <v>02-055</v>
      </c>
      <c r="P23" t="str">
        <f t="shared" si="1"/>
        <v>KUPRONF</v>
      </c>
    </row>
    <row r="24" spans="1:16" x14ac:dyDescent="0.25">
      <c r="A24" s="193" t="s">
        <v>4565</v>
      </c>
      <c r="B24" s="193" t="s">
        <v>4552</v>
      </c>
      <c r="C24" s="211" t="str">
        <f>VLOOKUP(A24,'1996 Pres Raw'!A:C,1,FALSE)</f>
        <v>02-090</v>
      </c>
      <c r="D24" s="211" t="str">
        <f>VLOOKUP(A24,'1996 Pres Raw'!A:C,3,FALSE)</f>
        <v>PETERSBURG #2</v>
      </c>
      <c r="G24" s="193" t="s">
        <v>5621</v>
      </c>
      <c r="H24" t="str">
        <f>VLOOKUP(G24,'1996 Pres Raw'!C:D,1,FALSE)</f>
        <v>PETERSBURG #2</v>
      </c>
      <c r="I24" t="str">
        <f>VLOOKUP(G24,'1996 Pres Raw'!C:D,2,FALSE)</f>
        <v>Petersburg</v>
      </c>
      <c r="K24" s="211" t="s">
        <v>4564</v>
      </c>
      <c r="L24" s="211" t="s">
        <v>5919</v>
      </c>
      <c r="M24" s="211" t="s">
        <v>5620</v>
      </c>
      <c r="N24" s="211" t="s">
        <v>5919</v>
      </c>
      <c r="O24" t="str">
        <f t="shared" si="0"/>
        <v>02-085</v>
      </c>
      <c r="P24" t="str">
        <f t="shared" si="1"/>
        <v>PETERSBURG 1</v>
      </c>
    </row>
    <row r="25" spans="1:16" x14ac:dyDescent="0.25">
      <c r="A25" s="193" t="s">
        <v>4566</v>
      </c>
      <c r="B25" s="193" t="s">
        <v>4553</v>
      </c>
      <c r="C25" s="211" t="str">
        <f>VLOOKUP(A25,'1996 Pres Raw'!A:C,1,FALSE)</f>
        <v>02-100</v>
      </c>
      <c r="D25" s="211" t="str">
        <f>VLOOKUP(A25,'1996 Pres Raw'!A:C,3,FALSE)</f>
        <v>SCOW BAY</v>
      </c>
      <c r="G25" s="193" t="s">
        <v>4553</v>
      </c>
      <c r="H25" t="str">
        <f>VLOOKUP(G25,'1996 Pres Raw'!C:D,1,FALSE)</f>
        <v>SCOW BAY</v>
      </c>
      <c r="I25" t="str">
        <f>VLOOKUP(G25,'1996 Pres Raw'!C:D,2,FALSE)</f>
        <v>Petersburg</v>
      </c>
      <c r="K25" s="211" t="s">
        <v>4565</v>
      </c>
      <c r="L25" s="211" t="s">
        <v>5919</v>
      </c>
      <c r="M25" s="211" t="s">
        <v>5621</v>
      </c>
      <c r="N25" s="211" t="s">
        <v>5919</v>
      </c>
      <c r="O25" t="str">
        <f t="shared" si="0"/>
        <v>02-090</v>
      </c>
      <c r="P25" t="str">
        <f t="shared" si="1"/>
        <v>PETERSBURG 2</v>
      </c>
    </row>
    <row r="26" spans="1:16" x14ac:dyDescent="0.25">
      <c r="A26" s="193" t="s">
        <v>4567</v>
      </c>
      <c r="B26" s="193" t="s">
        <v>4554</v>
      </c>
      <c r="C26" s="211" t="str">
        <f>VLOOKUP(A26,'1996 Pres Raw'!A:C,1,FALSE)</f>
        <v>02-115</v>
      </c>
      <c r="D26" s="211" t="str">
        <f>VLOOKUP(A26,'1996 Pres Raw'!A:C,3,FALSE)</f>
        <v>WRANGELL #1</v>
      </c>
      <c r="G26" s="193" t="s">
        <v>5622</v>
      </c>
      <c r="H26" t="str">
        <f>VLOOKUP(G26,'1996 Pres Raw'!C:D,1,FALSE)</f>
        <v>WRANGELL #1</v>
      </c>
      <c r="I26" t="str">
        <f>VLOOKUP(G26,'1996 Pres Raw'!C:D,2,FALSE)</f>
        <v>Wrangell</v>
      </c>
      <c r="K26" s="211" t="s">
        <v>4566</v>
      </c>
      <c r="L26" s="211" t="s">
        <v>5919</v>
      </c>
      <c r="M26" s="211" t="s">
        <v>4553</v>
      </c>
      <c r="N26" s="211" t="s">
        <v>5919</v>
      </c>
      <c r="O26" t="str">
        <f t="shared" si="0"/>
        <v>02-100</v>
      </c>
      <c r="P26" t="str">
        <f t="shared" si="1"/>
        <v>SCOW BAY</v>
      </c>
    </row>
    <row r="27" spans="1:16" x14ac:dyDescent="0.25">
      <c r="A27" s="193" t="s">
        <v>4568</v>
      </c>
      <c r="B27" s="193" t="s">
        <v>4555</v>
      </c>
      <c r="C27" s="211" t="str">
        <f>VLOOKUP(A27,'1996 Pres Raw'!A:C,1,FALSE)</f>
        <v>02-120</v>
      </c>
      <c r="D27" s="211" t="str">
        <f>VLOOKUP(A27,'1996 Pres Raw'!A:C,3,FALSE)</f>
        <v>WRANGELL #2</v>
      </c>
      <c r="G27" s="193" t="s">
        <v>5623</v>
      </c>
      <c r="H27" t="str">
        <f>VLOOKUP(G27,'1996 Pres Raw'!C:D,1,FALSE)</f>
        <v>WRANGELL #2</v>
      </c>
      <c r="I27" t="str">
        <f>VLOOKUP(G27,'1996 Pres Raw'!C:D,2,FALSE)</f>
        <v>Wrangell</v>
      </c>
      <c r="K27" s="211" t="s">
        <v>4567</v>
      </c>
      <c r="L27" s="211" t="s">
        <v>5920</v>
      </c>
      <c r="M27" s="211" t="s">
        <v>5622</v>
      </c>
      <c r="N27" s="211" t="s">
        <v>5920</v>
      </c>
      <c r="O27" t="str">
        <f t="shared" si="0"/>
        <v>02-115</v>
      </c>
      <c r="P27" t="str">
        <f t="shared" si="1"/>
        <v>WRANGELL 1</v>
      </c>
    </row>
    <row r="28" spans="1:16" x14ac:dyDescent="0.25">
      <c r="A28" s="193" t="s">
        <v>4569</v>
      </c>
      <c r="B28" s="193" t="s">
        <v>4556</v>
      </c>
      <c r="C28" s="211" t="str">
        <f>VLOOKUP(A28,'1996 Pres Raw'!A:C,1,FALSE)</f>
        <v>02-270</v>
      </c>
      <c r="D28" s="211" t="str">
        <f>VLOOKUP(A28,'1996 Pres Raw'!A:C,3,FALSE)</f>
        <v>HALIBUT POINT 1</v>
      </c>
      <c r="G28" s="193" t="s">
        <v>5624</v>
      </c>
      <c r="H28" t="str">
        <f>VLOOKUP(G28,'1996 Pres Raw'!C:D,1,FALSE)</f>
        <v>HALIBUT POINT 1</v>
      </c>
      <c r="I28" t="str">
        <f>VLOOKUP(G28,'1996 Pres Raw'!C:D,2,FALSE)</f>
        <v>Sitka</v>
      </c>
      <c r="K28" s="211" t="s">
        <v>4568</v>
      </c>
      <c r="L28" s="211" t="s">
        <v>5920</v>
      </c>
      <c r="M28" s="211" t="s">
        <v>5623</v>
      </c>
      <c r="N28" s="211" t="s">
        <v>5920</v>
      </c>
      <c r="O28" t="str">
        <f t="shared" si="0"/>
        <v>02-120</v>
      </c>
      <c r="P28" t="str">
        <f t="shared" si="1"/>
        <v>WRANGELLL 2</v>
      </c>
    </row>
    <row r="29" spans="1:16" x14ac:dyDescent="0.25">
      <c r="A29" s="193" t="s">
        <v>4570</v>
      </c>
      <c r="B29" s="193" t="s">
        <v>4557</v>
      </c>
      <c r="C29" s="211" t="str">
        <f>VLOOKUP(A29,'1996 Pres Raw'!A:C,1,FALSE)</f>
        <v>02-275</v>
      </c>
      <c r="D29" s="211" t="str">
        <f>VLOOKUP(A29,'1996 Pres Raw'!A:C,3,FALSE)</f>
        <v>JAMSTWN</v>
      </c>
      <c r="G29" s="193" t="s">
        <v>5625</v>
      </c>
      <c r="H29" t="str">
        <f>VLOOKUP(G29,'1996 Pres Raw'!C:D,1,FALSE)</f>
        <v>JAMSTWN</v>
      </c>
      <c r="I29" t="str">
        <f>VLOOKUP(G29,'1996 Pres Raw'!C:D,2,FALSE)</f>
        <v>Sitka</v>
      </c>
      <c r="K29" s="211" t="s">
        <v>4569</v>
      </c>
      <c r="L29" s="211" t="s">
        <v>5921</v>
      </c>
      <c r="M29" s="211" t="s">
        <v>5624</v>
      </c>
      <c r="N29" s="211" t="s">
        <v>5921</v>
      </c>
      <c r="O29" t="str">
        <f t="shared" si="0"/>
        <v>02-270</v>
      </c>
      <c r="P29" t="str">
        <f t="shared" si="1"/>
        <v>HALIBUT POINT</v>
      </c>
    </row>
    <row r="30" spans="1:16" x14ac:dyDescent="0.25">
      <c r="A30" s="193" t="s">
        <v>4571</v>
      </c>
      <c r="B30" s="193" t="s">
        <v>4558</v>
      </c>
      <c r="C30" s="211" t="str">
        <f>VLOOKUP(A30,'1996 Pres Raw'!A:C,1,FALSE)</f>
        <v>02-280</v>
      </c>
      <c r="D30" s="211" t="str">
        <f>VLOOKUP(A30,'1996 Pres Raw'!A:C,3,FALSE)</f>
        <v>MT. EDGECOMB</v>
      </c>
      <c r="G30" s="193" t="s">
        <v>4558</v>
      </c>
      <c r="H30" t="str">
        <f>VLOOKUP(G30,'1996 Pres Raw'!C:D,1,FALSE)</f>
        <v>MT. EDGECOMB</v>
      </c>
      <c r="I30" t="str">
        <f>VLOOKUP(G30,'1996 Pres Raw'!C:D,2,FALSE)</f>
        <v>Sitka</v>
      </c>
      <c r="K30" s="211" t="s">
        <v>4570</v>
      </c>
      <c r="L30" s="211" t="s">
        <v>5921</v>
      </c>
      <c r="M30" s="211" t="s">
        <v>5625</v>
      </c>
      <c r="N30" s="211" t="s">
        <v>5921</v>
      </c>
      <c r="O30" t="str">
        <f t="shared" si="0"/>
        <v>02-275</v>
      </c>
      <c r="P30" t="str">
        <f t="shared" si="1"/>
        <v>JAMESTOWN BAY</v>
      </c>
    </row>
    <row r="31" spans="1:16" x14ac:dyDescent="0.25">
      <c r="A31" s="193" t="s">
        <v>4572</v>
      </c>
      <c r="B31" s="193" t="s">
        <v>4559</v>
      </c>
      <c r="C31" s="211" t="str">
        <f>VLOOKUP(A31,'1996 Pres Raw'!A:C,1,FALSE)</f>
        <v>02-295</v>
      </c>
      <c r="D31" s="211" t="str">
        <f>VLOOKUP(A31,'1996 Pres Raw'!A:C,3,FALSE)</f>
        <v>SITKA  #1</v>
      </c>
      <c r="G31" s="193" t="s">
        <v>5626</v>
      </c>
      <c r="H31" t="str">
        <f>VLOOKUP(G31,'1996 Pres Raw'!C:D,1,FALSE)</f>
        <v>SITKA  #1</v>
      </c>
      <c r="I31" t="str">
        <f>VLOOKUP(G31,'1996 Pres Raw'!C:D,2,FALSE)</f>
        <v>Sitka</v>
      </c>
      <c r="K31" s="211" t="s">
        <v>4571</v>
      </c>
      <c r="L31" s="211" t="s">
        <v>5921</v>
      </c>
      <c r="M31" s="211" t="s">
        <v>4558</v>
      </c>
      <c r="N31" s="211" t="s">
        <v>5921</v>
      </c>
      <c r="O31" t="str">
        <f t="shared" si="0"/>
        <v>02-280</v>
      </c>
      <c r="P31" t="str">
        <f t="shared" si="1"/>
        <v>MT. EDGECOMB</v>
      </c>
    </row>
    <row r="32" spans="1:16" x14ac:dyDescent="0.25">
      <c r="A32" s="193" t="s">
        <v>4573</v>
      </c>
      <c r="B32" s="193" t="s">
        <v>4560</v>
      </c>
      <c r="C32" s="211" t="str">
        <f>VLOOKUP(A32,'1996 Pres Raw'!A:C,1,FALSE)</f>
        <v>02-300</v>
      </c>
      <c r="D32" s="211" t="str">
        <f>VLOOKUP(A32,'1996 Pres Raw'!A:C,3,FALSE)</f>
        <v>SITKA #2</v>
      </c>
      <c r="G32" s="193" t="s">
        <v>5627</v>
      </c>
      <c r="H32" t="str">
        <f>VLOOKUP(G32,'1996 Pres Raw'!C:D,1,FALSE)</f>
        <v>SITKA #2</v>
      </c>
      <c r="I32" t="str">
        <f>VLOOKUP(G32,'1996 Pres Raw'!C:D,2,FALSE)</f>
        <v>Sitka</v>
      </c>
      <c r="K32" s="211" t="s">
        <v>4572</v>
      </c>
      <c r="L32" s="211" t="s">
        <v>5921</v>
      </c>
      <c r="M32" s="211" t="s">
        <v>5626</v>
      </c>
      <c r="N32" s="211" t="s">
        <v>5921</v>
      </c>
      <c r="O32" t="str">
        <f t="shared" si="0"/>
        <v>02-295</v>
      </c>
      <c r="P32" t="str">
        <f t="shared" si="1"/>
        <v>SITKA 1</v>
      </c>
    </row>
    <row r="33" spans="1:16" x14ac:dyDescent="0.25">
      <c r="A33" s="193" t="s">
        <v>4574</v>
      </c>
      <c r="B33" s="193" t="s">
        <v>4561</v>
      </c>
      <c r="C33" s="211" t="str">
        <f>VLOOKUP(A33,'1996 Pres Raw'!A:C,1,FALSE)</f>
        <v>02-305</v>
      </c>
      <c r="D33" s="211" t="str">
        <f>VLOOKUP(A33,'1996 Pres Raw'!A:C,3,FALSE)</f>
        <v>SITKA #3</v>
      </c>
      <c r="G33" s="193" t="s">
        <v>5628</v>
      </c>
      <c r="H33" t="str">
        <f>VLOOKUP(G33,'1996 Pres Raw'!C:D,1,FALSE)</f>
        <v>SITKA #3</v>
      </c>
      <c r="I33" t="str">
        <f>VLOOKUP(G33,'1996 Pres Raw'!C:D,2,FALSE)</f>
        <v>Sitka</v>
      </c>
      <c r="K33" s="211" t="s">
        <v>4573</v>
      </c>
      <c r="L33" s="211" t="s">
        <v>5921</v>
      </c>
      <c r="M33" s="211" t="s">
        <v>5627</v>
      </c>
      <c r="N33" s="211" t="s">
        <v>5921</v>
      </c>
      <c r="O33" t="str">
        <f t="shared" si="0"/>
        <v>02-300</v>
      </c>
      <c r="P33" t="str">
        <f t="shared" si="1"/>
        <v>SITKA 2</v>
      </c>
    </row>
    <row r="34" spans="1:16" x14ac:dyDescent="0.25">
      <c r="A34" s="193" t="s">
        <v>4575</v>
      </c>
      <c r="B34" s="193" t="s">
        <v>4562</v>
      </c>
      <c r="C34" s="211" t="str">
        <f>VLOOKUP(A34,'1996 Pres Raw'!A:C,1,FALSE)</f>
        <v>02-310</v>
      </c>
      <c r="D34" s="211" t="str">
        <f>VLOOKUP(A34,'1996 Pres Raw'!A:C,3,FALSE)</f>
        <v>SITKA #4</v>
      </c>
      <c r="G34" s="193" t="s">
        <v>5629</v>
      </c>
      <c r="H34" t="str">
        <f>VLOOKUP(G34,'1996 Pres Raw'!C:D,1,FALSE)</f>
        <v>SITKA #4</v>
      </c>
      <c r="I34" t="str">
        <f>VLOOKUP(G34,'1996 Pres Raw'!C:D,2,FALSE)</f>
        <v>Sitka</v>
      </c>
      <c r="K34" s="211" t="s">
        <v>4574</v>
      </c>
      <c r="L34" s="211" t="s">
        <v>5921</v>
      </c>
      <c r="M34" s="211" t="s">
        <v>5628</v>
      </c>
      <c r="N34" s="211" t="s">
        <v>5921</v>
      </c>
      <c r="O34" t="str">
        <f t="shared" si="0"/>
        <v>02-305</v>
      </c>
      <c r="P34" t="str">
        <f t="shared" si="1"/>
        <v>SITKA 3</v>
      </c>
    </row>
    <row r="35" spans="1:16" x14ac:dyDescent="0.25">
      <c r="A35" s="193" t="s">
        <v>4577</v>
      </c>
      <c r="B35" s="193" t="s">
        <v>4576</v>
      </c>
      <c r="C35" s="211" t="str">
        <f>VLOOKUP(A35,'1996 Pres Raw'!A:C,1,FALSE)</f>
        <v>02-320</v>
      </c>
      <c r="D35" s="211" t="str">
        <f>VLOOKUP(A35,'1996 Pres Raw'!A:C,3,FALSE)</f>
        <v>HALIBUT POINT 2</v>
      </c>
      <c r="G35" s="193" t="s">
        <v>4576</v>
      </c>
      <c r="H35" t="e">
        <f>VLOOKUP(G35,'1996 Pres Raw'!C:D,1,FALSE)</f>
        <v>#N/A</v>
      </c>
      <c r="I35" t="s">
        <v>5921</v>
      </c>
      <c r="K35" s="211" t="s">
        <v>4575</v>
      </c>
      <c r="L35" s="211" t="s">
        <v>5921</v>
      </c>
      <c r="M35" s="211" t="s">
        <v>5629</v>
      </c>
      <c r="N35" s="211" t="s">
        <v>5921</v>
      </c>
      <c r="O35" t="str">
        <f t="shared" si="0"/>
        <v>02-310</v>
      </c>
      <c r="P35" t="str">
        <f t="shared" si="1"/>
        <v>SITKA 4</v>
      </c>
    </row>
    <row r="36" spans="1:16" x14ac:dyDescent="0.25">
      <c r="A36" s="193" t="s">
        <v>4578</v>
      </c>
      <c r="B36" s="193" t="s">
        <v>4540</v>
      </c>
      <c r="C36" s="211" t="str">
        <f>VLOOKUP(A36,'1996 Pres Raw'!A:C,1,FALSE)</f>
        <v>02-991</v>
      </c>
      <c r="D36" s="211" t="str">
        <f>VLOOKUP(A36,'1996 Pres Raw'!A:C,3,FALSE)</f>
        <v>ABSENTE</v>
      </c>
      <c r="G36" s="193" t="s">
        <v>4540</v>
      </c>
      <c r="H36" t="str">
        <f>VLOOKUP(G36,'1996 Pres Raw'!C:D,1,FALSE)</f>
        <v>ABSENTEE</v>
      </c>
      <c r="I36">
        <f>VLOOKUP(G36,'1996 Pres Raw'!C:D,2,FALSE)</f>
        <v>0</v>
      </c>
      <c r="K36" s="211" t="s">
        <v>4577</v>
      </c>
      <c r="L36" s="211" t="s">
        <v>5921</v>
      </c>
      <c r="M36" s="211" t="s">
        <v>5630</v>
      </c>
      <c r="N36" s="211" t="s">
        <v>5921</v>
      </c>
      <c r="O36" t="str">
        <f t="shared" si="0"/>
        <v>02-320</v>
      </c>
      <c r="P36" t="str">
        <f t="shared" si="1"/>
        <v>GRANITE CREEK</v>
      </c>
    </row>
    <row r="37" spans="1:16" x14ac:dyDescent="0.25">
      <c r="A37" s="193" t="s">
        <v>4579</v>
      </c>
      <c r="B37" s="193" t="s">
        <v>4541</v>
      </c>
      <c r="C37" s="211" t="str">
        <f>VLOOKUP(A37,'1996 Pres Raw'!A:C,1,FALSE)</f>
        <v>02-995</v>
      </c>
      <c r="D37" s="211" t="str">
        <f>VLOOKUP(A37,'1996 Pres Raw'!A:C,3,FALSE)</f>
        <v>QUESTON</v>
      </c>
      <c r="G37" s="193" t="s">
        <v>4541</v>
      </c>
      <c r="H37" t="str">
        <f>VLOOKUP(G37,'1996 Pres Raw'!C:D,1,FALSE)</f>
        <v>QUESTION</v>
      </c>
      <c r="I37">
        <f>VLOOKUP(G37,'1996 Pres Raw'!C:D,2,FALSE)</f>
        <v>0</v>
      </c>
      <c r="K37" s="211" t="s">
        <v>4578</v>
      </c>
      <c r="M37" s="211" t="s">
        <v>5631</v>
      </c>
      <c r="O37" t="str">
        <f t="shared" si="0"/>
        <v>02-991</v>
      </c>
      <c r="P37" t="str">
        <f t="shared" si="1"/>
        <v>ABSENTEE</v>
      </c>
    </row>
    <row r="38" spans="1:16" x14ac:dyDescent="0.25">
      <c r="A38" s="193" t="s">
        <v>4580</v>
      </c>
      <c r="B38" s="193" t="s">
        <v>4542</v>
      </c>
      <c r="C38" s="211" t="str">
        <f>VLOOKUP(A38,'1996 Pres Raw'!A:C,1,FALSE)</f>
        <v>02-TOT</v>
      </c>
      <c r="D38" s="211" t="str">
        <f>VLOOKUP(A38,'1996 Pres Raw'!A:C,3,FALSE)</f>
        <v>TOTAL</v>
      </c>
      <c r="G38" s="193" t="s">
        <v>4542</v>
      </c>
      <c r="H38" t="str">
        <f>VLOOKUP(G38,'1996 Pres Raw'!C:D,1,FALSE)</f>
        <v>TOTAL</v>
      </c>
      <c r="I38">
        <f>VLOOKUP(G38,'1996 Pres Raw'!C:D,2,FALSE)</f>
        <v>0</v>
      </c>
      <c r="K38" s="211" t="s">
        <v>4579</v>
      </c>
      <c r="M38" s="211" t="s">
        <v>5632</v>
      </c>
      <c r="O38" t="str">
        <f t="shared" si="0"/>
        <v>02-995</v>
      </c>
      <c r="P38" t="str">
        <f t="shared" si="1"/>
        <v>QUESTION</v>
      </c>
    </row>
    <row r="39" spans="1:16" x14ac:dyDescent="0.25">
      <c r="A39" s="193" t="s">
        <v>4596</v>
      </c>
      <c r="B39" s="193" t="s">
        <v>4583</v>
      </c>
      <c r="C39" s="211" t="str">
        <f>VLOOKUP(A39,'1996 Pres Raw'!A:C,1,FALSE)</f>
        <v>03-330</v>
      </c>
      <c r="D39" s="211" t="str">
        <f>VLOOKUP(A39,'1996 Pres Raw'!A:C,3,FALSE)</f>
        <v>DOUGLAS</v>
      </c>
      <c r="G39" s="193" t="s">
        <v>5950</v>
      </c>
      <c r="H39" t="e">
        <f>VLOOKUP(G39,'1996 Pres Raw'!C:D,1,FALSE)</f>
        <v>#N/A</v>
      </c>
      <c r="I39" t="s">
        <v>5922</v>
      </c>
      <c r="K39" s="211" t="s">
        <v>4580</v>
      </c>
      <c r="M39" s="211" t="s">
        <v>4542</v>
      </c>
      <c r="O39" t="str">
        <f t="shared" si="0"/>
        <v>02-TOT</v>
      </c>
      <c r="P39" t="str">
        <f t="shared" si="1"/>
        <v>TOTAL</v>
      </c>
    </row>
    <row r="40" spans="1:16" x14ac:dyDescent="0.25">
      <c r="A40" s="193" t="s">
        <v>4597</v>
      </c>
      <c r="B40" s="193" t="s">
        <v>4584</v>
      </c>
      <c r="C40" s="211" t="e">
        <f>VLOOKUP(A40,'1996 Pres Raw'!A:C,1,FALSE)</f>
        <v>#N/A</v>
      </c>
      <c r="D40" s="211" t="e">
        <f>VLOOKUP(A40,'1996 Pres Raw'!A:C,3,FALSE)</f>
        <v>#N/A</v>
      </c>
      <c r="G40" s="193" t="s">
        <v>5951</v>
      </c>
      <c r="H40" t="e">
        <f>VLOOKUP(G40,'1996 Pres Raw'!C:D,1,FALSE)</f>
        <v>#N/A</v>
      </c>
      <c r="I40" t="s">
        <v>5922</v>
      </c>
      <c r="O40" t="e">
        <f t="shared" si="0"/>
        <v>#N/A</v>
      </c>
      <c r="P40" t="e">
        <f t="shared" si="1"/>
        <v>#N/A</v>
      </c>
    </row>
    <row r="41" spans="1:16" x14ac:dyDescent="0.25">
      <c r="A41" s="196" t="s">
        <v>4598</v>
      </c>
      <c r="B41" s="193" t="s">
        <v>4585</v>
      </c>
      <c r="C41" s="211" t="str">
        <f>VLOOKUP(A41,'1996 Pres Raw'!A:C,1,FALSE)</f>
        <v>03-345</v>
      </c>
      <c r="D41" s="211" t="str">
        <f>VLOOKUP(A41,'1996 Pres Raw'!A:C,3,FALSE)</f>
        <v>JUNEAU #1</v>
      </c>
      <c r="G41" s="193" t="s">
        <v>5634</v>
      </c>
      <c r="H41" t="str">
        <f>VLOOKUP(G41,'1996 Pres Raw'!C:D,1,FALSE)</f>
        <v>JUNEAU #1</v>
      </c>
      <c r="I41" t="str">
        <f>VLOOKUP(G41,'1996 Pres Raw'!C:D,2,FALSE)</f>
        <v>Juneau</v>
      </c>
      <c r="K41" s="211" t="s">
        <v>4596</v>
      </c>
      <c r="L41" s="211" t="s">
        <v>5922</v>
      </c>
      <c r="M41" s="211" t="s">
        <v>5633</v>
      </c>
      <c r="N41" s="211" t="s">
        <v>5922</v>
      </c>
      <c r="O41" t="str">
        <f t="shared" si="0"/>
        <v>03-330</v>
      </c>
      <c r="P41" t="str">
        <f t="shared" si="1"/>
        <v>DOUGLAS 1</v>
      </c>
    </row>
    <row r="42" spans="1:16" x14ac:dyDescent="0.25">
      <c r="A42" s="193" t="s">
        <v>4599</v>
      </c>
      <c r="B42" s="193" t="s">
        <v>4586</v>
      </c>
      <c r="C42" s="211" t="str">
        <f>VLOOKUP(A42,'1996 Pres Raw'!A:C,1,FALSE)</f>
        <v>03-350</v>
      </c>
      <c r="D42" s="211" t="str">
        <f>VLOOKUP(A42,'1996 Pres Raw'!A:C,3,FALSE)</f>
        <v>JUNEAU #2</v>
      </c>
      <c r="G42" s="193" t="s">
        <v>5635</v>
      </c>
      <c r="H42" t="str">
        <f>VLOOKUP(G42,'1996 Pres Raw'!C:D,1,FALSE)</f>
        <v>JUNEAU #2</v>
      </c>
      <c r="I42" t="str">
        <f>VLOOKUP(G42,'1996 Pres Raw'!C:D,2,FALSE)</f>
        <v>Juneau</v>
      </c>
      <c r="K42" s="211" t="s">
        <v>4598</v>
      </c>
      <c r="L42" s="211" t="s">
        <v>5922</v>
      </c>
      <c r="M42" s="211" t="s">
        <v>5634</v>
      </c>
      <c r="N42" s="211" t="s">
        <v>5922</v>
      </c>
      <c r="O42" t="str">
        <f t="shared" si="0"/>
        <v>03-345</v>
      </c>
      <c r="P42" t="str">
        <f t="shared" si="1"/>
        <v>JUNEAU 1</v>
      </c>
    </row>
    <row r="43" spans="1:16" x14ac:dyDescent="0.25">
      <c r="A43" s="193" t="s">
        <v>4600</v>
      </c>
      <c r="B43" s="193" t="s">
        <v>4587</v>
      </c>
      <c r="C43" s="211" t="e">
        <f>VLOOKUP(A43,'1996 Pres Raw'!A:C,1,FALSE)</f>
        <v>#N/A</v>
      </c>
      <c r="D43" s="211" t="e">
        <f>VLOOKUP(A43,'1996 Pres Raw'!A:C,3,FALSE)</f>
        <v>#N/A</v>
      </c>
      <c r="G43" s="193" t="s">
        <v>5952</v>
      </c>
      <c r="H43" t="e">
        <f>VLOOKUP(G43,'1996 Pres Raw'!C:D,1,FALSE)</f>
        <v>#N/A</v>
      </c>
      <c r="I43" t="s">
        <v>5922</v>
      </c>
      <c r="K43" s="211" t="s">
        <v>4599</v>
      </c>
      <c r="L43" s="211" t="s">
        <v>5922</v>
      </c>
      <c r="M43" s="211" t="s">
        <v>5635</v>
      </c>
      <c r="N43" s="211" t="s">
        <v>5922</v>
      </c>
      <c r="O43" t="str">
        <f t="shared" si="0"/>
        <v>03-350</v>
      </c>
      <c r="P43" t="str">
        <f t="shared" si="1"/>
        <v>JUNEAU 2</v>
      </c>
    </row>
    <row r="44" spans="1:16" x14ac:dyDescent="0.25">
      <c r="A44" s="193" t="s">
        <v>4601</v>
      </c>
      <c r="B44" s="193" t="s">
        <v>4588</v>
      </c>
      <c r="C44" s="211" t="str">
        <f>VLOOKUP(A44,'1996 Pres Raw'!A:C,1,FALSE)</f>
        <v>03-370</v>
      </c>
      <c r="D44" s="211" t="str">
        <f>VLOOKUP(A44,'1996 Pres Raw'!A:C,3,FALSE)</f>
        <v>JUNEAU #6</v>
      </c>
      <c r="G44" s="193" t="s">
        <v>5636</v>
      </c>
      <c r="H44" t="str">
        <f>VLOOKUP(G44,'1996 Pres Raw'!C:D,1,FALSE)</f>
        <v>JUNEAU #6</v>
      </c>
      <c r="I44" t="str">
        <f>VLOOKUP(G44,'1996 Pres Raw'!C:D,2,FALSE)</f>
        <v>Juneau</v>
      </c>
      <c r="K44" s="211" t="s">
        <v>4601</v>
      </c>
      <c r="L44" s="211" t="s">
        <v>5922</v>
      </c>
      <c r="M44" s="211" t="s">
        <v>5636</v>
      </c>
      <c r="N44" s="211" t="s">
        <v>5922</v>
      </c>
      <c r="O44" t="str">
        <f t="shared" si="0"/>
        <v>03-370</v>
      </c>
      <c r="P44" t="str">
        <f t="shared" si="1"/>
        <v>JUNEAU 6</v>
      </c>
    </row>
    <row r="45" spans="1:16" x14ac:dyDescent="0.25">
      <c r="A45" s="193" t="s">
        <v>4602</v>
      </c>
      <c r="B45" s="193" t="s">
        <v>4589</v>
      </c>
      <c r="C45" s="211" t="str">
        <f>VLOOKUP(A45,'1996 Pres Raw'!A:C,1,FALSE)</f>
        <v>03-375</v>
      </c>
      <c r="D45" s="211" t="str">
        <f>VLOOKUP(A45,'1996 Pres Raw'!A:C,3,FALSE)</f>
        <v>JUNEAU #7</v>
      </c>
      <c r="G45" s="193" t="s">
        <v>5637</v>
      </c>
      <c r="H45" t="str">
        <f>VLOOKUP(G45,'1996 Pres Raw'!C:D,1,FALSE)</f>
        <v>JUNEAU #7</v>
      </c>
      <c r="I45" t="str">
        <f>VLOOKUP(G45,'1996 Pres Raw'!C:D,2,FALSE)</f>
        <v>Juneau</v>
      </c>
      <c r="K45" s="211" t="s">
        <v>4602</v>
      </c>
      <c r="L45" s="211" t="s">
        <v>5922</v>
      </c>
      <c r="M45" s="211" t="s">
        <v>5637</v>
      </c>
      <c r="N45" s="211" t="s">
        <v>5922</v>
      </c>
      <c r="O45" t="str">
        <f t="shared" si="0"/>
        <v>03-375</v>
      </c>
      <c r="P45" t="str">
        <f t="shared" si="1"/>
        <v>JUNEAU 7</v>
      </c>
    </row>
    <row r="46" spans="1:16" x14ac:dyDescent="0.25">
      <c r="A46" s="193" t="s">
        <v>4603</v>
      </c>
      <c r="B46" s="193" t="s">
        <v>4590</v>
      </c>
      <c r="C46" s="211" t="str">
        <f>VLOOKUP(A46,'1996 Pres Raw'!A:C,1,FALSE)</f>
        <v>03-380</v>
      </c>
      <c r="D46" s="211" t="str">
        <f>VLOOKUP(A46,'1996 Pres Raw'!A:C,3,FALSE)</f>
        <v>JUNEAU #9</v>
      </c>
      <c r="G46" s="193" t="s">
        <v>5638</v>
      </c>
      <c r="H46" t="str">
        <f>VLOOKUP(G46,'1996 Pres Raw'!C:D,1,FALSE)</f>
        <v>JUNEAU #9</v>
      </c>
      <c r="I46" t="str">
        <f>VLOOKUP(G46,'1996 Pres Raw'!C:D,2,FALSE)</f>
        <v>Juneau</v>
      </c>
      <c r="K46" s="211" t="s">
        <v>4603</v>
      </c>
      <c r="L46" s="211" t="s">
        <v>5922</v>
      </c>
      <c r="M46" s="211" t="s">
        <v>5638</v>
      </c>
      <c r="N46" s="211" t="s">
        <v>5922</v>
      </c>
      <c r="O46" t="str">
        <f t="shared" si="0"/>
        <v>03-380</v>
      </c>
      <c r="P46" t="str">
        <f t="shared" si="1"/>
        <v>JUNEAU 9</v>
      </c>
    </row>
    <row r="47" spans="1:16" x14ac:dyDescent="0.25">
      <c r="A47" s="193" t="s">
        <v>4604</v>
      </c>
      <c r="B47" s="193" t="s">
        <v>4591</v>
      </c>
      <c r="C47" s="211" t="str">
        <f>VLOOKUP(A47,'1996 Pres Raw'!A:C,1,FALSE)</f>
        <v>03-385</v>
      </c>
      <c r="D47" s="211" t="str">
        <f>VLOOKUP(A47,'1996 Pres Raw'!A:C,3,FALSE)</f>
        <v>JUNEAU AIRPORT</v>
      </c>
      <c r="G47" s="193" t="s">
        <v>4591</v>
      </c>
      <c r="H47" t="str">
        <f>VLOOKUP(G47,'1996 Pres Raw'!C:D,1,FALSE)</f>
        <v>JUNEAU AIRPORT</v>
      </c>
      <c r="I47" t="str">
        <f>VLOOKUP(G47,'1996 Pres Raw'!C:D,2,FALSE)</f>
        <v>Juneau</v>
      </c>
      <c r="K47" s="211" t="s">
        <v>4604</v>
      </c>
      <c r="L47" s="211" t="s">
        <v>5922</v>
      </c>
      <c r="M47" s="211" t="s">
        <v>4591</v>
      </c>
      <c r="N47" s="211" t="s">
        <v>5922</v>
      </c>
      <c r="O47" t="str">
        <f t="shared" si="0"/>
        <v>03-385</v>
      </c>
      <c r="P47" t="str">
        <f t="shared" si="1"/>
        <v>JUNEAU AIRPORT</v>
      </c>
    </row>
    <row r="48" spans="1:16" x14ac:dyDescent="0.25">
      <c r="A48" s="193" t="s">
        <v>4605</v>
      </c>
      <c r="B48" s="193" t="s">
        <v>4592</v>
      </c>
      <c r="C48" s="211" t="str">
        <f>VLOOKUP(A48,'1996 Pres Raw'!A:C,1,FALSE)</f>
        <v>03-390</v>
      </c>
      <c r="D48" s="211" t="str">
        <f>VLOOKUP(A48,'1996 Pres Raw'!A:C,3,FALSE)</f>
        <v>LEMON CREEK</v>
      </c>
      <c r="G48" s="193" t="s">
        <v>4592</v>
      </c>
      <c r="H48" t="str">
        <f>VLOOKUP(G48,'1996 Pres Raw'!C:D,1,FALSE)</f>
        <v>LEMON CREEK</v>
      </c>
      <c r="I48" t="str">
        <f>VLOOKUP(G48,'1996 Pres Raw'!C:D,2,FALSE)</f>
        <v>Juneau</v>
      </c>
      <c r="K48" s="211" t="s">
        <v>4605</v>
      </c>
      <c r="L48" s="211" t="s">
        <v>5922</v>
      </c>
      <c r="M48" s="211" t="s">
        <v>4592</v>
      </c>
      <c r="N48" s="211" t="s">
        <v>5922</v>
      </c>
      <c r="O48" t="str">
        <f t="shared" si="0"/>
        <v>03-390</v>
      </c>
      <c r="P48" t="str">
        <f t="shared" si="1"/>
        <v>LEMON CREEK</v>
      </c>
    </row>
    <row r="49" spans="1:16" x14ac:dyDescent="0.25">
      <c r="A49" s="193" t="s">
        <v>4606</v>
      </c>
      <c r="B49" s="193" t="s">
        <v>4593</v>
      </c>
      <c r="C49" s="211" t="str">
        <f>VLOOKUP(A49,'1996 Pres Raw'!A:C,1,FALSE)</f>
        <v>03-410</v>
      </c>
      <c r="D49" s="211" t="str">
        <f>VLOOKUP(A49,'1996 Pres Raw'!A:C,3,FALSE)</f>
        <v>NORTH DOUGLAS</v>
      </c>
      <c r="G49" s="193" t="s">
        <v>4593</v>
      </c>
      <c r="H49" t="str">
        <f>VLOOKUP(G49,'1996 Pres Raw'!C:D,1,FALSE)</f>
        <v>NORTH DOUGLAS</v>
      </c>
      <c r="I49" t="str">
        <f>VLOOKUP(G49,'1996 Pres Raw'!C:D,2,FALSE)</f>
        <v>Juneau</v>
      </c>
      <c r="K49" s="211" t="s">
        <v>4606</v>
      </c>
      <c r="L49" s="211" t="s">
        <v>5922</v>
      </c>
      <c r="M49" s="211" t="s">
        <v>4593</v>
      </c>
      <c r="N49" s="211" t="s">
        <v>5922</v>
      </c>
      <c r="O49" t="str">
        <f t="shared" si="0"/>
        <v>03-410</v>
      </c>
      <c r="P49" t="str">
        <f t="shared" si="1"/>
        <v>NORTH DOUGLAS</v>
      </c>
    </row>
    <row r="50" spans="1:16" x14ac:dyDescent="0.25">
      <c r="A50" s="193" t="s">
        <v>4607</v>
      </c>
      <c r="B50" s="193" t="s">
        <v>4594</v>
      </c>
      <c r="C50" s="211" t="str">
        <f>VLOOKUP(A50,'1996 Pres Raw'!A:C,1,FALSE)</f>
        <v>03-415</v>
      </c>
      <c r="D50" s="211" t="str">
        <f>VLOOKUP(A50,'1996 Pres Raw'!A:C,3,FALSE)</f>
        <v>SALMON CREEK</v>
      </c>
      <c r="G50" s="193" t="s">
        <v>4594</v>
      </c>
      <c r="H50" t="str">
        <f>VLOOKUP(G50,'1996 Pres Raw'!C:D,1,FALSE)</f>
        <v>SALMON CREEK</v>
      </c>
      <c r="I50" t="str">
        <f>VLOOKUP(G50,'1996 Pres Raw'!C:D,2,FALSE)</f>
        <v>Juneau</v>
      </c>
      <c r="K50" s="211" t="s">
        <v>4607</v>
      </c>
      <c r="L50" s="211" t="s">
        <v>5922</v>
      </c>
      <c r="M50" s="211" t="s">
        <v>4594</v>
      </c>
      <c r="N50" s="211" t="s">
        <v>5922</v>
      </c>
      <c r="O50" t="str">
        <f t="shared" si="0"/>
        <v>03-415</v>
      </c>
      <c r="P50" t="str">
        <f t="shared" si="1"/>
        <v>SALMON CREEK</v>
      </c>
    </row>
    <row r="51" spans="1:16" x14ac:dyDescent="0.25">
      <c r="A51" s="193" t="s">
        <v>4608</v>
      </c>
      <c r="B51" s="193" t="s">
        <v>4595</v>
      </c>
      <c r="C51" s="211" t="str">
        <f>VLOOKUP(A51,'1996 Pres Raw'!A:C,1,FALSE)</f>
        <v>03-425</v>
      </c>
      <c r="D51" s="211" t="str">
        <f>VLOOKUP(A51,'1996 Pres Raw'!A:C,3,FALSE)</f>
        <v>SWITZER CREEK</v>
      </c>
      <c r="G51" s="193" t="s">
        <v>4595</v>
      </c>
      <c r="H51" t="str">
        <f>VLOOKUP(G51,'1996 Pres Raw'!C:D,1,FALSE)</f>
        <v>SWITZER CREEK</v>
      </c>
      <c r="I51" t="str">
        <f>VLOOKUP(G51,'1996 Pres Raw'!C:D,2,FALSE)</f>
        <v>Juneau</v>
      </c>
      <c r="K51" s="211" t="s">
        <v>4608</v>
      </c>
      <c r="L51" s="211" t="s">
        <v>5922</v>
      </c>
      <c r="M51" s="211" t="s">
        <v>4595</v>
      </c>
      <c r="N51" s="211" t="s">
        <v>5922</v>
      </c>
      <c r="O51" t="str">
        <f t="shared" si="0"/>
        <v>03-425</v>
      </c>
      <c r="P51" t="str">
        <f t="shared" si="1"/>
        <v>SWITZER CREEK</v>
      </c>
    </row>
    <row r="52" spans="1:16" x14ac:dyDescent="0.25">
      <c r="A52" s="193" t="s">
        <v>4610</v>
      </c>
      <c r="B52" s="193" t="s">
        <v>4609</v>
      </c>
      <c r="C52" s="211" t="str">
        <f>VLOOKUP(A52,'1996 Pres Raw'!A:C,1,FALSE)</f>
        <v>03-991</v>
      </c>
      <c r="D52" s="211" t="str">
        <f>VLOOKUP(A52,'1996 Pres Raw'!A:C,3,FALSE)</f>
        <v>ABSENTE</v>
      </c>
      <c r="G52" s="193" t="s">
        <v>4609</v>
      </c>
      <c r="H52" t="e">
        <f>VLOOKUP(G52,'1996 Pres Raw'!C:D,1,FALSE)</f>
        <v>#N/A</v>
      </c>
      <c r="I52" t="e">
        <f>VLOOKUP(G52,'1996 Pres Raw'!C:D,2,FALSE)</f>
        <v>#N/A</v>
      </c>
      <c r="K52" s="211" t="s">
        <v>4610</v>
      </c>
      <c r="L52" s="211" t="s">
        <v>5922</v>
      </c>
      <c r="M52" s="211" t="s">
        <v>5631</v>
      </c>
      <c r="N52" s="211" t="s">
        <v>5922</v>
      </c>
      <c r="O52" t="str">
        <f t="shared" si="0"/>
        <v>03-991</v>
      </c>
      <c r="P52" t="str">
        <f t="shared" si="1"/>
        <v>ABSTENEE</v>
      </c>
    </row>
    <row r="53" spans="1:16" x14ac:dyDescent="0.25">
      <c r="A53" s="193" t="s">
        <v>4611</v>
      </c>
      <c r="B53" s="193" t="s">
        <v>4541</v>
      </c>
      <c r="C53" s="211" t="str">
        <f>VLOOKUP(A53,'1996 Pres Raw'!A:C,1,FALSE)</f>
        <v>03-995</v>
      </c>
      <c r="D53" s="211" t="str">
        <f>VLOOKUP(A53,'1996 Pres Raw'!A:C,3,FALSE)</f>
        <v>QUESTON</v>
      </c>
      <c r="G53" s="193" t="s">
        <v>4541</v>
      </c>
      <c r="H53" t="str">
        <f>VLOOKUP(G53,'1996 Pres Raw'!C:D,1,FALSE)</f>
        <v>QUESTION</v>
      </c>
      <c r="I53">
        <f>VLOOKUP(G53,'1996 Pres Raw'!C:D,2,FALSE)</f>
        <v>0</v>
      </c>
      <c r="K53" s="211" t="s">
        <v>4611</v>
      </c>
      <c r="L53" s="211" t="s">
        <v>5922</v>
      </c>
      <c r="M53" s="211" t="s">
        <v>5632</v>
      </c>
      <c r="N53" s="211" t="s">
        <v>5922</v>
      </c>
      <c r="O53" t="str">
        <f t="shared" si="0"/>
        <v>03-995</v>
      </c>
      <c r="P53" t="str">
        <f t="shared" si="1"/>
        <v>QUESTION</v>
      </c>
    </row>
    <row r="54" spans="1:16" x14ac:dyDescent="0.25">
      <c r="A54" s="193" t="s">
        <v>4612</v>
      </c>
      <c r="B54" s="193" t="s">
        <v>4542</v>
      </c>
      <c r="C54" s="211" t="str">
        <f>VLOOKUP(A54,'1996 Pres Raw'!A:C,1,FALSE)</f>
        <v>03-TOT</v>
      </c>
      <c r="D54" s="211" t="str">
        <f>VLOOKUP(A54,'1996 Pres Raw'!A:C,3,FALSE)</f>
        <v>TOTALS</v>
      </c>
      <c r="G54" s="193" t="s">
        <v>4542</v>
      </c>
      <c r="H54" t="str">
        <f>VLOOKUP(G54,'1996 Pres Raw'!C:D,1,FALSE)</f>
        <v>TOTAL</v>
      </c>
      <c r="I54">
        <f>VLOOKUP(G54,'1996 Pres Raw'!C:D,2,FALSE)</f>
        <v>0</v>
      </c>
      <c r="K54" s="211" t="s">
        <v>4612</v>
      </c>
      <c r="M54" s="211" t="s">
        <v>5639</v>
      </c>
      <c r="O54" t="str">
        <f t="shared" si="0"/>
        <v>03-TOT</v>
      </c>
      <c r="P54" t="str">
        <f t="shared" si="1"/>
        <v>TOTAL</v>
      </c>
    </row>
    <row r="55" spans="1:16" x14ac:dyDescent="0.25">
      <c r="A55" s="193" t="s">
        <v>4624</v>
      </c>
      <c r="B55" s="193" t="s">
        <v>4613</v>
      </c>
      <c r="C55" s="211" t="str">
        <f>VLOOKUP(A55,'1996 Pres Raw'!A:C,1,FALSE)</f>
        <v>04-320</v>
      </c>
      <c r="D55" s="211" t="str">
        <f>VLOOKUP(A55,'1996 Pres Raw'!A:C,3,FALSE)</f>
        <v>AUKE BAY</v>
      </c>
      <c r="G55" s="193" t="s">
        <v>4613</v>
      </c>
      <c r="H55" t="str">
        <f>VLOOKUP(G55,'1996 Pres Raw'!C:D,1,FALSE)</f>
        <v>AUKE BAY</v>
      </c>
      <c r="I55" t="str">
        <f>VLOOKUP(G55,'1996 Pres Raw'!C:D,2,FALSE)</f>
        <v>Juneau</v>
      </c>
      <c r="O55" t="e">
        <f t="shared" si="0"/>
        <v>#N/A</v>
      </c>
      <c r="P55" t="e">
        <f t="shared" si="1"/>
        <v>#N/A</v>
      </c>
    </row>
    <row r="56" spans="1:16" x14ac:dyDescent="0.25">
      <c r="A56" s="193" t="s">
        <v>4625</v>
      </c>
      <c r="B56" s="193" t="s">
        <v>4614</v>
      </c>
      <c r="C56" s="211" t="e">
        <f>VLOOKUP(A56,'1996 Pres Raw'!A:C,1,FALSE)</f>
        <v>#N/A</v>
      </c>
      <c r="D56" s="211" t="e">
        <f>VLOOKUP(A56,'1996 Pres Raw'!A:C,3,FALSE)</f>
        <v>#N/A</v>
      </c>
      <c r="G56" s="211" t="s">
        <v>5641</v>
      </c>
      <c r="H56" t="str">
        <f>VLOOKUP(G56,'1996 Pres Raw'!C:D,1,FALSE)</f>
        <v>BRTHOOD BRIDGE</v>
      </c>
      <c r="I56" t="str">
        <f>VLOOKUP(G56,'1996 Pres Raw'!C:D,2,FALSE)</f>
        <v>Juneau</v>
      </c>
      <c r="K56" s="211" t="s">
        <v>4624</v>
      </c>
      <c r="L56" s="211" t="s">
        <v>5922</v>
      </c>
      <c r="M56" s="211" t="s">
        <v>4613</v>
      </c>
      <c r="N56" s="211" t="s">
        <v>5922</v>
      </c>
      <c r="O56" t="str">
        <f t="shared" si="0"/>
        <v>04-320</v>
      </c>
      <c r="P56" t="str">
        <f t="shared" si="1"/>
        <v>AUKE BAY</v>
      </c>
    </row>
    <row r="57" spans="1:16" x14ac:dyDescent="0.25">
      <c r="A57" s="193" t="s">
        <v>4626</v>
      </c>
      <c r="B57" s="193" t="s">
        <v>4615</v>
      </c>
      <c r="C57" s="211" t="str">
        <f>VLOOKUP(A57,'1996 Pres Raw'!A:C,1,FALSE)</f>
        <v>04-340</v>
      </c>
      <c r="D57" s="211" t="str">
        <f>VLOOKUP(A57,'1996 Pres Raw'!A:C,3,FALSE)</f>
        <v>FRITZ COVE</v>
      </c>
      <c r="G57" s="193" t="s">
        <v>4615</v>
      </c>
      <c r="H57" t="str">
        <f>VLOOKUP(G57,'1996 Pres Raw'!C:D,1,FALSE)</f>
        <v>FRITZ COVE</v>
      </c>
      <c r="I57" t="str">
        <f>VLOOKUP(G57,'1996 Pres Raw'!C:D,2,FALSE)</f>
        <v>Juneau</v>
      </c>
      <c r="K57" s="211" t="s">
        <v>5640</v>
      </c>
      <c r="L57" s="211" t="s">
        <v>5922</v>
      </c>
      <c r="M57" s="211" t="s">
        <v>5641</v>
      </c>
      <c r="N57" s="211" t="s">
        <v>5922</v>
      </c>
      <c r="O57" t="e">
        <f t="shared" si="0"/>
        <v>#N/A</v>
      </c>
      <c r="P57" t="e">
        <f t="shared" si="1"/>
        <v>#N/A</v>
      </c>
    </row>
    <row r="58" spans="1:16" x14ac:dyDescent="0.25">
      <c r="A58" s="193" t="s">
        <v>4627</v>
      </c>
      <c r="B58" s="193" t="s">
        <v>4616</v>
      </c>
      <c r="C58" s="211" t="str">
        <f>VLOOKUP(A58,'1996 Pres Raw'!A:C,1,FALSE)</f>
        <v>04-395</v>
      </c>
      <c r="D58" s="211" t="str">
        <f>VLOOKUP(A58,'1996 Pres Raw'!A:C,3,FALSE)</f>
        <v>LOWER MENDENHALL 1</v>
      </c>
      <c r="G58" s="193" t="s">
        <v>4616</v>
      </c>
      <c r="H58" t="str">
        <f>VLOOKUP(G58,'1996 Pres Raw'!C:D,1,FALSE)</f>
        <v>LOWER MENDENHALL 1</v>
      </c>
      <c r="I58" t="str">
        <f>VLOOKUP(G58,'1996 Pres Raw'!C:D,2,FALSE)</f>
        <v>Juneau</v>
      </c>
      <c r="K58" s="211" t="s">
        <v>4626</v>
      </c>
      <c r="L58" s="211" t="s">
        <v>5922</v>
      </c>
      <c r="M58" s="211" t="s">
        <v>4615</v>
      </c>
      <c r="N58" s="211" t="s">
        <v>5922</v>
      </c>
      <c r="O58" t="str">
        <f t="shared" si="0"/>
        <v>04-340</v>
      </c>
      <c r="P58" t="str">
        <f t="shared" si="1"/>
        <v>FRITZ COVE</v>
      </c>
    </row>
    <row r="59" spans="1:16" x14ac:dyDescent="0.25">
      <c r="A59" s="193" t="s">
        <v>4628</v>
      </c>
      <c r="B59" s="193" t="s">
        <v>4617</v>
      </c>
      <c r="C59" s="211" t="str">
        <f>VLOOKUP(A59,'1996 Pres Raw'!A:C,1,FALSE)</f>
        <v>04-400</v>
      </c>
      <c r="D59" s="211" t="str">
        <f>VLOOKUP(A59,'1996 Pres Raw'!A:C,3,FALSE)</f>
        <v>LOWER MENDENHALL 2</v>
      </c>
      <c r="G59" s="193" t="s">
        <v>4617</v>
      </c>
      <c r="H59" t="str">
        <f>VLOOKUP(G59,'1996 Pres Raw'!C:D,1,FALSE)</f>
        <v>LOWER MENDENHALL 2</v>
      </c>
      <c r="I59" t="str">
        <f>VLOOKUP(G59,'1996 Pres Raw'!C:D,2,FALSE)</f>
        <v>Juneau</v>
      </c>
      <c r="K59" s="211" t="s">
        <v>4627</v>
      </c>
      <c r="L59" s="211" t="s">
        <v>5922</v>
      </c>
      <c r="M59" s="211" t="s">
        <v>4616</v>
      </c>
      <c r="N59" s="211" t="s">
        <v>5922</v>
      </c>
      <c r="O59" t="str">
        <f t="shared" si="0"/>
        <v>04-395</v>
      </c>
      <c r="P59" t="str">
        <f t="shared" si="1"/>
        <v>LOWER MENDENHALL 1</v>
      </c>
    </row>
    <row r="60" spans="1:16" x14ac:dyDescent="0.25">
      <c r="A60" s="193" t="s">
        <v>4629</v>
      </c>
      <c r="B60" s="193" t="s">
        <v>4618</v>
      </c>
      <c r="C60" s="211" t="str">
        <f>VLOOKUP(A60,'1996 Pres Raw'!A:C,1,FALSE)</f>
        <v>04-405</v>
      </c>
      <c r="D60" s="211" t="str">
        <f>VLOOKUP(A60,'1996 Pres Raw'!A:C,3,FALSE)</f>
        <v>LYNN CANAL</v>
      </c>
      <c r="G60" s="193" t="s">
        <v>4618</v>
      </c>
      <c r="H60" t="str">
        <f>VLOOKUP(G60,'1996 Pres Raw'!C:D,1,FALSE)</f>
        <v>LYNN CANAL</v>
      </c>
      <c r="I60" t="str">
        <f>VLOOKUP(G60,'1996 Pres Raw'!C:D,2,FALSE)</f>
        <v>Juneau</v>
      </c>
      <c r="K60" s="211" t="s">
        <v>4628</v>
      </c>
      <c r="L60" s="211" t="s">
        <v>5922</v>
      </c>
      <c r="M60" s="211" t="s">
        <v>4617</v>
      </c>
      <c r="N60" s="211" t="s">
        <v>5922</v>
      </c>
      <c r="O60" t="str">
        <f t="shared" si="0"/>
        <v>04-400</v>
      </c>
      <c r="P60" t="str">
        <f t="shared" si="1"/>
        <v>LOWER MENDENHALL 2</v>
      </c>
    </row>
    <row r="61" spans="1:16" x14ac:dyDescent="0.25">
      <c r="A61" s="193" t="s">
        <v>4630</v>
      </c>
      <c r="B61" s="193" t="s">
        <v>4619</v>
      </c>
      <c r="C61" s="211" t="str">
        <f>VLOOKUP(A61,'1996 Pres Raw'!A:C,1,FALSE)</f>
        <v>04-430</v>
      </c>
      <c r="D61" s="211" t="str">
        <f>VLOOKUP(A61,'1996 Pres Raw'!A:C,3,FALSE)</f>
        <v>UPPER MENDENHALL 1</v>
      </c>
      <c r="G61" s="193" t="s">
        <v>4619</v>
      </c>
      <c r="H61" t="str">
        <f>VLOOKUP(G61,'1996 Pres Raw'!C:D,1,FALSE)</f>
        <v>UPPER MENDENHALL 1</v>
      </c>
      <c r="I61" t="str">
        <f>VLOOKUP(G61,'1996 Pres Raw'!C:D,2,FALSE)</f>
        <v>Juneau</v>
      </c>
      <c r="K61" s="211" t="s">
        <v>4629</v>
      </c>
      <c r="L61" s="211" t="s">
        <v>5922</v>
      </c>
      <c r="M61" s="211" t="s">
        <v>4618</v>
      </c>
      <c r="N61" s="211" t="s">
        <v>5922</v>
      </c>
      <c r="O61" t="str">
        <f t="shared" si="0"/>
        <v>04-405</v>
      </c>
      <c r="P61" t="str">
        <f t="shared" si="1"/>
        <v>LYNN CANAL</v>
      </c>
    </row>
    <row r="62" spans="1:16" x14ac:dyDescent="0.25">
      <c r="A62" s="193" t="s">
        <v>4631</v>
      </c>
      <c r="B62" s="193" t="s">
        <v>4620</v>
      </c>
      <c r="C62" s="211" t="str">
        <f>VLOOKUP(A62,'1996 Pres Raw'!A:C,1,FALSE)</f>
        <v>04-435</v>
      </c>
      <c r="D62" s="211" t="str">
        <f>VLOOKUP(A62,'1996 Pres Raw'!A:C,3,FALSE)</f>
        <v>UPPER MENDENHALL 2</v>
      </c>
      <c r="G62" s="193" t="s">
        <v>4620</v>
      </c>
      <c r="H62" t="str">
        <f>VLOOKUP(G62,'1996 Pres Raw'!C:D,1,FALSE)</f>
        <v>UPPER MENDENHALL 2</v>
      </c>
      <c r="I62" t="str">
        <f>VLOOKUP(G62,'1996 Pres Raw'!C:D,2,FALSE)</f>
        <v>Juneau</v>
      </c>
      <c r="K62" s="211" t="s">
        <v>4630</v>
      </c>
      <c r="L62" s="211" t="s">
        <v>5922</v>
      </c>
      <c r="M62" s="211" t="s">
        <v>4619</v>
      </c>
      <c r="N62" s="211" t="s">
        <v>5922</v>
      </c>
      <c r="O62" t="str">
        <f t="shared" si="0"/>
        <v>04-430</v>
      </c>
      <c r="P62" t="str">
        <f t="shared" si="1"/>
        <v>UPPER MENDENHALL 1</v>
      </c>
    </row>
    <row r="63" spans="1:16" x14ac:dyDescent="0.25">
      <c r="A63" s="193" t="s">
        <v>4623</v>
      </c>
      <c r="B63" s="193" t="s">
        <v>4540</v>
      </c>
      <c r="C63" s="211" t="str">
        <f>VLOOKUP(A63,'1996 Pres Raw'!A:C,1,FALSE)</f>
        <v>04-991</v>
      </c>
      <c r="D63" s="211" t="str">
        <f>VLOOKUP(A63,'1996 Pres Raw'!A:C,3,FALSE)</f>
        <v>ABSENTE</v>
      </c>
      <c r="G63" s="193" t="s">
        <v>4540</v>
      </c>
      <c r="H63" t="str">
        <f>VLOOKUP(G63,'1996 Pres Raw'!C:D,1,FALSE)</f>
        <v>ABSENTEE</v>
      </c>
      <c r="I63">
        <f>VLOOKUP(G63,'1996 Pres Raw'!C:D,2,FALSE)</f>
        <v>0</v>
      </c>
      <c r="K63" s="211" t="s">
        <v>4631</v>
      </c>
      <c r="L63" s="211" t="s">
        <v>5922</v>
      </c>
      <c r="M63" s="211" t="s">
        <v>4620</v>
      </c>
      <c r="N63" s="211" t="s">
        <v>5922</v>
      </c>
      <c r="O63" t="str">
        <f t="shared" si="0"/>
        <v>04-435</v>
      </c>
      <c r="P63" t="str">
        <f t="shared" si="1"/>
        <v>UPPER MENDENHALL 2</v>
      </c>
    </row>
    <row r="64" spans="1:16" x14ac:dyDescent="0.25">
      <c r="A64" s="193" t="s">
        <v>4622</v>
      </c>
      <c r="B64" s="193" t="s">
        <v>4541</v>
      </c>
      <c r="C64" s="211" t="str">
        <f>VLOOKUP(A64,'1996 Pres Raw'!A:C,1,FALSE)</f>
        <v>04-995</v>
      </c>
      <c r="D64" s="211" t="str">
        <f>VLOOKUP(A64,'1996 Pres Raw'!A:C,3,FALSE)</f>
        <v>QUESTON</v>
      </c>
      <c r="G64" s="193" t="s">
        <v>4541</v>
      </c>
      <c r="H64" t="str">
        <f>VLOOKUP(G64,'1996 Pres Raw'!C:D,1,FALSE)</f>
        <v>QUESTION</v>
      </c>
      <c r="I64">
        <f>VLOOKUP(G64,'1996 Pres Raw'!C:D,2,FALSE)</f>
        <v>0</v>
      </c>
      <c r="K64" s="211" t="s">
        <v>4623</v>
      </c>
      <c r="L64" s="211" t="s">
        <v>5922</v>
      </c>
      <c r="M64" s="211" t="s">
        <v>5631</v>
      </c>
      <c r="N64" s="211" t="s">
        <v>5922</v>
      </c>
      <c r="O64" t="str">
        <f t="shared" si="0"/>
        <v>04-991</v>
      </c>
      <c r="P64" t="str">
        <f t="shared" si="1"/>
        <v>ABSENTEE</v>
      </c>
    </row>
    <row r="65" spans="1:16" x14ac:dyDescent="0.25">
      <c r="A65" s="193" t="s">
        <v>4621</v>
      </c>
      <c r="B65" s="193" t="s">
        <v>4542</v>
      </c>
      <c r="C65" s="211" t="str">
        <f>VLOOKUP(A65,'1996 Pres Raw'!A:C,1,FALSE)</f>
        <v>04-TOT</v>
      </c>
      <c r="D65" s="211" t="str">
        <f>VLOOKUP(A65,'1996 Pres Raw'!A:C,3,FALSE)</f>
        <v>TOTALS</v>
      </c>
      <c r="G65" s="193" t="s">
        <v>4542</v>
      </c>
      <c r="H65" t="str">
        <f>VLOOKUP(G65,'1996 Pres Raw'!C:D,1,FALSE)</f>
        <v>TOTAL</v>
      </c>
      <c r="I65">
        <f>VLOOKUP(G65,'1996 Pres Raw'!C:D,2,FALSE)</f>
        <v>0</v>
      </c>
      <c r="K65" s="211" t="s">
        <v>4622</v>
      </c>
      <c r="L65" s="211" t="s">
        <v>5922</v>
      </c>
      <c r="M65" s="211" t="s">
        <v>5632</v>
      </c>
      <c r="N65" s="211" t="s">
        <v>5922</v>
      </c>
      <c r="O65" t="str">
        <f t="shared" si="0"/>
        <v>04-995</v>
      </c>
      <c r="P65" t="str">
        <f t="shared" si="1"/>
        <v>QUESTION</v>
      </c>
    </row>
    <row r="66" spans="1:16" x14ac:dyDescent="0.25">
      <c r="A66" s="193" t="s">
        <v>4645</v>
      </c>
      <c r="B66" s="193" t="s">
        <v>4632</v>
      </c>
      <c r="C66" s="211" t="str">
        <f>VLOOKUP(A66,'1996 Pres Raw'!A:C,1,FALSE)</f>
        <v>05-125</v>
      </c>
      <c r="D66" s="211" t="str">
        <f>VLOOKUP(A66,'1996 Pres Raw'!A:C,3,FALSE)</f>
        <v>ANGOON</v>
      </c>
      <c r="G66" s="193" t="s">
        <v>4632</v>
      </c>
      <c r="H66" t="str">
        <f>VLOOKUP(G66,'1996 Pres Raw'!C:D,1,FALSE)</f>
        <v>ANGOON</v>
      </c>
      <c r="I66" t="str">
        <f>VLOOKUP(G66,'1996 Pres Raw'!C:D,2,FALSE)</f>
        <v>Haines</v>
      </c>
      <c r="K66" s="211" t="s">
        <v>4621</v>
      </c>
      <c r="M66" s="211" t="s">
        <v>5639</v>
      </c>
      <c r="O66" t="str">
        <f t="shared" si="0"/>
        <v>04-TOT</v>
      </c>
      <c r="P66" t="str">
        <f t="shared" si="1"/>
        <v>TOTAL</v>
      </c>
    </row>
    <row r="67" spans="1:16" x14ac:dyDescent="0.25">
      <c r="A67" s="193" t="s">
        <v>4646</v>
      </c>
      <c r="B67" s="193" t="s">
        <v>4633</v>
      </c>
      <c r="C67" s="211" t="str">
        <f>VLOOKUP(A67,'1996 Pres Raw'!A:C,1,FALSE)</f>
        <v>05-135</v>
      </c>
      <c r="D67" s="211" t="str">
        <f>VLOOKUP(A67,'1996 Pres Raw'!A:C,3,FALSE)</f>
        <v>CHILKAT</v>
      </c>
      <c r="G67" s="193" t="s">
        <v>5642</v>
      </c>
      <c r="H67" t="str">
        <f>VLOOKUP(G67,'1996 Pres Raw'!C:D,1,FALSE)</f>
        <v>CHILKAT</v>
      </c>
      <c r="I67" t="str">
        <f>VLOOKUP(G67,'1996 Pres Raw'!C:D,2,FALSE)</f>
        <v>Haines</v>
      </c>
      <c r="O67" t="e">
        <f t="shared" ref="O67:O130" si="2">VLOOKUP(K67,A:B,1,FALSE)</f>
        <v>#N/A</v>
      </c>
      <c r="P67" t="e">
        <f t="shared" ref="P67:P130" si="3">VLOOKUP(K67,A:B,2,FALSE)</f>
        <v>#N/A</v>
      </c>
    </row>
    <row r="68" spans="1:16" x14ac:dyDescent="0.25">
      <c r="A68" s="193" t="s">
        <v>4647</v>
      </c>
      <c r="B68" s="193" t="s">
        <v>4634</v>
      </c>
      <c r="C68" s="211" t="str">
        <f>VLOOKUP(A68,'1996 Pres Raw'!A:C,1,FALSE)</f>
        <v>05-140</v>
      </c>
      <c r="D68" s="211" t="str">
        <f>VLOOKUP(A68,'1996 Pres Raw'!A:C,3,FALSE)</f>
        <v>COFFMAN COVE</v>
      </c>
      <c r="G68" s="193" t="s">
        <v>4634</v>
      </c>
      <c r="H68" t="str">
        <f>VLOOKUP(G68,'1996 Pres Raw'!C:D,1,FALSE)</f>
        <v>COFFMAN COVE</v>
      </c>
      <c r="I68" t="str">
        <f>VLOOKUP(G68,'1996 Pres Raw'!C:D,2,FALSE)</f>
        <v>Prince of Wales</v>
      </c>
      <c r="K68" s="211" t="s">
        <v>4645</v>
      </c>
      <c r="L68" s="211" t="s">
        <v>5923</v>
      </c>
      <c r="M68" s="211" t="s">
        <v>4632</v>
      </c>
      <c r="N68" s="211" t="s">
        <v>5923</v>
      </c>
      <c r="O68" t="str">
        <f t="shared" si="2"/>
        <v>05-125</v>
      </c>
      <c r="P68" t="str">
        <f t="shared" si="3"/>
        <v>ANGOON</v>
      </c>
    </row>
    <row r="69" spans="1:16" x14ac:dyDescent="0.25">
      <c r="A69" s="193" t="s">
        <v>4648</v>
      </c>
      <c r="B69" s="193" t="s">
        <v>4635</v>
      </c>
      <c r="C69" s="211" t="str">
        <f>VLOOKUP(A69,'1996 Pres Raw'!A:C,1,FALSE)</f>
        <v>05-150</v>
      </c>
      <c r="D69" s="211" t="str">
        <f>VLOOKUP(A69,'1996 Pres Raw'!A:C,3,FALSE)</f>
        <v>CRAIG</v>
      </c>
      <c r="G69" s="193" t="s">
        <v>4635</v>
      </c>
      <c r="H69" t="str">
        <f>VLOOKUP(G69,'1996 Pres Raw'!C:D,1,FALSE)</f>
        <v>CRAIG</v>
      </c>
      <c r="I69" t="str">
        <f>VLOOKUP(G69,'1996 Pres Raw'!C:D,2,FALSE)</f>
        <v>Prince of Wales</v>
      </c>
      <c r="K69" s="211" t="s">
        <v>4646</v>
      </c>
      <c r="L69" s="211" t="s">
        <v>5923</v>
      </c>
      <c r="M69" s="211" t="s">
        <v>5642</v>
      </c>
      <c r="N69" s="211" t="s">
        <v>5923</v>
      </c>
      <c r="O69" t="str">
        <f t="shared" si="2"/>
        <v>05-135</v>
      </c>
      <c r="P69" t="str">
        <f t="shared" si="3"/>
        <v>OLD CHILKAT</v>
      </c>
    </row>
    <row r="70" spans="1:16" x14ac:dyDescent="0.25">
      <c r="A70" s="193" t="s">
        <v>4649</v>
      </c>
      <c r="B70" s="193" t="s">
        <v>4636</v>
      </c>
      <c r="C70" s="211" t="str">
        <f>VLOOKUP(A70,'1996 Pres Raw'!A:C,1,FALSE)</f>
        <v>05-160</v>
      </c>
      <c r="D70" s="211" t="str">
        <f>VLOOKUP(A70,'1996 Pres Raw'!A:C,3,FALSE)</f>
        <v>GUSTAVUS</v>
      </c>
      <c r="G70" s="193" t="s">
        <v>4636</v>
      </c>
      <c r="H70" t="str">
        <f>VLOOKUP(G70,'1996 Pres Raw'!C:D,1,FALSE)</f>
        <v>GUSTAVUS</v>
      </c>
      <c r="I70" t="str">
        <f>VLOOKUP(G70,'1996 Pres Raw'!C:D,2,FALSE)</f>
        <v>Hoonah-Angoon</v>
      </c>
      <c r="K70" s="211" t="s">
        <v>4647</v>
      </c>
      <c r="L70" s="211" t="s">
        <v>5918</v>
      </c>
      <c r="M70" s="211" t="s">
        <v>4634</v>
      </c>
      <c r="N70" s="211" t="s">
        <v>5918</v>
      </c>
      <c r="O70" t="str">
        <f t="shared" si="2"/>
        <v>05-140</v>
      </c>
      <c r="P70" t="str">
        <f t="shared" si="3"/>
        <v>COFFMAN COVE</v>
      </c>
    </row>
    <row r="71" spans="1:16" x14ac:dyDescent="0.25">
      <c r="A71" s="193" t="s">
        <v>4650</v>
      </c>
      <c r="B71" s="193" t="s">
        <v>4637</v>
      </c>
      <c r="C71" s="211" t="str">
        <f>VLOOKUP(A71,'1996 Pres Raw'!A:C,1,FALSE)</f>
        <v>05-165</v>
      </c>
      <c r="D71" s="211" t="str">
        <f>VLOOKUP(A71,'1996 Pres Raw'!A:C,3,FALSE)</f>
        <v>HAINES HIGHWAY</v>
      </c>
      <c r="G71" s="193" t="s">
        <v>4637</v>
      </c>
      <c r="H71" t="str">
        <f>VLOOKUP(G71,'1996 Pres Raw'!C:D,1,FALSE)</f>
        <v>HAINES HIGHWAY</v>
      </c>
      <c r="I71" t="str">
        <f>VLOOKUP(G71,'1996 Pres Raw'!C:D,2,FALSE)</f>
        <v>Haines</v>
      </c>
      <c r="K71" s="211" t="s">
        <v>4648</v>
      </c>
      <c r="L71" s="211" t="s">
        <v>5918</v>
      </c>
      <c r="M71" s="211" t="s">
        <v>4635</v>
      </c>
      <c r="N71" s="211" t="s">
        <v>5918</v>
      </c>
      <c r="O71" t="str">
        <f t="shared" si="2"/>
        <v>05-150</v>
      </c>
      <c r="P71" t="str">
        <f t="shared" si="3"/>
        <v>CRAIG</v>
      </c>
    </row>
    <row r="72" spans="1:16" x14ac:dyDescent="0.25">
      <c r="A72" s="193" t="s">
        <v>4651</v>
      </c>
      <c r="B72" s="193" t="s">
        <v>4638</v>
      </c>
      <c r="C72" s="211" t="str">
        <f>VLOOKUP(A72,'1996 Pres Raw'!A:C,1,FALSE)</f>
        <v>05-170</v>
      </c>
      <c r="D72" s="211" t="str">
        <f>VLOOKUP(A72,'1996 Pres Raw'!A:C,3,FALSE)</f>
        <v>HAINES #1</v>
      </c>
      <c r="G72" s="193" t="s">
        <v>5643</v>
      </c>
      <c r="H72" t="str">
        <f>VLOOKUP(G72,'1996 Pres Raw'!C:D,1,FALSE)</f>
        <v>HAINES #1</v>
      </c>
      <c r="I72" t="str">
        <f>VLOOKUP(G72,'1996 Pres Raw'!C:D,2,FALSE)</f>
        <v>Haines</v>
      </c>
      <c r="K72" s="211" t="s">
        <v>4649</v>
      </c>
      <c r="L72" s="211" t="s">
        <v>5924</v>
      </c>
      <c r="M72" s="211" t="s">
        <v>4636</v>
      </c>
      <c r="N72" s="211" t="s">
        <v>5924</v>
      </c>
      <c r="O72" t="str">
        <f t="shared" si="2"/>
        <v>05-160</v>
      </c>
      <c r="P72" t="str">
        <f t="shared" si="3"/>
        <v>GUSTAVUS</v>
      </c>
    </row>
    <row r="73" spans="1:16" x14ac:dyDescent="0.25">
      <c r="A73" s="193" t="s">
        <v>4652</v>
      </c>
      <c r="B73" s="193" t="s">
        <v>4639</v>
      </c>
      <c r="C73" s="211" t="str">
        <f>VLOOKUP(A73,'1996 Pres Raw'!A:C,1,FALSE)</f>
        <v>05-180</v>
      </c>
      <c r="D73" s="211" t="str">
        <f>VLOOKUP(A73,'1996 Pres Raw'!A:C,3,FALSE)</f>
        <v>HYDABURG</v>
      </c>
      <c r="G73" s="193" t="s">
        <v>4639</v>
      </c>
      <c r="H73" t="str">
        <f>VLOOKUP(G73,'1996 Pres Raw'!C:D,1,FALSE)</f>
        <v>HYDABURG</v>
      </c>
      <c r="I73" t="str">
        <f>VLOOKUP(G73,'1996 Pres Raw'!C:D,2,FALSE)</f>
        <v>Prince of Wales</v>
      </c>
      <c r="K73" s="211" t="s">
        <v>4650</v>
      </c>
      <c r="L73" s="211" t="s">
        <v>5923</v>
      </c>
      <c r="M73" s="211" t="s">
        <v>4637</v>
      </c>
      <c r="N73" s="211" t="s">
        <v>5923</v>
      </c>
      <c r="O73" t="str">
        <f t="shared" si="2"/>
        <v>05-165</v>
      </c>
      <c r="P73" t="str">
        <f t="shared" si="3"/>
        <v>HAINES HIGHWAY</v>
      </c>
    </row>
    <row r="74" spans="1:16" x14ac:dyDescent="0.25">
      <c r="A74" s="193" t="s">
        <v>4653</v>
      </c>
      <c r="B74" s="193" t="s">
        <v>4640</v>
      </c>
      <c r="C74" s="211" t="str">
        <f>VLOOKUP(A74,'1996 Pres Raw'!A:C,1,FALSE)</f>
        <v>05-185</v>
      </c>
      <c r="D74" s="211" t="str">
        <f>VLOOKUP(A74,'1996 Pres Raw'!A:C,3,FALSE)</f>
        <v>KAKE</v>
      </c>
      <c r="G74" s="193" t="s">
        <v>4640</v>
      </c>
      <c r="H74" t="str">
        <f>VLOOKUP(G74,'1996 Pres Raw'!C:D,1,FALSE)</f>
        <v>KAKE</v>
      </c>
      <c r="I74" t="str">
        <f>VLOOKUP(G74,'1996 Pres Raw'!C:D,2,FALSE)</f>
        <v>Prince of Wales</v>
      </c>
      <c r="K74" s="211" t="s">
        <v>4651</v>
      </c>
      <c r="L74" s="211" t="s">
        <v>5923</v>
      </c>
      <c r="M74" s="211" t="s">
        <v>5643</v>
      </c>
      <c r="N74" s="211" t="s">
        <v>5923</v>
      </c>
      <c r="O74" t="str">
        <f t="shared" si="2"/>
        <v>05-170</v>
      </c>
      <c r="P74" t="str">
        <f t="shared" si="3"/>
        <v>HAINES 1</v>
      </c>
    </row>
    <row r="75" spans="1:16" x14ac:dyDescent="0.25">
      <c r="A75" s="193" t="s">
        <v>4654</v>
      </c>
      <c r="B75" s="193" t="s">
        <v>4641</v>
      </c>
      <c r="C75" s="211" t="str">
        <f>VLOOKUP(A75,'1996 Pres Raw'!A:C,1,FALSE)</f>
        <v>05-190</v>
      </c>
      <c r="D75" s="211" t="str">
        <f>VLOOKUP(A75,'1996 Pres Raw'!A:C,3,FALSE)</f>
        <v>KASAAN</v>
      </c>
      <c r="G75" s="193" t="s">
        <v>4641</v>
      </c>
      <c r="H75" t="str">
        <f>VLOOKUP(G75,'1996 Pres Raw'!C:D,1,FALSE)</f>
        <v>KASAAN</v>
      </c>
      <c r="I75" t="str">
        <f>VLOOKUP(G75,'1996 Pres Raw'!C:D,2,FALSE)</f>
        <v>Prince of Wales</v>
      </c>
      <c r="K75" s="211" t="s">
        <v>4652</v>
      </c>
      <c r="L75" s="211" t="s">
        <v>5918</v>
      </c>
      <c r="M75" s="211" t="s">
        <v>4639</v>
      </c>
      <c r="N75" s="211" t="s">
        <v>5918</v>
      </c>
      <c r="O75" t="str">
        <f t="shared" si="2"/>
        <v>05-180</v>
      </c>
      <c r="P75" t="str">
        <f t="shared" si="3"/>
        <v>HYDABURG</v>
      </c>
    </row>
    <row r="76" spans="1:16" x14ac:dyDescent="0.25">
      <c r="A76" s="193" t="s">
        <v>4655</v>
      </c>
      <c r="B76" s="193" t="s">
        <v>4642</v>
      </c>
      <c r="C76" s="211" t="str">
        <f>VLOOKUP(A76,'1996 Pres Raw'!A:C,1,FALSE)</f>
        <v>05-195</v>
      </c>
      <c r="D76" s="211" t="str">
        <f>VLOOKUP(A76,'1996 Pres Raw'!A:C,3,FALSE)</f>
        <v>KLAWOCK</v>
      </c>
      <c r="G76" s="193" t="s">
        <v>4642</v>
      </c>
      <c r="H76" t="str">
        <f>VLOOKUP(G76,'1996 Pres Raw'!C:D,1,FALSE)</f>
        <v>KLAWOCK</v>
      </c>
      <c r="I76" t="str">
        <f>VLOOKUP(G76,'1996 Pres Raw'!C:D,2,FALSE)</f>
        <v>Prince of Wales</v>
      </c>
      <c r="K76" s="211" t="s">
        <v>4653</v>
      </c>
      <c r="L76" s="211" t="s">
        <v>5918</v>
      </c>
      <c r="M76" s="211" t="s">
        <v>4640</v>
      </c>
      <c r="N76" s="211" t="s">
        <v>5918</v>
      </c>
      <c r="O76" t="str">
        <f t="shared" si="2"/>
        <v>05-185</v>
      </c>
      <c r="P76" t="str">
        <f t="shared" si="3"/>
        <v>KAKE</v>
      </c>
    </row>
    <row r="77" spans="1:16" x14ac:dyDescent="0.25">
      <c r="A77" s="193" t="s">
        <v>4656</v>
      </c>
      <c r="B77" s="193" t="s">
        <v>4643</v>
      </c>
      <c r="C77" s="211" t="str">
        <f>VLOOKUP(A77,'1996 Pres Raw'!A:C,1,FALSE)</f>
        <v>05-200</v>
      </c>
      <c r="D77" s="211" t="str">
        <f>VLOOKUP(A77,'1996 Pres Raw'!A:C,3,FALSE)</f>
        <v>KLUKWAN</v>
      </c>
      <c r="G77" s="193" t="s">
        <v>4643</v>
      </c>
      <c r="H77" t="str">
        <f>VLOOKUP(G77,'1996 Pres Raw'!C:D,1,FALSE)</f>
        <v>KLUKWAN</v>
      </c>
      <c r="I77" t="str">
        <f>VLOOKUP(G77,'1996 Pres Raw'!C:D,2,FALSE)</f>
        <v>Hoonah-Angoon</v>
      </c>
      <c r="K77" s="211" t="s">
        <v>4654</v>
      </c>
      <c r="L77" s="211" t="s">
        <v>5918</v>
      </c>
      <c r="M77" s="211" t="s">
        <v>4641</v>
      </c>
      <c r="N77" s="211" t="s">
        <v>5918</v>
      </c>
      <c r="O77" t="str">
        <f t="shared" si="2"/>
        <v>05-190</v>
      </c>
      <c r="P77" t="str">
        <f t="shared" si="3"/>
        <v>KASAAN</v>
      </c>
    </row>
    <row r="78" spans="1:16" x14ac:dyDescent="0.25">
      <c r="A78" s="193" t="s">
        <v>4657</v>
      </c>
      <c r="B78" s="193" t="s">
        <v>4644</v>
      </c>
      <c r="C78" s="211" t="e">
        <f>VLOOKUP(A78,'1996 Pres Raw'!A:C,1,FALSE)</f>
        <v>#N/A</v>
      </c>
      <c r="D78" s="211" t="e">
        <f>VLOOKUP(A78,'1996 Pres Raw'!A:C,3,FALSE)</f>
        <v>#N/A</v>
      </c>
      <c r="G78" s="193" t="s">
        <v>4644</v>
      </c>
      <c r="H78" t="e">
        <f>VLOOKUP(G78,'1996 Pres Raw'!C:D,1,FALSE)</f>
        <v>#N/A</v>
      </c>
      <c r="I78" t="s">
        <v>5918</v>
      </c>
      <c r="K78" s="211" t="s">
        <v>4655</v>
      </c>
      <c r="L78" s="211" t="s">
        <v>5918</v>
      </c>
      <c r="M78" s="211" t="s">
        <v>4642</v>
      </c>
      <c r="N78" s="211" t="s">
        <v>5918</v>
      </c>
      <c r="O78" t="str">
        <f t="shared" si="2"/>
        <v>05-195</v>
      </c>
      <c r="P78" t="str">
        <f t="shared" si="3"/>
        <v>KLAWOCK</v>
      </c>
    </row>
    <row r="79" spans="1:16" x14ac:dyDescent="0.25">
      <c r="A79" s="193" t="s">
        <v>4671</v>
      </c>
      <c r="B79" s="193" t="s">
        <v>4658</v>
      </c>
      <c r="C79" s="211" t="e">
        <f>VLOOKUP(A79,'1996 Pres Raw'!A:C,1,FALSE)</f>
        <v>#N/A</v>
      </c>
      <c r="D79" s="211" t="e">
        <f>VLOOKUP(A79,'1996 Pres Raw'!A:C,3,FALSE)</f>
        <v>#N/A</v>
      </c>
      <c r="G79" s="193" t="s">
        <v>4658</v>
      </c>
      <c r="H79" t="e">
        <f>VLOOKUP(G79,'1996 Pres Raw'!C:D,1,FALSE)</f>
        <v>#N/A</v>
      </c>
      <c r="I79" t="s">
        <v>5926</v>
      </c>
      <c r="K79" s="211" t="s">
        <v>4656</v>
      </c>
      <c r="L79" s="211" t="s">
        <v>5924</v>
      </c>
      <c r="M79" s="211" t="s">
        <v>4643</v>
      </c>
      <c r="N79" s="211" t="s">
        <v>5924</v>
      </c>
      <c r="O79" t="str">
        <f t="shared" si="2"/>
        <v>05-200</v>
      </c>
      <c r="P79" t="str">
        <f t="shared" si="3"/>
        <v>KLUKWAN</v>
      </c>
    </row>
    <row r="80" spans="1:16" x14ac:dyDescent="0.25">
      <c r="A80" s="193" t="s">
        <v>4672</v>
      </c>
      <c r="B80" s="193" t="s">
        <v>4659</v>
      </c>
      <c r="C80" s="211" t="str">
        <f>VLOOKUP(A80,'1996 Pres Raw'!A:C,1,FALSE)</f>
        <v>05-215</v>
      </c>
      <c r="D80" s="211" t="str">
        <f>VLOOKUP(A80,'1996 Pres Raw'!A:C,3,FALSE)</f>
        <v>EDNA BANAUKATI</v>
      </c>
      <c r="G80" s="193" t="s">
        <v>5644</v>
      </c>
      <c r="H80" t="str">
        <f>VLOOKUP(G80,'1996 Pres Raw'!C:D,1,FALSE)</f>
        <v>EDNA BANAUKATI</v>
      </c>
      <c r="I80" t="str">
        <f>VLOOKUP(G80,'1996 Pres Raw'!C:D,2,FALSE)</f>
        <v>Prince of Wales</v>
      </c>
      <c r="K80" s="211" t="s">
        <v>4672</v>
      </c>
      <c r="L80" s="211" t="s">
        <v>5918</v>
      </c>
      <c r="M80" s="211" t="s">
        <v>5644</v>
      </c>
      <c r="N80" s="211" t="s">
        <v>5918</v>
      </c>
      <c r="O80" t="str">
        <f t="shared" si="2"/>
        <v>05-215</v>
      </c>
      <c r="P80" t="str">
        <f t="shared" si="3"/>
        <v>EDNA BAY/NAUKATI</v>
      </c>
    </row>
    <row r="81" spans="1:16" x14ac:dyDescent="0.25">
      <c r="A81" s="193" t="s">
        <v>4673</v>
      </c>
      <c r="B81" s="193" t="s">
        <v>4660</v>
      </c>
      <c r="C81" s="211" t="str">
        <f>VLOOKUP(A81,'1996 Pres Raw'!A:C,1,FALSE)</f>
        <v>05-220</v>
      </c>
      <c r="D81" s="211" t="str">
        <f>VLOOKUP(A81,'1996 Pres Raw'!A:C,3,FALSE)</f>
        <v>PENINSULA</v>
      </c>
      <c r="G81" s="193" t="s">
        <v>5645</v>
      </c>
      <c r="H81" t="str">
        <f>VLOOKUP(G81,'1996 Pres Raw'!C:D,1,FALSE)</f>
        <v>PENINSULA</v>
      </c>
      <c r="I81" t="str">
        <f>VLOOKUP(G81,'1996 Pres Raw'!C:D,2,FALSE)</f>
        <v>Haines</v>
      </c>
      <c r="K81" s="211" t="s">
        <v>4673</v>
      </c>
      <c r="L81" s="211" t="s">
        <v>5923</v>
      </c>
      <c r="M81" s="211" t="s">
        <v>5645</v>
      </c>
      <c r="N81" s="211" t="s">
        <v>5923</v>
      </c>
      <c r="O81" t="str">
        <f t="shared" si="2"/>
        <v>05-220</v>
      </c>
      <c r="P81" t="str">
        <f t="shared" si="3"/>
        <v>HAINES PENINSULA</v>
      </c>
    </row>
    <row r="82" spans="1:16" x14ac:dyDescent="0.25">
      <c r="A82" s="193" t="s">
        <v>4674</v>
      </c>
      <c r="B82" s="193" t="s">
        <v>4661</v>
      </c>
      <c r="C82" s="211" t="str">
        <f>VLOOKUP(A82,'1996 Pres Raw'!A:C,1,FALSE)</f>
        <v>05-225</v>
      </c>
      <c r="D82" s="211" t="str">
        <f>VLOOKUP(A82,'1996 Pres Raw'!A:C,3,FALSE)</f>
        <v>POINT BAKER</v>
      </c>
      <c r="G82" s="193" t="s">
        <v>4661</v>
      </c>
      <c r="H82" t="str">
        <f>VLOOKUP(G82,'1996 Pres Raw'!C:D,1,FALSE)</f>
        <v>POINT BAKER</v>
      </c>
      <c r="I82" t="str">
        <f>VLOOKUP(G82,'1996 Pres Raw'!C:D,2,FALSE)</f>
        <v>Prince of Wales</v>
      </c>
      <c r="K82" s="211" t="s">
        <v>4674</v>
      </c>
      <c r="L82" s="211" t="s">
        <v>5918</v>
      </c>
      <c r="M82" s="211" t="s">
        <v>4661</v>
      </c>
      <c r="N82" s="211" t="s">
        <v>5918</v>
      </c>
      <c r="O82" t="str">
        <f t="shared" si="2"/>
        <v>05-225</v>
      </c>
      <c r="P82" t="str">
        <f t="shared" si="3"/>
        <v>POINT BAKER</v>
      </c>
    </row>
    <row r="83" spans="1:16" x14ac:dyDescent="0.25">
      <c r="A83" s="193" t="s">
        <v>4675</v>
      </c>
      <c r="B83" s="193" t="s">
        <v>4662</v>
      </c>
      <c r="C83" s="211" t="str">
        <f>VLOOKUP(A83,'1996 Pres Raw'!A:C,1,FALSE)</f>
        <v>05-240</v>
      </c>
      <c r="D83" s="211" t="str">
        <f>VLOOKUP(A83,'1996 Pres Raw'!A:C,3,FALSE)</f>
        <v>SKAGWAY</v>
      </c>
      <c r="G83" s="193" t="s">
        <v>4662</v>
      </c>
      <c r="H83" t="str">
        <f>VLOOKUP(G83,'1996 Pres Raw'!C:D,1,FALSE)</f>
        <v>SKAGWAY</v>
      </c>
      <c r="I83" t="str">
        <f>VLOOKUP(G83,'1996 Pres Raw'!C:D,2,FALSE)</f>
        <v>Skagway</v>
      </c>
      <c r="K83" s="211" t="s">
        <v>4675</v>
      </c>
      <c r="L83" s="211" t="s">
        <v>5925</v>
      </c>
      <c r="M83" s="211" t="s">
        <v>4662</v>
      </c>
      <c r="N83" s="211" t="s">
        <v>5925</v>
      </c>
      <c r="O83" t="str">
        <f t="shared" si="2"/>
        <v>05-240</v>
      </c>
      <c r="P83" t="str">
        <f t="shared" si="3"/>
        <v>SKAGWAY</v>
      </c>
    </row>
    <row r="84" spans="1:16" x14ac:dyDescent="0.25">
      <c r="A84" s="193" t="s">
        <v>4676</v>
      </c>
      <c r="B84" s="193" t="s">
        <v>4663</v>
      </c>
      <c r="C84" s="211" t="str">
        <f>VLOOKUP(A84,'1996 Pres Raw'!A:C,1,FALSE)</f>
        <v>05-245</v>
      </c>
      <c r="D84" s="211" t="str">
        <f>VLOOKUP(A84,'1996 Pres Raw'!A:C,3,FALSE)</f>
        <v>THORNE BAY</v>
      </c>
      <c r="G84" s="193" t="s">
        <v>4663</v>
      </c>
      <c r="H84" t="str">
        <f>VLOOKUP(G84,'1996 Pres Raw'!C:D,1,FALSE)</f>
        <v>THORNE BAY</v>
      </c>
      <c r="I84" t="str">
        <f>VLOOKUP(G84,'1996 Pres Raw'!C:D,2,FALSE)</f>
        <v>Prince of Wales</v>
      </c>
      <c r="K84" s="211" t="s">
        <v>4676</v>
      </c>
      <c r="L84" s="211" t="s">
        <v>5918</v>
      </c>
      <c r="M84" s="211" t="s">
        <v>4663</v>
      </c>
      <c r="N84" s="211" t="s">
        <v>5918</v>
      </c>
      <c r="O84" t="str">
        <f t="shared" si="2"/>
        <v>05-245</v>
      </c>
      <c r="P84" t="str">
        <f t="shared" si="3"/>
        <v>THORNE BAY</v>
      </c>
    </row>
    <row r="85" spans="1:16" x14ac:dyDescent="0.25">
      <c r="A85" s="193" t="s">
        <v>4677</v>
      </c>
      <c r="B85" s="193" t="s">
        <v>4664</v>
      </c>
      <c r="C85" s="211" t="str">
        <f>VLOOKUP(A85,'1996 Pres Raw'!A:C,1,FALSE)</f>
        <v>05-255</v>
      </c>
      <c r="D85" s="211" t="str">
        <f>VLOOKUP(A85,'1996 Pres Raw'!A:C,3,FALSE)</f>
        <v>YAKUTAT</v>
      </c>
      <c r="G85" s="193" t="s">
        <v>4664</v>
      </c>
      <c r="H85" t="str">
        <f>VLOOKUP(G85,'1996 Pres Raw'!C:D,1,FALSE)</f>
        <v>YAKUTAT</v>
      </c>
      <c r="I85" t="str">
        <f>VLOOKUP(G85,'1996 Pres Raw'!C:D,2,FALSE)</f>
        <v>Yakutat</v>
      </c>
      <c r="K85" s="211" t="s">
        <v>4677</v>
      </c>
      <c r="L85" s="211" t="s">
        <v>5926</v>
      </c>
      <c r="M85" s="211" t="s">
        <v>4664</v>
      </c>
      <c r="N85" s="211" t="s">
        <v>5926</v>
      </c>
      <c r="O85" t="str">
        <f t="shared" si="2"/>
        <v>05-255</v>
      </c>
      <c r="P85" t="str">
        <f t="shared" si="3"/>
        <v>YAKUTAT</v>
      </c>
    </row>
    <row r="86" spans="1:16" x14ac:dyDescent="0.25">
      <c r="A86" s="193" t="s">
        <v>4678</v>
      </c>
      <c r="B86" s="193" t="s">
        <v>4665</v>
      </c>
      <c r="C86" s="211" t="str">
        <f>VLOOKUP(A86,'1996 Pres Raw'!A:C,1,FALSE)</f>
        <v>05-260</v>
      </c>
      <c r="D86" s="211" t="str">
        <f>VLOOKUP(A86,'1996 Pres Raw'!A:C,3,FALSE)</f>
        <v>HOONAH</v>
      </c>
      <c r="G86" s="193" t="s">
        <v>4665</v>
      </c>
      <c r="H86" t="str">
        <f>VLOOKUP(G86,'1996 Pres Raw'!C:D,1,FALSE)</f>
        <v>HOONAH</v>
      </c>
      <c r="I86" t="str">
        <f>VLOOKUP(G86,'1996 Pres Raw'!C:D,2,FALSE)</f>
        <v>Hoonah-Angoon</v>
      </c>
      <c r="K86" s="211" t="s">
        <v>4678</v>
      </c>
      <c r="L86" s="211" t="s">
        <v>5924</v>
      </c>
      <c r="M86" s="211" t="s">
        <v>4665</v>
      </c>
      <c r="N86" s="211" t="s">
        <v>5924</v>
      </c>
      <c r="O86" t="str">
        <f t="shared" si="2"/>
        <v>05-260</v>
      </c>
      <c r="P86" t="str">
        <f t="shared" si="3"/>
        <v>HOONAH</v>
      </c>
    </row>
    <row r="87" spans="1:16" x14ac:dyDescent="0.25">
      <c r="A87" s="193" t="s">
        <v>4679</v>
      </c>
      <c r="B87" s="193" t="s">
        <v>4666</v>
      </c>
      <c r="C87" s="211" t="str">
        <f>VLOOKUP(A87,'1996 Pres Raw'!A:C,1,FALSE)</f>
        <v>05-265</v>
      </c>
      <c r="D87" s="211" t="str">
        <f>VLOOKUP(A87,'1996 Pres Raw'!A:C,3,FALSE)</f>
        <v>METLAKATLA</v>
      </c>
      <c r="G87" s="193" t="s">
        <v>4666</v>
      </c>
      <c r="H87" t="str">
        <f>VLOOKUP(G87,'1996 Pres Raw'!C:D,1,FALSE)</f>
        <v>METLAKATLA</v>
      </c>
      <c r="I87" t="str">
        <f>VLOOKUP(G87,'1996 Pres Raw'!C:D,2,FALSE)</f>
        <v>Prince of Wales</v>
      </c>
      <c r="K87" s="211" t="s">
        <v>4679</v>
      </c>
      <c r="L87" s="211" t="s">
        <v>5918</v>
      </c>
      <c r="M87" s="211" t="s">
        <v>4666</v>
      </c>
      <c r="N87" s="211" t="s">
        <v>5918</v>
      </c>
      <c r="O87" t="str">
        <f t="shared" si="2"/>
        <v>05-265</v>
      </c>
      <c r="P87" t="str">
        <f t="shared" si="3"/>
        <v>METLAKATLA</v>
      </c>
    </row>
    <row r="88" spans="1:16" x14ac:dyDescent="0.25">
      <c r="A88" s="193" t="s">
        <v>4680</v>
      </c>
      <c r="B88" s="193" t="s">
        <v>4667</v>
      </c>
      <c r="C88" s="211" t="str">
        <f>VLOOKUP(A88,'1996 Pres Raw'!A:C,1,FALSE)</f>
        <v>05-285</v>
      </c>
      <c r="D88" s="211" t="str">
        <f>VLOOKUP(A88,'1996 Pres Raw'!A:C,3,FALSE)</f>
        <v>PELICAN</v>
      </c>
      <c r="G88" s="193" t="s">
        <v>4667</v>
      </c>
      <c r="H88" t="str">
        <f>VLOOKUP(G88,'1996 Pres Raw'!C:D,1,FALSE)</f>
        <v>PELICAN</v>
      </c>
      <c r="I88" t="str">
        <f>VLOOKUP(G88,'1996 Pres Raw'!C:D,2,FALSE)</f>
        <v>Hoonah-Angoon</v>
      </c>
      <c r="K88" s="211" t="s">
        <v>4680</v>
      </c>
      <c r="L88" s="211" t="s">
        <v>5924</v>
      </c>
      <c r="M88" s="211" t="s">
        <v>4667</v>
      </c>
      <c r="N88" s="211" t="s">
        <v>5924</v>
      </c>
      <c r="O88" t="str">
        <f t="shared" si="2"/>
        <v>05-285</v>
      </c>
      <c r="P88" t="str">
        <f t="shared" si="3"/>
        <v>PELICAN</v>
      </c>
    </row>
    <row r="89" spans="1:16" x14ac:dyDescent="0.25">
      <c r="A89" s="193" t="s">
        <v>4681</v>
      </c>
      <c r="B89" s="193" t="s">
        <v>4668</v>
      </c>
      <c r="C89" s="211" t="str">
        <f>VLOOKUP(A89,'1996 Pres Raw'!A:C,1,FALSE)</f>
        <v>05-290</v>
      </c>
      <c r="D89" s="211" t="str">
        <f>VLOOKUP(A89,'1996 Pres Raw'!A:C,3,FALSE)</f>
        <v>PORT ALEXANDER</v>
      </c>
      <c r="G89" s="193" t="s">
        <v>4668</v>
      </c>
      <c r="H89" t="str">
        <f>VLOOKUP(G89,'1996 Pres Raw'!C:D,1,FALSE)</f>
        <v>PORT ALEXANDER</v>
      </c>
      <c r="I89" t="str">
        <f>VLOOKUP(G89,'1996 Pres Raw'!C:D,2,FALSE)</f>
        <v>Prince of Wales</v>
      </c>
      <c r="K89" s="211" t="s">
        <v>4681</v>
      </c>
      <c r="L89" s="211" t="s">
        <v>5918</v>
      </c>
      <c r="M89" s="211" t="s">
        <v>4668</v>
      </c>
      <c r="N89" s="211" t="s">
        <v>5918</v>
      </c>
      <c r="O89" t="str">
        <f t="shared" si="2"/>
        <v>05-290</v>
      </c>
      <c r="P89" t="str">
        <f t="shared" si="3"/>
        <v>PORT ALEXANDER</v>
      </c>
    </row>
    <row r="90" spans="1:16" x14ac:dyDescent="0.25">
      <c r="A90" s="193" t="s">
        <v>4682</v>
      </c>
      <c r="B90" s="193" t="s">
        <v>4669</v>
      </c>
      <c r="C90" s="211" t="str">
        <f>VLOOKUP(A90,'1996 Pres Raw'!A:C,1,FALSE)</f>
        <v>05-295</v>
      </c>
      <c r="D90" s="211" t="str">
        <f>VLOOKUP(A90,'1996 Pres Raw'!A:C,3,FALSE)</f>
        <v>ELFIN COVE</v>
      </c>
      <c r="G90" s="193" t="s">
        <v>4669</v>
      </c>
      <c r="H90" t="str">
        <f>VLOOKUP(G90,'1996 Pres Raw'!C:D,1,FALSE)</f>
        <v>ELFIN COVE</v>
      </c>
      <c r="I90" t="str">
        <f>VLOOKUP(G90,'1996 Pres Raw'!C:D,2,FALSE)</f>
        <v>Hoonah-Angoon</v>
      </c>
      <c r="K90" s="211" t="s">
        <v>4682</v>
      </c>
      <c r="L90" s="211" t="s">
        <v>5924</v>
      </c>
      <c r="M90" s="211" t="s">
        <v>4669</v>
      </c>
      <c r="N90" s="211" t="s">
        <v>5924</v>
      </c>
      <c r="O90" t="str">
        <f t="shared" si="2"/>
        <v>05-295</v>
      </c>
      <c r="P90" t="str">
        <f t="shared" si="3"/>
        <v>ELFIN COVE</v>
      </c>
    </row>
    <row r="91" spans="1:16" x14ac:dyDescent="0.25">
      <c r="A91" s="193" t="s">
        <v>4683</v>
      </c>
      <c r="B91" s="193" t="s">
        <v>4670</v>
      </c>
      <c r="C91" s="211" t="str">
        <f>VLOOKUP(A91,'1996 Pres Raw'!A:C,1,FALSE)</f>
        <v>05-315</v>
      </c>
      <c r="D91" s="211" t="str">
        <f>VLOOKUP(A91,'1996 Pres Raw'!A:C,3,FALSE)</f>
        <v>TENAKEE</v>
      </c>
      <c r="G91" s="193" t="s">
        <v>4670</v>
      </c>
      <c r="H91" t="str">
        <f>VLOOKUP(G91,'1996 Pres Raw'!C:D,1,FALSE)</f>
        <v>TENAKEE</v>
      </c>
      <c r="I91" t="str">
        <f>VLOOKUP(G91,'1996 Pres Raw'!C:D,2,FALSE)</f>
        <v>Hoonah-Angoon</v>
      </c>
      <c r="K91" s="211" t="s">
        <v>4683</v>
      </c>
      <c r="L91" s="211" t="s">
        <v>5924</v>
      </c>
      <c r="M91" s="211" t="s">
        <v>4670</v>
      </c>
      <c r="N91" s="211" t="s">
        <v>5924</v>
      </c>
      <c r="O91" t="str">
        <f t="shared" si="2"/>
        <v>05-315</v>
      </c>
      <c r="P91" t="str">
        <f t="shared" si="3"/>
        <v>TENAKEE</v>
      </c>
    </row>
    <row r="92" spans="1:16" x14ac:dyDescent="0.25">
      <c r="A92" s="193" t="s">
        <v>4686</v>
      </c>
      <c r="B92" s="193" t="s">
        <v>4540</v>
      </c>
      <c r="C92" s="211" t="str">
        <f>VLOOKUP(A92,'1996 Pres Raw'!A:C,1,FALSE)</f>
        <v>05-991</v>
      </c>
      <c r="D92" s="211" t="str">
        <f>VLOOKUP(A92,'1996 Pres Raw'!A:C,3,FALSE)</f>
        <v>ABSENTE</v>
      </c>
      <c r="G92" s="193" t="s">
        <v>4540</v>
      </c>
      <c r="H92" t="str">
        <f>VLOOKUP(G92,'1996 Pres Raw'!C:D,1,FALSE)</f>
        <v>ABSENTEE</v>
      </c>
      <c r="I92">
        <f>VLOOKUP(G92,'1996 Pres Raw'!C:D,2,FALSE)</f>
        <v>0</v>
      </c>
      <c r="K92" s="211" t="s">
        <v>4686</v>
      </c>
      <c r="M92" s="211" t="s">
        <v>5631</v>
      </c>
      <c r="O92" t="str">
        <f t="shared" si="2"/>
        <v>05-991</v>
      </c>
      <c r="P92" t="str">
        <f t="shared" si="3"/>
        <v>ABSENTEE</v>
      </c>
    </row>
    <row r="93" spans="1:16" x14ac:dyDescent="0.25">
      <c r="A93" s="193" t="s">
        <v>4685</v>
      </c>
      <c r="B93" s="193" t="s">
        <v>4541</v>
      </c>
      <c r="C93" s="211" t="str">
        <f>VLOOKUP(A93,'1996 Pres Raw'!A:C,1,FALSE)</f>
        <v>05-995</v>
      </c>
      <c r="D93" s="211" t="str">
        <f>VLOOKUP(A93,'1996 Pres Raw'!A:C,3,FALSE)</f>
        <v>QUESTON</v>
      </c>
      <c r="G93" s="193" t="s">
        <v>4541</v>
      </c>
      <c r="H93" t="str">
        <f>VLOOKUP(G93,'1996 Pres Raw'!C:D,1,FALSE)</f>
        <v>QUESTION</v>
      </c>
      <c r="I93">
        <f>VLOOKUP(G93,'1996 Pres Raw'!C:D,2,FALSE)</f>
        <v>0</v>
      </c>
      <c r="K93" s="211" t="s">
        <v>4685</v>
      </c>
      <c r="M93" s="211" t="s">
        <v>5632</v>
      </c>
      <c r="O93" t="str">
        <f t="shared" si="2"/>
        <v>05-995</v>
      </c>
      <c r="P93" t="str">
        <f t="shared" si="3"/>
        <v>QUESTION</v>
      </c>
    </row>
    <row r="94" spans="1:16" x14ac:dyDescent="0.25">
      <c r="A94" s="193" t="s">
        <v>4684</v>
      </c>
      <c r="B94" s="193" t="s">
        <v>4542</v>
      </c>
      <c r="C94" s="211" t="str">
        <f>VLOOKUP(A94,'1996 Pres Raw'!A:C,1,FALSE)</f>
        <v>05-TOT</v>
      </c>
      <c r="D94" s="211" t="str">
        <f>VLOOKUP(A94,'1996 Pres Raw'!A:C,3,FALSE)</f>
        <v>TOTALS</v>
      </c>
      <c r="G94" s="193" t="s">
        <v>4542</v>
      </c>
      <c r="H94" t="str">
        <f>VLOOKUP(G94,'1996 Pres Raw'!C:D,1,FALSE)</f>
        <v>TOTAL</v>
      </c>
      <c r="I94">
        <f>VLOOKUP(G94,'1996 Pres Raw'!C:D,2,FALSE)</f>
        <v>0</v>
      </c>
      <c r="K94" s="211" t="s">
        <v>4684</v>
      </c>
      <c r="M94" s="211" t="s">
        <v>5639</v>
      </c>
      <c r="O94" t="str">
        <f t="shared" si="2"/>
        <v>05-TOT</v>
      </c>
      <c r="P94" t="str">
        <f t="shared" si="3"/>
        <v>TOTAL</v>
      </c>
    </row>
    <row r="95" spans="1:16" x14ac:dyDescent="0.25">
      <c r="A95" s="193" t="s">
        <v>4700</v>
      </c>
      <c r="B95" s="193" t="s">
        <v>4687</v>
      </c>
      <c r="C95" s="211" t="str">
        <f>VLOOKUP(A95,'1996 Pres Raw'!A:C,1,FALSE)</f>
        <v>06-027</v>
      </c>
      <c r="D95" s="211" t="str">
        <f>VLOOKUP(A95,'1996 Pres Raw'!A:C,3,FALSE)</f>
        <v>OUZINKIE</v>
      </c>
      <c r="G95" s="193" t="s">
        <v>4687</v>
      </c>
      <c r="H95" t="str">
        <f>VLOOKUP(G95,'1996 Pres Raw'!C:D,1,FALSE)</f>
        <v>OUZINKIE</v>
      </c>
      <c r="I95" t="str">
        <f>VLOOKUP(G95,'1996 Pres Raw'!C:D,2,FALSE)</f>
        <v>Kodiak</v>
      </c>
      <c r="O95" t="e">
        <f t="shared" si="2"/>
        <v>#N/A</v>
      </c>
      <c r="P95" t="e">
        <f t="shared" si="3"/>
        <v>#N/A</v>
      </c>
    </row>
    <row r="96" spans="1:16" x14ac:dyDescent="0.25">
      <c r="A96" s="193" t="s">
        <v>4701</v>
      </c>
      <c r="B96" s="193" t="s">
        <v>4688</v>
      </c>
      <c r="C96" s="211" t="str">
        <f>VLOOKUP(A96,'1996 Pres Raw'!A:C,1,FALSE)</f>
        <v>06-029</v>
      </c>
      <c r="D96" s="211" t="str">
        <f>VLOOKUP(A96,'1996 Pres Raw'!A:C,3,FALSE)</f>
        <v>PORT LIONS</v>
      </c>
      <c r="G96" s="193" t="s">
        <v>4688</v>
      </c>
      <c r="H96" t="str">
        <f>VLOOKUP(G96,'1996 Pres Raw'!C:D,1,FALSE)</f>
        <v>PORT LIONS</v>
      </c>
      <c r="I96" t="str">
        <f>VLOOKUP(G96,'1996 Pres Raw'!C:D,2,FALSE)</f>
        <v>Kodiak</v>
      </c>
      <c r="K96" s="211" t="s">
        <v>4700</v>
      </c>
      <c r="L96" s="211" t="s">
        <v>5927</v>
      </c>
      <c r="M96" s="211" t="s">
        <v>4687</v>
      </c>
      <c r="N96" s="211" t="s">
        <v>5927</v>
      </c>
      <c r="O96" t="str">
        <f t="shared" si="2"/>
        <v>06-027</v>
      </c>
      <c r="P96" t="str">
        <f t="shared" si="3"/>
        <v>OUZINKIE</v>
      </c>
    </row>
    <row r="97" spans="1:16" x14ac:dyDescent="0.25">
      <c r="A97" s="193" t="s">
        <v>4702</v>
      </c>
      <c r="B97" s="193" t="s">
        <v>4689</v>
      </c>
      <c r="C97" s="211" t="e">
        <f>VLOOKUP(A97,'1996 Pres Raw'!A:C,1,FALSE)</f>
        <v>#N/A</v>
      </c>
      <c r="D97" s="211" t="e">
        <f>VLOOKUP(A97,'1996 Pres Raw'!A:C,3,FALSE)</f>
        <v>#N/A</v>
      </c>
      <c r="G97" s="193" t="s">
        <v>4689</v>
      </c>
      <c r="H97" t="str">
        <f>VLOOKUP(G97,'1996 Pres Raw'!C:D,1,FALSE)</f>
        <v>ENGLISH BAY</v>
      </c>
      <c r="I97" t="str">
        <f>VLOOKUP(G97,'1996 Pres Raw'!C:D,2,FALSE)</f>
        <v>Kenai</v>
      </c>
      <c r="K97" s="211" t="s">
        <v>4701</v>
      </c>
      <c r="L97" s="211" t="s">
        <v>5927</v>
      </c>
      <c r="M97" s="211" t="s">
        <v>4688</v>
      </c>
      <c r="N97" s="211" t="s">
        <v>5927</v>
      </c>
      <c r="O97" t="str">
        <f t="shared" si="2"/>
        <v>06-029</v>
      </c>
      <c r="P97" t="str">
        <f t="shared" si="3"/>
        <v>PORT LIONS</v>
      </c>
    </row>
    <row r="98" spans="1:16" x14ac:dyDescent="0.25">
      <c r="A98" s="193" t="s">
        <v>4703</v>
      </c>
      <c r="B98" s="193" t="s">
        <v>4690</v>
      </c>
      <c r="C98" s="211" t="e">
        <f>VLOOKUP(A98,'1996 Pres Raw'!A:C,1,FALSE)</f>
        <v>#N/A</v>
      </c>
      <c r="D98" s="211" t="e">
        <f>VLOOKUP(A98,'1996 Pres Raw'!A:C,3,FALSE)</f>
        <v>#N/A</v>
      </c>
      <c r="G98" s="193" t="s">
        <v>4690</v>
      </c>
      <c r="H98" t="str">
        <f>VLOOKUP(G98,'1996 Pres Raw'!C:D,1,FALSE)</f>
        <v>PORT GRAHAM</v>
      </c>
      <c r="I98" t="str">
        <f>VLOOKUP(G98,'1996 Pres Raw'!C:D,2,FALSE)</f>
        <v>Kenai</v>
      </c>
      <c r="K98" s="211" t="s">
        <v>4704</v>
      </c>
      <c r="L98" s="211" t="s">
        <v>5927</v>
      </c>
      <c r="M98" s="211" t="s">
        <v>5646</v>
      </c>
      <c r="N98" s="211" t="s">
        <v>5927</v>
      </c>
      <c r="O98" t="str">
        <f t="shared" si="2"/>
        <v>06-035</v>
      </c>
      <c r="P98" t="str">
        <f t="shared" si="3"/>
        <v>AKHOIK</v>
      </c>
    </row>
    <row r="99" spans="1:16" x14ac:dyDescent="0.25">
      <c r="A99" s="193" t="s">
        <v>4704</v>
      </c>
      <c r="B99" s="193" t="s">
        <v>4691</v>
      </c>
      <c r="C99" s="211" t="str">
        <f>VLOOKUP(A99,'1996 Pres Raw'!A:C,1,FALSE)</f>
        <v>06-035</v>
      </c>
      <c r="D99" s="211" t="str">
        <f>VLOOKUP(A99,'1996 Pres Raw'!A:C,3,FALSE)</f>
        <v>AKHIOK</v>
      </c>
      <c r="G99" s="193" t="s">
        <v>5646</v>
      </c>
      <c r="H99" t="str">
        <f>VLOOKUP(G99,'1996 Pres Raw'!C:D,1,FALSE)</f>
        <v>AKHIOK</v>
      </c>
      <c r="I99" t="str">
        <f>VLOOKUP(G99,'1996 Pres Raw'!C:D,2,FALSE)</f>
        <v>Kodiak</v>
      </c>
      <c r="K99" s="211" t="s">
        <v>4705</v>
      </c>
      <c r="L99" s="211" t="s">
        <v>5927</v>
      </c>
      <c r="M99" s="211" t="s">
        <v>4692</v>
      </c>
      <c r="N99" s="211" t="s">
        <v>5927</v>
      </c>
      <c r="O99" t="str">
        <f t="shared" si="2"/>
        <v>06-037</v>
      </c>
      <c r="P99" t="str">
        <f t="shared" si="3"/>
        <v>CAPE CHINIAK</v>
      </c>
    </row>
    <row r="100" spans="1:16" x14ac:dyDescent="0.25">
      <c r="A100" s="193" t="s">
        <v>4705</v>
      </c>
      <c r="B100" s="193" t="s">
        <v>4692</v>
      </c>
      <c r="C100" s="211" t="str">
        <f>VLOOKUP(A100,'1996 Pres Raw'!A:C,1,FALSE)</f>
        <v>06-037</v>
      </c>
      <c r="D100" s="211" t="str">
        <f>VLOOKUP(A100,'1996 Pres Raw'!A:C,3,FALSE)</f>
        <v>CAPE CHINIAK</v>
      </c>
      <c r="G100" s="193" t="s">
        <v>4692</v>
      </c>
      <c r="H100" t="str">
        <f>VLOOKUP(G100,'1996 Pres Raw'!C:D,1,FALSE)</f>
        <v>CAPE CHINIAK</v>
      </c>
      <c r="I100" t="str">
        <f>VLOOKUP(G100,'1996 Pres Raw'!C:D,2,FALSE)</f>
        <v>Kodiak</v>
      </c>
      <c r="K100" s="211" t="s">
        <v>4706</v>
      </c>
      <c r="L100" s="211" t="s">
        <v>5927</v>
      </c>
      <c r="M100" s="211" t="s">
        <v>4693</v>
      </c>
      <c r="N100" s="211" t="s">
        <v>5927</v>
      </c>
      <c r="O100" t="str">
        <f t="shared" si="2"/>
        <v>06-039</v>
      </c>
      <c r="P100" t="str">
        <f t="shared" si="3"/>
        <v>FLATS</v>
      </c>
    </row>
    <row r="101" spans="1:16" x14ac:dyDescent="0.25">
      <c r="A101" s="193" t="s">
        <v>4706</v>
      </c>
      <c r="B101" s="193" t="s">
        <v>4693</v>
      </c>
      <c r="C101" s="211" t="str">
        <f>VLOOKUP(A101,'1996 Pres Raw'!A:C,1,FALSE)</f>
        <v>06-039</v>
      </c>
      <c r="D101" s="211" t="str">
        <f>VLOOKUP(A101,'1996 Pres Raw'!A:C,3,FALSE)</f>
        <v>FLATS</v>
      </c>
      <c r="G101" s="193" t="s">
        <v>4693</v>
      </c>
      <c r="H101" t="str">
        <f>VLOOKUP(G101,'1996 Pres Raw'!C:D,1,FALSE)</f>
        <v>FLATS</v>
      </c>
      <c r="I101" t="str">
        <f>VLOOKUP(G101,'1996 Pres Raw'!C:D,2,FALSE)</f>
        <v>Kodiak</v>
      </c>
      <c r="K101" s="211" t="s">
        <v>4707</v>
      </c>
      <c r="L101" s="211" t="s">
        <v>5927</v>
      </c>
      <c r="M101" s="211" t="s">
        <v>4694</v>
      </c>
      <c r="N101" s="211" t="s">
        <v>5927</v>
      </c>
      <c r="O101" t="str">
        <f t="shared" si="2"/>
        <v>06-041</v>
      </c>
      <c r="P101" t="str">
        <f t="shared" si="3"/>
        <v>KARLUK</v>
      </c>
    </row>
    <row r="102" spans="1:16" x14ac:dyDescent="0.25">
      <c r="A102" s="193" t="s">
        <v>4707</v>
      </c>
      <c r="B102" s="193" t="s">
        <v>4694</v>
      </c>
      <c r="C102" s="211" t="str">
        <f>VLOOKUP(A102,'1996 Pres Raw'!A:C,1,FALSE)</f>
        <v>06-041</v>
      </c>
      <c r="D102" s="211" t="str">
        <f>VLOOKUP(A102,'1996 Pres Raw'!A:C,3,FALSE)</f>
        <v>KARLUK</v>
      </c>
      <c r="G102" s="193" t="s">
        <v>4694</v>
      </c>
      <c r="H102" t="str">
        <f>VLOOKUP(G102,'1996 Pres Raw'!C:D,1,FALSE)</f>
        <v>KARLUK</v>
      </c>
      <c r="I102" t="str">
        <f>VLOOKUP(G102,'1996 Pres Raw'!C:D,2,FALSE)</f>
        <v>Kodiak</v>
      </c>
      <c r="K102" s="211" t="s">
        <v>4708</v>
      </c>
      <c r="L102" s="211" t="s">
        <v>5927</v>
      </c>
      <c r="M102" s="211" t="s">
        <v>5647</v>
      </c>
      <c r="N102" s="211" t="s">
        <v>5927</v>
      </c>
      <c r="O102" t="str">
        <f t="shared" si="2"/>
        <v>06-043</v>
      </c>
      <c r="P102" t="str">
        <f t="shared" si="3"/>
        <v>KODIAK 1</v>
      </c>
    </row>
    <row r="103" spans="1:16" x14ac:dyDescent="0.25">
      <c r="A103" s="193" t="s">
        <v>4708</v>
      </c>
      <c r="B103" s="193" t="s">
        <v>4695</v>
      </c>
      <c r="C103" s="211" t="str">
        <f>VLOOKUP(A103,'1996 Pres Raw'!A:C,1,FALSE)</f>
        <v>06-043</v>
      </c>
      <c r="D103" s="211" t="str">
        <f>VLOOKUP(A103,'1996 Pres Raw'!A:C,3,FALSE)</f>
        <v>KODIAK #1</v>
      </c>
      <c r="G103" s="193" t="s">
        <v>5647</v>
      </c>
      <c r="H103" t="str">
        <f>VLOOKUP(G103,'1996 Pres Raw'!C:D,1,FALSE)</f>
        <v>KODIAK #1</v>
      </c>
      <c r="I103" t="str">
        <f>VLOOKUP(G103,'1996 Pres Raw'!C:D,2,FALSE)</f>
        <v>Kodiak</v>
      </c>
      <c r="K103" s="211" t="s">
        <v>4709</v>
      </c>
      <c r="L103" s="211" t="s">
        <v>5927</v>
      </c>
      <c r="M103" s="211" t="s">
        <v>5648</v>
      </c>
      <c r="N103" s="211" t="s">
        <v>5927</v>
      </c>
      <c r="O103" t="str">
        <f t="shared" si="2"/>
        <v>06-045</v>
      </c>
      <c r="P103" t="str">
        <f t="shared" si="3"/>
        <v>KODIAK 2</v>
      </c>
    </row>
    <row r="104" spans="1:16" x14ac:dyDescent="0.25">
      <c r="A104" s="193" t="s">
        <v>4709</v>
      </c>
      <c r="B104" s="193" t="s">
        <v>4696</v>
      </c>
      <c r="C104" s="211" t="str">
        <f>VLOOKUP(A104,'1996 Pres Raw'!A:C,1,FALSE)</f>
        <v>06-045</v>
      </c>
      <c r="D104" s="211" t="str">
        <f>VLOOKUP(A104,'1996 Pres Raw'!A:C,3,FALSE)</f>
        <v>KODIAK #2</v>
      </c>
      <c r="G104" s="193" t="s">
        <v>5648</v>
      </c>
      <c r="H104" t="str">
        <f>VLOOKUP(G104,'1996 Pres Raw'!C:D,1,FALSE)</f>
        <v>KODIAK #2</v>
      </c>
      <c r="I104" t="str">
        <f>VLOOKUP(G104,'1996 Pres Raw'!C:D,2,FALSE)</f>
        <v>Kodiak</v>
      </c>
      <c r="K104" s="211" t="s">
        <v>4710</v>
      </c>
      <c r="L104" s="211" t="s">
        <v>5927</v>
      </c>
      <c r="M104" s="211" t="s">
        <v>5649</v>
      </c>
      <c r="N104" s="211" t="s">
        <v>5927</v>
      </c>
      <c r="O104" t="str">
        <f t="shared" si="2"/>
        <v>06-047</v>
      </c>
      <c r="P104" t="str">
        <f t="shared" si="3"/>
        <v>KODIAK 3</v>
      </c>
    </row>
    <row r="105" spans="1:16" x14ac:dyDescent="0.25">
      <c r="A105" s="193" t="s">
        <v>4710</v>
      </c>
      <c r="B105" s="193" t="s">
        <v>4697</v>
      </c>
      <c r="C105" s="211" t="str">
        <f>VLOOKUP(A105,'1996 Pres Raw'!A:C,1,FALSE)</f>
        <v>06-047</v>
      </c>
      <c r="D105" s="211" t="str">
        <f>VLOOKUP(A105,'1996 Pres Raw'!A:C,3,FALSE)</f>
        <v>KODIAK #3</v>
      </c>
      <c r="G105" s="193" t="s">
        <v>5649</v>
      </c>
      <c r="H105" t="str">
        <f>VLOOKUP(G105,'1996 Pres Raw'!C:D,1,FALSE)</f>
        <v>KODIAK #3</v>
      </c>
      <c r="I105" t="str">
        <f>VLOOKUP(G105,'1996 Pres Raw'!C:D,2,FALSE)</f>
        <v>Kodiak</v>
      </c>
      <c r="K105" s="211" t="s">
        <v>4711</v>
      </c>
      <c r="L105" s="211" t="s">
        <v>5927</v>
      </c>
      <c r="M105" s="211" t="s">
        <v>4698</v>
      </c>
      <c r="N105" s="211" t="s">
        <v>5927</v>
      </c>
      <c r="O105" t="str">
        <f t="shared" si="2"/>
        <v>06-049</v>
      </c>
      <c r="P105" t="str">
        <f t="shared" si="3"/>
        <v>LARSEN BAY</v>
      </c>
    </row>
    <row r="106" spans="1:16" x14ac:dyDescent="0.25">
      <c r="A106" s="193" t="s">
        <v>4711</v>
      </c>
      <c r="B106" s="193" t="s">
        <v>4698</v>
      </c>
      <c r="C106" s="211" t="str">
        <f>VLOOKUP(A106,'1996 Pres Raw'!A:C,1,FALSE)</f>
        <v>06-049</v>
      </c>
      <c r="D106" s="211" t="str">
        <f>VLOOKUP(A106,'1996 Pres Raw'!A:C,3,FALSE)</f>
        <v>LARSEN BAY</v>
      </c>
      <c r="G106" s="193" t="s">
        <v>4698</v>
      </c>
      <c r="H106" t="str">
        <f>VLOOKUP(G106,'1996 Pres Raw'!C:D,1,FALSE)</f>
        <v>LARSEN BAY</v>
      </c>
      <c r="I106" t="str">
        <f>VLOOKUP(G106,'1996 Pres Raw'!C:D,2,FALSE)</f>
        <v>Kodiak</v>
      </c>
      <c r="K106" s="211" t="s">
        <v>4712</v>
      </c>
      <c r="L106" s="211" t="s">
        <v>5927</v>
      </c>
      <c r="M106" s="211" t="s">
        <v>4699</v>
      </c>
      <c r="N106" s="211" t="s">
        <v>5927</v>
      </c>
      <c r="O106" t="str">
        <f t="shared" si="2"/>
        <v>06-051</v>
      </c>
      <c r="P106" t="str">
        <f t="shared" si="3"/>
        <v>MISSION ROAD</v>
      </c>
    </row>
    <row r="107" spans="1:16" x14ac:dyDescent="0.25">
      <c r="A107" s="193" t="s">
        <v>4712</v>
      </c>
      <c r="B107" s="193" t="s">
        <v>4699</v>
      </c>
      <c r="C107" s="211" t="str">
        <f>VLOOKUP(A107,'1996 Pres Raw'!A:C,1,FALSE)</f>
        <v>06-051</v>
      </c>
      <c r="D107" s="211" t="str">
        <f>VLOOKUP(A107,'1996 Pres Raw'!A:C,3,FALSE)</f>
        <v>MISSION ROAD</v>
      </c>
      <c r="G107" s="193" t="s">
        <v>4699</v>
      </c>
      <c r="H107" t="str">
        <f>VLOOKUP(G107,'1996 Pres Raw'!C:D,1,FALSE)</f>
        <v>MISSION ROAD</v>
      </c>
      <c r="I107" t="str">
        <f>VLOOKUP(G107,'1996 Pres Raw'!C:D,2,FALSE)</f>
        <v>Kodiak</v>
      </c>
      <c r="K107" s="211" t="s">
        <v>4714</v>
      </c>
      <c r="L107" s="211" t="s">
        <v>5927</v>
      </c>
      <c r="M107" s="211" t="s">
        <v>4713</v>
      </c>
      <c r="N107" s="211" t="s">
        <v>5927</v>
      </c>
      <c r="O107" t="str">
        <f t="shared" si="2"/>
        <v>06-053</v>
      </c>
      <c r="P107" t="str">
        <f t="shared" si="3"/>
        <v>OLD HARBOR</v>
      </c>
    </row>
    <row r="108" spans="1:16" x14ac:dyDescent="0.25">
      <c r="A108" s="193" t="s">
        <v>4714</v>
      </c>
      <c r="B108" s="193" t="s">
        <v>4713</v>
      </c>
      <c r="C108" s="211" t="str">
        <f>VLOOKUP(A108,'1996 Pres Raw'!A:C,1,FALSE)</f>
        <v>06-053</v>
      </c>
      <c r="D108" s="211" t="str">
        <f>VLOOKUP(A108,'1996 Pres Raw'!A:C,3,FALSE)</f>
        <v>OLD HARBOR</v>
      </c>
      <c r="G108" s="193" t="s">
        <v>4713</v>
      </c>
      <c r="H108" t="str">
        <f>VLOOKUP(G108,'1996 Pres Raw'!C:D,1,FALSE)</f>
        <v>OLD HARBOR</v>
      </c>
      <c r="I108" t="str">
        <f>VLOOKUP(G108,'1996 Pres Raw'!C:D,2,FALSE)</f>
        <v>Kodiak</v>
      </c>
      <c r="K108" s="211" t="s">
        <v>4715</v>
      </c>
      <c r="L108" s="211" t="s">
        <v>5927</v>
      </c>
      <c r="M108" s="211" t="s">
        <v>5631</v>
      </c>
      <c r="N108" s="211" t="s">
        <v>5927</v>
      </c>
      <c r="O108" t="str">
        <f t="shared" si="2"/>
        <v>06-991</v>
      </c>
      <c r="P108" t="str">
        <f t="shared" si="3"/>
        <v>ABSENTEE</v>
      </c>
    </row>
    <row r="109" spans="1:16" x14ac:dyDescent="0.25">
      <c r="A109" s="193" t="s">
        <v>4715</v>
      </c>
      <c r="B109" s="193" t="s">
        <v>4540</v>
      </c>
      <c r="C109" s="211" t="str">
        <f>VLOOKUP(A109,'1996 Pres Raw'!A:C,1,FALSE)</f>
        <v>06-991</v>
      </c>
      <c r="D109" s="211" t="str">
        <f>VLOOKUP(A109,'1996 Pres Raw'!A:C,3,FALSE)</f>
        <v>ABSENTE</v>
      </c>
      <c r="G109" s="193" t="s">
        <v>4540</v>
      </c>
      <c r="H109" t="str">
        <f>VLOOKUP(G109,'1996 Pres Raw'!C:D,1,FALSE)</f>
        <v>ABSENTEE</v>
      </c>
      <c r="I109">
        <f>VLOOKUP(G109,'1996 Pres Raw'!C:D,2,FALSE)</f>
        <v>0</v>
      </c>
      <c r="K109" s="211" t="s">
        <v>5650</v>
      </c>
      <c r="L109" s="211" t="s">
        <v>5927</v>
      </c>
      <c r="M109" s="211" t="s">
        <v>5632</v>
      </c>
      <c r="N109" s="211" t="s">
        <v>5927</v>
      </c>
      <c r="O109" t="e">
        <f t="shared" si="2"/>
        <v>#N/A</v>
      </c>
      <c r="P109" t="e">
        <f t="shared" si="3"/>
        <v>#N/A</v>
      </c>
    </row>
    <row r="110" spans="1:16" x14ac:dyDescent="0.25">
      <c r="A110" s="193" t="s">
        <v>4716</v>
      </c>
      <c r="B110" s="193" t="s">
        <v>4541</v>
      </c>
      <c r="C110" s="211" t="e">
        <f>VLOOKUP(A110,'1996 Pres Raw'!A:C,1,FALSE)</f>
        <v>#N/A</v>
      </c>
      <c r="D110" s="211" t="e">
        <f>VLOOKUP(A110,'1996 Pres Raw'!A:C,3,FALSE)</f>
        <v>#N/A</v>
      </c>
      <c r="G110" s="193" t="s">
        <v>4541</v>
      </c>
      <c r="H110" t="str">
        <f>VLOOKUP(G110,'1996 Pres Raw'!C:D,1,FALSE)</f>
        <v>QUESTION</v>
      </c>
      <c r="I110">
        <f>VLOOKUP(G110,'1996 Pres Raw'!C:D,2,FALSE)</f>
        <v>0</v>
      </c>
      <c r="K110" s="211" t="s">
        <v>4717</v>
      </c>
      <c r="M110" s="211" t="s">
        <v>5639</v>
      </c>
      <c r="O110" t="str">
        <f t="shared" si="2"/>
        <v>06-TOT</v>
      </c>
      <c r="P110" t="str">
        <f t="shared" si="3"/>
        <v>TOTAL</v>
      </c>
    </row>
    <row r="111" spans="1:16" x14ac:dyDescent="0.25">
      <c r="A111" s="193" t="s">
        <v>4717</v>
      </c>
      <c r="B111" s="193" t="s">
        <v>4542</v>
      </c>
      <c r="C111" s="211" t="str">
        <f>VLOOKUP(A111,'1996 Pres Raw'!A:C,1,FALSE)</f>
        <v>06-TOT</v>
      </c>
      <c r="D111" s="211" t="str">
        <f>VLOOKUP(A111,'1996 Pres Raw'!A:C,3,FALSE)</f>
        <v>TOTALS</v>
      </c>
      <c r="G111" s="193" t="s">
        <v>4542</v>
      </c>
      <c r="H111" t="str">
        <f>VLOOKUP(G111,'1996 Pres Raw'!C:D,1,FALSE)</f>
        <v>TOTAL</v>
      </c>
      <c r="I111">
        <f>VLOOKUP(G111,'1996 Pres Raw'!C:D,2,FALSE)</f>
        <v>0</v>
      </c>
      <c r="O111" t="e">
        <f t="shared" si="2"/>
        <v>#N/A</v>
      </c>
      <c r="P111" t="e">
        <f t="shared" si="3"/>
        <v>#N/A</v>
      </c>
    </row>
    <row r="112" spans="1:16" x14ac:dyDescent="0.25">
      <c r="A112" s="193" t="s">
        <v>4729</v>
      </c>
      <c r="B112" s="193" t="s">
        <v>4718</v>
      </c>
      <c r="C112" s="211" t="str">
        <f>VLOOKUP(A112,'1996 Pres Raw'!A:C,1,FALSE)</f>
        <v>07-165</v>
      </c>
      <c r="D112" s="211" t="str">
        <f>VLOOKUP(A112,'1996 Pres Raw'!A:C,3,FALSE)</f>
        <v>ANCHOR POINT</v>
      </c>
      <c r="G112" s="193" t="s">
        <v>4718</v>
      </c>
      <c r="H112" t="str">
        <f>VLOOKUP(G112,'1996 Pres Raw'!C:D,1,FALSE)</f>
        <v>ANCHOR POINT</v>
      </c>
      <c r="I112" t="str">
        <f>VLOOKUP(G112,'1996 Pres Raw'!C:D,2,FALSE)</f>
        <v>Kenai</v>
      </c>
      <c r="K112" s="211" t="s">
        <v>5651</v>
      </c>
      <c r="L112" s="211" t="s">
        <v>5928</v>
      </c>
      <c r="M112" s="211" t="s">
        <v>4689</v>
      </c>
      <c r="N112" s="211" t="s">
        <v>5928</v>
      </c>
      <c r="O112" t="e">
        <f t="shared" si="2"/>
        <v>#N/A</v>
      </c>
      <c r="P112" t="e">
        <f t="shared" si="3"/>
        <v>#N/A</v>
      </c>
    </row>
    <row r="113" spans="1:16" x14ac:dyDescent="0.25">
      <c r="A113" s="193" t="s">
        <v>4730</v>
      </c>
      <c r="B113" s="193" t="s">
        <v>4719</v>
      </c>
      <c r="C113" s="211" t="str">
        <f>VLOOKUP(A113,'1996 Pres Raw'!A:C,1,FALSE)</f>
        <v>07-167</v>
      </c>
      <c r="D113" s="211" t="str">
        <f>VLOOKUP(A113,'1996 Pres Raw'!A:C,3,FALSE)</f>
        <v>DIAMOND RIDGE</v>
      </c>
      <c r="G113" s="193" t="s">
        <v>4719</v>
      </c>
      <c r="H113" t="str">
        <f>VLOOKUP(G113,'1996 Pres Raw'!C:D,1,FALSE)</f>
        <v>DIAMOND RIDGE</v>
      </c>
      <c r="I113" t="str">
        <f>VLOOKUP(G113,'1996 Pres Raw'!C:D,2,FALSE)</f>
        <v>Kenai</v>
      </c>
      <c r="K113" s="211" t="s">
        <v>5652</v>
      </c>
      <c r="L113" s="211" t="s">
        <v>5928</v>
      </c>
      <c r="M113" s="211" t="s">
        <v>4690</v>
      </c>
      <c r="N113" s="211" t="s">
        <v>5928</v>
      </c>
      <c r="O113" t="e">
        <f t="shared" si="2"/>
        <v>#N/A</v>
      </c>
      <c r="P113" t="e">
        <f t="shared" si="3"/>
        <v>#N/A</v>
      </c>
    </row>
    <row r="114" spans="1:16" x14ac:dyDescent="0.25">
      <c r="A114" s="193" t="s">
        <v>4731</v>
      </c>
      <c r="B114" s="193" t="s">
        <v>4720</v>
      </c>
      <c r="C114" s="211" t="str">
        <f>VLOOKUP(A114,'1996 Pres Raw'!A:C,1,FALSE)</f>
        <v>07-169</v>
      </c>
      <c r="D114" s="211" t="str">
        <f>VLOOKUP(A114,'1996 Pres Raw'!A:C,3,FALSE)</f>
        <v>FRITZ CREEK</v>
      </c>
      <c r="G114" s="193" t="s">
        <v>4720</v>
      </c>
      <c r="H114" t="str">
        <f>VLOOKUP(G114,'1996 Pres Raw'!C:D,1,FALSE)</f>
        <v>FRITZ CREEK</v>
      </c>
      <c r="I114" t="str">
        <f>VLOOKUP(G114,'1996 Pres Raw'!C:D,2,FALSE)</f>
        <v>Kenai</v>
      </c>
      <c r="K114" s="211" t="s">
        <v>4729</v>
      </c>
      <c r="L114" s="211" t="s">
        <v>5928</v>
      </c>
      <c r="M114" s="211" t="s">
        <v>4718</v>
      </c>
      <c r="N114" s="211" t="s">
        <v>5928</v>
      </c>
      <c r="O114" t="str">
        <f t="shared" si="2"/>
        <v>07-165</v>
      </c>
      <c r="P114" t="str">
        <f t="shared" si="3"/>
        <v>ANCHOR POINT</v>
      </c>
    </row>
    <row r="115" spans="1:16" x14ac:dyDescent="0.25">
      <c r="A115" s="193" t="s">
        <v>4732</v>
      </c>
      <c r="B115" s="193" t="s">
        <v>4721</v>
      </c>
      <c r="C115" s="211" t="str">
        <f>VLOOKUP(A115,'1996 Pres Raw'!A:C,1,FALSE)</f>
        <v>07-171</v>
      </c>
      <c r="D115" s="211" t="str">
        <f>VLOOKUP(A115,'1996 Pres Raw'!A:C,3,FALSE)</f>
        <v>HOMER #1</v>
      </c>
      <c r="G115" s="193" t="s">
        <v>5655</v>
      </c>
      <c r="H115" t="str">
        <f>VLOOKUP(G115,'1996 Pres Raw'!C:D,1,FALSE)</f>
        <v>HOMER #1</v>
      </c>
      <c r="I115" t="str">
        <f>VLOOKUP(G115,'1996 Pres Raw'!C:D,2,FALSE)</f>
        <v>Kenai</v>
      </c>
      <c r="K115" s="211" t="s">
        <v>4730</v>
      </c>
      <c r="L115" s="211" t="s">
        <v>5928</v>
      </c>
      <c r="M115" s="211" t="s">
        <v>4719</v>
      </c>
      <c r="N115" s="211" t="s">
        <v>5928</v>
      </c>
      <c r="O115" t="str">
        <f t="shared" si="2"/>
        <v>07-167</v>
      </c>
      <c r="P115" t="str">
        <f t="shared" si="3"/>
        <v>DIAMOND RIDGE</v>
      </c>
    </row>
    <row r="116" spans="1:16" x14ac:dyDescent="0.25">
      <c r="A116" s="193" t="s">
        <v>4733</v>
      </c>
      <c r="B116" s="193" t="s">
        <v>4722</v>
      </c>
      <c r="C116" s="211" t="str">
        <f>VLOOKUP(A116,'1996 Pres Raw'!A:C,1,FALSE)</f>
        <v>07-173</v>
      </c>
      <c r="D116" s="211" t="str">
        <f>VLOOKUP(A116,'1996 Pres Raw'!A:C,3,FALSE)</f>
        <v>HOMER #2</v>
      </c>
      <c r="G116" s="193" t="s">
        <v>5656</v>
      </c>
      <c r="H116" t="str">
        <f>VLOOKUP(G116,'1996 Pres Raw'!C:D,1,FALSE)</f>
        <v>HOMER #2</v>
      </c>
      <c r="I116" t="str">
        <f>VLOOKUP(G116,'1996 Pres Raw'!C:D,2,FALSE)</f>
        <v>Kenai</v>
      </c>
      <c r="K116" s="211" t="s">
        <v>4731</v>
      </c>
      <c r="L116" s="211" t="s">
        <v>5928</v>
      </c>
      <c r="M116" s="211" t="s">
        <v>4720</v>
      </c>
      <c r="N116" s="211" t="s">
        <v>5928</v>
      </c>
      <c r="O116" t="str">
        <f t="shared" si="2"/>
        <v>07-169</v>
      </c>
      <c r="P116" t="str">
        <f t="shared" si="3"/>
        <v>FRITZ CREEK</v>
      </c>
    </row>
    <row r="117" spans="1:16" x14ac:dyDescent="0.25">
      <c r="A117" s="193" t="s">
        <v>4734</v>
      </c>
      <c r="B117" s="193" t="s">
        <v>4723</v>
      </c>
      <c r="C117" s="211" t="str">
        <f>VLOOKUP(A117,'1996 Pres Raw'!A:C,1,FALSE)</f>
        <v>07-175</v>
      </c>
      <c r="D117" s="211" t="str">
        <f>VLOOKUP(A117,'1996 Pres Raw'!A:C,3,FALSE)</f>
        <v>HOMER #3</v>
      </c>
      <c r="G117" s="193" t="s">
        <v>5657</v>
      </c>
      <c r="H117" t="str">
        <f>VLOOKUP(G117,'1996 Pres Raw'!C:D,1,FALSE)</f>
        <v>HOMER #3</v>
      </c>
      <c r="I117" t="str">
        <f>VLOOKUP(G117,'1996 Pres Raw'!C:D,2,FALSE)</f>
        <v>Kenai</v>
      </c>
      <c r="K117" s="211" t="s">
        <v>5653</v>
      </c>
      <c r="L117" s="211" t="s">
        <v>5928</v>
      </c>
      <c r="M117" s="211" t="s">
        <v>5654</v>
      </c>
      <c r="N117" s="211" t="s">
        <v>5928</v>
      </c>
      <c r="O117" t="e">
        <f t="shared" si="2"/>
        <v>#N/A</v>
      </c>
      <c r="P117" t="e">
        <f t="shared" si="3"/>
        <v>#N/A</v>
      </c>
    </row>
    <row r="118" spans="1:16" x14ac:dyDescent="0.25">
      <c r="A118" s="193" t="s">
        <v>4735</v>
      </c>
      <c r="B118" s="193" t="s">
        <v>4724</v>
      </c>
      <c r="C118" s="211" t="str">
        <f>VLOOKUP(A118,'1996 Pres Raw'!A:C,1,FALSE)</f>
        <v>07-177</v>
      </c>
      <c r="D118" s="211" t="str">
        <f>VLOOKUP(A118,'1996 Pres Raw'!A:C,3,FALSE)</f>
        <v>KASILOF NORTH</v>
      </c>
      <c r="G118" s="193" t="s">
        <v>4724</v>
      </c>
      <c r="H118" t="e">
        <f>VLOOKUP(G118,'1996 Pres Raw'!C:D,1,FALSE)</f>
        <v>#N/A</v>
      </c>
      <c r="I118" t="s">
        <v>5928</v>
      </c>
      <c r="K118" s="211" t="s">
        <v>4732</v>
      </c>
      <c r="L118" s="211" t="s">
        <v>5928</v>
      </c>
      <c r="M118" s="211" t="s">
        <v>5655</v>
      </c>
      <c r="N118" s="211" t="s">
        <v>5928</v>
      </c>
      <c r="O118" t="str">
        <f t="shared" si="2"/>
        <v>07-171</v>
      </c>
      <c r="P118" t="str">
        <f t="shared" si="3"/>
        <v>HOMER 1</v>
      </c>
    </row>
    <row r="119" spans="1:16" x14ac:dyDescent="0.25">
      <c r="A119" s="193" t="s">
        <v>4736</v>
      </c>
      <c r="B119" s="193" t="s">
        <v>4725</v>
      </c>
      <c r="C119" s="211" t="str">
        <f>VLOOKUP(A119,'1996 Pres Raw'!A:C,1,FALSE)</f>
        <v>07-179</v>
      </c>
      <c r="D119" s="211" t="str">
        <f>VLOOKUP(A119,'1996 Pres Raw'!A:C,3,FALSE)</f>
        <v>KASILOF SOUTH</v>
      </c>
      <c r="G119" s="193" t="s">
        <v>4725</v>
      </c>
      <c r="H119" t="e">
        <f>VLOOKUP(G119,'1996 Pres Raw'!C:D,1,FALSE)</f>
        <v>#N/A</v>
      </c>
      <c r="I119" t="s">
        <v>5928</v>
      </c>
      <c r="K119" s="211" t="s">
        <v>4733</v>
      </c>
      <c r="L119" s="211" t="s">
        <v>5928</v>
      </c>
      <c r="M119" s="211" t="s">
        <v>5656</v>
      </c>
      <c r="N119" s="211" t="s">
        <v>5928</v>
      </c>
      <c r="O119" t="str">
        <f t="shared" si="2"/>
        <v>07-173</v>
      </c>
      <c r="P119" t="str">
        <f t="shared" si="3"/>
        <v>HOMER 2</v>
      </c>
    </row>
    <row r="120" spans="1:16" x14ac:dyDescent="0.25">
      <c r="A120" s="193" t="s">
        <v>4737</v>
      </c>
      <c r="B120" s="193" t="s">
        <v>4726</v>
      </c>
      <c r="C120" s="211" t="str">
        <f>VLOOKUP(A120,'1996 Pres Raw'!A:C,1,FALSE)</f>
        <v>07-181</v>
      </c>
      <c r="D120" s="211" t="str">
        <f>VLOOKUP(A120,'1996 Pres Raw'!A:C,3,FALSE)</f>
        <v>NINILCHICK</v>
      </c>
      <c r="G120" s="193" t="s">
        <v>5660</v>
      </c>
      <c r="H120" t="str">
        <f>VLOOKUP(G120,'1996 Pres Raw'!C:D,1,FALSE)</f>
        <v>NINILCHICK</v>
      </c>
      <c r="I120" t="str">
        <f>VLOOKUP(G120,'1996 Pres Raw'!C:D,2,FALSE)</f>
        <v>Kenai</v>
      </c>
      <c r="K120" s="211" t="s">
        <v>4734</v>
      </c>
      <c r="L120" s="211" t="s">
        <v>5928</v>
      </c>
      <c r="M120" s="211" t="s">
        <v>5657</v>
      </c>
      <c r="N120" s="211" t="s">
        <v>5928</v>
      </c>
      <c r="O120" t="str">
        <f t="shared" si="2"/>
        <v>07-175</v>
      </c>
      <c r="P120" t="str">
        <f t="shared" si="3"/>
        <v>HOMER 3</v>
      </c>
    </row>
    <row r="121" spans="1:16" x14ac:dyDescent="0.25">
      <c r="A121" s="193" t="s">
        <v>4738</v>
      </c>
      <c r="B121" s="193" t="s">
        <v>4727</v>
      </c>
      <c r="C121" s="211" t="str">
        <f>VLOOKUP(A121,'1996 Pres Raw'!A:C,1,FALSE)</f>
        <v>07-183</v>
      </c>
      <c r="D121" s="211" t="str">
        <f>VLOOKUP(A121,'1996 Pres Raw'!A:C,3,FALSE)</f>
        <v>SELDOVIA</v>
      </c>
      <c r="G121" s="193" t="s">
        <v>4727</v>
      </c>
      <c r="H121" t="str">
        <f>VLOOKUP(G121,'1996 Pres Raw'!C:D,1,FALSE)</f>
        <v>SELDOVIA</v>
      </c>
      <c r="I121" t="str">
        <f>VLOOKUP(G121,'1996 Pres Raw'!C:D,2,FALSE)</f>
        <v>Kenai</v>
      </c>
      <c r="K121" s="211" t="s">
        <v>4735</v>
      </c>
      <c r="L121" s="211" t="s">
        <v>5928</v>
      </c>
      <c r="M121" s="211" t="s">
        <v>5658</v>
      </c>
      <c r="N121" s="211" t="s">
        <v>5928</v>
      </c>
      <c r="O121" t="str">
        <f t="shared" si="2"/>
        <v>07-177</v>
      </c>
      <c r="P121" t="str">
        <f t="shared" si="3"/>
        <v>COOK INLET</v>
      </c>
    </row>
    <row r="122" spans="1:16" x14ac:dyDescent="0.25">
      <c r="A122" s="193" t="s">
        <v>4739</v>
      </c>
      <c r="B122" s="193" t="s">
        <v>4728</v>
      </c>
      <c r="C122" s="211" t="e">
        <f>VLOOKUP(A122,'1996 Pres Raw'!A:C,1,FALSE)</f>
        <v>#N/A</v>
      </c>
      <c r="D122" s="211" t="e">
        <f>VLOOKUP(A122,'1996 Pres Raw'!A:C,3,FALSE)</f>
        <v>#N/A</v>
      </c>
      <c r="G122" s="193" t="s">
        <v>4728</v>
      </c>
      <c r="H122" t="e">
        <f>VLOOKUP(G122,'1996 Pres Raw'!C:D,1,FALSE)</f>
        <v>#N/A</v>
      </c>
      <c r="I122" t="s">
        <v>5928</v>
      </c>
      <c r="K122" s="211" t="s">
        <v>4736</v>
      </c>
      <c r="L122" s="211" t="s">
        <v>5928</v>
      </c>
      <c r="M122" s="211" t="s">
        <v>5659</v>
      </c>
      <c r="N122" s="211" t="s">
        <v>5928</v>
      </c>
      <c r="O122" t="str">
        <f t="shared" si="2"/>
        <v>07-179</v>
      </c>
      <c r="P122" t="str">
        <f t="shared" si="3"/>
        <v>KASILOF</v>
      </c>
    </row>
    <row r="123" spans="1:16" x14ac:dyDescent="0.25">
      <c r="A123" s="193" t="s">
        <v>4740</v>
      </c>
      <c r="B123" s="193" t="s">
        <v>4540</v>
      </c>
      <c r="C123" s="211" t="str">
        <f>VLOOKUP(A123,'1996 Pres Raw'!A:C,1,FALSE)</f>
        <v>07-991</v>
      </c>
      <c r="D123" s="211" t="str">
        <f>VLOOKUP(A123,'1996 Pres Raw'!A:C,3,FALSE)</f>
        <v>ABSENTE</v>
      </c>
      <c r="G123" s="193" t="s">
        <v>4540</v>
      </c>
      <c r="H123" t="str">
        <f>VLOOKUP(G123,'1996 Pres Raw'!C:D,1,FALSE)</f>
        <v>ABSENTEE</v>
      </c>
      <c r="I123">
        <f>VLOOKUP(G123,'1996 Pres Raw'!C:D,2,FALSE)</f>
        <v>0</v>
      </c>
      <c r="K123" s="211" t="s">
        <v>4737</v>
      </c>
      <c r="L123" s="211" t="s">
        <v>5928</v>
      </c>
      <c r="M123" s="211" t="s">
        <v>5660</v>
      </c>
      <c r="N123" s="211" t="s">
        <v>5928</v>
      </c>
      <c r="O123" t="str">
        <f t="shared" si="2"/>
        <v>07-181</v>
      </c>
      <c r="P123" t="str">
        <f t="shared" si="3"/>
        <v>NINILCHIK</v>
      </c>
    </row>
    <row r="124" spans="1:16" x14ac:dyDescent="0.25">
      <c r="A124" s="193" t="s">
        <v>4741</v>
      </c>
      <c r="B124" s="193" t="s">
        <v>4541</v>
      </c>
      <c r="C124" s="211" t="str">
        <f>VLOOKUP(A124,'1996 Pres Raw'!A:C,1,FALSE)</f>
        <v>07-995</v>
      </c>
      <c r="D124" s="211" t="str">
        <f>VLOOKUP(A124,'1996 Pres Raw'!A:C,3,FALSE)</f>
        <v>QUESTON</v>
      </c>
      <c r="G124" s="193" t="s">
        <v>4541</v>
      </c>
      <c r="H124" t="str">
        <f>VLOOKUP(G124,'1996 Pres Raw'!C:D,1,FALSE)</f>
        <v>QUESTION</v>
      </c>
      <c r="I124">
        <f>VLOOKUP(G124,'1996 Pres Raw'!C:D,2,FALSE)</f>
        <v>0</v>
      </c>
      <c r="K124" s="211" t="s">
        <v>4738</v>
      </c>
      <c r="L124" s="211" t="s">
        <v>5928</v>
      </c>
      <c r="M124" s="211" t="s">
        <v>4727</v>
      </c>
      <c r="N124" s="211" t="s">
        <v>5928</v>
      </c>
      <c r="O124" t="str">
        <f t="shared" si="2"/>
        <v>07-183</v>
      </c>
      <c r="P124" t="str">
        <f t="shared" si="3"/>
        <v>SELDOVIA</v>
      </c>
    </row>
    <row r="125" spans="1:16" x14ac:dyDescent="0.25">
      <c r="A125" s="193" t="s">
        <v>4742</v>
      </c>
      <c r="B125" s="193" t="s">
        <v>4542</v>
      </c>
      <c r="C125" s="211" t="str">
        <f>VLOOKUP(A125,'1996 Pres Raw'!A:C,1,FALSE)</f>
        <v>07-TOT</v>
      </c>
      <c r="D125" s="211" t="str">
        <f>VLOOKUP(A125,'1996 Pres Raw'!A:C,3,FALSE)</f>
        <v>TOTALS</v>
      </c>
      <c r="G125" s="193" t="s">
        <v>4542</v>
      </c>
      <c r="H125" t="str">
        <f>VLOOKUP(G125,'1996 Pres Raw'!C:D,1,FALSE)</f>
        <v>TOTAL</v>
      </c>
      <c r="I125">
        <f>VLOOKUP(G125,'1996 Pres Raw'!C:D,2,FALSE)</f>
        <v>0</v>
      </c>
      <c r="K125" s="211" t="s">
        <v>4740</v>
      </c>
      <c r="L125" s="211" t="s">
        <v>5928</v>
      </c>
      <c r="M125" s="211" t="s">
        <v>5631</v>
      </c>
      <c r="N125" s="211" t="s">
        <v>5928</v>
      </c>
      <c r="O125" t="str">
        <f t="shared" si="2"/>
        <v>07-991</v>
      </c>
      <c r="P125" t="str">
        <f t="shared" si="3"/>
        <v>ABSENTEE</v>
      </c>
    </row>
    <row r="126" spans="1:16" x14ac:dyDescent="0.25">
      <c r="A126" s="193" t="s">
        <v>4757</v>
      </c>
      <c r="B126" s="193" t="s">
        <v>4743</v>
      </c>
      <c r="C126" s="211" t="str">
        <f>VLOOKUP(A126,'1996 Pres Raw'!A:C,1,FALSE)</f>
        <v>08-187</v>
      </c>
      <c r="D126" s="211" t="str">
        <f>VLOOKUP(A126,'1996 Pres Raw'!A:C,3,FALSE)</f>
        <v>BEAR CREEK</v>
      </c>
      <c r="G126" s="193" t="s">
        <v>4743</v>
      </c>
      <c r="H126" t="str">
        <f>VLOOKUP(G126,'1996 Pres Raw'!C:D,1,FALSE)</f>
        <v>BEAR CREEK</v>
      </c>
      <c r="I126" t="str">
        <f>VLOOKUP(G126,'1996 Pres Raw'!C:D,2,FALSE)</f>
        <v>Kenai</v>
      </c>
      <c r="K126" s="211" t="s">
        <v>4741</v>
      </c>
      <c r="L126" s="211" t="s">
        <v>5928</v>
      </c>
      <c r="M126" s="211" t="s">
        <v>5632</v>
      </c>
      <c r="N126" s="211" t="s">
        <v>5928</v>
      </c>
      <c r="O126" t="str">
        <f t="shared" si="2"/>
        <v>07-995</v>
      </c>
      <c r="P126" t="str">
        <f t="shared" si="3"/>
        <v>QUESTION</v>
      </c>
    </row>
    <row r="127" spans="1:16" x14ac:dyDescent="0.25">
      <c r="A127" s="193" t="s">
        <v>4758</v>
      </c>
      <c r="B127" s="193" t="s">
        <v>4744</v>
      </c>
      <c r="C127" s="211" t="str">
        <f>VLOOKUP(A127,'1996 Pres Raw'!A:C,1,FALSE)</f>
        <v>08-189</v>
      </c>
      <c r="D127" s="211" t="str">
        <f>VLOOKUP(A127,'1996 Pres Raw'!A:C,3,FALSE)</f>
        <v>COOPER LANDING</v>
      </c>
      <c r="G127" s="193" t="s">
        <v>4744</v>
      </c>
      <c r="H127" t="str">
        <f>VLOOKUP(G127,'1996 Pres Raw'!C:D,1,FALSE)</f>
        <v>COOPER LANDING</v>
      </c>
      <c r="I127" t="str">
        <f>VLOOKUP(G127,'1996 Pres Raw'!C:D,2,FALSE)</f>
        <v>Kenai</v>
      </c>
      <c r="K127" s="211" t="s">
        <v>4742</v>
      </c>
      <c r="M127" s="211" t="s">
        <v>5639</v>
      </c>
      <c r="O127" t="str">
        <f t="shared" si="2"/>
        <v>07-TOT</v>
      </c>
      <c r="P127" t="str">
        <f t="shared" si="3"/>
        <v>TOTAL</v>
      </c>
    </row>
    <row r="128" spans="1:16" x14ac:dyDescent="0.25">
      <c r="A128" s="193" t="s">
        <v>4759</v>
      </c>
      <c r="B128" s="193" t="s">
        <v>4745</v>
      </c>
      <c r="C128" s="211" t="str">
        <f>VLOOKUP(A128,'1996 Pres Raw'!A:C,1,FALSE)</f>
        <v>08-190</v>
      </c>
      <c r="D128" s="211" t="str">
        <f>VLOOKUP(A128,'1996 Pres Raw'!A:C,3,FALSE)</f>
        <v>MOOSE PASS</v>
      </c>
      <c r="G128" s="193" t="s">
        <v>4745</v>
      </c>
      <c r="H128" t="str">
        <f>VLOOKUP(G128,'1996 Pres Raw'!C:D,1,FALSE)</f>
        <v>MOOSE PASS</v>
      </c>
      <c r="I128" t="str">
        <f>VLOOKUP(G128,'1996 Pres Raw'!C:D,2,FALSE)</f>
        <v>Kenai</v>
      </c>
      <c r="O128" t="e">
        <f t="shared" si="2"/>
        <v>#N/A</v>
      </c>
      <c r="P128" t="e">
        <f t="shared" si="3"/>
        <v>#N/A</v>
      </c>
    </row>
    <row r="129" spans="1:16" x14ac:dyDescent="0.25">
      <c r="A129" s="193" t="s">
        <v>4760</v>
      </c>
      <c r="B129" s="193" t="s">
        <v>4746</v>
      </c>
      <c r="C129" s="211" t="str">
        <f>VLOOKUP(A129,'1996 Pres Raw'!A:C,1,FALSE)</f>
        <v>08-191</v>
      </c>
      <c r="D129" s="211" t="str">
        <f>VLOOKUP(A129,'1996 Pres Raw'!A:C,3,FALSE)</f>
        <v>RIDGEWAY</v>
      </c>
      <c r="G129" s="193" t="s">
        <v>4746</v>
      </c>
      <c r="H129" t="str">
        <f>VLOOKUP(G129,'1996 Pres Raw'!C:D,1,FALSE)</f>
        <v>RIDGEWAY</v>
      </c>
      <c r="I129" t="str">
        <f>VLOOKUP(G129,'1996 Pres Raw'!C:D,2,FALSE)</f>
        <v>Kenai</v>
      </c>
      <c r="K129" s="211" t="s">
        <v>4757</v>
      </c>
      <c r="L129" s="211" t="s">
        <v>5928</v>
      </c>
      <c r="M129" s="211" t="s">
        <v>4743</v>
      </c>
      <c r="N129" s="211" t="s">
        <v>5928</v>
      </c>
      <c r="O129" t="str">
        <f t="shared" si="2"/>
        <v>08-187</v>
      </c>
      <c r="P129" t="str">
        <f t="shared" si="3"/>
        <v>BEAR CREEK</v>
      </c>
    </row>
    <row r="130" spans="1:16" x14ac:dyDescent="0.25">
      <c r="A130" s="193" t="s">
        <v>4761</v>
      </c>
      <c r="B130" s="193" t="s">
        <v>4747</v>
      </c>
      <c r="C130" s="211" t="str">
        <f>VLOOKUP(A130,'1996 Pres Raw'!A:C,1,FALSE)</f>
        <v>08-193</v>
      </c>
      <c r="D130" s="211" t="str">
        <f>VLOOKUP(A130,'1996 Pres Raw'!A:C,3,FALSE)</f>
        <v>SEWARD</v>
      </c>
      <c r="G130" s="193" t="s">
        <v>5953</v>
      </c>
      <c r="H130" t="e">
        <f>VLOOKUP(G130,'1996 Pres Raw'!C:D,1,FALSE)</f>
        <v>#N/A</v>
      </c>
      <c r="I130" t="s">
        <v>5928</v>
      </c>
      <c r="K130" s="211" t="s">
        <v>4758</v>
      </c>
      <c r="L130" s="211" t="s">
        <v>5928</v>
      </c>
      <c r="M130" s="211" t="s">
        <v>4744</v>
      </c>
      <c r="N130" s="211" t="s">
        <v>5928</v>
      </c>
      <c r="O130" t="str">
        <f t="shared" si="2"/>
        <v>08-189</v>
      </c>
      <c r="P130" t="str">
        <f t="shared" si="3"/>
        <v>COOPER LANDING</v>
      </c>
    </row>
    <row r="131" spans="1:16" x14ac:dyDescent="0.25">
      <c r="A131" s="193" t="s">
        <v>4762</v>
      </c>
      <c r="B131" s="193" t="s">
        <v>4748</v>
      </c>
      <c r="C131" s="211" t="e">
        <f>VLOOKUP(A131,'1996 Pres Raw'!A:C,1,FALSE)</f>
        <v>#N/A</v>
      </c>
      <c r="D131" s="211" t="e">
        <f>VLOOKUP(A131,'1996 Pres Raw'!A:C,3,FALSE)</f>
        <v>#N/A</v>
      </c>
      <c r="G131" s="193" t="s">
        <v>5954</v>
      </c>
      <c r="H131" t="e">
        <f>VLOOKUP(G131,'1996 Pres Raw'!C:D,1,FALSE)</f>
        <v>#N/A</v>
      </c>
      <c r="I131" t="s">
        <v>5928</v>
      </c>
      <c r="K131" s="211" t="s">
        <v>4759</v>
      </c>
      <c r="L131" s="211" t="s">
        <v>5928</v>
      </c>
      <c r="M131" s="211" t="s">
        <v>4745</v>
      </c>
      <c r="N131" s="211" t="s">
        <v>5928</v>
      </c>
      <c r="O131" t="str">
        <f t="shared" ref="O131:O194" si="4">VLOOKUP(K131,A:B,1,FALSE)</f>
        <v>08-190</v>
      </c>
      <c r="P131" t="str">
        <f t="shared" ref="P131:P194" si="5">VLOOKUP(K131,A:B,2,FALSE)</f>
        <v>MOOSE PASS</v>
      </c>
    </row>
    <row r="132" spans="1:16" x14ac:dyDescent="0.25">
      <c r="A132" s="193" t="s">
        <v>4763</v>
      </c>
      <c r="B132" s="193" t="s">
        <v>4749</v>
      </c>
      <c r="C132" s="211" t="str">
        <f>VLOOKUP(A132,'1996 Pres Raw'!A:C,1,FALSE)</f>
        <v>08-197</v>
      </c>
      <c r="D132" s="211" t="str">
        <f>VLOOKUP(A132,'1996 Pres Raw'!A:C,3,FALSE)</f>
        <v>SOLDTNA #1</v>
      </c>
      <c r="G132" s="193" t="s">
        <v>5662</v>
      </c>
      <c r="H132" t="str">
        <f>VLOOKUP(G132,'1996 Pres Raw'!C:D,1,FALSE)</f>
        <v>SOLDTNA #1</v>
      </c>
      <c r="I132" t="str">
        <f>VLOOKUP(G132,'1996 Pres Raw'!C:D,2,FALSE)</f>
        <v>Kenai</v>
      </c>
      <c r="K132" s="211" t="s">
        <v>4760</v>
      </c>
      <c r="L132" s="211" t="s">
        <v>5928</v>
      </c>
      <c r="M132" s="211" t="s">
        <v>4746</v>
      </c>
      <c r="N132" s="211" t="s">
        <v>5928</v>
      </c>
      <c r="O132" t="str">
        <f t="shared" si="4"/>
        <v>08-191</v>
      </c>
      <c r="P132" t="str">
        <f t="shared" si="5"/>
        <v>RIDGEWAY</v>
      </c>
    </row>
    <row r="133" spans="1:16" x14ac:dyDescent="0.25">
      <c r="A133" s="193" t="s">
        <v>4764</v>
      </c>
      <c r="B133" s="193" t="s">
        <v>4750</v>
      </c>
      <c r="C133" s="211" t="str">
        <f>VLOOKUP(A133,'1996 Pres Raw'!A:C,1,FALSE)</f>
        <v>08-199</v>
      </c>
      <c r="D133" s="211" t="str">
        <f>VLOOKUP(A133,'1996 Pres Raw'!A:C,3,FALSE)</f>
        <v>SOLDTNA #2</v>
      </c>
      <c r="G133" s="193" t="s">
        <v>5663</v>
      </c>
      <c r="H133" t="str">
        <f>VLOOKUP(G133,'1996 Pres Raw'!C:D,1,FALSE)</f>
        <v>SOLDTNA #2</v>
      </c>
      <c r="I133" t="str">
        <f>VLOOKUP(G133,'1996 Pres Raw'!C:D,2,FALSE)</f>
        <v>Kenai</v>
      </c>
      <c r="K133" s="211" t="s">
        <v>4761</v>
      </c>
      <c r="L133" s="211" t="s">
        <v>5928</v>
      </c>
      <c r="M133" s="211" t="s">
        <v>5661</v>
      </c>
      <c r="N133" s="211" t="s">
        <v>5928</v>
      </c>
      <c r="O133" t="str">
        <f t="shared" si="4"/>
        <v>08-193</v>
      </c>
      <c r="P133" t="str">
        <f t="shared" si="5"/>
        <v>SEWARD 1</v>
      </c>
    </row>
    <row r="134" spans="1:16" x14ac:dyDescent="0.25">
      <c r="A134" s="193" t="s">
        <v>4765</v>
      </c>
      <c r="B134" s="193" t="s">
        <v>4751</v>
      </c>
      <c r="C134" s="211" t="str">
        <f>VLOOKUP(A134,'1996 Pres Raw'!A:C,1,FALSE)</f>
        <v>08-201</v>
      </c>
      <c r="D134" s="211" t="str">
        <f>VLOOKUP(A134,'1996 Pres Raw'!A:C,3,FALSE)</f>
        <v>SPORTS LAKE</v>
      </c>
      <c r="G134" s="193" t="s">
        <v>4751</v>
      </c>
      <c r="H134" t="str">
        <f>VLOOKUP(G134,'1996 Pres Raw'!C:D,1,FALSE)</f>
        <v>SPORTS LAKE</v>
      </c>
      <c r="I134" t="str">
        <f>VLOOKUP(G134,'1996 Pres Raw'!C:D,2,FALSE)</f>
        <v>Kenai</v>
      </c>
      <c r="K134" s="211" t="s">
        <v>4763</v>
      </c>
      <c r="L134" s="211" t="s">
        <v>5928</v>
      </c>
      <c r="M134" s="211" t="s">
        <v>5662</v>
      </c>
      <c r="N134" s="211" t="s">
        <v>5928</v>
      </c>
      <c r="O134" t="str">
        <f t="shared" si="4"/>
        <v>08-197</v>
      </c>
      <c r="P134" t="str">
        <f t="shared" si="5"/>
        <v>SOLDOTNA 1</v>
      </c>
    </row>
    <row r="135" spans="1:16" x14ac:dyDescent="0.25">
      <c r="A135" s="193" t="s">
        <v>4766</v>
      </c>
      <c r="B135" s="193" t="s">
        <v>4752</v>
      </c>
      <c r="C135" s="211" t="str">
        <f>VLOOKUP(A135,'1996 Pres Raw'!A:C,1,FALSE)</f>
        <v>08-203</v>
      </c>
      <c r="D135" s="211" t="str">
        <f>VLOOKUP(A135,'1996 Pres Raw'!A:C,3,FALSE)</f>
        <v>STERLING</v>
      </c>
      <c r="G135" s="193" t="s">
        <v>4752</v>
      </c>
      <c r="H135" t="str">
        <f>VLOOKUP(G135,'1996 Pres Raw'!C:D,1,FALSE)</f>
        <v>STERLING</v>
      </c>
      <c r="I135" t="str">
        <f>VLOOKUP(G135,'1996 Pres Raw'!C:D,2,FALSE)</f>
        <v>Kenai</v>
      </c>
      <c r="K135" s="211" t="s">
        <v>4764</v>
      </c>
      <c r="L135" s="211" t="s">
        <v>5928</v>
      </c>
      <c r="M135" s="211" t="s">
        <v>5663</v>
      </c>
      <c r="N135" s="211" t="s">
        <v>5928</v>
      </c>
      <c r="O135" t="str">
        <f t="shared" si="4"/>
        <v>08-199</v>
      </c>
      <c r="P135" t="str">
        <f t="shared" si="5"/>
        <v>SOLDOTNA 2</v>
      </c>
    </row>
    <row r="136" spans="1:16" x14ac:dyDescent="0.25">
      <c r="A136" s="193" t="s">
        <v>4767</v>
      </c>
      <c r="B136" s="193" t="s">
        <v>4753</v>
      </c>
      <c r="C136" s="211" t="e">
        <f>VLOOKUP(A136,'1996 Pres Raw'!A:C,1,FALSE)</f>
        <v>#N/A</v>
      </c>
      <c r="D136" s="211" t="e">
        <f>VLOOKUP(A136,'1996 Pres Raw'!A:C,3,FALSE)</f>
        <v>#N/A</v>
      </c>
      <c r="G136" s="193" t="s">
        <v>4753</v>
      </c>
      <c r="H136" t="e">
        <f>VLOOKUP(G136,'1996 Pres Raw'!C:D,1,FALSE)</f>
        <v>#N/A</v>
      </c>
      <c r="I136" t="s">
        <v>5928</v>
      </c>
      <c r="K136" s="211" t="s">
        <v>4765</v>
      </c>
      <c r="L136" s="211" t="s">
        <v>5928</v>
      </c>
      <c r="M136" s="211" t="s">
        <v>4751</v>
      </c>
      <c r="N136" s="211" t="s">
        <v>5928</v>
      </c>
      <c r="O136" t="str">
        <f t="shared" si="4"/>
        <v>08-201</v>
      </c>
      <c r="P136" t="str">
        <f t="shared" si="5"/>
        <v>SPORTS LAKE</v>
      </c>
    </row>
    <row r="137" spans="1:16" x14ac:dyDescent="0.25">
      <c r="A137" s="193" t="s">
        <v>4756</v>
      </c>
      <c r="B137" s="193" t="s">
        <v>4540</v>
      </c>
      <c r="C137" s="211" t="str">
        <f>VLOOKUP(A137,'1996 Pres Raw'!A:C,1,FALSE)</f>
        <v>08-991</v>
      </c>
      <c r="D137" s="211" t="str">
        <f>VLOOKUP(A137,'1996 Pres Raw'!A:C,3,FALSE)</f>
        <v>ABSENTE</v>
      </c>
      <c r="G137" s="193" t="s">
        <v>4540</v>
      </c>
      <c r="H137" t="str">
        <f>VLOOKUP(G137,'1996 Pres Raw'!C:D,1,FALSE)</f>
        <v>ABSENTEE</v>
      </c>
      <c r="I137">
        <f>VLOOKUP(G137,'1996 Pres Raw'!C:D,2,FALSE)</f>
        <v>0</v>
      </c>
      <c r="K137" s="211" t="s">
        <v>4766</v>
      </c>
      <c r="L137" s="211" t="s">
        <v>5928</v>
      </c>
      <c r="M137" s="211" t="s">
        <v>4752</v>
      </c>
      <c r="N137" s="211" t="s">
        <v>5928</v>
      </c>
      <c r="O137" t="str">
        <f t="shared" si="4"/>
        <v>08-203</v>
      </c>
      <c r="P137" t="str">
        <f t="shared" si="5"/>
        <v>STERLING</v>
      </c>
    </row>
    <row r="138" spans="1:16" x14ac:dyDescent="0.25">
      <c r="A138" s="193" t="s">
        <v>4755</v>
      </c>
      <c r="B138" s="193" t="s">
        <v>4541</v>
      </c>
      <c r="C138" s="211" t="str">
        <f>VLOOKUP(A138,'1996 Pres Raw'!A:C,1,FALSE)</f>
        <v>08-995</v>
      </c>
      <c r="D138" s="211" t="str">
        <f>VLOOKUP(A138,'1996 Pres Raw'!A:C,3,FALSE)</f>
        <v>QUESTON</v>
      </c>
      <c r="G138" s="193" t="s">
        <v>4541</v>
      </c>
      <c r="H138" t="str">
        <f>VLOOKUP(G138,'1996 Pres Raw'!C:D,1,FALSE)</f>
        <v>QUESTION</v>
      </c>
      <c r="I138">
        <f>VLOOKUP(G138,'1996 Pres Raw'!C:D,2,FALSE)</f>
        <v>0</v>
      </c>
      <c r="K138" s="211" t="s">
        <v>5664</v>
      </c>
      <c r="L138" s="211" t="s">
        <v>5928</v>
      </c>
      <c r="M138" s="211" t="s">
        <v>4769</v>
      </c>
      <c r="N138" s="211" t="s">
        <v>5928</v>
      </c>
      <c r="O138" t="e">
        <f t="shared" si="4"/>
        <v>#N/A</v>
      </c>
      <c r="P138" t="e">
        <f t="shared" si="5"/>
        <v>#N/A</v>
      </c>
    </row>
    <row r="139" spans="1:16" x14ac:dyDescent="0.25">
      <c r="A139" s="193" t="s">
        <v>4754</v>
      </c>
      <c r="B139" s="193" t="s">
        <v>4542</v>
      </c>
      <c r="C139" s="211" t="str">
        <f>VLOOKUP(A139,'1996 Pres Raw'!A:C,1,FALSE)</f>
        <v>08-TOT</v>
      </c>
      <c r="D139" s="211" t="str">
        <f>VLOOKUP(A139,'1996 Pres Raw'!A:C,3,FALSE)</f>
        <v>TOTALS</v>
      </c>
      <c r="G139" s="193" t="s">
        <v>4542</v>
      </c>
      <c r="H139" t="str">
        <f>VLOOKUP(G139,'1996 Pres Raw'!C:D,1,FALSE)</f>
        <v>TOTAL</v>
      </c>
      <c r="I139">
        <f>VLOOKUP(G139,'1996 Pres Raw'!C:D,2,FALSE)</f>
        <v>0</v>
      </c>
      <c r="K139" s="211" t="s">
        <v>4756</v>
      </c>
      <c r="L139" s="211" t="s">
        <v>5928</v>
      </c>
      <c r="M139" s="211" t="s">
        <v>5631</v>
      </c>
      <c r="N139" s="211" t="s">
        <v>5928</v>
      </c>
      <c r="O139" t="str">
        <f t="shared" si="4"/>
        <v>08-991</v>
      </c>
      <c r="P139" t="str">
        <f t="shared" si="5"/>
        <v>ABSENTEE</v>
      </c>
    </row>
    <row r="140" spans="1:16" x14ac:dyDescent="0.25">
      <c r="A140" s="193" t="s">
        <v>4782</v>
      </c>
      <c r="B140" s="193" t="s">
        <v>4768</v>
      </c>
      <c r="C140" s="211" t="e">
        <f>VLOOKUP(A140,'1996 Pres Raw'!A:C,1,FALSE)</f>
        <v>#N/A</v>
      </c>
      <c r="D140" s="211" t="e">
        <f>VLOOKUP(A140,'1996 Pres Raw'!A:C,3,FALSE)</f>
        <v>#N/A</v>
      </c>
      <c r="G140" s="193" t="s">
        <v>4768</v>
      </c>
      <c r="H140" t="str">
        <f>VLOOKUP(G140,'1996 Pres Raw'!C:D,1,FALSE)</f>
        <v>GIRDWOOD</v>
      </c>
      <c r="I140" t="str">
        <f>VLOOKUP(G140,'1996 Pres Raw'!C:D,2,FALSE)</f>
        <v>Anchorage</v>
      </c>
      <c r="K140" s="211" t="s">
        <v>4755</v>
      </c>
      <c r="L140" s="211" t="s">
        <v>5928</v>
      </c>
      <c r="M140" s="211" t="s">
        <v>5632</v>
      </c>
      <c r="N140" s="211" t="s">
        <v>5928</v>
      </c>
      <c r="O140" t="str">
        <f t="shared" si="4"/>
        <v>08-995</v>
      </c>
      <c r="P140" t="str">
        <f t="shared" si="5"/>
        <v>QUESTION</v>
      </c>
    </row>
    <row r="141" spans="1:16" x14ac:dyDescent="0.25">
      <c r="A141" s="193" t="s">
        <v>4783</v>
      </c>
      <c r="B141" s="193" t="s">
        <v>4769</v>
      </c>
      <c r="C141" s="211" t="e">
        <f>VLOOKUP(A141,'1996 Pres Raw'!A:C,1,FALSE)</f>
        <v>#N/A</v>
      </c>
      <c r="D141" s="211" t="e">
        <f>VLOOKUP(A141,'1996 Pres Raw'!A:C,3,FALSE)</f>
        <v>#N/A</v>
      </c>
      <c r="G141" s="193" t="s">
        <v>4769</v>
      </c>
      <c r="H141" t="str">
        <f>VLOOKUP(G141,'1996 Pres Raw'!C:D,1,FALSE)</f>
        <v>HOPE</v>
      </c>
      <c r="I141" t="str">
        <f>VLOOKUP(G141,'1996 Pres Raw'!C:D,2,FALSE)</f>
        <v>Kenai</v>
      </c>
      <c r="K141" s="211" t="s">
        <v>4754</v>
      </c>
      <c r="M141" s="211" t="s">
        <v>5639</v>
      </c>
      <c r="O141" t="str">
        <f t="shared" si="4"/>
        <v>08-TOT</v>
      </c>
      <c r="P141" t="str">
        <f t="shared" si="5"/>
        <v>TOTAL</v>
      </c>
    </row>
    <row r="142" spans="1:16" x14ac:dyDescent="0.25">
      <c r="A142" s="193" t="s">
        <v>4784</v>
      </c>
      <c r="B142" s="193" t="s">
        <v>4770</v>
      </c>
      <c r="C142" s="211" t="e">
        <f>VLOOKUP(A142,'1996 Pres Raw'!A:C,1,FALSE)</f>
        <v>#N/A</v>
      </c>
      <c r="D142" s="211" t="e">
        <f>VLOOKUP(A142,'1996 Pres Raw'!A:C,3,FALSE)</f>
        <v>#N/A</v>
      </c>
      <c r="G142" s="193" t="s">
        <v>4770</v>
      </c>
      <c r="H142" t="str">
        <f>VLOOKUP(G142,'1996 Pres Raw'!C:D,1,FALSE)</f>
        <v>INDIAN</v>
      </c>
      <c r="I142" t="str">
        <f>VLOOKUP(G142,'1996 Pres Raw'!C:D,2,FALSE)</f>
        <v>Anchorage</v>
      </c>
      <c r="O142" t="e">
        <f t="shared" si="4"/>
        <v>#N/A</v>
      </c>
      <c r="P142" t="e">
        <f t="shared" si="5"/>
        <v>#N/A</v>
      </c>
    </row>
    <row r="143" spans="1:16" x14ac:dyDescent="0.25">
      <c r="A143" s="193" t="s">
        <v>4785</v>
      </c>
      <c r="B143" s="193" t="s">
        <v>4771</v>
      </c>
      <c r="C143" s="211" t="str">
        <f>VLOOKUP(A143,'1996 Pres Raw'!A:C,1,FALSE)</f>
        <v>09-213</v>
      </c>
      <c r="D143" s="211" t="str">
        <f>VLOOKUP(A143,'1996 Pres Raw'!A:C,3,FALSE)</f>
        <v>K-BEACH</v>
      </c>
      <c r="G143" s="193" t="s">
        <v>4771</v>
      </c>
      <c r="H143" t="str">
        <f>VLOOKUP(G143,'1996 Pres Raw'!C:D,1,FALSE)</f>
        <v>K-BEACH</v>
      </c>
      <c r="I143" t="str">
        <f>VLOOKUP(G143,'1996 Pres Raw'!C:D,2,FALSE)</f>
        <v>Kenai</v>
      </c>
      <c r="K143" s="211" t="s">
        <v>4785</v>
      </c>
      <c r="L143" s="211" t="s">
        <v>5928</v>
      </c>
      <c r="M143" s="211" t="s">
        <v>4771</v>
      </c>
      <c r="N143" s="211" t="s">
        <v>5928</v>
      </c>
      <c r="O143" t="str">
        <f t="shared" si="4"/>
        <v>09-213</v>
      </c>
      <c r="P143" t="str">
        <f t="shared" si="5"/>
        <v>K-BEACH</v>
      </c>
    </row>
    <row r="144" spans="1:16" x14ac:dyDescent="0.25">
      <c r="A144" s="193" t="s">
        <v>4786</v>
      </c>
      <c r="B144" s="193" t="s">
        <v>4772</v>
      </c>
      <c r="C144" s="211" t="str">
        <f>VLOOKUP(A144,'1996 Pres Raw'!A:C,1,FALSE)</f>
        <v>09-215</v>
      </c>
      <c r="D144" s="211" t="str">
        <f>VLOOKUP(A144,'1996 Pres Raw'!A:C,3,FALSE)</f>
        <v>KENAI #1</v>
      </c>
      <c r="G144" s="193" t="s">
        <v>5665</v>
      </c>
      <c r="H144" t="str">
        <f>VLOOKUP(G144,'1996 Pres Raw'!C:D,1,FALSE)</f>
        <v>KENAI #1</v>
      </c>
      <c r="I144" t="str">
        <f>VLOOKUP(G144,'1996 Pres Raw'!C:D,2,FALSE)</f>
        <v>Kenai</v>
      </c>
      <c r="K144" s="211" t="s">
        <v>4786</v>
      </c>
      <c r="L144" s="211" t="s">
        <v>5928</v>
      </c>
      <c r="M144" s="211" t="s">
        <v>5665</v>
      </c>
      <c r="N144" s="211" t="s">
        <v>5928</v>
      </c>
      <c r="O144" t="str">
        <f t="shared" si="4"/>
        <v>09-215</v>
      </c>
      <c r="P144" t="str">
        <f t="shared" si="5"/>
        <v>KENAI 1</v>
      </c>
    </row>
    <row r="145" spans="1:16" x14ac:dyDescent="0.25">
      <c r="A145" s="193" t="s">
        <v>4787</v>
      </c>
      <c r="B145" s="193" t="s">
        <v>4773</v>
      </c>
      <c r="C145" s="211" t="str">
        <f>VLOOKUP(A145,'1996 Pres Raw'!A:C,1,FALSE)</f>
        <v>09-217</v>
      </c>
      <c r="D145" s="211" t="str">
        <f>VLOOKUP(A145,'1996 Pres Raw'!A:C,3,FALSE)</f>
        <v>KENAI #2</v>
      </c>
      <c r="G145" s="193" t="s">
        <v>5666</v>
      </c>
      <c r="H145" t="str">
        <f>VLOOKUP(G145,'1996 Pres Raw'!C:D,1,FALSE)</f>
        <v>KENAI #2</v>
      </c>
      <c r="I145" t="str">
        <f>VLOOKUP(G145,'1996 Pres Raw'!C:D,2,FALSE)</f>
        <v>Kenai</v>
      </c>
      <c r="K145" s="211" t="s">
        <v>4787</v>
      </c>
      <c r="L145" s="211" t="s">
        <v>5928</v>
      </c>
      <c r="M145" s="211" t="s">
        <v>5666</v>
      </c>
      <c r="N145" s="211" t="s">
        <v>5928</v>
      </c>
      <c r="O145" t="str">
        <f t="shared" si="4"/>
        <v>09-217</v>
      </c>
      <c r="P145" t="str">
        <f t="shared" si="5"/>
        <v>KENAI 2</v>
      </c>
    </row>
    <row r="146" spans="1:16" x14ac:dyDescent="0.25">
      <c r="A146" s="193" t="s">
        <v>4792</v>
      </c>
      <c r="B146" s="193" t="s">
        <v>4774</v>
      </c>
      <c r="C146" s="211" t="str">
        <f>VLOOKUP(A146,'1996 Pres Raw'!A:C,1,FALSE)</f>
        <v>09-219</v>
      </c>
      <c r="D146" s="211" t="str">
        <f>VLOOKUP(A146,'1996 Pres Raw'!A:C,3,FALSE)</f>
        <v>KENAI #3</v>
      </c>
      <c r="G146" s="193" t="s">
        <v>5667</v>
      </c>
      <c r="H146" t="str">
        <f>VLOOKUP(G146,'1996 Pres Raw'!C:D,1,FALSE)</f>
        <v>KENAI #3</v>
      </c>
      <c r="I146" t="str">
        <f>VLOOKUP(G146,'1996 Pres Raw'!C:D,2,FALSE)</f>
        <v>Kenai</v>
      </c>
      <c r="K146" s="211" t="s">
        <v>4792</v>
      </c>
      <c r="L146" s="211" t="s">
        <v>5928</v>
      </c>
      <c r="M146" s="211" t="s">
        <v>5667</v>
      </c>
      <c r="N146" s="211" t="s">
        <v>5928</v>
      </c>
      <c r="O146" t="str">
        <f t="shared" si="4"/>
        <v>09-219</v>
      </c>
      <c r="P146" t="str">
        <f t="shared" si="5"/>
        <v>KENAI 3</v>
      </c>
    </row>
    <row r="147" spans="1:16" x14ac:dyDescent="0.25">
      <c r="A147" s="193" t="s">
        <v>4788</v>
      </c>
      <c r="B147" s="193" t="s">
        <v>4775</v>
      </c>
      <c r="C147" s="211" t="str">
        <f>VLOOKUP(A147,'1996 Pres Raw'!A:C,1,FALSE)</f>
        <v>09-221</v>
      </c>
      <c r="D147" s="211" t="str">
        <f>VLOOKUP(A147,'1996 Pres Raw'!A:C,3,FALSE)</f>
        <v>KENAI #4</v>
      </c>
      <c r="G147" s="193" t="s">
        <v>5668</v>
      </c>
      <c r="H147" t="str">
        <f>VLOOKUP(G147,'1996 Pres Raw'!C:D,1,FALSE)</f>
        <v>KENAI #4</v>
      </c>
      <c r="I147" t="str">
        <f>VLOOKUP(G147,'1996 Pres Raw'!C:D,2,FALSE)</f>
        <v>Kenai</v>
      </c>
      <c r="K147" s="211" t="s">
        <v>4788</v>
      </c>
      <c r="L147" s="211" t="s">
        <v>5928</v>
      </c>
      <c r="M147" s="211" t="s">
        <v>5668</v>
      </c>
      <c r="N147" s="211" t="s">
        <v>5928</v>
      </c>
      <c r="O147" t="str">
        <f t="shared" si="4"/>
        <v>09-221</v>
      </c>
      <c r="P147" t="str">
        <f t="shared" si="5"/>
        <v>KENAI 4</v>
      </c>
    </row>
    <row r="148" spans="1:16" x14ac:dyDescent="0.25">
      <c r="A148" s="193" t="s">
        <v>4789</v>
      </c>
      <c r="B148" s="193" t="s">
        <v>4776</v>
      </c>
      <c r="C148" s="211" t="str">
        <f>VLOOKUP(A148,'1996 Pres Raw'!A:C,1,FALSE)</f>
        <v>09-223</v>
      </c>
      <c r="D148" s="211" t="str">
        <f>VLOOKUP(A148,'1996 Pres Raw'!A:C,3,FALSE)</f>
        <v>NIKISKI #1</v>
      </c>
      <c r="G148" s="193" t="s">
        <v>5669</v>
      </c>
      <c r="H148" t="str">
        <f>VLOOKUP(G148,'1996 Pres Raw'!C:D,1,FALSE)</f>
        <v>NIKISKI #1</v>
      </c>
      <c r="I148" t="str">
        <f>VLOOKUP(G148,'1996 Pres Raw'!C:D,2,FALSE)</f>
        <v>Kenai</v>
      </c>
      <c r="K148" s="211" t="s">
        <v>4789</v>
      </c>
      <c r="L148" s="211" t="s">
        <v>5928</v>
      </c>
      <c r="M148" s="211" t="s">
        <v>5669</v>
      </c>
      <c r="N148" s="211" t="s">
        <v>5928</v>
      </c>
      <c r="O148" t="str">
        <f t="shared" si="4"/>
        <v>09-223</v>
      </c>
      <c r="P148" t="str">
        <f t="shared" si="5"/>
        <v>NIKISKI 1</v>
      </c>
    </row>
    <row r="149" spans="1:16" x14ac:dyDescent="0.25">
      <c r="A149" s="193" t="s">
        <v>4790</v>
      </c>
      <c r="B149" s="193" t="s">
        <v>4777</v>
      </c>
      <c r="C149" s="211" t="str">
        <f>VLOOKUP(A149,'1996 Pres Raw'!A:C,1,FALSE)</f>
        <v>09-225</v>
      </c>
      <c r="D149" s="211" t="str">
        <f>VLOOKUP(A149,'1996 Pres Raw'!A:C,3,FALSE)</f>
        <v>NIKISKI #2</v>
      </c>
      <c r="G149" s="193" t="s">
        <v>5670</v>
      </c>
      <c r="H149" t="str">
        <f>VLOOKUP(G149,'1996 Pres Raw'!C:D,1,FALSE)</f>
        <v>NIKISKI #2</v>
      </c>
      <c r="I149" t="str">
        <f>VLOOKUP(G149,'1996 Pres Raw'!C:D,2,FALSE)</f>
        <v>Kenai</v>
      </c>
      <c r="K149" s="211" t="s">
        <v>4790</v>
      </c>
      <c r="L149" s="211" t="s">
        <v>5928</v>
      </c>
      <c r="M149" s="211" t="s">
        <v>5670</v>
      </c>
      <c r="N149" s="211" t="s">
        <v>5928</v>
      </c>
      <c r="O149" t="str">
        <f t="shared" si="4"/>
        <v>09-225</v>
      </c>
      <c r="P149" t="str">
        <f t="shared" si="5"/>
        <v>NIKISKI 2</v>
      </c>
    </row>
    <row r="150" spans="1:16" x14ac:dyDescent="0.25">
      <c r="A150" s="193" t="s">
        <v>4791</v>
      </c>
      <c r="B150" s="193" t="s">
        <v>4778</v>
      </c>
      <c r="C150" s="211" t="str">
        <f>VLOOKUP(A150,'1996 Pres Raw'!A:C,1,FALSE)</f>
        <v>09-227</v>
      </c>
      <c r="D150" s="211" t="str">
        <f>VLOOKUP(A150,'1996 Pres Raw'!A:C,3,FALSE)</f>
        <v>SALAMATOD</v>
      </c>
      <c r="G150" s="193" t="s">
        <v>5671</v>
      </c>
      <c r="H150" t="str">
        <f>VLOOKUP(G150,'1996 Pres Raw'!C:D,1,FALSE)</f>
        <v>SALAMATOD</v>
      </c>
      <c r="I150" t="str">
        <f>VLOOKUP(G150,'1996 Pres Raw'!C:D,2,FALSE)</f>
        <v>Kenai</v>
      </c>
      <c r="K150" s="211" t="s">
        <v>4791</v>
      </c>
      <c r="L150" s="211" t="s">
        <v>5928</v>
      </c>
      <c r="M150" s="211" t="s">
        <v>5671</v>
      </c>
      <c r="N150" s="211" t="s">
        <v>5928</v>
      </c>
      <c r="O150" t="str">
        <f t="shared" si="4"/>
        <v>09-227</v>
      </c>
      <c r="P150" t="str">
        <f t="shared" si="5"/>
        <v>SALAMATOF</v>
      </c>
    </row>
    <row r="151" spans="1:16" x14ac:dyDescent="0.25">
      <c r="A151" s="193" t="s">
        <v>4781</v>
      </c>
      <c r="B151" s="193" t="s">
        <v>4540</v>
      </c>
      <c r="C151" s="211" t="str">
        <f>VLOOKUP(A151,'1996 Pres Raw'!A:C,1,FALSE)</f>
        <v>09-991</v>
      </c>
      <c r="D151" s="211" t="str">
        <f>VLOOKUP(A151,'1996 Pres Raw'!A:C,3,FALSE)</f>
        <v>ABSENTE</v>
      </c>
      <c r="G151" s="193" t="s">
        <v>4540</v>
      </c>
      <c r="H151" t="str">
        <f>VLOOKUP(G151,'1996 Pres Raw'!C:D,1,FALSE)</f>
        <v>ABSENTEE</v>
      </c>
      <c r="I151">
        <f>VLOOKUP(G151,'1996 Pres Raw'!C:D,2,FALSE)</f>
        <v>0</v>
      </c>
      <c r="K151" s="211" t="s">
        <v>4781</v>
      </c>
      <c r="L151" s="211" t="s">
        <v>5928</v>
      </c>
      <c r="M151" s="211" t="s">
        <v>5631</v>
      </c>
      <c r="N151" s="211" t="s">
        <v>5928</v>
      </c>
      <c r="O151" t="str">
        <f t="shared" si="4"/>
        <v>09-991</v>
      </c>
      <c r="P151" t="str">
        <f t="shared" si="5"/>
        <v>ABSENTEE</v>
      </c>
    </row>
    <row r="152" spans="1:16" x14ac:dyDescent="0.25">
      <c r="A152" s="193" t="s">
        <v>4780</v>
      </c>
      <c r="B152" s="193" t="s">
        <v>4541</v>
      </c>
      <c r="C152" s="211" t="str">
        <f>VLOOKUP(A152,'1996 Pres Raw'!A:C,1,FALSE)</f>
        <v>09-995</v>
      </c>
      <c r="D152" s="211" t="str">
        <f>VLOOKUP(A152,'1996 Pres Raw'!A:C,3,FALSE)</f>
        <v>QUESTON</v>
      </c>
      <c r="G152" s="193" t="s">
        <v>4541</v>
      </c>
      <c r="H152" t="str">
        <f>VLOOKUP(G152,'1996 Pres Raw'!C:D,1,FALSE)</f>
        <v>QUESTION</v>
      </c>
      <c r="I152">
        <f>VLOOKUP(G152,'1996 Pres Raw'!C:D,2,FALSE)</f>
        <v>0</v>
      </c>
      <c r="K152" s="211" t="s">
        <v>4780</v>
      </c>
      <c r="L152" s="211" t="s">
        <v>5928</v>
      </c>
      <c r="M152" s="211" t="s">
        <v>5632</v>
      </c>
      <c r="N152" s="211" t="s">
        <v>5928</v>
      </c>
      <c r="O152" t="str">
        <f t="shared" si="4"/>
        <v>09-995</v>
      </c>
      <c r="P152" t="str">
        <f t="shared" si="5"/>
        <v>QUESTION</v>
      </c>
    </row>
    <row r="153" spans="1:16" x14ac:dyDescent="0.25">
      <c r="A153" s="193" t="s">
        <v>4779</v>
      </c>
      <c r="B153" s="193" t="s">
        <v>4542</v>
      </c>
      <c r="C153" s="211" t="str">
        <f>VLOOKUP(A153,'1996 Pres Raw'!A:C,1,FALSE)</f>
        <v>09-TOT</v>
      </c>
      <c r="D153" s="211" t="str">
        <f>VLOOKUP(A153,'1996 Pres Raw'!A:C,3,FALSE)</f>
        <v>TOTALS</v>
      </c>
      <c r="G153" s="193" t="s">
        <v>4542</v>
      </c>
      <c r="H153" t="str">
        <f>VLOOKUP(G153,'1996 Pres Raw'!C:D,1,FALSE)</f>
        <v>TOTAL</v>
      </c>
      <c r="I153">
        <f>VLOOKUP(G153,'1996 Pres Raw'!C:D,2,FALSE)</f>
        <v>0</v>
      </c>
      <c r="K153" s="211" t="s">
        <v>4779</v>
      </c>
      <c r="M153" s="211" t="s">
        <v>5639</v>
      </c>
      <c r="O153" t="str">
        <f t="shared" si="4"/>
        <v>09-TOT</v>
      </c>
      <c r="P153" t="str">
        <f t="shared" si="5"/>
        <v>TOTAL</v>
      </c>
    </row>
    <row r="154" spans="1:16" x14ac:dyDescent="0.25">
      <c r="A154" s="193" t="s">
        <v>4805</v>
      </c>
      <c r="B154" s="193" t="s">
        <v>4793</v>
      </c>
      <c r="C154" s="211" t="str">
        <f>VLOOKUP(A154,'1996 Pres Raw'!A:C,1,FALSE)</f>
        <v>10-229</v>
      </c>
      <c r="D154" s="211" t="str">
        <f>VLOOKUP(A154,'1996 Pres Raw'!A:C,3,FALSE)</f>
        <v>ANCH #229</v>
      </c>
      <c r="G154" s="193" t="s">
        <v>5672</v>
      </c>
      <c r="H154" t="str">
        <f>VLOOKUP(G154,'1996 Pres Raw'!C:D,1,FALSE)</f>
        <v>ANCH #229</v>
      </c>
      <c r="I154" t="str">
        <f>VLOOKUP(G154,'1996 Pres Raw'!C:D,2,FALSE)</f>
        <v>Anchorage</v>
      </c>
      <c r="O154" t="e">
        <f t="shared" si="4"/>
        <v>#N/A</v>
      </c>
      <c r="P154" t="e">
        <f t="shared" si="5"/>
        <v>#N/A</v>
      </c>
    </row>
    <row r="155" spans="1:16" x14ac:dyDescent="0.25">
      <c r="A155" s="193" t="s">
        <v>4806</v>
      </c>
      <c r="B155" s="193" t="s">
        <v>4794</v>
      </c>
      <c r="C155" s="211" t="str">
        <f>VLOOKUP(A155,'1996 Pres Raw'!A:C,1,FALSE)</f>
        <v>10-231</v>
      </c>
      <c r="D155" s="211" t="str">
        <f>VLOOKUP(A155,'1996 Pres Raw'!A:C,3,FALSE)</f>
        <v>ANCH #231</v>
      </c>
      <c r="G155" s="193" t="s">
        <v>5673</v>
      </c>
      <c r="H155" t="str">
        <f>VLOOKUP(G155,'1996 Pres Raw'!C:D,1,FALSE)</f>
        <v>ANCH #231</v>
      </c>
      <c r="I155" t="str">
        <f>VLOOKUP(G155,'1996 Pres Raw'!C:D,2,FALSE)</f>
        <v>Anchorage</v>
      </c>
      <c r="K155" s="211" t="s">
        <v>4805</v>
      </c>
      <c r="L155" s="211" t="s">
        <v>5929</v>
      </c>
      <c r="M155" s="211" t="s">
        <v>5672</v>
      </c>
      <c r="N155" s="211" t="s">
        <v>5929</v>
      </c>
      <c r="O155" t="str">
        <f t="shared" si="4"/>
        <v>10-229</v>
      </c>
      <c r="P155" t="str">
        <f t="shared" si="5"/>
        <v>ANCHORAGE 229</v>
      </c>
    </row>
    <row r="156" spans="1:16" x14ac:dyDescent="0.25">
      <c r="A156" s="193" t="s">
        <v>4807</v>
      </c>
      <c r="B156" s="193" t="s">
        <v>4795</v>
      </c>
      <c r="C156" s="211" t="str">
        <f>VLOOKUP(A156,'1996 Pres Raw'!A:C,1,FALSE)</f>
        <v>10-233</v>
      </c>
      <c r="D156" s="211" t="str">
        <f>VLOOKUP(A156,'1996 Pres Raw'!A:C,3,FALSE)</f>
        <v>ANCH #233</v>
      </c>
      <c r="G156" s="193" t="s">
        <v>5674</v>
      </c>
      <c r="H156" t="str">
        <f>VLOOKUP(G156,'1996 Pres Raw'!C:D,1,FALSE)</f>
        <v>ANCH #233</v>
      </c>
      <c r="I156" t="str">
        <f>VLOOKUP(G156,'1996 Pres Raw'!C:D,2,FALSE)</f>
        <v>Anchorage</v>
      </c>
      <c r="K156" s="211" t="s">
        <v>4806</v>
      </c>
      <c r="L156" s="211" t="s">
        <v>5929</v>
      </c>
      <c r="M156" s="215" t="s">
        <v>5673</v>
      </c>
      <c r="N156" s="211" t="s">
        <v>5929</v>
      </c>
      <c r="O156" t="str">
        <f t="shared" si="4"/>
        <v>10-231</v>
      </c>
      <c r="P156" t="str">
        <f t="shared" si="5"/>
        <v>ANCHORAGE 231</v>
      </c>
    </row>
    <row r="157" spans="1:16" x14ac:dyDescent="0.25">
      <c r="A157" s="193" t="s">
        <v>4808</v>
      </c>
      <c r="B157" s="193" t="s">
        <v>4796</v>
      </c>
      <c r="C157" s="211" t="str">
        <f>VLOOKUP(A157,'1996 Pres Raw'!A:C,1,FALSE)</f>
        <v>10-235</v>
      </c>
      <c r="D157" s="211" t="str">
        <f>VLOOKUP(A157,'1996 Pres Raw'!A:C,3,FALSE)</f>
        <v>ANCH #235</v>
      </c>
      <c r="G157" s="193" t="s">
        <v>5675</v>
      </c>
      <c r="H157" t="str">
        <f>VLOOKUP(G157,'1996 Pres Raw'!C:D,1,FALSE)</f>
        <v>ANCH #235</v>
      </c>
      <c r="I157" t="str">
        <f>VLOOKUP(G157,'1996 Pres Raw'!C:D,2,FALSE)</f>
        <v>Anchorage</v>
      </c>
      <c r="K157" s="211" t="s">
        <v>4807</v>
      </c>
      <c r="L157" s="211" t="s">
        <v>5929</v>
      </c>
      <c r="M157" s="211" t="s">
        <v>5674</v>
      </c>
      <c r="N157" s="211" t="s">
        <v>5929</v>
      </c>
      <c r="O157" t="str">
        <f t="shared" si="4"/>
        <v>10-233</v>
      </c>
      <c r="P157" t="str">
        <f t="shared" si="5"/>
        <v>ANCHORAGE 233</v>
      </c>
    </row>
    <row r="158" spans="1:16" x14ac:dyDescent="0.25">
      <c r="A158" s="193" t="s">
        <v>4809</v>
      </c>
      <c r="B158" s="193" t="s">
        <v>4797</v>
      </c>
      <c r="C158" s="211" t="str">
        <f>VLOOKUP(A158,'1996 Pres Raw'!A:C,1,FALSE)</f>
        <v>10-237</v>
      </c>
      <c r="D158" s="211" t="str">
        <f>VLOOKUP(A158,'1996 Pres Raw'!A:C,3,FALSE)</f>
        <v>ANCH #237</v>
      </c>
      <c r="G158" s="193" t="s">
        <v>5676</v>
      </c>
      <c r="H158" t="str">
        <f>VLOOKUP(G158,'1996 Pres Raw'!C:D,1,FALSE)</f>
        <v>ANCH #237</v>
      </c>
      <c r="I158" t="str">
        <f>VLOOKUP(G158,'1996 Pres Raw'!C:D,2,FALSE)</f>
        <v>Anchorage</v>
      </c>
      <c r="K158" s="211" t="s">
        <v>4808</v>
      </c>
      <c r="L158" s="211" t="s">
        <v>5929</v>
      </c>
      <c r="M158" s="211" t="s">
        <v>5675</v>
      </c>
      <c r="N158" s="211" t="s">
        <v>5929</v>
      </c>
      <c r="O158" t="str">
        <f t="shared" si="4"/>
        <v>10-235</v>
      </c>
      <c r="P158" t="str">
        <f t="shared" si="5"/>
        <v>ANCHORAGE 235</v>
      </c>
    </row>
    <row r="159" spans="1:16" x14ac:dyDescent="0.25">
      <c r="A159" s="193" t="s">
        <v>4810</v>
      </c>
      <c r="B159" s="193" t="s">
        <v>4798</v>
      </c>
      <c r="C159" s="211" t="str">
        <f>VLOOKUP(A159,'1996 Pres Raw'!A:C,1,FALSE)</f>
        <v>10-239</v>
      </c>
      <c r="D159" s="211" t="str">
        <f>VLOOKUP(A159,'1996 Pres Raw'!A:C,3,FALSE)</f>
        <v>ANCH #239</v>
      </c>
      <c r="G159" s="193" t="s">
        <v>5677</v>
      </c>
      <c r="H159" t="str">
        <f>VLOOKUP(G159,'1996 Pres Raw'!C:D,1,FALSE)</f>
        <v>ANCH #239</v>
      </c>
      <c r="I159" t="str">
        <f>VLOOKUP(G159,'1996 Pres Raw'!C:D,2,FALSE)</f>
        <v>Anchorage</v>
      </c>
      <c r="K159" s="211" t="s">
        <v>4809</v>
      </c>
      <c r="L159" s="211" t="s">
        <v>5929</v>
      </c>
      <c r="M159" s="211" t="s">
        <v>5676</v>
      </c>
      <c r="N159" s="211" t="s">
        <v>5929</v>
      </c>
      <c r="O159" t="str">
        <f t="shared" si="4"/>
        <v>10-237</v>
      </c>
      <c r="P159" t="str">
        <f t="shared" si="5"/>
        <v>ANCHORAGE 237</v>
      </c>
    </row>
    <row r="160" spans="1:16" x14ac:dyDescent="0.25">
      <c r="A160" s="193" t="s">
        <v>4811</v>
      </c>
      <c r="B160" s="193" t="s">
        <v>4799</v>
      </c>
      <c r="C160" s="211" t="str">
        <f>VLOOKUP(A160,'1996 Pres Raw'!A:C,1,FALSE)</f>
        <v>10-241</v>
      </c>
      <c r="D160" s="211" t="str">
        <f>VLOOKUP(A160,'1996 Pres Raw'!A:C,3,FALSE)</f>
        <v>ANCH #241</v>
      </c>
      <c r="G160" s="193" t="s">
        <v>5678</v>
      </c>
      <c r="H160" t="str">
        <f>VLOOKUP(G160,'1996 Pres Raw'!C:D,1,FALSE)</f>
        <v>ANCH #241</v>
      </c>
      <c r="I160" t="str">
        <f>VLOOKUP(G160,'1996 Pres Raw'!C:D,2,FALSE)</f>
        <v>Anchorage</v>
      </c>
      <c r="K160" s="211" t="s">
        <v>4810</v>
      </c>
      <c r="L160" s="211" t="s">
        <v>5929</v>
      </c>
      <c r="M160" s="211" t="s">
        <v>5677</v>
      </c>
      <c r="N160" s="211" t="s">
        <v>5929</v>
      </c>
      <c r="O160" t="str">
        <f t="shared" si="4"/>
        <v>10-239</v>
      </c>
      <c r="P160" t="str">
        <f t="shared" si="5"/>
        <v>ANCHORAGE 239</v>
      </c>
    </row>
    <row r="161" spans="1:16" x14ac:dyDescent="0.25">
      <c r="A161" s="193" t="s">
        <v>4812</v>
      </c>
      <c r="B161" s="193" t="s">
        <v>4800</v>
      </c>
      <c r="C161" s="211" t="str">
        <f>VLOOKUP(A161,'1996 Pres Raw'!A:C,1,FALSE)</f>
        <v>10-243</v>
      </c>
      <c r="D161" s="211" t="str">
        <f>VLOOKUP(A161,'1996 Pres Raw'!A:C,3,FALSE)</f>
        <v>ANCH #243</v>
      </c>
      <c r="G161" s="193" t="s">
        <v>5679</v>
      </c>
      <c r="H161" t="str">
        <f>VLOOKUP(G161,'1996 Pres Raw'!C:D,1,FALSE)</f>
        <v>ANCH #243</v>
      </c>
      <c r="I161" t="str">
        <f>VLOOKUP(G161,'1996 Pres Raw'!C:D,2,FALSE)</f>
        <v>Anchorage</v>
      </c>
      <c r="K161" s="211" t="s">
        <v>4811</v>
      </c>
      <c r="L161" s="211" t="s">
        <v>5929</v>
      </c>
      <c r="M161" s="211" t="s">
        <v>5678</v>
      </c>
      <c r="N161" s="211" t="s">
        <v>5929</v>
      </c>
      <c r="O161" t="str">
        <f t="shared" si="4"/>
        <v>10-241</v>
      </c>
      <c r="P161" t="str">
        <f t="shared" si="5"/>
        <v>ANCHORAGE 241</v>
      </c>
    </row>
    <row r="162" spans="1:16" x14ac:dyDescent="0.25">
      <c r="A162" s="193" t="s">
        <v>4813</v>
      </c>
      <c r="B162" s="193" t="s">
        <v>4801</v>
      </c>
      <c r="C162" s="211" t="str">
        <f>VLOOKUP(A162,'1996 Pres Raw'!A:C,1,FALSE)</f>
        <v>10-245</v>
      </c>
      <c r="D162" s="211" t="str">
        <f>VLOOKUP(A162,'1996 Pres Raw'!A:C,3,FALSE)</f>
        <v>ANCH #245</v>
      </c>
      <c r="G162" s="193" t="s">
        <v>5680</v>
      </c>
      <c r="H162" t="str">
        <f>VLOOKUP(G162,'1996 Pres Raw'!C:D,1,FALSE)</f>
        <v>ANCH #245</v>
      </c>
      <c r="I162" t="str">
        <f>VLOOKUP(G162,'1996 Pres Raw'!C:D,2,FALSE)</f>
        <v>Anchorage</v>
      </c>
      <c r="K162" s="211" t="s">
        <v>4812</v>
      </c>
      <c r="L162" s="211" t="s">
        <v>5929</v>
      </c>
      <c r="M162" s="211" t="s">
        <v>5679</v>
      </c>
      <c r="N162" s="211" t="s">
        <v>5929</v>
      </c>
      <c r="O162" t="str">
        <f t="shared" si="4"/>
        <v>10-243</v>
      </c>
      <c r="P162" t="str">
        <f t="shared" si="5"/>
        <v>ANCHORAGE 243</v>
      </c>
    </row>
    <row r="163" spans="1:16" x14ac:dyDescent="0.25">
      <c r="A163" s="193" t="s">
        <v>4802</v>
      </c>
      <c r="B163" s="193" t="s">
        <v>4540</v>
      </c>
      <c r="C163" s="211" t="str">
        <f>VLOOKUP(A163,'1996 Pres Raw'!A:C,1,FALSE)</f>
        <v>10-991</v>
      </c>
      <c r="D163" s="211" t="str">
        <f>VLOOKUP(A163,'1996 Pres Raw'!A:C,3,FALSE)</f>
        <v>ABSENTE</v>
      </c>
      <c r="G163" s="193" t="s">
        <v>4540</v>
      </c>
      <c r="H163" t="str">
        <f>VLOOKUP(G163,'1996 Pres Raw'!C:D,1,FALSE)</f>
        <v>ABSENTEE</v>
      </c>
      <c r="I163">
        <f>VLOOKUP(G163,'1996 Pres Raw'!C:D,2,FALSE)</f>
        <v>0</v>
      </c>
      <c r="K163" s="211" t="s">
        <v>4813</v>
      </c>
      <c r="L163" s="211" t="s">
        <v>5929</v>
      </c>
      <c r="M163" s="211" t="s">
        <v>5680</v>
      </c>
      <c r="N163" s="211" t="s">
        <v>5929</v>
      </c>
      <c r="O163" t="str">
        <f t="shared" si="4"/>
        <v>10-245</v>
      </c>
      <c r="P163" t="str">
        <f t="shared" si="5"/>
        <v>ANCHORAGE 245</v>
      </c>
    </row>
    <row r="164" spans="1:16" x14ac:dyDescent="0.25">
      <c r="A164" s="193" t="s">
        <v>4803</v>
      </c>
      <c r="B164" s="193" t="s">
        <v>4541</v>
      </c>
      <c r="C164" s="211" t="str">
        <f>VLOOKUP(A164,'1996 Pres Raw'!A:C,1,FALSE)</f>
        <v>10-995</v>
      </c>
      <c r="D164" s="211" t="str">
        <f>VLOOKUP(A164,'1996 Pres Raw'!A:C,3,FALSE)</f>
        <v>QUESTON</v>
      </c>
      <c r="G164" s="193" t="s">
        <v>4541</v>
      </c>
      <c r="H164" t="str">
        <f>VLOOKUP(G164,'1996 Pres Raw'!C:D,1,FALSE)</f>
        <v>QUESTION</v>
      </c>
      <c r="I164">
        <f>VLOOKUP(G164,'1996 Pres Raw'!C:D,2,FALSE)</f>
        <v>0</v>
      </c>
      <c r="K164" s="211" t="s">
        <v>4802</v>
      </c>
      <c r="L164" s="211" t="s">
        <v>5929</v>
      </c>
      <c r="M164" s="211" t="s">
        <v>5631</v>
      </c>
      <c r="N164" s="211" t="s">
        <v>5929</v>
      </c>
      <c r="O164" t="str">
        <f t="shared" si="4"/>
        <v>10-991</v>
      </c>
      <c r="P164" t="str">
        <f t="shared" si="5"/>
        <v>ABSENTEE</v>
      </c>
    </row>
    <row r="165" spans="1:16" x14ac:dyDescent="0.25">
      <c r="A165" s="193" t="s">
        <v>4804</v>
      </c>
      <c r="B165" s="193" t="s">
        <v>4542</v>
      </c>
      <c r="C165" s="211" t="str">
        <f>VLOOKUP(A165,'1996 Pres Raw'!A:C,1,FALSE)</f>
        <v>10-TOT</v>
      </c>
      <c r="D165" s="211" t="str">
        <f>VLOOKUP(A165,'1996 Pres Raw'!A:C,3,FALSE)</f>
        <v>TOTALS</v>
      </c>
      <c r="G165" s="193" t="s">
        <v>4542</v>
      </c>
      <c r="H165" t="str">
        <f>VLOOKUP(G165,'1996 Pres Raw'!C:D,1,FALSE)</f>
        <v>TOTAL</v>
      </c>
      <c r="I165">
        <f>VLOOKUP(G165,'1996 Pres Raw'!C:D,2,FALSE)</f>
        <v>0</v>
      </c>
      <c r="K165" s="211" t="s">
        <v>4803</v>
      </c>
      <c r="L165" s="211" t="s">
        <v>5929</v>
      </c>
      <c r="M165" s="211" t="s">
        <v>5632</v>
      </c>
      <c r="N165" s="211" t="s">
        <v>5929</v>
      </c>
      <c r="O165" t="str">
        <f t="shared" si="4"/>
        <v>10-995</v>
      </c>
      <c r="P165" t="str">
        <f t="shared" si="5"/>
        <v>QUESTION</v>
      </c>
    </row>
    <row r="166" spans="1:16" x14ac:dyDescent="0.25">
      <c r="A166" s="193" t="s">
        <v>4825</v>
      </c>
      <c r="B166" s="193" t="s">
        <v>4814</v>
      </c>
      <c r="C166" s="211" t="e">
        <f>VLOOKUP(A166,'1996 Pres Raw'!A:C,1,FALSE)</f>
        <v>#N/A</v>
      </c>
      <c r="D166" s="211" t="e">
        <f>VLOOKUP(A166,'1996 Pres Raw'!A:C,3,FALSE)</f>
        <v>#N/A</v>
      </c>
      <c r="G166" s="193" t="s">
        <v>5696</v>
      </c>
      <c r="H166" t="str">
        <f>VLOOKUP(G166,'1996 Pres Raw'!C:D,1,FALSE)</f>
        <v>ANCH #247</v>
      </c>
      <c r="I166" t="str">
        <f>VLOOKUP(G166,'1996 Pres Raw'!C:D,2,FALSE)</f>
        <v>Anchorage</v>
      </c>
      <c r="K166" s="211" t="s">
        <v>4804</v>
      </c>
      <c r="M166" s="211" t="s">
        <v>5639</v>
      </c>
      <c r="O166" t="str">
        <f t="shared" si="4"/>
        <v>10-TOT</v>
      </c>
      <c r="P166" t="str">
        <f t="shared" si="5"/>
        <v>TOTAL</v>
      </c>
    </row>
    <row r="167" spans="1:16" x14ac:dyDescent="0.25">
      <c r="A167" s="193" t="s">
        <v>4826</v>
      </c>
      <c r="B167" s="193" t="s">
        <v>4815</v>
      </c>
      <c r="C167" s="211" t="str">
        <f>VLOOKUP(A167,'1996 Pres Raw'!A:C,1,FALSE)</f>
        <v>11-249</v>
      </c>
      <c r="D167" s="211" t="str">
        <f>VLOOKUP(A167,'1996 Pres Raw'!A:C,3,FALSE)</f>
        <v>ANCH #249</v>
      </c>
      <c r="G167" s="193" t="s">
        <v>5681</v>
      </c>
      <c r="H167" t="str">
        <f>VLOOKUP(G167,'1996 Pres Raw'!C:D,1,FALSE)</f>
        <v>ANCH #249</v>
      </c>
      <c r="I167" t="str">
        <f>VLOOKUP(G167,'1996 Pres Raw'!C:D,2,FALSE)</f>
        <v>Anchorage</v>
      </c>
      <c r="O167" t="e">
        <f t="shared" si="4"/>
        <v>#N/A</v>
      </c>
      <c r="P167" t="e">
        <f t="shared" si="5"/>
        <v>#N/A</v>
      </c>
    </row>
    <row r="168" spans="1:16" x14ac:dyDescent="0.25">
      <c r="A168" s="193" t="s">
        <v>4827</v>
      </c>
      <c r="B168" s="193" t="s">
        <v>4816</v>
      </c>
      <c r="C168" s="211" t="str">
        <f>VLOOKUP(A168,'1996 Pres Raw'!A:C,1,FALSE)</f>
        <v>11-251</v>
      </c>
      <c r="D168" s="211" t="str">
        <f>VLOOKUP(A168,'1996 Pres Raw'!A:C,3,FALSE)</f>
        <v>ANCH #251</v>
      </c>
      <c r="G168" s="193" t="s">
        <v>5682</v>
      </c>
      <c r="H168" t="str">
        <f>VLOOKUP(G168,'1996 Pres Raw'!C:D,1,FALSE)</f>
        <v>ANCH #251</v>
      </c>
      <c r="I168" t="str">
        <f>VLOOKUP(G168,'1996 Pres Raw'!C:D,2,FALSE)</f>
        <v>Anchorage</v>
      </c>
      <c r="K168" s="211" t="s">
        <v>4826</v>
      </c>
      <c r="L168" s="211" t="s">
        <v>5929</v>
      </c>
      <c r="M168" s="211" t="s">
        <v>5681</v>
      </c>
      <c r="N168" s="211" t="s">
        <v>5929</v>
      </c>
      <c r="O168" t="str">
        <f t="shared" si="4"/>
        <v>11-249</v>
      </c>
      <c r="P168" t="str">
        <f t="shared" si="5"/>
        <v>ANCHORAGE 249</v>
      </c>
    </row>
    <row r="169" spans="1:16" x14ac:dyDescent="0.25">
      <c r="A169" s="193" t="s">
        <v>4828</v>
      </c>
      <c r="B169" s="193" t="s">
        <v>4817</v>
      </c>
      <c r="C169" s="211" t="str">
        <f>VLOOKUP(A169,'1996 Pres Raw'!A:C,1,FALSE)</f>
        <v>11-253</v>
      </c>
      <c r="D169" s="211" t="str">
        <f>VLOOKUP(A169,'1996 Pres Raw'!A:C,3,FALSE)</f>
        <v>ANCH #253</v>
      </c>
      <c r="G169" s="193" t="s">
        <v>5683</v>
      </c>
      <c r="H169" t="str">
        <f>VLOOKUP(G169,'1996 Pres Raw'!C:D,1,FALSE)</f>
        <v>ANCH #253</v>
      </c>
      <c r="I169" t="str">
        <f>VLOOKUP(G169,'1996 Pres Raw'!C:D,2,FALSE)</f>
        <v>Anchorage</v>
      </c>
      <c r="K169" s="211" t="s">
        <v>4827</v>
      </c>
      <c r="L169" s="211" t="s">
        <v>5929</v>
      </c>
      <c r="M169" s="211" t="s">
        <v>5682</v>
      </c>
      <c r="N169" s="211" t="s">
        <v>5929</v>
      </c>
      <c r="O169" t="str">
        <f t="shared" si="4"/>
        <v>11-251</v>
      </c>
      <c r="P169" t="str">
        <f t="shared" si="5"/>
        <v>ANCHORAGE 251</v>
      </c>
    </row>
    <row r="170" spans="1:16" x14ac:dyDescent="0.25">
      <c r="A170" s="193" t="s">
        <v>4829</v>
      </c>
      <c r="B170" s="193" t="s">
        <v>4818</v>
      </c>
      <c r="C170" s="211" t="str">
        <f>VLOOKUP(A170,'1996 Pres Raw'!A:C,1,FALSE)</f>
        <v>11-255</v>
      </c>
      <c r="D170" s="211" t="str">
        <f>VLOOKUP(A170,'1996 Pres Raw'!A:C,3,FALSE)</f>
        <v>ANCH #255</v>
      </c>
      <c r="G170" s="193" t="s">
        <v>5684</v>
      </c>
      <c r="H170" t="str">
        <f>VLOOKUP(G170,'1996 Pres Raw'!C:D,1,FALSE)</f>
        <v>ANCH #255</v>
      </c>
      <c r="I170" t="str">
        <f>VLOOKUP(G170,'1996 Pres Raw'!C:D,2,FALSE)</f>
        <v>Anchorage</v>
      </c>
      <c r="K170" s="211" t="s">
        <v>4828</v>
      </c>
      <c r="L170" s="211" t="s">
        <v>5929</v>
      </c>
      <c r="M170" s="211" t="s">
        <v>5683</v>
      </c>
      <c r="N170" s="211" t="s">
        <v>5929</v>
      </c>
      <c r="O170" t="str">
        <f t="shared" si="4"/>
        <v>11-253</v>
      </c>
      <c r="P170" t="str">
        <f t="shared" si="5"/>
        <v>ANCHORAGE 253</v>
      </c>
    </row>
    <row r="171" spans="1:16" x14ac:dyDescent="0.25">
      <c r="A171" s="193" t="s">
        <v>4830</v>
      </c>
      <c r="B171" s="193" t="s">
        <v>4819</v>
      </c>
      <c r="C171" s="211" t="str">
        <f>VLOOKUP(A171,'1996 Pres Raw'!A:C,1,FALSE)</f>
        <v>11-257</v>
      </c>
      <c r="D171" s="211" t="str">
        <f>VLOOKUP(A171,'1996 Pres Raw'!A:C,3,FALSE)</f>
        <v>ANCH #257</v>
      </c>
      <c r="G171" s="193" t="s">
        <v>5685</v>
      </c>
      <c r="H171" t="str">
        <f>VLOOKUP(G171,'1996 Pres Raw'!C:D,1,FALSE)</f>
        <v>ANCH #257</v>
      </c>
      <c r="I171" t="str">
        <f>VLOOKUP(G171,'1996 Pres Raw'!C:D,2,FALSE)</f>
        <v>Anchorage</v>
      </c>
      <c r="K171" s="211" t="s">
        <v>4829</v>
      </c>
      <c r="L171" s="211" t="s">
        <v>5929</v>
      </c>
      <c r="M171" s="211" t="s">
        <v>5684</v>
      </c>
      <c r="N171" s="211" t="s">
        <v>5929</v>
      </c>
      <c r="O171" t="str">
        <f t="shared" si="4"/>
        <v>11-255</v>
      </c>
      <c r="P171" t="str">
        <f t="shared" si="5"/>
        <v>ANCHORAGE 255</v>
      </c>
    </row>
    <row r="172" spans="1:16" x14ac:dyDescent="0.25">
      <c r="A172" s="193" t="s">
        <v>4831</v>
      </c>
      <c r="B172" s="193" t="s">
        <v>4820</v>
      </c>
      <c r="C172" s="211" t="str">
        <f>VLOOKUP(A172,'1996 Pres Raw'!A:C,1,FALSE)</f>
        <v>11-259</v>
      </c>
      <c r="D172" s="211" t="str">
        <f>VLOOKUP(A172,'1996 Pres Raw'!A:C,3,FALSE)</f>
        <v>ANCH #259</v>
      </c>
      <c r="G172" s="193" t="s">
        <v>5686</v>
      </c>
      <c r="H172" t="str">
        <f>VLOOKUP(G172,'1996 Pres Raw'!C:D,1,FALSE)</f>
        <v>ANCH #259</v>
      </c>
      <c r="I172" t="str">
        <f>VLOOKUP(G172,'1996 Pres Raw'!C:D,2,FALSE)</f>
        <v>Anchorage</v>
      </c>
      <c r="K172" s="211" t="s">
        <v>4830</v>
      </c>
      <c r="L172" s="211" t="s">
        <v>5929</v>
      </c>
      <c r="M172" s="211" t="s">
        <v>5685</v>
      </c>
      <c r="N172" s="211" t="s">
        <v>5929</v>
      </c>
      <c r="O172" t="str">
        <f t="shared" si="4"/>
        <v>11-257</v>
      </c>
      <c r="P172" t="str">
        <f t="shared" si="5"/>
        <v>ANCHORAGE 257</v>
      </c>
    </row>
    <row r="173" spans="1:16" x14ac:dyDescent="0.25">
      <c r="A173" s="193" t="s">
        <v>4832</v>
      </c>
      <c r="B173" s="193" t="s">
        <v>4821</v>
      </c>
      <c r="C173" s="211" t="str">
        <f>VLOOKUP(A173,'1996 Pres Raw'!A:C,1,FALSE)</f>
        <v>11-261</v>
      </c>
      <c r="D173" s="211" t="str">
        <f>VLOOKUP(A173,'1996 Pres Raw'!A:C,3,FALSE)</f>
        <v>ANCH #261</v>
      </c>
      <c r="G173" s="193" t="s">
        <v>5687</v>
      </c>
      <c r="H173" t="str">
        <f>VLOOKUP(G173,'1996 Pres Raw'!C:D,1,FALSE)</f>
        <v>ANCH #261</v>
      </c>
      <c r="I173" t="str">
        <f>VLOOKUP(G173,'1996 Pres Raw'!C:D,2,FALSE)</f>
        <v>Anchorage</v>
      </c>
      <c r="K173" s="211" t="s">
        <v>4831</v>
      </c>
      <c r="L173" s="211" t="s">
        <v>5929</v>
      </c>
      <c r="M173" s="211" t="s">
        <v>5686</v>
      </c>
      <c r="N173" s="211" t="s">
        <v>5929</v>
      </c>
      <c r="O173" t="str">
        <f t="shared" si="4"/>
        <v>11-259</v>
      </c>
      <c r="P173" t="str">
        <f t="shared" si="5"/>
        <v>ANCHORAGE 259</v>
      </c>
    </row>
    <row r="174" spans="1:16" x14ac:dyDescent="0.25">
      <c r="A174" s="193" t="s">
        <v>4824</v>
      </c>
      <c r="B174" s="193" t="s">
        <v>4540</v>
      </c>
      <c r="C174" s="211" t="str">
        <f>VLOOKUP(A174,'1996 Pres Raw'!A:C,1,FALSE)</f>
        <v>11-991</v>
      </c>
      <c r="D174" s="211" t="str">
        <f>VLOOKUP(A174,'1996 Pres Raw'!A:C,3,FALSE)</f>
        <v>ABSENTE</v>
      </c>
      <c r="G174" s="193" t="s">
        <v>4540</v>
      </c>
      <c r="H174" t="str">
        <f>VLOOKUP(G174,'1996 Pres Raw'!C:D,1,FALSE)</f>
        <v>ABSENTEE</v>
      </c>
      <c r="I174">
        <f>VLOOKUP(G174,'1996 Pres Raw'!C:D,2,FALSE)</f>
        <v>0</v>
      </c>
      <c r="K174" s="211" t="s">
        <v>4832</v>
      </c>
      <c r="L174" s="211" t="s">
        <v>5929</v>
      </c>
      <c r="M174" s="211" t="s">
        <v>5687</v>
      </c>
      <c r="N174" s="211" t="s">
        <v>5929</v>
      </c>
      <c r="O174" t="str">
        <f t="shared" si="4"/>
        <v>11-261</v>
      </c>
      <c r="P174" t="str">
        <f t="shared" si="5"/>
        <v>ANCHORAGE 261</v>
      </c>
    </row>
    <row r="175" spans="1:16" x14ac:dyDescent="0.25">
      <c r="A175" s="193" t="s">
        <v>4823</v>
      </c>
      <c r="B175" s="193" t="s">
        <v>4541</v>
      </c>
      <c r="C175" s="211" t="str">
        <f>VLOOKUP(A175,'1996 Pres Raw'!A:C,1,FALSE)</f>
        <v>11-995</v>
      </c>
      <c r="D175" s="211" t="str">
        <f>VLOOKUP(A175,'1996 Pres Raw'!A:C,3,FALSE)</f>
        <v>QUESTON</v>
      </c>
      <c r="G175" s="193" t="s">
        <v>4541</v>
      </c>
      <c r="H175" t="str">
        <f>VLOOKUP(G175,'1996 Pres Raw'!C:D,1,FALSE)</f>
        <v>QUESTION</v>
      </c>
      <c r="I175">
        <f>VLOOKUP(G175,'1996 Pres Raw'!C:D,2,FALSE)</f>
        <v>0</v>
      </c>
      <c r="K175" s="211" t="s">
        <v>4824</v>
      </c>
      <c r="L175" s="211" t="s">
        <v>5929</v>
      </c>
      <c r="M175" s="211" t="s">
        <v>5631</v>
      </c>
      <c r="N175" s="211" t="s">
        <v>5929</v>
      </c>
      <c r="O175" t="str">
        <f t="shared" si="4"/>
        <v>11-991</v>
      </c>
      <c r="P175" t="str">
        <f t="shared" si="5"/>
        <v>ABSENTEE</v>
      </c>
    </row>
    <row r="176" spans="1:16" x14ac:dyDescent="0.25">
      <c r="A176" s="193" t="s">
        <v>4822</v>
      </c>
      <c r="B176" s="193" t="s">
        <v>4542</v>
      </c>
      <c r="C176" s="211" t="str">
        <f>VLOOKUP(A176,'1996 Pres Raw'!A:C,1,FALSE)</f>
        <v>11-TOT</v>
      </c>
      <c r="D176" s="211" t="str">
        <f>VLOOKUP(A176,'1996 Pres Raw'!A:C,3,FALSE)</f>
        <v>TOTALS</v>
      </c>
      <c r="G176" s="193" t="s">
        <v>4542</v>
      </c>
      <c r="H176" t="str">
        <f>VLOOKUP(G176,'1996 Pres Raw'!C:D,1,FALSE)</f>
        <v>TOTAL</v>
      </c>
      <c r="I176">
        <f>VLOOKUP(G176,'1996 Pres Raw'!C:D,2,FALSE)</f>
        <v>0</v>
      </c>
      <c r="K176" s="211" t="s">
        <v>4823</v>
      </c>
      <c r="L176" s="211" t="s">
        <v>5929</v>
      </c>
      <c r="M176" s="211" t="s">
        <v>5632</v>
      </c>
      <c r="N176" s="211" t="s">
        <v>5929</v>
      </c>
      <c r="O176" t="str">
        <f t="shared" si="4"/>
        <v>11-995</v>
      </c>
      <c r="P176" t="str">
        <f t="shared" si="5"/>
        <v>QUESTION</v>
      </c>
    </row>
    <row r="177" spans="1:16" x14ac:dyDescent="0.25">
      <c r="A177" s="193" t="s">
        <v>4843</v>
      </c>
      <c r="B177" s="193" t="s">
        <v>4833</v>
      </c>
      <c r="C177" s="211" t="str">
        <f>VLOOKUP(A177,'1996 Pres Raw'!A:C,1,FALSE)</f>
        <v>12-263</v>
      </c>
      <c r="D177" s="211" t="str">
        <f>VLOOKUP(A177,'1996 Pres Raw'!A:C,3,FALSE)</f>
        <v>ANCH #263</v>
      </c>
      <c r="G177" s="193" t="s">
        <v>5688</v>
      </c>
      <c r="H177" t="str">
        <f>VLOOKUP(G177,'1996 Pres Raw'!C:D,1,FALSE)</f>
        <v>ANCH #263</v>
      </c>
      <c r="I177" t="str">
        <f>VLOOKUP(G177,'1996 Pres Raw'!C:D,2,FALSE)</f>
        <v>Anchorage</v>
      </c>
      <c r="K177" s="211" t="s">
        <v>4822</v>
      </c>
      <c r="M177" s="211" t="s">
        <v>5639</v>
      </c>
      <c r="O177" t="str">
        <f t="shared" si="4"/>
        <v>11-TOT</v>
      </c>
      <c r="P177" t="str">
        <f t="shared" si="5"/>
        <v>TOTAL</v>
      </c>
    </row>
    <row r="178" spans="1:16" x14ac:dyDescent="0.25">
      <c r="A178" s="193" t="s">
        <v>4844</v>
      </c>
      <c r="B178" s="193" t="s">
        <v>4834</v>
      </c>
      <c r="C178" s="211" t="str">
        <f>VLOOKUP(A178,'1996 Pres Raw'!A:C,1,FALSE)</f>
        <v>12-265</v>
      </c>
      <c r="D178" s="211" t="str">
        <f>VLOOKUP(A178,'1996 Pres Raw'!A:C,3,FALSE)</f>
        <v>ANCH #265</v>
      </c>
      <c r="G178" s="193" t="s">
        <v>5689</v>
      </c>
      <c r="H178" t="str">
        <f>VLOOKUP(G178,'1996 Pres Raw'!C:D,1,FALSE)</f>
        <v>ANCH #265</v>
      </c>
      <c r="I178" t="str">
        <f>VLOOKUP(G178,'1996 Pres Raw'!C:D,2,FALSE)</f>
        <v>Anchorage</v>
      </c>
      <c r="O178" t="e">
        <f t="shared" si="4"/>
        <v>#N/A</v>
      </c>
      <c r="P178" t="e">
        <f t="shared" si="5"/>
        <v>#N/A</v>
      </c>
    </row>
    <row r="179" spans="1:16" x14ac:dyDescent="0.25">
      <c r="A179" s="193" t="s">
        <v>4845</v>
      </c>
      <c r="B179" s="193" t="s">
        <v>4835</v>
      </c>
      <c r="C179" s="211" t="str">
        <f>VLOOKUP(A179,'1996 Pres Raw'!A:C,1,FALSE)</f>
        <v>12-267</v>
      </c>
      <c r="D179" s="211" t="str">
        <f>VLOOKUP(A179,'1996 Pres Raw'!A:C,3,FALSE)</f>
        <v>ANCH #267</v>
      </c>
      <c r="G179" s="193" t="s">
        <v>5690</v>
      </c>
      <c r="H179" t="str">
        <f>VLOOKUP(G179,'1996 Pres Raw'!C:D,1,FALSE)</f>
        <v>ANCH #267</v>
      </c>
      <c r="I179" t="str">
        <f>VLOOKUP(G179,'1996 Pres Raw'!C:D,2,FALSE)</f>
        <v>Anchorage</v>
      </c>
      <c r="K179" s="211" t="s">
        <v>4843</v>
      </c>
      <c r="L179" s="211" t="s">
        <v>5929</v>
      </c>
      <c r="M179" s="211" t="s">
        <v>5688</v>
      </c>
      <c r="N179" s="211" t="s">
        <v>5929</v>
      </c>
      <c r="O179" t="str">
        <f t="shared" si="4"/>
        <v>12-263</v>
      </c>
      <c r="P179" t="str">
        <f t="shared" si="5"/>
        <v>ANCHORAGE 263</v>
      </c>
    </row>
    <row r="180" spans="1:16" x14ac:dyDescent="0.25">
      <c r="A180" s="193" t="s">
        <v>4846</v>
      </c>
      <c r="B180" s="193" t="s">
        <v>4836</v>
      </c>
      <c r="C180" s="211" t="str">
        <f>VLOOKUP(A180,'1996 Pres Raw'!A:C,1,FALSE)</f>
        <v>12-269</v>
      </c>
      <c r="D180" s="211" t="str">
        <f>VLOOKUP(A180,'1996 Pres Raw'!A:C,3,FALSE)</f>
        <v>ANCH #269</v>
      </c>
      <c r="G180" s="193" t="s">
        <v>5691</v>
      </c>
      <c r="H180" t="str">
        <f>VLOOKUP(G180,'1996 Pres Raw'!C:D,1,FALSE)</f>
        <v>ANCH #269</v>
      </c>
      <c r="I180" t="str">
        <f>VLOOKUP(G180,'1996 Pres Raw'!C:D,2,FALSE)</f>
        <v>Anchorage</v>
      </c>
      <c r="K180" s="211" t="s">
        <v>4844</v>
      </c>
      <c r="L180" s="211" t="s">
        <v>5929</v>
      </c>
      <c r="M180" s="211" t="s">
        <v>5689</v>
      </c>
      <c r="N180" s="211" t="s">
        <v>5929</v>
      </c>
      <c r="O180" t="str">
        <f t="shared" si="4"/>
        <v>12-265</v>
      </c>
      <c r="P180" t="str">
        <f t="shared" si="5"/>
        <v>ANCHORAGE 265</v>
      </c>
    </row>
    <row r="181" spans="1:16" x14ac:dyDescent="0.25">
      <c r="A181" s="193" t="s">
        <v>4847</v>
      </c>
      <c r="B181" s="193" t="s">
        <v>4837</v>
      </c>
      <c r="C181" s="211" t="str">
        <f>VLOOKUP(A181,'1996 Pres Raw'!A:C,1,FALSE)</f>
        <v>12-271</v>
      </c>
      <c r="D181" s="211" t="str">
        <f>VLOOKUP(A181,'1996 Pres Raw'!A:C,3,FALSE)</f>
        <v>ANCH #271</v>
      </c>
      <c r="G181" s="193" t="s">
        <v>5692</v>
      </c>
      <c r="H181" t="str">
        <f>VLOOKUP(G181,'1996 Pres Raw'!C:D,1,FALSE)</f>
        <v>ANCH #271</v>
      </c>
      <c r="I181" t="str">
        <f>VLOOKUP(G181,'1996 Pres Raw'!C:D,2,FALSE)</f>
        <v>Anchorage</v>
      </c>
      <c r="K181" s="211" t="s">
        <v>4845</v>
      </c>
      <c r="L181" s="211" t="s">
        <v>5929</v>
      </c>
      <c r="M181" s="211" t="s">
        <v>5690</v>
      </c>
      <c r="N181" s="211" t="s">
        <v>5929</v>
      </c>
      <c r="O181" t="str">
        <f t="shared" si="4"/>
        <v>12-267</v>
      </c>
      <c r="P181" t="str">
        <f t="shared" si="5"/>
        <v>ANCHORAGE 267</v>
      </c>
    </row>
    <row r="182" spans="1:16" x14ac:dyDescent="0.25">
      <c r="A182" s="193" t="s">
        <v>4848</v>
      </c>
      <c r="B182" s="193" t="s">
        <v>4838</v>
      </c>
      <c r="C182" s="211" t="str">
        <f>VLOOKUP(A182,'1996 Pres Raw'!A:C,1,FALSE)</f>
        <v>12-273</v>
      </c>
      <c r="D182" s="211" t="str">
        <f>VLOOKUP(A182,'1996 Pres Raw'!A:C,3,FALSE)</f>
        <v>ANCH #273</v>
      </c>
      <c r="G182" s="193" t="s">
        <v>5693</v>
      </c>
      <c r="H182" t="str">
        <f>VLOOKUP(G182,'1996 Pres Raw'!C:D,1,FALSE)</f>
        <v>ANCH #273</v>
      </c>
      <c r="I182" t="str">
        <f>VLOOKUP(G182,'1996 Pres Raw'!C:D,2,FALSE)</f>
        <v>Anchorage</v>
      </c>
      <c r="K182" s="211" t="s">
        <v>4846</v>
      </c>
      <c r="L182" s="211" t="s">
        <v>5929</v>
      </c>
      <c r="M182" s="211" t="s">
        <v>5691</v>
      </c>
      <c r="N182" s="211" t="s">
        <v>5929</v>
      </c>
      <c r="O182" t="str">
        <f t="shared" si="4"/>
        <v>12-269</v>
      </c>
      <c r="P182" t="str">
        <f t="shared" si="5"/>
        <v>ANCHORAGE 269</v>
      </c>
    </row>
    <row r="183" spans="1:16" x14ac:dyDescent="0.25">
      <c r="A183" s="193" t="s">
        <v>4849</v>
      </c>
      <c r="B183" s="193" t="s">
        <v>4839</v>
      </c>
      <c r="C183" s="211" t="str">
        <f>VLOOKUP(A183,'1996 Pres Raw'!A:C,1,FALSE)</f>
        <v>12-275</v>
      </c>
      <c r="D183" s="211" t="str">
        <f>VLOOKUP(A183,'1996 Pres Raw'!A:C,3,FALSE)</f>
        <v>ANCH #275</v>
      </c>
      <c r="G183" s="193" t="s">
        <v>5694</v>
      </c>
      <c r="H183" t="str">
        <f>VLOOKUP(G183,'1996 Pres Raw'!C:D,1,FALSE)</f>
        <v>ANCH #275</v>
      </c>
      <c r="I183" t="str">
        <f>VLOOKUP(G183,'1996 Pres Raw'!C:D,2,FALSE)</f>
        <v>Anchorage</v>
      </c>
      <c r="K183" s="211" t="s">
        <v>4847</v>
      </c>
      <c r="L183" s="211" t="s">
        <v>5929</v>
      </c>
      <c r="M183" s="211" t="s">
        <v>5692</v>
      </c>
      <c r="N183" s="211" t="s">
        <v>5929</v>
      </c>
      <c r="O183" t="str">
        <f t="shared" si="4"/>
        <v>12-271</v>
      </c>
      <c r="P183" t="str">
        <f t="shared" si="5"/>
        <v>ANCHORAGE 271</v>
      </c>
    </row>
    <row r="184" spans="1:16" x14ac:dyDescent="0.25">
      <c r="A184" s="193" t="s">
        <v>4842</v>
      </c>
      <c r="B184" s="193" t="s">
        <v>4540</v>
      </c>
      <c r="C184" s="211" t="str">
        <f>VLOOKUP(A184,'1996 Pres Raw'!A:C,1,FALSE)</f>
        <v>12-991</v>
      </c>
      <c r="D184" s="211" t="str">
        <f>VLOOKUP(A184,'1996 Pres Raw'!A:C,3,FALSE)</f>
        <v>ABSENTE</v>
      </c>
      <c r="G184" s="193" t="s">
        <v>4540</v>
      </c>
      <c r="H184" t="str">
        <f>VLOOKUP(G184,'1996 Pres Raw'!C:D,1,FALSE)</f>
        <v>ABSENTEE</v>
      </c>
      <c r="I184">
        <f>VLOOKUP(G184,'1996 Pres Raw'!C:D,2,FALSE)</f>
        <v>0</v>
      </c>
      <c r="K184" s="211" t="s">
        <v>4848</v>
      </c>
      <c r="L184" s="211" t="s">
        <v>5929</v>
      </c>
      <c r="M184" s="211" t="s">
        <v>5693</v>
      </c>
      <c r="N184" s="211" t="s">
        <v>5929</v>
      </c>
      <c r="O184" t="str">
        <f t="shared" si="4"/>
        <v>12-273</v>
      </c>
      <c r="P184" t="str">
        <f t="shared" si="5"/>
        <v>ANCHORAGE 273</v>
      </c>
    </row>
    <row r="185" spans="1:16" x14ac:dyDescent="0.25">
      <c r="A185" s="193" t="s">
        <v>4841</v>
      </c>
      <c r="B185" s="193" t="s">
        <v>4541</v>
      </c>
      <c r="C185" s="211" t="str">
        <f>VLOOKUP(A185,'1996 Pres Raw'!A:C,1,FALSE)</f>
        <v>12-995</v>
      </c>
      <c r="D185" s="211" t="str">
        <f>VLOOKUP(A185,'1996 Pres Raw'!A:C,3,FALSE)</f>
        <v>QUESTON</v>
      </c>
      <c r="G185" s="193" t="s">
        <v>4541</v>
      </c>
      <c r="H185" t="str">
        <f>VLOOKUP(G185,'1996 Pres Raw'!C:D,1,FALSE)</f>
        <v>QUESTION</v>
      </c>
      <c r="I185">
        <f>VLOOKUP(G185,'1996 Pres Raw'!C:D,2,FALSE)</f>
        <v>0</v>
      </c>
      <c r="K185" s="211" t="s">
        <v>4849</v>
      </c>
      <c r="L185" s="211" t="s">
        <v>5929</v>
      </c>
      <c r="M185" s="211" t="s">
        <v>5694</v>
      </c>
      <c r="N185" s="211" t="s">
        <v>5929</v>
      </c>
      <c r="O185" t="str">
        <f t="shared" si="4"/>
        <v>12-275</v>
      </c>
      <c r="P185" t="str">
        <f t="shared" si="5"/>
        <v>ANCHORAGE 275</v>
      </c>
    </row>
    <row r="186" spans="1:16" x14ac:dyDescent="0.25">
      <c r="A186" s="193" t="s">
        <v>4840</v>
      </c>
      <c r="B186" s="193" t="s">
        <v>4542</v>
      </c>
      <c r="C186" s="211" t="str">
        <f>VLOOKUP(A186,'1996 Pres Raw'!A:C,1,FALSE)</f>
        <v>12-TOT</v>
      </c>
      <c r="D186" s="211" t="str">
        <f>VLOOKUP(A186,'1996 Pres Raw'!A:C,3,FALSE)</f>
        <v>TOTALS</v>
      </c>
      <c r="G186" s="193" t="s">
        <v>4542</v>
      </c>
      <c r="H186" t="str">
        <f>VLOOKUP(G186,'1996 Pres Raw'!C:D,1,FALSE)</f>
        <v>TOTAL</v>
      </c>
      <c r="I186">
        <f>VLOOKUP(G186,'1996 Pres Raw'!C:D,2,FALSE)</f>
        <v>0</v>
      </c>
      <c r="K186" s="211" t="s">
        <v>4842</v>
      </c>
      <c r="L186" s="211" t="s">
        <v>5929</v>
      </c>
      <c r="M186" s="211" t="s">
        <v>5631</v>
      </c>
      <c r="N186" s="211" t="s">
        <v>5929</v>
      </c>
      <c r="O186" t="str">
        <f t="shared" si="4"/>
        <v>12-991</v>
      </c>
      <c r="P186" t="str">
        <f t="shared" si="5"/>
        <v>ABSENTEE</v>
      </c>
    </row>
    <row r="187" spans="1:16" x14ac:dyDescent="0.25">
      <c r="A187" s="193" t="s">
        <v>4862</v>
      </c>
      <c r="B187" s="193" t="s">
        <v>4850</v>
      </c>
      <c r="C187" s="211" t="str">
        <f>VLOOKUP(A187,'1996 Pres Raw'!A:C,1,FALSE)</f>
        <v>13-277</v>
      </c>
      <c r="D187" s="211" t="str">
        <f>VLOOKUP(A187,'1996 Pres Raw'!A:C,3,FALSE)</f>
        <v>ANCH #277</v>
      </c>
      <c r="G187" s="193" t="s">
        <v>5697</v>
      </c>
      <c r="H187" t="str">
        <f>VLOOKUP(G187,'1996 Pres Raw'!C:D,1,FALSE)</f>
        <v>ANCH #277</v>
      </c>
      <c r="I187" t="str">
        <f>VLOOKUP(G187,'1996 Pres Raw'!C:D,2,FALSE)</f>
        <v>Anchorage</v>
      </c>
      <c r="K187" s="211" t="s">
        <v>4841</v>
      </c>
      <c r="L187" s="211" t="s">
        <v>5929</v>
      </c>
      <c r="M187" s="211" t="s">
        <v>5632</v>
      </c>
      <c r="N187" s="211" t="s">
        <v>5929</v>
      </c>
      <c r="O187" t="str">
        <f t="shared" si="4"/>
        <v>12-995</v>
      </c>
      <c r="P187" t="str">
        <f t="shared" si="5"/>
        <v>QUESTION</v>
      </c>
    </row>
    <row r="188" spans="1:16" x14ac:dyDescent="0.25">
      <c r="A188" s="193" t="s">
        <v>4863</v>
      </c>
      <c r="B188" s="193" t="s">
        <v>4851</v>
      </c>
      <c r="C188" s="211" t="str">
        <f>VLOOKUP(A188,'1996 Pres Raw'!A:C,1,FALSE)</f>
        <v>13-279</v>
      </c>
      <c r="D188" s="211" t="str">
        <f>VLOOKUP(A188,'1996 Pres Raw'!A:C,3,FALSE)</f>
        <v>ANCH #279</v>
      </c>
      <c r="G188" s="193" t="s">
        <v>5698</v>
      </c>
      <c r="H188" t="str">
        <f>VLOOKUP(G188,'1996 Pres Raw'!C:D,1,FALSE)</f>
        <v>ANCH #279</v>
      </c>
      <c r="I188" t="str">
        <f>VLOOKUP(G188,'1996 Pres Raw'!C:D,2,FALSE)</f>
        <v>Anchorage</v>
      </c>
      <c r="K188" s="211" t="s">
        <v>4840</v>
      </c>
      <c r="M188" s="211" t="s">
        <v>5639</v>
      </c>
      <c r="O188" t="str">
        <f t="shared" si="4"/>
        <v>12-TOT</v>
      </c>
      <c r="P188" t="str">
        <f t="shared" si="5"/>
        <v>TOTAL</v>
      </c>
    </row>
    <row r="189" spans="1:16" x14ac:dyDescent="0.25">
      <c r="A189" s="193" t="s">
        <v>4864</v>
      </c>
      <c r="B189" s="193" t="s">
        <v>4852</v>
      </c>
      <c r="C189" s="211" t="str">
        <f>VLOOKUP(A189,'1996 Pres Raw'!A:C,1,FALSE)</f>
        <v>13-281</v>
      </c>
      <c r="D189" s="211" t="str">
        <f>VLOOKUP(A189,'1996 Pres Raw'!A:C,3,FALSE)</f>
        <v>ANCH 281</v>
      </c>
      <c r="G189" s="193" t="s">
        <v>5699</v>
      </c>
      <c r="H189" t="str">
        <f>VLOOKUP(G189,'1996 Pres Raw'!C:D,1,FALSE)</f>
        <v>ANCH 281</v>
      </c>
      <c r="I189" t="str">
        <f>VLOOKUP(G189,'1996 Pres Raw'!C:D,2,FALSE)</f>
        <v>Anchorage</v>
      </c>
      <c r="O189" t="e">
        <f t="shared" si="4"/>
        <v>#N/A</v>
      </c>
      <c r="P189" t="e">
        <f t="shared" si="5"/>
        <v>#N/A</v>
      </c>
    </row>
    <row r="190" spans="1:16" x14ac:dyDescent="0.25">
      <c r="A190" s="193" t="s">
        <v>4865</v>
      </c>
      <c r="B190" s="193" t="s">
        <v>4853</v>
      </c>
      <c r="C190" s="211" t="str">
        <f>VLOOKUP(A190,'1996 Pres Raw'!A:C,1,FALSE)</f>
        <v>13-283</v>
      </c>
      <c r="D190" s="211" t="str">
        <f>VLOOKUP(A190,'1996 Pres Raw'!A:C,3,FALSE)</f>
        <v>ANCH 283</v>
      </c>
      <c r="G190" s="193" t="s">
        <v>5700</v>
      </c>
      <c r="H190" t="str">
        <f>VLOOKUP(G190,'1996 Pres Raw'!C:D,1,FALSE)</f>
        <v>ANCH 283</v>
      </c>
      <c r="I190" t="str">
        <f>VLOOKUP(G190,'1996 Pres Raw'!C:D,2,FALSE)</f>
        <v>Anchorage</v>
      </c>
      <c r="K190" s="211" t="s">
        <v>5695</v>
      </c>
      <c r="L190" s="211" t="s">
        <v>5929</v>
      </c>
      <c r="M190" s="211" t="s">
        <v>5696</v>
      </c>
      <c r="N190" s="211" t="s">
        <v>5929</v>
      </c>
      <c r="O190" t="e">
        <f t="shared" si="4"/>
        <v>#N/A</v>
      </c>
      <c r="P190" t="e">
        <f t="shared" si="5"/>
        <v>#N/A</v>
      </c>
    </row>
    <row r="191" spans="1:16" x14ac:dyDescent="0.25">
      <c r="A191" s="193" t="s">
        <v>4866</v>
      </c>
      <c r="B191" s="193" t="s">
        <v>4854</v>
      </c>
      <c r="C191" s="211" t="str">
        <f>VLOOKUP(A191,'1996 Pres Raw'!A:C,1,FALSE)</f>
        <v>13-285</v>
      </c>
      <c r="D191" s="211" t="str">
        <f>VLOOKUP(A191,'1996 Pres Raw'!A:C,3,FALSE)</f>
        <v>ANCH 285</v>
      </c>
      <c r="G191" s="193" t="s">
        <v>5701</v>
      </c>
      <c r="H191" t="str">
        <f>VLOOKUP(G191,'1996 Pres Raw'!C:D,1,FALSE)</f>
        <v>ANCH 285</v>
      </c>
      <c r="I191" t="str">
        <f>VLOOKUP(G191,'1996 Pres Raw'!C:D,2,FALSE)</f>
        <v>Anchorage</v>
      </c>
      <c r="K191" s="211" t="s">
        <v>4862</v>
      </c>
      <c r="L191" s="211" t="s">
        <v>5929</v>
      </c>
      <c r="M191" s="211" t="s">
        <v>5697</v>
      </c>
      <c r="N191" s="211" t="s">
        <v>5929</v>
      </c>
      <c r="O191" t="str">
        <f t="shared" si="4"/>
        <v>13-277</v>
      </c>
      <c r="P191" t="str">
        <f t="shared" si="5"/>
        <v>ANCHORAGE 277</v>
      </c>
    </row>
    <row r="192" spans="1:16" x14ac:dyDescent="0.25">
      <c r="A192" s="193" t="s">
        <v>4867</v>
      </c>
      <c r="B192" s="193" t="s">
        <v>4855</v>
      </c>
      <c r="C192" s="211" t="str">
        <f>VLOOKUP(A192,'1996 Pres Raw'!A:C,1,FALSE)</f>
        <v>13-287</v>
      </c>
      <c r="D192" s="211" t="str">
        <f>VLOOKUP(A192,'1996 Pres Raw'!A:C,3,FALSE)</f>
        <v>ANCH 287</v>
      </c>
      <c r="G192" s="193" t="s">
        <v>5702</v>
      </c>
      <c r="H192" t="str">
        <f>VLOOKUP(G192,'1996 Pres Raw'!C:D,1,FALSE)</f>
        <v>ANCH 287</v>
      </c>
      <c r="I192" t="str">
        <f>VLOOKUP(G192,'1996 Pres Raw'!C:D,2,FALSE)</f>
        <v>Anchorage</v>
      </c>
      <c r="K192" s="211" t="s">
        <v>4863</v>
      </c>
      <c r="L192" s="211" t="s">
        <v>5929</v>
      </c>
      <c r="M192" s="211" t="s">
        <v>5698</v>
      </c>
      <c r="N192" s="211" t="s">
        <v>5929</v>
      </c>
      <c r="O192" t="str">
        <f t="shared" si="4"/>
        <v>13-279</v>
      </c>
      <c r="P192" t="str">
        <f t="shared" si="5"/>
        <v>ANCHORAGE 279</v>
      </c>
    </row>
    <row r="193" spans="1:16" x14ac:dyDescent="0.25">
      <c r="A193" s="193" t="s">
        <v>4868</v>
      </c>
      <c r="B193" s="193" t="s">
        <v>4856</v>
      </c>
      <c r="C193" s="211" t="str">
        <f>VLOOKUP(A193,'1996 Pres Raw'!A:C,1,FALSE)</f>
        <v>13-289</v>
      </c>
      <c r="D193" s="211" t="str">
        <f>VLOOKUP(A193,'1996 Pres Raw'!A:C,3,FALSE)</f>
        <v>ANCH 289</v>
      </c>
      <c r="G193" s="193" t="s">
        <v>5703</v>
      </c>
      <c r="H193" t="str">
        <f>VLOOKUP(G193,'1996 Pres Raw'!C:D,1,FALSE)</f>
        <v>ANCH 289</v>
      </c>
      <c r="I193" t="str">
        <f>VLOOKUP(G193,'1996 Pres Raw'!C:D,2,FALSE)</f>
        <v>Anchorage</v>
      </c>
      <c r="K193" s="211" t="s">
        <v>4864</v>
      </c>
      <c r="L193" s="211" t="s">
        <v>5929</v>
      </c>
      <c r="M193" s="211" t="s">
        <v>5699</v>
      </c>
      <c r="N193" s="211" t="s">
        <v>5929</v>
      </c>
      <c r="O193" t="str">
        <f t="shared" si="4"/>
        <v>13-281</v>
      </c>
      <c r="P193" t="str">
        <f t="shared" si="5"/>
        <v>ANCHORAGE 281</v>
      </c>
    </row>
    <row r="194" spans="1:16" x14ac:dyDescent="0.25">
      <c r="A194" s="193" t="s">
        <v>4869</v>
      </c>
      <c r="B194" s="193" t="s">
        <v>4857</v>
      </c>
      <c r="C194" s="211" t="str">
        <f>VLOOKUP(A194,'1996 Pres Raw'!A:C,1,FALSE)</f>
        <v>13-291</v>
      </c>
      <c r="D194" s="211" t="str">
        <f>VLOOKUP(A194,'1996 Pres Raw'!A:C,3,FALSE)</f>
        <v>ANCH 291</v>
      </c>
      <c r="G194" s="193" t="s">
        <v>5704</v>
      </c>
      <c r="H194" t="str">
        <f>VLOOKUP(G194,'1996 Pres Raw'!C:D,1,FALSE)</f>
        <v>ANCH 291</v>
      </c>
      <c r="I194" t="str">
        <f>VLOOKUP(G194,'1996 Pres Raw'!C:D,2,FALSE)</f>
        <v>Anchorage</v>
      </c>
      <c r="K194" s="211" t="s">
        <v>4865</v>
      </c>
      <c r="L194" s="211" t="s">
        <v>5929</v>
      </c>
      <c r="M194" s="211" t="s">
        <v>5700</v>
      </c>
      <c r="N194" s="211" t="s">
        <v>5929</v>
      </c>
      <c r="O194" t="str">
        <f t="shared" si="4"/>
        <v>13-283</v>
      </c>
      <c r="P194" t="str">
        <f t="shared" si="5"/>
        <v>ANCHORAGE 283</v>
      </c>
    </row>
    <row r="195" spans="1:16" x14ac:dyDescent="0.25">
      <c r="A195" s="193" t="s">
        <v>4870</v>
      </c>
      <c r="B195" s="193" t="s">
        <v>4858</v>
      </c>
      <c r="C195" s="211" t="str">
        <f>VLOOKUP(A195,'1996 Pres Raw'!A:C,1,FALSE)</f>
        <v>13-293</v>
      </c>
      <c r="D195" s="211" t="str">
        <f>VLOOKUP(A195,'1996 Pres Raw'!A:C,3,FALSE)</f>
        <v>ANCH 293</v>
      </c>
      <c r="G195" s="193" t="s">
        <v>5705</v>
      </c>
      <c r="H195" t="str">
        <f>VLOOKUP(G195,'1996 Pres Raw'!C:D,1,FALSE)</f>
        <v>ANCH 293</v>
      </c>
      <c r="I195" t="str">
        <f>VLOOKUP(G195,'1996 Pres Raw'!C:D,2,FALSE)</f>
        <v>Anchorage</v>
      </c>
      <c r="K195" s="211" t="s">
        <v>4866</v>
      </c>
      <c r="L195" s="211" t="s">
        <v>5929</v>
      </c>
      <c r="M195" s="211" t="s">
        <v>5701</v>
      </c>
      <c r="N195" s="211" t="s">
        <v>5929</v>
      </c>
      <c r="O195" t="str">
        <f t="shared" ref="O195:O258" si="6">VLOOKUP(K195,A:B,1,FALSE)</f>
        <v>13-285</v>
      </c>
      <c r="P195" t="str">
        <f t="shared" ref="P195:P258" si="7">VLOOKUP(K195,A:B,2,FALSE)</f>
        <v>ANCHORAGE 285</v>
      </c>
    </row>
    <row r="196" spans="1:16" x14ac:dyDescent="0.25">
      <c r="A196" s="193" t="s">
        <v>4861</v>
      </c>
      <c r="B196" s="193" t="s">
        <v>4540</v>
      </c>
      <c r="C196" s="211" t="str">
        <f>VLOOKUP(A196,'1996 Pres Raw'!A:C,1,FALSE)</f>
        <v>13-991</v>
      </c>
      <c r="D196" s="211" t="str">
        <f>VLOOKUP(A196,'1996 Pres Raw'!A:C,3,FALSE)</f>
        <v>ABSENTE</v>
      </c>
      <c r="G196" s="193" t="s">
        <v>4540</v>
      </c>
      <c r="H196" t="str">
        <f>VLOOKUP(G196,'1996 Pres Raw'!C:D,1,FALSE)</f>
        <v>ABSENTEE</v>
      </c>
      <c r="I196">
        <f>VLOOKUP(G196,'1996 Pres Raw'!C:D,2,FALSE)</f>
        <v>0</v>
      </c>
      <c r="K196" s="211" t="s">
        <v>4867</v>
      </c>
      <c r="L196" s="211" t="s">
        <v>5929</v>
      </c>
      <c r="M196" s="211" t="s">
        <v>5702</v>
      </c>
      <c r="N196" s="211" t="s">
        <v>5929</v>
      </c>
      <c r="O196" t="str">
        <f t="shared" si="6"/>
        <v>13-287</v>
      </c>
      <c r="P196" t="str">
        <f t="shared" si="7"/>
        <v>ANCHORAGE 287</v>
      </c>
    </row>
    <row r="197" spans="1:16" x14ac:dyDescent="0.25">
      <c r="A197" s="193" t="s">
        <v>4860</v>
      </c>
      <c r="B197" s="193" t="s">
        <v>4541</v>
      </c>
      <c r="C197" s="211" t="str">
        <f>VLOOKUP(A197,'1996 Pres Raw'!A:C,1,FALSE)</f>
        <v>13-995</v>
      </c>
      <c r="D197" s="211" t="str">
        <f>VLOOKUP(A197,'1996 Pres Raw'!A:C,3,FALSE)</f>
        <v>QUESTON</v>
      </c>
      <c r="G197" s="193" t="s">
        <v>4541</v>
      </c>
      <c r="H197" t="str">
        <f>VLOOKUP(G197,'1996 Pres Raw'!C:D,1,FALSE)</f>
        <v>QUESTION</v>
      </c>
      <c r="I197">
        <f>VLOOKUP(G197,'1996 Pres Raw'!C:D,2,FALSE)</f>
        <v>0</v>
      </c>
      <c r="K197" s="211" t="s">
        <v>4868</v>
      </c>
      <c r="L197" s="211" t="s">
        <v>5929</v>
      </c>
      <c r="M197" s="211" t="s">
        <v>5703</v>
      </c>
      <c r="N197" s="211" t="s">
        <v>5929</v>
      </c>
      <c r="O197" t="str">
        <f t="shared" si="6"/>
        <v>13-289</v>
      </c>
      <c r="P197" t="str">
        <f t="shared" si="7"/>
        <v>ANCHORAGE 289</v>
      </c>
    </row>
    <row r="198" spans="1:16" x14ac:dyDescent="0.25">
      <c r="A198" s="193" t="s">
        <v>4859</v>
      </c>
      <c r="B198" s="193" t="s">
        <v>4542</v>
      </c>
      <c r="C198" s="211" t="str">
        <f>VLOOKUP(A198,'1996 Pres Raw'!A:C,1,FALSE)</f>
        <v>13-TOT</v>
      </c>
      <c r="D198" s="211" t="str">
        <f>VLOOKUP(A198,'1996 Pres Raw'!A:C,3,FALSE)</f>
        <v>TOTALS</v>
      </c>
      <c r="G198" s="193" t="s">
        <v>4542</v>
      </c>
      <c r="H198" t="str">
        <f>VLOOKUP(G198,'1996 Pres Raw'!C:D,1,FALSE)</f>
        <v>TOTAL</v>
      </c>
      <c r="I198">
        <f>VLOOKUP(G198,'1996 Pres Raw'!C:D,2,FALSE)</f>
        <v>0</v>
      </c>
      <c r="K198" s="211" t="s">
        <v>4869</v>
      </c>
      <c r="L198" s="211" t="s">
        <v>5929</v>
      </c>
      <c r="M198" s="211" t="s">
        <v>5704</v>
      </c>
      <c r="N198" s="211" t="s">
        <v>5929</v>
      </c>
      <c r="O198" t="str">
        <f t="shared" si="6"/>
        <v>13-291</v>
      </c>
      <c r="P198" t="str">
        <f t="shared" si="7"/>
        <v>ANCHORAGE 291</v>
      </c>
    </row>
    <row r="199" spans="1:16" x14ac:dyDescent="0.25">
      <c r="A199" s="193" t="s">
        <v>4878</v>
      </c>
      <c r="B199" s="193" t="s">
        <v>4871</v>
      </c>
      <c r="C199" s="211" t="str">
        <f>VLOOKUP(A199,'1996 Pres Raw'!A:C,1,FALSE)</f>
        <v>14-295</v>
      </c>
      <c r="D199" s="211" t="str">
        <f>VLOOKUP(A199,'1996 Pres Raw'!A:C,3,FALSE)</f>
        <v>ANCH #295</v>
      </c>
      <c r="G199" s="193" t="s">
        <v>5706</v>
      </c>
      <c r="H199" t="str">
        <f>VLOOKUP(G199,'1996 Pres Raw'!C:D,1,FALSE)</f>
        <v>ANCH #295</v>
      </c>
      <c r="I199" t="str">
        <f>VLOOKUP(G199,'1996 Pres Raw'!C:D,2,FALSE)</f>
        <v>Anchorage</v>
      </c>
      <c r="K199" s="211" t="s">
        <v>4870</v>
      </c>
      <c r="L199" s="211" t="s">
        <v>5929</v>
      </c>
      <c r="M199" s="211" t="s">
        <v>5705</v>
      </c>
      <c r="N199" s="211" t="s">
        <v>5929</v>
      </c>
      <c r="O199" t="str">
        <f t="shared" si="6"/>
        <v>13-293</v>
      </c>
      <c r="P199" t="str">
        <f t="shared" si="7"/>
        <v>ANCHORAGE 293</v>
      </c>
    </row>
    <row r="200" spans="1:16" x14ac:dyDescent="0.25">
      <c r="A200" s="193" t="s">
        <v>4879</v>
      </c>
      <c r="B200" s="193" t="s">
        <v>4872</v>
      </c>
      <c r="C200" s="211" t="str">
        <f>VLOOKUP(A200,'1996 Pres Raw'!A:C,1,FALSE)</f>
        <v>14-297</v>
      </c>
      <c r="D200" s="211" t="str">
        <f>VLOOKUP(A200,'1996 Pres Raw'!A:C,3,FALSE)</f>
        <v>ANCH #297</v>
      </c>
      <c r="G200" s="193" t="s">
        <v>5707</v>
      </c>
      <c r="H200" t="str">
        <f>VLOOKUP(G200,'1996 Pres Raw'!C:D,1,FALSE)</f>
        <v>ANCH #297</v>
      </c>
      <c r="I200" t="str">
        <f>VLOOKUP(G200,'1996 Pres Raw'!C:D,2,FALSE)</f>
        <v>Anchorage</v>
      </c>
      <c r="K200" s="211" t="s">
        <v>4861</v>
      </c>
      <c r="L200" s="211" t="s">
        <v>5929</v>
      </c>
      <c r="M200" s="211" t="s">
        <v>5631</v>
      </c>
      <c r="N200" s="211" t="s">
        <v>5929</v>
      </c>
      <c r="O200" t="str">
        <f t="shared" si="6"/>
        <v>13-991</v>
      </c>
      <c r="P200" t="str">
        <f t="shared" si="7"/>
        <v>ABSENTEE</v>
      </c>
    </row>
    <row r="201" spans="1:16" x14ac:dyDescent="0.25">
      <c r="A201" s="193" t="s">
        <v>4880</v>
      </c>
      <c r="B201" s="193" t="s">
        <v>4873</v>
      </c>
      <c r="C201" s="211" t="str">
        <f>VLOOKUP(A201,'1996 Pres Raw'!A:C,1,FALSE)</f>
        <v>14-299</v>
      </c>
      <c r="D201" s="211" t="str">
        <f>VLOOKUP(A201,'1996 Pres Raw'!A:C,3,FALSE)</f>
        <v>ANCH #299</v>
      </c>
      <c r="G201" s="193" t="s">
        <v>5708</v>
      </c>
      <c r="H201" t="str">
        <f>VLOOKUP(G201,'1996 Pres Raw'!C:D,1,FALSE)</f>
        <v>ANCH #299</v>
      </c>
      <c r="I201" t="str">
        <f>VLOOKUP(G201,'1996 Pres Raw'!C:D,2,FALSE)</f>
        <v>Anchorage</v>
      </c>
      <c r="K201" s="211" t="s">
        <v>4860</v>
      </c>
      <c r="L201" s="211" t="s">
        <v>5929</v>
      </c>
      <c r="M201" s="211" t="s">
        <v>5632</v>
      </c>
      <c r="N201" s="211" t="s">
        <v>5929</v>
      </c>
      <c r="O201" t="str">
        <f t="shared" si="6"/>
        <v>13-995</v>
      </c>
      <c r="P201" t="str">
        <f t="shared" si="7"/>
        <v>QUESTION</v>
      </c>
    </row>
    <row r="202" spans="1:16" x14ac:dyDescent="0.25">
      <c r="A202" s="193" t="s">
        <v>4881</v>
      </c>
      <c r="B202" s="193" t="s">
        <v>4874</v>
      </c>
      <c r="C202" s="211" t="str">
        <f>VLOOKUP(A202,'1996 Pres Raw'!A:C,1,FALSE)</f>
        <v>14-301</v>
      </c>
      <c r="D202" s="211" t="str">
        <f>VLOOKUP(A202,'1996 Pres Raw'!A:C,3,FALSE)</f>
        <v>ANCH #301</v>
      </c>
      <c r="G202" s="193" t="s">
        <v>5709</v>
      </c>
      <c r="H202" t="str">
        <f>VLOOKUP(G202,'1996 Pres Raw'!C:D,1,FALSE)</f>
        <v>ANCH #301</v>
      </c>
      <c r="I202" t="str">
        <f>VLOOKUP(G202,'1996 Pres Raw'!C:D,2,FALSE)</f>
        <v>Anchorage</v>
      </c>
      <c r="K202" s="211" t="s">
        <v>4859</v>
      </c>
      <c r="M202" s="211" t="s">
        <v>5639</v>
      </c>
      <c r="O202" t="str">
        <f t="shared" si="6"/>
        <v>13-TOT</v>
      </c>
      <c r="P202" t="str">
        <f t="shared" si="7"/>
        <v>TOTAL</v>
      </c>
    </row>
    <row r="203" spans="1:16" x14ac:dyDescent="0.25">
      <c r="A203" s="193" t="s">
        <v>4877</v>
      </c>
      <c r="B203" s="193" t="s">
        <v>4540</v>
      </c>
      <c r="C203" s="211" t="str">
        <f>VLOOKUP(A203,'1996 Pres Raw'!A:C,1,FALSE)</f>
        <v>14-991</v>
      </c>
      <c r="D203" s="211" t="str">
        <f>VLOOKUP(A203,'1996 Pres Raw'!A:C,3,FALSE)</f>
        <v>ABSENTE</v>
      </c>
      <c r="G203" s="193" t="s">
        <v>4540</v>
      </c>
      <c r="H203" t="str">
        <f>VLOOKUP(G203,'1996 Pres Raw'!C:D,1,FALSE)</f>
        <v>ABSENTEE</v>
      </c>
      <c r="I203">
        <f>VLOOKUP(G203,'1996 Pres Raw'!C:D,2,FALSE)</f>
        <v>0</v>
      </c>
      <c r="O203" t="e">
        <f t="shared" si="6"/>
        <v>#N/A</v>
      </c>
      <c r="P203" t="e">
        <f t="shared" si="7"/>
        <v>#N/A</v>
      </c>
    </row>
    <row r="204" spans="1:16" x14ac:dyDescent="0.25">
      <c r="A204" s="193" t="s">
        <v>4876</v>
      </c>
      <c r="B204" s="193" t="s">
        <v>4541</v>
      </c>
      <c r="C204" s="211" t="str">
        <f>VLOOKUP(A204,'1996 Pres Raw'!A:C,1,FALSE)</f>
        <v>14-995</v>
      </c>
      <c r="D204" s="211" t="str">
        <f>VLOOKUP(A204,'1996 Pres Raw'!A:C,3,FALSE)</f>
        <v>QUESTON</v>
      </c>
      <c r="G204" s="193" t="s">
        <v>4541</v>
      </c>
      <c r="H204" t="str">
        <f>VLOOKUP(G204,'1996 Pres Raw'!C:D,1,FALSE)</f>
        <v>QUESTION</v>
      </c>
      <c r="I204">
        <f>VLOOKUP(G204,'1996 Pres Raw'!C:D,2,FALSE)</f>
        <v>0</v>
      </c>
      <c r="K204" s="211" t="s">
        <v>4878</v>
      </c>
      <c r="L204" s="211" t="s">
        <v>5929</v>
      </c>
      <c r="M204" s="211" t="s">
        <v>5706</v>
      </c>
      <c r="N204" s="211" t="s">
        <v>5929</v>
      </c>
      <c r="O204" t="str">
        <f t="shared" si="6"/>
        <v>14-295</v>
      </c>
      <c r="P204" t="str">
        <f t="shared" si="7"/>
        <v>ANCHORAGE 295</v>
      </c>
    </row>
    <row r="205" spans="1:16" x14ac:dyDescent="0.25">
      <c r="A205" s="193" t="s">
        <v>4875</v>
      </c>
      <c r="B205" s="193" t="s">
        <v>4542</v>
      </c>
      <c r="C205" s="211" t="str">
        <f>VLOOKUP(A205,'1996 Pres Raw'!A:C,1,FALSE)</f>
        <v>14-TOT</v>
      </c>
      <c r="D205" s="211" t="str">
        <f>VLOOKUP(A205,'1996 Pres Raw'!A:C,3,FALSE)</f>
        <v>TOTALS</v>
      </c>
      <c r="G205" s="193" t="s">
        <v>4542</v>
      </c>
      <c r="H205" t="str">
        <f>VLOOKUP(G205,'1996 Pres Raw'!C:D,1,FALSE)</f>
        <v>TOTAL</v>
      </c>
      <c r="I205">
        <f>VLOOKUP(G205,'1996 Pres Raw'!C:D,2,FALSE)</f>
        <v>0</v>
      </c>
      <c r="K205" s="211" t="s">
        <v>4879</v>
      </c>
      <c r="L205" s="211" t="s">
        <v>5929</v>
      </c>
      <c r="M205" s="211" t="s">
        <v>5707</v>
      </c>
      <c r="N205" s="211" t="s">
        <v>5929</v>
      </c>
      <c r="O205" t="str">
        <f t="shared" si="6"/>
        <v>14-297</v>
      </c>
      <c r="P205" t="str">
        <f t="shared" si="7"/>
        <v>ANCHORAGE 297</v>
      </c>
    </row>
    <row r="206" spans="1:16" x14ac:dyDescent="0.25">
      <c r="A206" s="193" t="s">
        <v>4893</v>
      </c>
      <c r="B206" s="193" t="s">
        <v>4882</v>
      </c>
      <c r="C206" s="211" t="str">
        <f>VLOOKUP(A206,'1996 Pres Raw'!A:C,1,FALSE)</f>
        <v>15-303</v>
      </c>
      <c r="D206" s="211" t="str">
        <f>VLOOKUP(A206,'1996 Pres Raw'!A:C,3,FALSE)</f>
        <v>ANCH 303</v>
      </c>
      <c r="G206" s="193" t="s">
        <v>5710</v>
      </c>
      <c r="H206" t="str">
        <f>VLOOKUP(G206,'1996 Pres Raw'!C:D,1,FALSE)</f>
        <v>ANCH 303</v>
      </c>
      <c r="I206" t="str">
        <f>VLOOKUP(G206,'1996 Pres Raw'!C:D,2,FALSE)</f>
        <v>Anchorage</v>
      </c>
      <c r="K206" s="211" t="s">
        <v>4880</v>
      </c>
      <c r="L206" s="211" t="s">
        <v>5929</v>
      </c>
      <c r="M206" s="211" t="s">
        <v>5708</v>
      </c>
      <c r="N206" s="211" t="s">
        <v>5929</v>
      </c>
      <c r="O206" t="str">
        <f t="shared" si="6"/>
        <v>14-299</v>
      </c>
      <c r="P206" t="str">
        <f t="shared" si="7"/>
        <v>ANCHORAGE 299</v>
      </c>
    </row>
    <row r="207" spans="1:16" x14ac:dyDescent="0.25">
      <c r="A207" s="193" t="s">
        <v>4894</v>
      </c>
      <c r="B207" s="193" t="s">
        <v>4883</v>
      </c>
      <c r="C207" s="211" t="str">
        <f>VLOOKUP(A207,'1996 Pres Raw'!A:C,1,FALSE)</f>
        <v>15-305</v>
      </c>
      <c r="D207" s="211" t="str">
        <f>VLOOKUP(A207,'1996 Pres Raw'!A:C,3,FALSE)</f>
        <v>ANCH 305</v>
      </c>
      <c r="G207" s="193" t="s">
        <v>5711</v>
      </c>
      <c r="H207" t="str">
        <f>VLOOKUP(G207,'1996 Pres Raw'!C:D,1,FALSE)</f>
        <v>ANCH 305</v>
      </c>
      <c r="I207" t="str">
        <f>VLOOKUP(G207,'1996 Pres Raw'!C:D,2,FALSE)</f>
        <v>Anchorage</v>
      </c>
      <c r="K207" s="211" t="s">
        <v>4881</v>
      </c>
      <c r="L207" s="211" t="s">
        <v>5929</v>
      </c>
      <c r="M207" s="211" t="s">
        <v>5709</v>
      </c>
      <c r="N207" s="211" t="s">
        <v>5929</v>
      </c>
      <c r="O207" t="str">
        <f t="shared" si="6"/>
        <v>14-301</v>
      </c>
      <c r="P207" t="str">
        <f t="shared" si="7"/>
        <v>ANCHORAGE 301</v>
      </c>
    </row>
    <row r="208" spans="1:16" x14ac:dyDescent="0.25">
      <c r="A208" s="193" t="s">
        <v>4895</v>
      </c>
      <c r="B208" s="193" t="s">
        <v>4884</v>
      </c>
      <c r="C208" s="211" t="str">
        <f>VLOOKUP(A208,'1996 Pres Raw'!A:C,1,FALSE)</f>
        <v>15-307</v>
      </c>
      <c r="D208" s="211" t="str">
        <f>VLOOKUP(A208,'1996 Pres Raw'!A:C,3,FALSE)</f>
        <v>ANCH 307</v>
      </c>
      <c r="G208" s="193" t="s">
        <v>5712</v>
      </c>
      <c r="H208" t="str">
        <f>VLOOKUP(G208,'1996 Pres Raw'!C:D,1,FALSE)</f>
        <v>ANCH 307</v>
      </c>
      <c r="I208" t="str">
        <f>VLOOKUP(G208,'1996 Pres Raw'!C:D,2,FALSE)</f>
        <v>Anchorage</v>
      </c>
      <c r="K208" s="211" t="s">
        <v>4877</v>
      </c>
      <c r="L208" s="211" t="s">
        <v>5929</v>
      </c>
      <c r="M208" s="211" t="s">
        <v>5631</v>
      </c>
      <c r="N208" s="211" t="s">
        <v>5929</v>
      </c>
      <c r="O208" t="str">
        <f t="shared" si="6"/>
        <v>14-991</v>
      </c>
      <c r="P208" t="str">
        <f t="shared" si="7"/>
        <v>ABSENTEE</v>
      </c>
    </row>
    <row r="209" spans="1:16" x14ac:dyDescent="0.25">
      <c r="A209" s="193" t="s">
        <v>4896</v>
      </c>
      <c r="B209" s="193" t="s">
        <v>4885</v>
      </c>
      <c r="C209" s="211" t="str">
        <f>VLOOKUP(A209,'1996 Pres Raw'!A:C,1,FALSE)</f>
        <v>15-309</v>
      </c>
      <c r="D209" s="211" t="str">
        <f>VLOOKUP(A209,'1996 Pres Raw'!A:C,3,FALSE)</f>
        <v>ANCH 309</v>
      </c>
      <c r="G209" s="193" t="s">
        <v>5713</v>
      </c>
      <c r="H209" t="str">
        <f>VLOOKUP(G209,'1996 Pres Raw'!C:D,1,FALSE)</f>
        <v>ANCH 309</v>
      </c>
      <c r="I209" t="str">
        <f>VLOOKUP(G209,'1996 Pres Raw'!C:D,2,FALSE)</f>
        <v>Anchorage</v>
      </c>
      <c r="K209" s="211" t="s">
        <v>4876</v>
      </c>
      <c r="L209" s="211" t="s">
        <v>5929</v>
      </c>
      <c r="M209" s="211" t="s">
        <v>5632</v>
      </c>
      <c r="N209" s="211" t="s">
        <v>5929</v>
      </c>
      <c r="O209" t="str">
        <f t="shared" si="6"/>
        <v>14-995</v>
      </c>
      <c r="P209" t="str">
        <f t="shared" si="7"/>
        <v>QUESTION</v>
      </c>
    </row>
    <row r="210" spans="1:16" x14ac:dyDescent="0.25">
      <c r="A210" s="193" t="s">
        <v>4897</v>
      </c>
      <c r="B210" s="193" t="s">
        <v>4886</v>
      </c>
      <c r="C210" s="211" t="str">
        <f>VLOOKUP(A210,'1996 Pres Raw'!A:C,1,FALSE)</f>
        <v>15-311</v>
      </c>
      <c r="D210" s="211" t="str">
        <f>VLOOKUP(A210,'1996 Pres Raw'!A:C,3,FALSE)</f>
        <v>ANCH 311</v>
      </c>
      <c r="G210" s="193" t="s">
        <v>5714</v>
      </c>
      <c r="H210" t="str">
        <f>VLOOKUP(G210,'1996 Pres Raw'!C:D,1,FALSE)</f>
        <v>ANCH 311</v>
      </c>
      <c r="I210" t="str">
        <f>VLOOKUP(G210,'1996 Pres Raw'!C:D,2,FALSE)</f>
        <v>Anchorage</v>
      </c>
      <c r="K210" s="211" t="s">
        <v>4875</v>
      </c>
      <c r="M210" s="211" t="s">
        <v>5639</v>
      </c>
      <c r="O210" t="str">
        <f t="shared" si="6"/>
        <v>14-TOT</v>
      </c>
      <c r="P210" t="str">
        <f t="shared" si="7"/>
        <v>TOTAL</v>
      </c>
    </row>
    <row r="211" spans="1:16" x14ac:dyDescent="0.25">
      <c r="A211" s="193" t="s">
        <v>4898</v>
      </c>
      <c r="B211" s="193" t="s">
        <v>4887</v>
      </c>
      <c r="C211" s="211" t="str">
        <f>VLOOKUP(A211,'1996 Pres Raw'!A:C,1,FALSE)</f>
        <v>15-313</v>
      </c>
      <c r="D211" s="211" t="str">
        <f>VLOOKUP(A211,'1996 Pres Raw'!A:C,3,FALSE)</f>
        <v>ANCH 313</v>
      </c>
      <c r="G211" s="193" t="s">
        <v>5715</v>
      </c>
      <c r="H211" t="str">
        <f>VLOOKUP(G211,'1996 Pres Raw'!C:D,1,FALSE)</f>
        <v>ANCH 313</v>
      </c>
      <c r="I211" t="str">
        <f>VLOOKUP(G211,'1996 Pres Raw'!C:D,2,FALSE)</f>
        <v>Anchorage</v>
      </c>
      <c r="O211" t="e">
        <f t="shared" si="6"/>
        <v>#N/A</v>
      </c>
      <c r="P211" t="e">
        <f t="shared" si="7"/>
        <v>#N/A</v>
      </c>
    </row>
    <row r="212" spans="1:16" x14ac:dyDescent="0.25">
      <c r="A212" s="193" t="s">
        <v>4899</v>
      </c>
      <c r="B212" s="193" t="s">
        <v>4888</v>
      </c>
      <c r="C212" s="211" t="str">
        <f>VLOOKUP(A212,'1996 Pres Raw'!A:C,1,FALSE)</f>
        <v>15-315</v>
      </c>
      <c r="D212" s="211" t="str">
        <f>VLOOKUP(A212,'1996 Pres Raw'!A:C,3,FALSE)</f>
        <v>ANCH 315</v>
      </c>
      <c r="G212" s="193" t="s">
        <v>5716</v>
      </c>
      <c r="H212" t="str">
        <f>VLOOKUP(G212,'1996 Pres Raw'!C:D,1,FALSE)</f>
        <v>ANCH 315</v>
      </c>
      <c r="I212" t="str">
        <f>VLOOKUP(G212,'1996 Pres Raw'!C:D,2,FALSE)</f>
        <v>Anchorage</v>
      </c>
      <c r="K212" s="211" t="s">
        <v>4893</v>
      </c>
      <c r="L212" s="211" t="s">
        <v>5929</v>
      </c>
      <c r="M212" s="211" t="s">
        <v>5710</v>
      </c>
      <c r="N212" s="211" t="s">
        <v>5929</v>
      </c>
      <c r="O212" t="str">
        <f t="shared" si="6"/>
        <v>15-303</v>
      </c>
      <c r="P212" t="str">
        <f t="shared" si="7"/>
        <v>ANCHORAGE 303</v>
      </c>
    </row>
    <row r="213" spans="1:16" ht="28.8" x14ac:dyDescent="0.25">
      <c r="A213" s="193" t="s">
        <v>4900</v>
      </c>
      <c r="B213" s="205" t="s">
        <v>4889</v>
      </c>
      <c r="C213" s="211" t="str">
        <f>VLOOKUP(A213,'1996 Pres Raw'!A:C,1,FALSE)</f>
        <v>15-317</v>
      </c>
      <c r="D213" s="211" t="str">
        <f>VLOOKUP(A213,'1996 Pres Raw'!A:C,3,FALSE)</f>
        <v>ANCH 317</v>
      </c>
      <c r="G213" s="205" t="s">
        <v>5717</v>
      </c>
      <c r="H213" t="str">
        <f>VLOOKUP(G213,'1996 Pres Raw'!C:D,1,FALSE)</f>
        <v>ANCH 317</v>
      </c>
      <c r="I213" t="str">
        <f>VLOOKUP(G213,'1996 Pres Raw'!C:D,2,FALSE)</f>
        <v>Anchorage</v>
      </c>
      <c r="K213" s="211" t="s">
        <v>4894</v>
      </c>
      <c r="L213" s="211" t="s">
        <v>5929</v>
      </c>
      <c r="M213" s="211" t="s">
        <v>5711</v>
      </c>
      <c r="N213" s="211" t="s">
        <v>5929</v>
      </c>
      <c r="O213" t="str">
        <f t="shared" si="6"/>
        <v>15-305</v>
      </c>
      <c r="P213" t="str">
        <f t="shared" si="7"/>
        <v>ANCHORAGE 305</v>
      </c>
    </row>
    <row r="214" spans="1:16" x14ac:dyDescent="0.25">
      <c r="A214" s="193" t="s">
        <v>4892</v>
      </c>
      <c r="B214" s="193" t="s">
        <v>4540</v>
      </c>
      <c r="C214" s="211" t="str">
        <f>VLOOKUP(A214,'1996 Pres Raw'!A:C,1,FALSE)</f>
        <v>15-991</v>
      </c>
      <c r="D214" s="211" t="str">
        <f>VLOOKUP(A214,'1996 Pres Raw'!A:C,3,FALSE)</f>
        <v>ABSENTE</v>
      </c>
      <c r="G214" s="193" t="s">
        <v>4540</v>
      </c>
      <c r="H214" t="str">
        <f>VLOOKUP(G214,'1996 Pres Raw'!C:D,1,FALSE)</f>
        <v>ABSENTEE</v>
      </c>
      <c r="I214">
        <f>VLOOKUP(G214,'1996 Pres Raw'!C:D,2,FALSE)</f>
        <v>0</v>
      </c>
      <c r="K214" s="211" t="s">
        <v>4895</v>
      </c>
      <c r="L214" s="211" t="s">
        <v>5929</v>
      </c>
      <c r="M214" s="211" t="s">
        <v>5712</v>
      </c>
      <c r="N214" s="211" t="s">
        <v>5929</v>
      </c>
      <c r="O214" t="str">
        <f t="shared" si="6"/>
        <v>15-307</v>
      </c>
      <c r="P214" t="str">
        <f t="shared" si="7"/>
        <v>ANCHORAGE 307</v>
      </c>
    </row>
    <row r="215" spans="1:16" x14ac:dyDescent="0.25">
      <c r="A215" s="193" t="s">
        <v>4891</v>
      </c>
      <c r="B215" s="193" t="s">
        <v>4541</v>
      </c>
      <c r="C215" s="211" t="str">
        <f>VLOOKUP(A215,'1996 Pres Raw'!A:C,1,FALSE)</f>
        <v>15-995</v>
      </c>
      <c r="D215" s="211" t="str">
        <f>VLOOKUP(A215,'1996 Pres Raw'!A:C,3,FALSE)</f>
        <v>QUESTON</v>
      </c>
      <c r="G215" s="193" t="s">
        <v>4541</v>
      </c>
      <c r="H215" t="str">
        <f>VLOOKUP(G215,'1996 Pres Raw'!C:D,1,FALSE)</f>
        <v>QUESTION</v>
      </c>
      <c r="I215">
        <f>VLOOKUP(G215,'1996 Pres Raw'!C:D,2,FALSE)</f>
        <v>0</v>
      </c>
      <c r="K215" s="211" t="s">
        <v>4896</v>
      </c>
      <c r="L215" s="211" t="s">
        <v>5929</v>
      </c>
      <c r="M215" s="211" t="s">
        <v>5713</v>
      </c>
      <c r="N215" s="211" t="s">
        <v>5929</v>
      </c>
      <c r="O215" t="str">
        <f t="shared" si="6"/>
        <v>15-309</v>
      </c>
      <c r="P215" t="str">
        <f t="shared" si="7"/>
        <v>ANCHORAGE 309</v>
      </c>
    </row>
    <row r="216" spans="1:16" x14ac:dyDescent="0.25">
      <c r="A216" s="193" t="s">
        <v>4890</v>
      </c>
      <c r="B216" s="193" t="s">
        <v>4542</v>
      </c>
      <c r="C216" s="211" t="str">
        <f>VLOOKUP(A216,'1996 Pres Raw'!A:C,1,FALSE)</f>
        <v>15-TOT</v>
      </c>
      <c r="D216" s="211" t="str">
        <f>VLOOKUP(A216,'1996 Pres Raw'!A:C,3,FALSE)</f>
        <v>TOTALS</v>
      </c>
      <c r="G216" s="193" t="s">
        <v>4542</v>
      </c>
      <c r="H216" t="str">
        <f>VLOOKUP(G216,'1996 Pres Raw'!C:D,1,FALSE)</f>
        <v>TOTAL</v>
      </c>
      <c r="I216">
        <f>VLOOKUP(G216,'1996 Pres Raw'!C:D,2,FALSE)</f>
        <v>0</v>
      </c>
      <c r="K216" s="211" t="s">
        <v>4897</v>
      </c>
      <c r="L216" s="211" t="s">
        <v>5929</v>
      </c>
      <c r="M216" s="211" t="s">
        <v>5714</v>
      </c>
      <c r="N216" s="211" t="s">
        <v>5929</v>
      </c>
      <c r="O216" t="str">
        <f t="shared" si="6"/>
        <v>15-311</v>
      </c>
      <c r="P216" t="str">
        <f t="shared" si="7"/>
        <v>ANCHORAGE 311</v>
      </c>
    </row>
    <row r="217" spans="1:16" x14ac:dyDescent="0.25">
      <c r="A217" s="193" t="s">
        <v>4911</v>
      </c>
      <c r="B217" s="193" t="s">
        <v>4901</v>
      </c>
      <c r="C217" s="211" t="str">
        <f>VLOOKUP(A217,'1996 Pres Raw'!A:C,1,FALSE)</f>
        <v>16-321</v>
      </c>
      <c r="D217" s="211" t="str">
        <f>VLOOKUP(A217,'1996 Pres Raw'!A:C,3,FALSE)</f>
        <v>ANCH 321</v>
      </c>
      <c r="G217" s="193" t="s">
        <v>5718</v>
      </c>
      <c r="H217" t="str">
        <f>VLOOKUP(G217,'1996 Pres Raw'!C:D,1,FALSE)</f>
        <v>ANCH 321</v>
      </c>
      <c r="I217" t="str">
        <f>VLOOKUP(G217,'1996 Pres Raw'!C:D,2,FALSE)</f>
        <v>Anchorage</v>
      </c>
      <c r="K217" s="211" t="s">
        <v>4898</v>
      </c>
      <c r="L217" s="211" t="s">
        <v>5929</v>
      </c>
      <c r="M217" s="211" t="s">
        <v>5715</v>
      </c>
      <c r="N217" s="211" t="s">
        <v>5929</v>
      </c>
      <c r="O217" t="str">
        <f t="shared" si="6"/>
        <v>15-313</v>
      </c>
      <c r="P217" t="str">
        <f t="shared" si="7"/>
        <v>ANCHORAGE 313</v>
      </c>
    </row>
    <row r="218" spans="1:16" x14ac:dyDescent="0.25">
      <c r="A218" s="193" t="s">
        <v>4912</v>
      </c>
      <c r="B218" s="193" t="s">
        <v>4902</v>
      </c>
      <c r="C218" s="211" t="str">
        <f>VLOOKUP(A218,'1996 Pres Raw'!A:C,1,FALSE)</f>
        <v>16-323</v>
      </c>
      <c r="D218" s="211" t="str">
        <f>VLOOKUP(A218,'1996 Pres Raw'!A:C,3,FALSE)</f>
        <v>ANCH 323</v>
      </c>
      <c r="G218" s="193" t="s">
        <v>5719</v>
      </c>
      <c r="H218" t="str">
        <f>VLOOKUP(G218,'1996 Pres Raw'!C:D,1,FALSE)</f>
        <v>ANCH 323</v>
      </c>
      <c r="I218" t="str">
        <f>VLOOKUP(G218,'1996 Pres Raw'!C:D,2,FALSE)</f>
        <v>Anchorage</v>
      </c>
      <c r="K218" s="211" t="s">
        <v>4899</v>
      </c>
      <c r="L218" s="211" t="s">
        <v>5929</v>
      </c>
      <c r="M218" s="211" t="s">
        <v>5716</v>
      </c>
      <c r="N218" s="211" t="s">
        <v>5929</v>
      </c>
      <c r="O218" t="str">
        <f t="shared" si="6"/>
        <v>15-315</v>
      </c>
      <c r="P218" t="str">
        <f t="shared" si="7"/>
        <v>ANCHORAGE 315</v>
      </c>
    </row>
    <row r="219" spans="1:16" x14ac:dyDescent="0.25">
      <c r="A219" s="193" t="s">
        <v>4913</v>
      </c>
      <c r="B219" s="193" t="s">
        <v>4903</v>
      </c>
      <c r="C219" s="211" t="e">
        <f>VLOOKUP(A219,'1996 Pres Raw'!A:C,1,FALSE)</f>
        <v>#N/A</v>
      </c>
      <c r="D219" s="211" t="e">
        <f>VLOOKUP(A219,'1996 Pres Raw'!A:C,3,FALSE)</f>
        <v>#N/A</v>
      </c>
      <c r="G219" s="193" t="s">
        <v>5955</v>
      </c>
      <c r="H219" t="e">
        <f>VLOOKUP(G219,'1996 Pres Raw'!C:D,1,FALSE)</f>
        <v>#N/A</v>
      </c>
      <c r="I219" t="s">
        <v>5929</v>
      </c>
      <c r="K219" s="211" t="s">
        <v>4900</v>
      </c>
      <c r="L219" s="211" t="s">
        <v>5929</v>
      </c>
      <c r="M219" s="211" t="s">
        <v>5717</v>
      </c>
      <c r="N219" s="211" t="s">
        <v>5929</v>
      </c>
      <c r="O219" t="str">
        <f t="shared" si="6"/>
        <v>15-317</v>
      </c>
      <c r="P219" t="str">
        <f t="shared" si="7"/>
        <v>ANCHORAGE 317</v>
      </c>
    </row>
    <row r="220" spans="1:16" x14ac:dyDescent="0.25">
      <c r="A220" s="193" t="s">
        <v>4914</v>
      </c>
      <c r="B220" s="193" t="s">
        <v>4904</v>
      </c>
      <c r="C220" s="211" t="str">
        <f>VLOOKUP(A220,'1996 Pres Raw'!A:C,1,FALSE)</f>
        <v>16-327</v>
      </c>
      <c r="D220" s="211" t="str">
        <f>VLOOKUP(A220,'1996 Pres Raw'!A:C,3,FALSE)</f>
        <v>ANCH 327</v>
      </c>
      <c r="G220" s="193" t="s">
        <v>5720</v>
      </c>
      <c r="H220" t="str">
        <f>VLOOKUP(G220,'1996 Pres Raw'!C:D,1,FALSE)</f>
        <v>ANCH 327</v>
      </c>
      <c r="I220" t="str">
        <f>VLOOKUP(G220,'1996 Pres Raw'!C:D,2,FALSE)</f>
        <v>Anchorage</v>
      </c>
      <c r="K220" s="211" t="s">
        <v>4892</v>
      </c>
      <c r="L220" s="211" t="s">
        <v>5929</v>
      </c>
      <c r="M220" s="211" t="s">
        <v>5631</v>
      </c>
      <c r="N220" s="211" t="s">
        <v>5929</v>
      </c>
      <c r="O220" t="str">
        <f t="shared" si="6"/>
        <v>15-991</v>
      </c>
      <c r="P220" t="str">
        <f t="shared" si="7"/>
        <v>ABSENTEE</v>
      </c>
    </row>
    <row r="221" spans="1:16" x14ac:dyDescent="0.25">
      <c r="A221" s="193" t="s">
        <v>4915</v>
      </c>
      <c r="B221" s="193" t="s">
        <v>4905</v>
      </c>
      <c r="C221" s="211" t="str">
        <f>VLOOKUP(A221,'1996 Pres Raw'!A:C,1,FALSE)</f>
        <v>16-329</v>
      </c>
      <c r="D221" s="211" t="str">
        <f>VLOOKUP(A221,'1996 Pres Raw'!A:C,3,FALSE)</f>
        <v>ANCH 329</v>
      </c>
      <c r="G221" s="193" t="s">
        <v>5721</v>
      </c>
      <c r="H221" t="str">
        <f>VLOOKUP(G221,'1996 Pres Raw'!C:D,1,FALSE)</f>
        <v>ANCH 329</v>
      </c>
      <c r="I221" t="str">
        <f>VLOOKUP(G221,'1996 Pres Raw'!C:D,2,FALSE)</f>
        <v>Anchorage</v>
      </c>
      <c r="K221" s="211" t="s">
        <v>4891</v>
      </c>
      <c r="L221" s="211" t="s">
        <v>5929</v>
      </c>
      <c r="M221" s="211" t="s">
        <v>5632</v>
      </c>
      <c r="N221" s="211" t="s">
        <v>5929</v>
      </c>
      <c r="O221" t="str">
        <f t="shared" si="6"/>
        <v>15-995</v>
      </c>
      <c r="P221" t="str">
        <f t="shared" si="7"/>
        <v>QUESTION</v>
      </c>
    </row>
    <row r="222" spans="1:16" x14ac:dyDescent="0.25">
      <c r="A222" s="193" t="s">
        <v>4916</v>
      </c>
      <c r="B222" s="193" t="s">
        <v>4906</v>
      </c>
      <c r="C222" s="211" t="str">
        <f>VLOOKUP(A222,'1996 Pres Raw'!A:C,1,FALSE)</f>
        <v>16-331</v>
      </c>
      <c r="D222" s="211" t="str">
        <f>VLOOKUP(A222,'1996 Pres Raw'!A:C,3,FALSE)</f>
        <v>ANCH 331</v>
      </c>
      <c r="G222" s="193" t="s">
        <v>5722</v>
      </c>
      <c r="H222" t="str">
        <f>VLOOKUP(G222,'1996 Pres Raw'!C:D,1,FALSE)</f>
        <v>ANCH 331</v>
      </c>
      <c r="I222" t="str">
        <f>VLOOKUP(G222,'1996 Pres Raw'!C:D,2,FALSE)</f>
        <v>Anchorage</v>
      </c>
      <c r="K222" s="211" t="s">
        <v>4890</v>
      </c>
      <c r="M222" s="211" t="s">
        <v>5639</v>
      </c>
      <c r="O222" t="str">
        <f t="shared" si="6"/>
        <v>15-TOT</v>
      </c>
      <c r="P222" t="str">
        <f t="shared" si="7"/>
        <v>TOTAL</v>
      </c>
    </row>
    <row r="223" spans="1:16" x14ac:dyDescent="0.25">
      <c r="A223" s="193" t="s">
        <v>4917</v>
      </c>
      <c r="B223" s="193" t="s">
        <v>4907</v>
      </c>
      <c r="C223" s="211" t="str">
        <f>VLOOKUP(A223,'1996 Pres Raw'!A:C,1,FALSE)</f>
        <v>16-333</v>
      </c>
      <c r="D223" s="211" t="str">
        <f>VLOOKUP(A223,'1996 Pres Raw'!A:C,3,FALSE)</f>
        <v>ANCH 333</v>
      </c>
      <c r="G223" s="193" t="s">
        <v>5723</v>
      </c>
      <c r="H223" t="str">
        <f>VLOOKUP(G223,'1996 Pres Raw'!C:D,1,FALSE)</f>
        <v>ANCH 333</v>
      </c>
      <c r="I223" t="str">
        <f>VLOOKUP(G223,'1996 Pres Raw'!C:D,2,FALSE)</f>
        <v>Anchorage</v>
      </c>
      <c r="O223" t="e">
        <f t="shared" si="6"/>
        <v>#N/A</v>
      </c>
      <c r="P223" t="e">
        <f t="shared" si="7"/>
        <v>#N/A</v>
      </c>
    </row>
    <row r="224" spans="1:16" x14ac:dyDescent="0.25">
      <c r="A224" s="193" t="s">
        <v>4908</v>
      </c>
      <c r="B224" s="193" t="s">
        <v>4540</v>
      </c>
      <c r="C224" s="211" t="str">
        <f>VLOOKUP(A224,'1996 Pres Raw'!A:C,1,FALSE)</f>
        <v>16-991</v>
      </c>
      <c r="D224" s="211" t="str">
        <f>VLOOKUP(A224,'1996 Pres Raw'!A:C,3,FALSE)</f>
        <v>ABSENTE</v>
      </c>
      <c r="G224" s="193" t="s">
        <v>4540</v>
      </c>
      <c r="H224" t="str">
        <f>VLOOKUP(G224,'1996 Pres Raw'!C:D,1,FALSE)</f>
        <v>ABSENTEE</v>
      </c>
      <c r="I224">
        <f>VLOOKUP(G224,'1996 Pres Raw'!C:D,2,FALSE)</f>
        <v>0</v>
      </c>
      <c r="K224" s="211" t="s">
        <v>4911</v>
      </c>
      <c r="L224" s="211" t="s">
        <v>5929</v>
      </c>
      <c r="M224" s="211" t="s">
        <v>5718</v>
      </c>
      <c r="N224" s="211" t="s">
        <v>5929</v>
      </c>
      <c r="O224" t="str">
        <f t="shared" si="6"/>
        <v>16-321</v>
      </c>
      <c r="P224" t="str">
        <f t="shared" si="7"/>
        <v>ANCHORAGE 321</v>
      </c>
    </row>
    <row r="225" spans="1:16" x14ac:dyDescent="0.25">
      <c r="A225" s="193" t="s">
        <v>4909</v>
      </c>
      <c r="B225" s="193" t="s">
        <v>4541</v>
      </c>
      <c r="C225" s="211" t="str">
        <f>VLOOKUP(A225,'1996 Pres Raw'!A:C,1,FALSE)</f>
        <v>16-995</v>
      </c>
      <c r="D225" s="211" t="str">
        <f>VLOOKUP(A225,'1996 Pres Raw'!A:C,3,FALSE)</f>
        <v>QUESTON</v>
      </c>
      <c r="G225" s="193" t="s">
        <v>4541</v>
      </c>
      <c r="H225" t="str">
        <f>VLOOKUP(G225,'1996 Pres Raw'!C:D,1,FALSE)</f>
        <v>QUESTION</v>
      </c>
      <c r="I225">
        <f>VLOOKUP(G225,'1996 Pres Raw'!C:D,2,FALSE)</f>
        <v>0</v>
      </c>
      <c r="K225" s="211" t="s">
        <v>4912</v>
      </c>
      <c r="L225" s="211" t="s">
        <v>5929</v>
      </c>
      <c r="M225" s="211" t="s">
        <v>5719</v>
      </c>
      <c r="N225" s="211" t="s">
        <v>5929</v>
      </c>
      <c r="O225" t="str">
        <f t="shared" si="6"/>
        <v>16-323</v>
      </c>
      <c r="P225" t="str">
        <f t="shared" si="7"/>
        <v>ANCHORAGE 323</v>
      </c>
    </row>
    <row r="226" spans="1:16" x14ac:dyDescent="0.25">
      <c r="A226" s="193" t="s">
        <v>4910</v>
      </c>
      <c r="B226" s="193" t="s">
        <v>4542</v>
      </c>
      <c r="C226" s="211" t="str">
        <f>VLOOKUP(A226,'1996 Pres Raw'!A:C,1,FALSE)</f>
        <v>16-TOT</v>
      </c>
      <c r="D226" s="211" t="str">
        <f>VLOOKUP(A226,'1996 Pres Raw'!A:C,3,FALSE)</f>
        <v>TOTALS</v>
      </c>
      <c r="G226" s="193" t="s">
        <v>4542</v>
      </c>
      <c r="H226" t="str">
        <f>VLOOKUP(G226,'1996 Pres Raw'!C:D,1,FALSE)</f>
        <v>TOTAL</v>
      </c>
      <c r="I226">
        <f>VLOOKUP(G226,'1996 Pres Raw'!C:D,2,FALSE)</f>
        <v>0</v>
      </c>
      <c r="K226" s="211" t="s">
        <v>4914</v>
      </c>
      <c r="L226" s="211" t="s">
        <v>5929</v>
      </c>
      <c r="M226" s="211" t="s">
        <v>5720</v>
      </c>
      <c r="N226" s="211" t="s">
        <v>5929</v>
      </c>
      <c r="O226" t="str">
        <f t="shared" si="6"/>
        <v>16-327</v>
      </c>
      <c r="P226" t="str">
        <f t="shared" si="7"/>
        <v>ANCHORAGE 327</v>
      </c>
    </row>
    <row r="227" spans="1:16" x14ac:dyDescent="0.25">
      <c r="A227" s="193" t="s">
        <v>4934</v>
      </c>
      <c r="B227" s="193" t="s">
        <v>4918</v>
      </c>
      <c r="C227" s="211" t="str">
        <f>VLOOKUP(A227,'1996 Pres Raw'!A:C,1,FALSE)</f>
        <v>17-335</v>
      </c>
      <c r="D227" s="211" t="str">
        <f>VLOOKUP(A227,'1996 Pres Raw'!A:C,3,FALSE)</f>
        <v>ANCH 335</v>
      </c>
      <c r="G227" s="193" t="s">
        <v>5724</v>
      </c>
      <c r="H227" t="str">
        <f>VLOOKUP(G227,'1996 Pres Raw'!C:D,1,FALSE)</f>
        <v>ANCH 335</v>
      </c>
      <c r="I227" t="str">
        <f>VLOOKUP(G227,'1996 Pres Raw'!C:D,2,FALSE)</f>
        <v>Anchorage</v>
      </c>
      <c r="K227" s="211" t="s">
        <v>4915</v>
      </c>
      <c r="L227" s="211" t="s">
        <v>5929</v>
      </c>
      <c r="M227" s="211" t="s">
        <v>5721</v>
      </c>
      <c r="N227" s="211" t="s">
        <v>5929</v>
      </c>
      <c r="O227" t="str">
        <f t="shared" si="6"/>
        <v>16-329</v>
      </c>
      <c r="P227" t="str">
        <f t="shared" si="7"/>
        <v>ANCHORAGE 329</v>
      </c>
    </row>
    <row r="228" spans="1:16" x14ac:dyDescent="0.25">
      <c r="A228" s="193" t="s">
        <v>4933</v>
      </c>
      <c r="B228" s="193" t="s">
        <v>4919</v>
      </c>
      <c r="C228" s="211" t="str">
        <f>VLOOKUP(A228,'1996 Pres Raw'!A:C,1,FALSE)</f>
        <v>17-337</v>
      </c>
      <c r="D228" s="211" t="str">
        <f>VLOOKUP(A228,'1996 Pres Raw'!A:C,3,FALSE)</f>
        <v>ANCH 337</v>
      </c>
      <c r="G228" s="193" t="s">
        <v>5725</v>
      </c>
      <c r="H228" t="str">
        <f>VLOOKUP(G228,'1996 Pres Raw'!C:D,1,FALSE)</f>
        <v>ANCH 337</v>
      </c>
      <c r="I228" t="str">
        <f>VLOOKUP(G228,'1996 Pres Raw'!C:D,2,FALSE)</f>
        <v>Anchorage</v>
      </c>
      <c r="K228" s="211" t="s">
        <v>4916</v>
      </c>
      <c r="L228" s="211" t="s">
        <v>5929</v>
      </c>
      <c r="M228" s="211" t="s">
        <v>5722</v>
      </c>
      <c r="N228" s="211" t="s">
        <v>5929</v>
      </c>
      <c r="O228" t="str">
        <f t="shared" si="6"/>
        <v>16-331</v>
      </c>
      <c r="P228" t="str">
        <f t="shared" si="7"/>
        <v>ANCHORAGE 331</v>
      </c>
    </row>
    <row r="229" spans="1:16" x14ac:dyDescent="0.25">
      <c r="A229" s="193" t="s">
        <v>4932</v>
      </c>
      <c r="B229" s="193" t="s">
        <v>4920</v>
      </c>
      <c r="C229" s="211" t="str">
        <f>VLOOKUP(A229,'1996 Pres Raw'!A:C,1,FALSE)</f>
        <v>17-339</v>
      </c>
      <c r="D229" s="211" t="str">
        <f>VLOOKUP(A229,'1996 Pres Raw'!A:C,3,FALSE)</f>
        <v>ANCH 339</v>
      </c>
      <c r="G229" s="193" t="s">
        <v>5726</v>
      </c>
      <c r="H229" t="str">
        <f>VLOOKUP(G229,'1996 Pres Raw'!C:D,1,FALSE)</f>
        <v>ANCH 339</v>
      </c>
      <c r="I229" t="str">
        <f>VLOOKUP(G229,'1996 Pres Raw'!C:D,2,FALSE)</f>
        <v>Anchorage</v>
      </c>
      <c r="K229" s="211" t="s">
        <v>4917</v>
      </c>
      <c r="L229" s="211" t="s">
        <v>5929</v>
      </c>
      <c r="M229" s="211" t="s">
        <v>5723</v>
      </c>
      <c r="N229" s="211" t="s">
        <v>5929</v>
      </c>
      <c r="O229" t="str">
        <f t="shared" si="6"/>
        <v>16-333</v>
      </c>
      <c r="P229" t="str">
        <f t="shared" si="7"/>
        <v>ANCHORAGE 333</v>
      </c>
    </row>
    <row r="230" spans="1:16" x14ac:dyDescent="0.25">
      <c r="A230" s="193" t="s">
        <v>4931</v>
      </c>
      <c r="B230" s="193" t="s">
        <v>4921</v>
      </c>
      <c r="C230" s="211" t="str">
        <f>VLOOKUP(A230,'1996 Pres Raw'!A:C,1,FALSE)</f>
        <v>17-341</v>
      </c>
      <c r="D230" s="211" t="str">
        <f>VLOOKUP(A230,'1996 Pres Raw'!A:C,3,FALSE)</f>
        <v>ANCH 341</v>
      </c>
      <c r="G230" s="193" t="s">
        <v>5727</v>
      </c>
      <c r="H230" t="str">
        <f>VLOOKUP(G230,'1996 Pres Raw'!C:D,1,FALSE)</f>
        <v>ANCH 341</v>
      </c>
      <c r="I230" t="str">
        <f>VLOOKUP(G230,'1996 Pres Raw'!C:D,2,FALSE)</f>
        <v>Anchorage</v>
      </c>
      <c r="K230" s="211" t="s">
        <v>4908</v>
      </c>
      <c r="L230" s="211" t="s">
        <v>5929</v>
      </c>
      <c r="M230" s="211" t="s">
        <v>5631</v>
      </c>
      <c r="N230" s="211" t="s">
        <v>5929</v>
      </c>
      <c r="O230" t="str">
        <f t="shared" si="6"/>
        <v>16-991</v>
      </c>
      <c r="P230" t="str">
        <f t="shared" si="7"/>
        <v>ABSENTEE</v>
      </c>
    </row>
    <row r="231" spans="1:16" x14ac:dyDescent="0.25">
      <c r="A231" s="193" t="s">
        <v>4930</v>
      </c>
      <c r="B231" s="193" t="s">
        <v>4922</v>
      </c>
      <c r="C231" s="211" t="str">
        <f>VLOOKUP(A231,'1996 Pres Raw'!A:C,1,FALSE)</f>
        <v>17-343</v>
      </c>
      <c r="D231" s="211" t="str">
        <f>VLOOKUP(A231,'1996 Pres Raw'!A:C,3,FALSE)</f>
        <v>ANCH 343</v>
      </c>
      <c r="G231" s="193" t="s">
        <v>5728</v>
      </c>
      <c r="H231" t="str">
        <f>VLOOKUP(G231,'1996 Pres Raw'!C:D,1,FALSE)</f>
        <v>ANCH 343</v>
      </c>
      <c r="I231" t="str">
        <f>VLOOKUP(G231,'1996 Pres Raw'!C:D,2,FALSE)</f>
        <v>Anchorage</v>
      </c>
      <c r="K231" s="211" t="s">
        <v>4909</v>
      </c>
      <c r="L231" s="211" t="s">
        <v>5929</v>
      </c>
      <c r="M231" s="211" t="s">
        <v>5632</v>
      </c>
      <c r="N231" s="211" t="s">
        <v>5929</v>
      </c>
      <c r="O231" t="str">
        <f t="shared" si="6"/>
        <v>16-995</v>
      </c>
      <c r="P231" t="str">
        <f t="shared" si="7"/>
        <v>QUESTION</v>
      </c>
    </row>
    <row r="232" spans="1:16" x14ac:dyDescent="0.25">
      <c r="A232" s="193" t="s">
        <v>4929</v>
      </c>
      <c r="B232" s="193" t="s">
        <v>4923</v>
      </c>
      <c r="C232" s="211" t="str">
        <f>VLOOKUP(A232,'1996 Pres Raw'!A:C,1,FALSE)</f>
        <v>17-345</v>
      </c>
      <c r="D232" s="211" t="str">
        <f>VLOOKUP(A232,'1996 Pres Raw'!A:C,3,FALSE)</f>
        <v>ANCH 345</v>
      </c>
      <c r="G232" s="193" t="s">
        <v>5729</v>
      </c>
      <c r="H232" t="str">
        <f>VLOOKUP(G232,'1996 Pres Raw'!C:D,1,FALSE)</f>
        <v>ANCH 345</v>
      </c>
      <c r="I232" t="str">
        <f>VLOOKUP(G232,'1996 Pres Raw'!C:D,2,FALSE)</f>
        <v>Anchorage</v>
      </c>
      <c r="K232" s="211" t="s">
        <v>4910</v>
      </c>
      <c r="M232" s="211" t="s">
        <v>5639</v>
      </c>
      <c r="O232" t="str">
        <f t="shared" si="6"/>
        <v>16-TOT</v>
      </c>
      <c r="P232" t="str">
        <f t="shared" si="7"/>
        <v>TOTAL</v>
      </c>
    </row>
    <row r="233" spans="1:16" x14ac:dyDescent="0.25">
      <c r="A233" s="193" t="s">
        <v>4928</v>
      </c>
      <c r="B233" s="193" t="s">
        <v>4924</v>
      </c>
      <c r="C233" s="211" t="str">
        <f>VLOOKUP(A233,'1996 Pres Raw'!A:C,1,FALSE)</f>
        <v>17-347</v>
      </c>
      <c r="D233" s="211" t="str">
        <f>VLOOKUP(A233,'1996 Pres Raw'!A:C,3,FALSE)</f>
        <v>ANCH 347</v>
      </c>
      <c r="G233" s="193" t="s">
        <v>5730</v>
      </c>
      <c r="H233" t="str">
        <f>VLOOKUP(G233,'1996 Pres Raw'!C:D,1,FALSE)</f>
        <v>ANCH 347</v>
      </c>
      <c r="I233" t="str">
        <f>VLOOKUP(G233,'1996 Pres Raw'!C:D,2,FALSE)</f>
        <v>Anchorage</v>
      </c>
      <c r="O233" t="e">
        <f t="shared" si="6"/>
        <v>#N/A</v>
      </c>
      <c r="P233" t="e">
        <f t="shared" si="7"/>
        <v>#N/A</v>
      </c>
    </row>
    <row r="234" spans="1:16" x14ac:dyDescent="0.25">
      <c r="A234" s="193" t="s">
        <v>4927</v>
      </c>
      <c r="B234" s="193" t="s">
        <v>4540</v>
      </c>
      <c r="C234" s="211" t="str">
        <f>VLOOKUP(A234,'1996 Pres Raw'!A:C,1,FALSE)</f>
        <v>17-991</v>
      </c>
      <c r="D234" s="211" t="str">
        <f>VLOOKUP(A234,'1996 Pres Raw'!A:C,3,FALSE)</f>
        <v>ABSENTE</v>
      </c>
      <c r="G234" s="193" t="s">
        <v>4540</v>
      </c>
      <c r="H234" t="str">
        <f>VLOOKUP(G234,'1996 Pres Raw'!C:D,1,FALSE)</f>
        <v>ABSENTEE</v>
      </c>
      <c r="I234">
        <f>VLOOKUP(G234,'1996 Pres Raw'!C:D,2,FALSE)</f>
        <v>0</v>
      </c>
      <c r="K234" s="211" t="s">
        <v>4934</v>
      </c>
      <c r="L234" s="211" t="s">
        <v>5929</v>
      </c>
      <c r="M234" s="211" t="s">
        <v>5724</v>
      </c>
      <c r="N234" s="211" t="s">
        <v>5929</v>
      </c>
      <c r="O234" t="str">
        <f t="shared" si="6"/>
        <v>17-335</v>
      </c>
      <c r="P234" t="str">
        <f t="shared" si="7"/>
        <v>ANCHORAGE 335</v>
      </c>
    </row>
    <row r="235" spans="1:16" x14ac:dyDescent="0.25">
      <c r="A235" s="193" t="s">
        <v>4926</v>
      </c>
      <c r="B235" s="193" t="s">
        <v>4541</v>
      </c>
      <c r="C235" s="211" t="str">
        <f>VLOOKUP(A235,'1996 Pres Raw'!A:C,1,FALSE)</f>
        <v>17-995</v>
      </c>
      <c r="D235" s="211" t="str">
        <f>VLOOKUP(A235,'1996 Pres Raw'!A:C,3,FALSE)</f>
        <v>QUESTON</v>
      </c>
      <c r="G235" s="193" t="s">
        <v>4541</v>
      </c>
      <c r="H235" t="str">
        <f>VLOOKUP(G235,'1996 Pres Raw'!C:D,1,FALSE)</f>
        <v>QUESTION</v>
      </c>
      <c r="I235">
        <f>VLOOKUP(G235,'1996 Pres Raw'!C:D,2,FALSE)</f>
        <v>0</v>
      </c>
      <c r="K235" s="211" t="s">
        <v>4933</v>
      </c>
      <c r="L235" s="211" t="s">
        <v>5929</v>
      </c>
      <c r="M235" s="211" t="s">
        <v>5725</v>
      </c>
      <c r="N235" s="211" t="s">
        <v>5929</v>
      </c>
      <c r="O235" t="str">
        <f t="shared" si="6"/>
        <v>17-337</v>
      </c>
      <c r="P235" t="str">
        <f t="shared" si="7"/>
        <v>ANCHORAGE 337</v>
      </c>
    </row>
    <row r="236" spans="1:16" x14ac:dyDescent="0.25">
      <c r="A236" s="193" t="s">
        <v>4925</v>
      </c>
      <c r="B236" s="193" t="s">
        <v>4542</v>
      </c>
      <c r="C236" s="211" t="str">
        <f>VLOOKUP(A236,'1996 Pres Raw'!A:C,1,FALSE)</f>
        <v>17-TOT</v>
      </c>
      <c r="D236" s="211" t="str">
        <f>VLOOKUP(A236,'1996 Pres Raw'!A:C,3,FALSE)</f>
        <v>TOTALS</v>
      </c>
      <c r="G236" s="193" t="s">
        <v>4542</v>
      </c>
      <c r="H236" t="str">
        <f>VLOOKUP(G236,'1996 Pres Raw'!C:D,1,FALSE)</f>
        <v>TOTAL</v>
      </c>
      <c r="I236">
        <f>VLOOKUP(G236,'1996 Pres Raw'!C:D,2,FALSE)</f>
        <v>0</v>
      </c>
      <c r="K236" s="211" t="s">
        <v>4932</v>
      </c>
      <c r="L236" s="211" t="s">
        <v>5929</v>
      </c>
      <c r="M236" s="211" t="s">
        <v>5726</v>
      </c>
      <c r="N236" s="211" t="s">
        <v>5929</v>
      </c>
      <c r="O236" t="str">
        <f t="shared" si="6"/>
        <v>17-339</v>
      </c>
      <c r="P236" t="str">
        <f t="shared" si="7"/>
        <v>ANCHORAGE 339</v>
      </c>
    </row>
    <row r="237" spans="1:16" x14ac:dyDescent="0.25">
      <c r="A237" s="193" t="s">
        <v>4947</v>
      </c>
      <c r="B237" s="193" t="s">
        <v>4935</v>
      </c>
      <c r="C237" s="211" t="str">
        <f>VLOOKUP(A237,'1996 Pres Raw'!A:C,1,FALSE)</f>
        <v>18-349</v>
      </c>
      <c r="D237" s="211" t="str">
        <f>VLOOKUP(A237,'1996 Pres Raw'!A:C,3,FALSE)</f>
        <v>ANCH 349</v>
      </c>
      <c r="G237" s="193" t="s">
        <v>5733</v>
      </c>
      <c r="H237" t="str">
        <f>VLOOKUP(G237,'1996 Pres Raw'!C:D,1,FALSE)</f>
        <v>ANCH 349</v>
      </c>
      <c r="I237" t="str">
        <f>VLOOKUP(G237,'1996 Pres Raw'!C:D,2,FALSE)</f>
        <v>Anchorage</v>
      </c>
      <c r="K237" s="211" t="s">
        <v>4931</v>
      </c>
      <c r="L237" s="211" t="s">
        <v>5929</v>
      </c>
      <c r="M237" s="211" t="s">
        <v>5727</v>
      </c>
      <c r="N237" s="211" t="s">
        <v>5929</v>
      </c>
      <c r="O237" t="str">
        <f t="shared" si="6"/>
        <v>17-341</v>
      </c>
      <c r="P237" t="str">
        <f t="shared" si="7"/>
        <v>ANCHORAGE 341</v>
      </c>
    </row>
    <row r="238" spans="1:16" x14ac:dyDescent="0.25">
      <c r="A238" s="193" t="s">
        <v>4948</v>
      </c>
      <c r="B238" s="193" t="s">
        <v>4936</v>
      </c>
      <c r="C238" s="211" t="str">
        <f>VLOOKUP(A238,'1996 Pres Raw'!A:C,1,FALSE)</f>
        <v>18-351</v>
      </c>
      <c r="D238" s="211" t="str">
        <f>VLOOKUP(A238,'1996 Pres Raw'!A:C,3,FALSE)</f>
        <v>ANCH 351</v>
      </c>
      <c r="G238" s="193" t="s">
        <v>5734</v>
      </c>
      <c r="H238" t="str">
        <f>VLOOKUP(G238,'1996 Pres Raw'!C:D,1,FALSE)</f>
        <v>ANCH 351</v>
      </c>
      <c r="I238" t="str">
        <f>VLOOKUP(G238,'1996 Pres Raw'!C:D,2,FALSE)</f>
        <v>Anchorage</v>
      </c>
      <c r="K238" s="211" t="s">
        <v>4930</v>
      </c>
      <c r="L238" s="211" t="s">
        <v>5929</v>
      </c>
      <c r="M238" s="211" t="s">
        <v>5728</v>
      </c>
      <c r="N238" s="211" t="s">
        <v>5929</v>
      </c>
      <c r="O238" t="str">
        <f t="shared" si="6"/>
        <v>17-343</v>
      </c>
      <c r="P238" t="str">
        <f t="shared" si="7"/>
        <v>ANCHORAGE 343</v>
      </c>
    </row>
    <row r="239" spans="1:16" x14ac:dyDescent="0.25">
      <c r="A239" s="193" t="s">
        <v>4949</v>
      </c>
      <c r="B239" s="193" t="s">
        <v>4937</v>
      </c>
      <c r="C239" s="211" t="str">
        <f>VLOOKUP(A239,'1996 Pres Raw'!A:C,1,FALSE)</f>
        <v>18-353</v>
      </c>
      <c r="D239" s="211" t="str">
        <f>VLOOKUP(A239,'1996 Pres Raw'!A:C,3,FALSE)</f>
        <v>ANCH 353</v>
      </c>
      <c r="G239" s="193" t="s">
        <v>5735</v>
      </c>
      <c r="H239" t="str">
        <f>VLOOKUP(G239,'1996 Pres Raw'!C:D,1,FALSE)</f>
        <v>ANCH 353</v>
      </c>
      <c r="I239" t="str">
        <f>VLOOKUP(G239,'1996 Pres Raw'!C:D,2,FALSE)</f>
        <v>Anchorage</v>
      </c>
      <c r="K239" s="211" t="s">
        <v>4929</v>
      </c>
      <c r="L239" s="211" t="s">
        <v>5929</v>
      </c>
      <c r="M239" s="211" t="s">
        <v>5729</v>
      </c>
      <c r="N239" s="211" t="s">
        <v>5929</v>
      </c>
      <c r="O239" t="str">
        <f t="shared" si="6"/>
        <v>17-345</v>
      </c>
      <c r="P239" t="str">
        <f t="shared" si="7"/>
        <v>ANCHORAGE 345</v>
      </c>
    </row>
    <row r="240" spans="1:16" x14ac:dyDescent="0.25">
      <c r="A240" s="193" t="s">
        <v>4950</v>
      </c>
      <c r="B240" s="193" t="s">
        <v>4938</v>
      </c>
      <c r="C240" s="211" t="str">
        <f>VLOOKUP(A240,'1996 Pres Raw'!A:C,1,FALSE)</f>
        <v>18-355</v>
      </c>
      <c r="D240" s="211" t="str">
        <f>VLOOKUP(A240,'1996 Pres Raw'!A:C,3,FALSE)</f>
        <v>ANCH 355</v>
      </c>
      <c r="G240" s="193" t="s">
        <v>5736</v>
      </c>
      <c r="H240" t="str">
        <f>VLOOKUP(G240,'1996 Pres Raw'!C:D,1,FALSE)</f>
        <v>ANCH 355</v>
      </c>
      <c r="I240" t="str">
        <f>VLOOKUP(G240,'1996 Pres Raw'!C:D,2,FALSE)</f>
        <v>Anchorage</v>
      </c>
      <c r="K240" s="211" t="s">
        <v>4928</v>
      </c>
      <c r="L240" s="211" t="s">
        <v>5929</v>
      </c>
      <c r="M240" s="211" t="s">
        <v>5730</v>
      </c>
      <c r="N240" s="211" t="s">
        <v>5929</v>
      </c>
      <c r="O240" t="str">
        <f t="shared" si="6"/>
        <v>17-347</v>
      </c>
      <c r="P240" t="str">
        <f t="shared" si="7"/>
        <v>ANCHORAGE 347</v>
      </c>
    </row>
    <row r="241" spans="1:16" x14ac:dyDescent="0.25">
      <c r="A241" s="193" t="s">
        <v>4951</v>
      </c>
      <c r="B241" s="193" t="s">
        <v>4939</v>
      </c>
      <c r="C241" s="211" t="str">
        <f>VLOOKUP(A241,'1996 Pres Raw'!A:C,1,FALSE)</f>
        <v>18-357</v>
      </c>
      <c r="D241" s="211" t="str">
        <f>VLOOKUP(A241,'1996 Pres Raw'!A:C,3,FALSE)</f>
        <v>ANCH 357</v>
      </c>
      <c r="G241" s="193" t="s">
        <v>5737</v>
      </c>
      <c r="H241" t="str">
        <f>VLOOKUP(G241,'1996 Pres Raw'!C:D,1,FALSE)</f>
        <v>ANCH 357</v>
      </c>
      <c r="I241" t="str">
        <f>VLOOKUP(G241,'1996 Pres Raw'!C:D,2,FALSE)</f>
        <v>Anchorage</v>
      </c>
      <c r="K241" s="211" t="s">
        <v>4927</v>
      </c>
      <c r="L241" s="211" t="s">
        <v>5929</v>
      </c>
      <c r="M241" s="211" t="s">
        <v>5631</v>
      </c>
      <c r="N241" s="211" t="s">
        <v>5929</v>
      </c>
      <c r="O241" t="str">
        <f t="shared" si="6"/>
        <v>17-991</v>
      </c>
      <c r="P241" t="str">
        <f t="shared" si="7"/>
        <v>ABSENTEE</v>
      </c>
    </row>
    <row r="242" spans="1:16" x14ac:dyDescent="0.25">
      <c r="A242" s="193" t="s">
        <v>4952</v>
      </c>
      <c r="B242" s="193" t="s">
        <v>4940</v>
      </c>
      <c r="C242" s="211" t="str">
        <f>VLOOKUP(A242,'1996 Pres Raw'!A:C,1,FALSE)</f>
        <v>18-359</v>
      </c>
      <c r="D242" s="211" t="str">
        <f>VLOOKUP(A242,'1996 Pres Raw'!A:C,3,FALSE)</f>
        <v>ANCH 359</v>
      </c>
      <c r="G242" s="193" t="s">
        <v>5738</v>
      </c>
      <c r="H242" t="str">
        <f>VLOOKUP(G242,'1996 Pres Raw'!C:D,1,FALSE)</f>
        <v>ANCH 359</v>
      </c>
      <c r="I242" t="str">
        <f>VLOOKUP(G242,'1996 Pres Raw'!C:D,2,FALSE)</f>
        <v>Anchorage</v>
      </c>
      <c r="K242" s="211" t="s">
        <v>4926</v>
      </c>
      <c r="L242" s="211" t="s">
        <v>5929</v>
      </c>
      <c r="M242" s="211" t="s">
        <v>5632</v>
      </c>
      <c r="N242" s="211" t="s">
        <v>5929</v>
      </c>
      <c r="O242" t="str">
        <f t="shared" si="6"/>
        <v>17-995</v>
      </c>
      <c r="P242" t="str">
        <f t="shared" si="7"/>
        <v>QUESTION</v>
      </c>
    </row>
    <row r="243" spans="1:16" x14ac:dyDescent="0.25">
      <c r="A243" s="193" t="s">
        <v>4953</v>
      </c>
      <c r="B243" s="193" t="s">
        <v>4941</v>
      </c>
      <c r="C243" s="211" t="str">
        <f>VLOOKUP(A243,'1996 Pres Raw'!A:C,1,FALSE)</f>
        <v>18-361</v>
      </c>
      <c r="D243" s="211" t="str">
        <f>VLOOKUP(A243,'1996 Pres Raw'!A:C,3,FALSE)</f>
        <v>ANCH 361</v>
      </c>
      <c r="G243" s="193" t="s">
        <v>5739</v>
      </c>
      <c r="H243" t="str">
        <f>VLOOKUP(G243,'1996 Pres Raw'!C:D,1,FALSE)</f>
        <v>ANCH 361</v>
      </c>
      <c r="I243" t="str">
        <f>VLOOKUP(G243,'1996 Pres Raw'!C:D,2,FALSE)</f>
        <v>Anchorage</v>
      </c>
      <c r="K243" s="211" t="s">
        <v>4925</v>
      </c>
      <c r="M243" s="211" t="s">
        <v>5639</v>
      </c>
      <c r="O243" t="str">
        <f t="shared" si="6"/>
        <v>17-TOT</v>
      </c>
      <c r="P243" t="str">
        <f t="shared" si="7"/>
        <v>TOTAL</v>
      </c>
    </row>
    <row r="244" spans="1:16" x14ac:dyDescent="0.25">
      <c r="A244" s="193" t="s">
        <v>4954</v>
      </c>
      <c r="B244" s="193" t="s">
        <v>4942</v>
      </c>
      <c r="C244" s="211" t="str">
        <f>VLOOKUP(A244,'1996 Pres Raw'!A:C,1,FALSE)</f>
        <v>18-363</v>
      </c>
      <c r="D244" s="211" t="str">
        <f>VLOOKUP(A244,'1996 Pres Raw'!A:C,3,FALSE)</f>
        <v>ANCH 363</v>
      </c>
      <c r="G244" s="193" t="s">
        <v>5740</v>
      </c>
      <c r="H244" t="str">
        <f>VLOOKUP(G244,'1996 Pres Raw'!C:D,1,FALSE)</f>
        <v>ANCH 363</v>
      </c>
      <c r="I244" t="str">
        <f>VLOOKUP(G244,'1996 Pres Raw'!C:D,2,FALSE)</f>
        <v>Anchorage</v>
      </c>
      <c r="O244" t="e">
        <f t="shared" si="6"/>
        <v>#N/A</v>
      </c>
      <c r="P244" t="e">
        <f t="shared" si="7"/>
        <v>#N/A</v>
      </c>
    </row>
    <row r="245" spans="1:16" x14ac:dyDescent="0.25">
      <c r="A245" s="193" t="s">
        <v>4955</v>
      </c>
      <c r="B245" s="193" t="s">
        <v>4943</v>
      </c>
      <c r="C245" s="211" t="e">
        <f>VLOOKUP(A245,'1996 Pres Raw'!A:C,1,FALSE)</f>
        <v>#N/A</v>
      </c>
      <c r="D245" s="211" t="e">
        <f>VLOOKUP(A245,'1996 Pres Raw'!A:C,3,FALSE)</f>
        <v>#N/A</v>
      </c>
      <c r="G245" s="193" t="s">
        <v>5742</v>
      </c>
      <c r="H245" t="str">
        <f>VLOOKUP(G245,'1996 Pres Raw'!C:D,1,FALSE)</f>
        <v>ANCH 365</v>
      </c>
      <c r="I245" t="str">
        <f>VLOOKUP(G245,'1996 Pres Raw'!C:D,2,FALSE)</f>
        <v>Anchorage</v>
      </c>
      <c r="K245" s="211" t="s">
        <v>5731</v>
      </c>
      <c r="L245" s="211" t="s">
        <v>5929</v>
      </c>
      <c r="M245" s="211" t="s">
        <v>4768</v>
      </c>
      <c r="N245" s="211" t="s">
        <v>5929</v>
      </c>
      <c r="O245" t="e">
        <f t="shared" si="6"/>
        <v>#N/A</v>
      </c>
      <c r="P245" t="e">
        <f t="shared" si="7"/>
        <v>#N/A</v>
      </c>
    </row>
    <row r="246" spans="1:16" x14ac:dyDescent="0.25">
      <c r="A246" s="193" t="s">
        <v>4946</v>
      </c>
      <c r="B246" s="193" t="s">
        <v>4540</v>
      </c>
      <c r="C246" s="211" t="str">
        <f>VLOOKUP(A246,'1996 Pres Raw'!A:C,1,FALSE)</f>
        <v>18-991</v>
      </c>
      <c r="D246" s="211" t="str">
        <f>VLOOKUP(A246,'1996 Pres Raw'!A:C,3,FALSE)</f>
        <v>ABSENTE</v>
      </c>
      <c r="G246" s="193" t="s">
        <v>4540</v>
      </c>
      <c r="H246" t="str">
        <f>VLOOKUP(G246,'1996 Pres Raw'!C:D,1,FALSE)</f>
        <v>ABSENTEE</v>
      </c>
      <c r="I246">
        <f>VLOOKUP(G246,'1996 Pres Raw'!C:D,2,FALSE)</f>
        <v>0</v>
      </c>
      <c r="K246" s="211" t="s">
        <v>5732</v>
      </c>
      <c r="L246" s="211" t="s">
        <v>5929</v>
      </c>
      <c r="M246" s="211" t="s">
        <v>4770</v>
      </c>
      <c r="N246" s="211" t="s">
        <v>5929</v>
      </c>
      <c r="O246" t="e">
        <f t="shared" si="6"/>
        <v>#N/A</v>
      </c>
      <c r="P246" t="e">
        <f t="shared" si="7"/>
        <v>#N/A</v>
      </c>
    </row>
    <row r="247" spans="1:16" x14ac:dyDescent="0.25">
      <c r="A247" s="193" t="s">
        <v>4945</v>
      </c>
      <c r="B247" s="193" t="s">
        <v>4541</v>
      </c>
      <c r="C247" s="211" t="str">
        <f>VLOOKUP(A247,'1996 Pres Raw'!A:C,1,FALSE)</f>
        <v>18-995</v>
      </c>
      <c r="D247" s="211" t="str">
        <f>VLOOKUP(A247,'1996 Pres Raw'!A:C,3,FALSE)</f>
        <v>QUESTON</v>
      </c>
      <c r="G247" s="193" t="s">
        <v>4541</v>
      </c>
      <c r="H247" t="str">
        <f>VLOOKUP(G247,'1996 Pres Raw'!C:D,1,FALSE)</f>
        <v>QUESTION</v>
      </c>
      <c r="I247">
        <f>VLOOKUP(G247,'1996 Pres Raw'!C:D,2,FALSE)</f>
        <v>0</v>
      </c>
      <c r="K247" s="211" t="s">
        <v>4947</v>
      </c>
      <c r="L247" s="211" t="s">
        <v>5929</v>
      </c>
      <c r="M247" s="211" t="s">
        <v>5733</v>
      </c>
      <c r="N247" s="211" t="s">
        <v>5929</v>
      </c>
      <c r="O247" t="str">
        <f t="shared" si="6"/>
        <v>18-349</v>
      </c>
      <c r="P247" t="str">
        <f t="shared" si="7"/>
        <v>ANCHORAGE 349</v>
      </c>
    </row>
    <row r="248" spans="1:16" x14ac:dyDescent="0.25">
      <c r="A248" s="193" t="s">
        <v>4944</v>
      </c>
      <c r="B248" s="193" t="s">
        <v>4542</v>
      </c>
      <c r="C248" s="211" t="str">
        <f>VLOOKUP(A248,'1996 Pres Raw'!A:C,1,FALSE)</f>
        <v>18-TOT</v>
      </c>
      <c r="D248" s="211" t="str">
        <f>VLOOKUP(A248,'1996 Pres Raw'!A:C,3,FALSE)</f>
        <v>TOTALS</v>
      </c>
      <c r="G248" s="193" t="s">
        <v>4542</v>
      </c>
      <c r="H248" t="str">
        <f>VLOOKUP(G248,'1996 Pres Raw'!C:D,1,FALSE)</f>
        <v>TOTAL</v>
      </c>
      <c r="I248">
        <f>VLOOKUP(G248,'1996 Pres Raw'!C:D,2,FALSE)</f>
        <v>0</v>
      </c>
      <c r="K248" s="211" t="s">
        <v>4948</v>
      </c>
      <c r="L248" s="211" t="s">
        <v>5929</v>
      </c>
      <c r="M248" s="211" t="s">
        <v>5734</v>
      </c>
      <c r="N248" s="211" t="s">
        <v>5929</v>
      </c>
      <c r="O248" t="str">
        <f t="shared" si="6"/>
        <v>18-351</v>
      </c>
      <c r="P248" t="str">
        <f t="shared" si="7"/>
        <v>ANCHORAGE 351</v>
      </c>
    </row>
    <row r="249" spans="1:16" x14ac:dyDescent="0.25">
      <c r="A249" s="193" t="s">
        <v>4965</v>
      </c>
      <c r="B249" s="193" t="s">
        <v>4966</v>
      </c>
      <c r="C249" s="211" t="str">
        <f>VLOOKUP(A249,'1996 Pres Raw'!A:C,1,FALSE)</f>
        <v>19-367</v>
      </c>
      <c r="D249" s="211" t="str">
        <f>VLOOKUP(A249,'1996 Pres Raw'!A:C,3,FALSE)</f>
        <v>ANCH 367</v>
      </c>
      <c r="G249" s="193" t="s">
        <v>5743</v>
      </c>
      <c r="H249" t="str">
        <f>VLOOKUP(G249,'1996 Pres Raw'!C:D,1,FALSE)</f>
        <v>ANCH 367</v>
      </c>
      <c r="I249" t="str">
        <f>VLOOKUP(G249,'1996 Pres Raw'!C:D,2,FALSE)</f>
        <v>Anchorage</v>
      </c>
      <c r="K249" s="211" t="s">
        <v>4949</v>
      </c>
      <c r="L249" s="211" t="s">
        <v>5929</v>
      </c>
      <c r="M249" s="211" t="s">
        <v>5735</v>
      </c>
      <c r="N249" s="211" t="s">
        <v>5929</v>
      </c>
      <c r="O249" t="str">
        <f t="shared" si="6"/>
        <v>18-353</v>
      </c>
      <c r="P249" t="str">
        <f t="shared" si="7"/>
        <v>ANCHORAGE353</v>
      </c>
    </row>
    <row r="250" spans="1:16" x14ac:dyDescent="0.25">
      <c r="A250" s="193" t="s">
        <v>4967</v>
      </c>
      <c r="B250" s="193" t="s">
        <v>4956</v>
      </c>
      <c r="C250" s="211" t="str">
        <f>VLOOKUP(A250,'1996 Pres Raw'!A:C,1,FALSE)</f>
        <v>19-369</v>
      </c>
      <c r="D250" s="211" t="str">
        <f>VLOOKUP(A250,'1996 Pres Raw'!A:C,3,FALSE)</f>
        <v>ANCH 369</v>
      </c>
      <c r="G250" s="193" t="s">
        <v>5744</v>
      </c>
      <c r="H250" t="str">
        <f>VLOOKUP(G250,'1996 Pres Raw'!C:D,1,FALSE)</f>
        <v>ANCH 369</v>
      </c>
      <c r="I250" t="str">
        <f>VLOOKUP(G250,'1996 Pres Raw'!C:D,2,FALSE)</f>
        <v>Anchorage</v>
      </c>
      <c r="K250" s="211" t="s">
        <v>4950</v>
      </c>
      <c r="L250" s="211" t="s">
        <v>5929</v>
      </c>
      <c r="M250" s="211" t="s">
        <v>5736</v>
      </c>
      <c r="N250" s="211" t="s">
        <v>5929</v>
      </c>
      <c r="O250" t="str">
        <f t="shared" si="6"/>
        <v>18-355</v>
      </c>
      <c r="P250" t="str">
        <f t="shared" si="7"/>
        <v>ANCHORAGE 355</v>
      </c>
    </row>
    <row r="251" spans="1:16" x14ac:dyDescent="0.25">
      <c r="A251" s="193" t="s">
        <v>4968</v>
      </c>
      <c r="B251" s="193" t="s">
        <v>4957</v>
      </c>
      <c r="C251" s="211" t="str">
        <f>VLOOKUP(A251,'1996 Pres Raw'!A:C,1,FALSE)</f>
        <v>19-371</v>
      </c>
      <c r="D251" s="211" t="str">
        <f>VLOOKUP(A251,'1996 Pres Raw'!A:C,3,FALSE)</f>
        <v>ANCH 371</v>
      </c>
      <c r="G251" s="193" t="s">
        <v>5745</v>
      </c>
      <c r="H251" t="str">
        <f>VLOOKUP(G251,'1996 Pres Raw'!C:D,1,FALSE)</f>
        <v>ANCH 371</v>
      </c>
      <c r="I251" t="str">
        <f>VLOOKUP(G251,'1996 Pres Raw'!C:D,2,FALSE)</f>
        <v>Anchorage</v>
      </c>
      <c r="K251" s="211" t="s">
        <v>4951</v>
      </c>
      <c r="L251" s="211" t="s">
        <v>5929</v>
      </c>
      <c r="M251" s="211" t="s">
        <v>5737</v>
      </c>
      <c r="N251" s="211" t="s">
        <v>5929</v>
      </c>
      <c r="O251" t="str">
        <f t="shared" si="6"/>
        <v>18-357</v>
      </c>
      <c r="P251" t="str">
        <f t="shared" si="7"/>
        <v>ANCHORAGE 357</v>
      </c>
    </row>
    <row r="252" spans="1:16" x14ac:dyDescent="0.25">
      <c r="A252" s="193" t="s">
        <v>4969</v>
      </c>
      <c r="B252" s="193" t="s">
        <v>4958</v>
      </c>
      <c r="C252" s="211" t="str">
        <f>VLOOKUP(A252,'1996 Pres Raw'!A:C,1,FALSE)</f>
        <v>19-373</v>
      </c>
      <c r="D252" s="211" t="str">
        <f>VLOOKUP(A252,'1996 Pres Raw'!A:C,3,FALSE)</f>
        <v>ANCH 373</v>
      </c>
      <c r="G252" s="193" t="s">
        <v>5746</v>
      </c>
      <c r="H252" t="str">
        <f>VLOOKUP(G252,'1996 Pres Raw'!C:D,1,FALSE)</f>
        <v>ANCH 373</v>
      </c>
      <c r="I252" t="str">
        <f>VLOOKUP(G252,'1996 Pres Raw'!C:D,2,FALSE)</f>
        <v>Anchorage</v>
      </c>
      <c r="K252" s="211" t="s">
        <v>4952</v>
      </c>
      <c r="L252" s="211" t="s">
        <v>5929</v>
      </c>
      <c r="M252" s="211" t="s">
        <v>5738</v>
      </c>
      <c r="N252" s="211" t="s">
        <v>5929</v>
      </c>
      <c r="O252" t="str">
        <f t="shared" si="6"/>
        <v>18-359</v>
      </c>
      <c r="P252" t="str">
        <f t="shared" si="7"/>
        <v>ANCHORAGE 359</v>
      </c>
    </row>
    <row r="253" spans="1:16" x14ac:dyDescent="0.25">
      <c r="A253" s="193" t="s">
        <v>4970</v>
      </c>
      <c r="B253" s="193" t="s">
        <v>4959</v>
      </c>
      <c r="C253" s="211" t="str">
        <f>VLOOKUP(A253,'1996 Pres Raw'!A:C,1,FALSE)</f>
        <v>19-375</v>
      </c>
      <c r="D253" s="211" t="str">
        <f>VLOOKUP(A253,'1996 Pres Raw'!A:C,3,FALSE)</f>
        <v>ANCH 375</v>
      </c>
      <c r="G253" s="193" t="s">
        <v>5747</v>
      </c>
      <c r="H253" t="str">
        <f>VLOOKUP(G253,'1996 Pres Raw'!C:D,1,FALSE)</f>
        <v>ANCH 375</v>
      </c>
      <c r="I253" t="str">
        <f>VLOOKUP(G253,'1996 Pres Raw'!C:D,2,FALSE)</f>
        <v>Anchorage</v>
      </c>
      <c r="K253" s="211" t="s">
        <v>4953</v>
      </c>
      <c r="L253" s="211" t="s">
        <v>5929</v>
      </c>
      <c r="M253" s="211" t="s">
        <v>5739</v>
      </c>
      <c r="N253" s="211" t="s">
        <v>5929</v>
      </c>
      <c r="O253" t="str">
        <f t="shared" si="6"/>
        <v>18-361</v>
      </c>
      <c r="P253" t="str">
        <f t="shared" si="7"/>
        <v>ANCHORAGE 361</v>
      </c>
    </row>
    <row r="254" spans="1:16" x14ac:dyDescent="0.25">
      <c r="A254" s="193" t="s">
        <v>4971</v>
      </c>
      <c r="B254" s="193" t="s">
        <v>4960</v>
      </c>
      <c r="C254" s="211" t="str">
        <f>VLOOKUP(A254,'1996 Pres Raw'!A:C,1,FALSE)</f>
        <v>19-377</v>
      </c>
      <c r="D254" s="211" t="str">
        <f>VLOOKUP(A254,'1996 Pres Raw'!A:C,3,FALSE)</f>
        <v>ANCH 377</v>
      </c>
      <c r="G254" s="193" t="s">
        <v>5748</v>
      </c>
      <c r="H254" t="str">
        <f>VLOOKUP(G254,'1996 Pres Raw'!C:D,1,FALSE)</f>
        <v>ANCH 377</v>
      </c>
      <c r="I254" t="str">
        <f>VLOOKUP(G254,'1996 Pres Raw'!C:D,2,FALSE)</f>
        <v>Anchorage</v>
      </c>
      <c r="K254" s="211" t="s">
        <v>4954</v>
      </c>
      <c r="L254" s="211" t="s">
        <v>5929</v>
      </c>
      <c r="M254" s="211" t="s">
        <v>5740</v>
      </c>
      <c r="N254" s="211" t="s">
        <v>5929</v>
      </c>
      <c r="O254" t="str">
        <f t="shared" si="6"/>
        <v>18-363</v>
      </c>
      <c r="P254" t="str">
        <f t="shared" si="7"/>
        <v>ANCHORAGE 363</v>
      </c>
    </row>
    <row r="255" spans="1:16" x14ac:dyDescent="0.25">
      <c r="A255" s="193" t="s">
        <v>4972</v>
      </c>
      <c r="B255" s="193" t="s">
        <v>4961</v>
      </c>
      <c r="C255" s="211" t="str">
        <f>VLOOKUP(A255,'1996 Pres Raw'!A:C,1,FALSE)</f>
        <v>19-379</v>
      </c>
      <c r="D255" s="211" t="str">
        <f>VLOOKUP(A255,'1996 Pres Raw'!A:C,3,FALSE)</f>
        <v>ANCH 379</v>
      </c>
      <c r="G255" s="193" t="s">
        <v>5749</v>
      </c>
      <c r="H255" t="str">
        <f>VLOOKUP(G255,'1996 Pres Raw'!C:D,1,FALSE)</f>
        <v>ANCH 379</v>
      </c>
      <c r="I255" t="str">
        <f>VLOOKUP(G255,'1996 Pres Raw'!C:D,2,FALSE)</f>
        <v>Anchorage</v>
      </c>
      <c r="K255" s="211" t="s">
        <v>4946</v>
      </c>
      <c r="L255" s="211" t="s">
        <v>5929</v>
      </c>
      <c r="M255" s="211" t="s">
        <v>5631</v>
      </c>
      <c r="N255" s="211" t="s">
        <v>5929</v>
      </c>
      <c r="O255" t="str">
        <f t="shared" si="6"/>
        <v>18-991</v>
      </c>
      <c r="P255" t="str">
        <f t="shared" si="7"/>
        <v>ABSENTEE</v>
      </c>
    </row>
    <row r="256" spans="1:16" x14ac:dyDescent="0.25">
      <c r="A256" s="193" t="s">
        <v>4964</v>
      </c>
      <c r="B256" s="193" t="s">
        <v>4540</v>
      </c>
      <c r="C256" s="211" t="str">
        <f>VLOOKUP(A256,'1996 Pres Raw'!A:C,1,FALSE)</f>
        <v>19-991</v>
      </c>
      <c r="D256" s="211" t="str">
        <f>VLOOKUP(A256,'1996 Pres Raw'!A:C,3,FALSE)</f>
        <v>ABSENTE</v>
      </c>
      <c r="G256" s="193" t="s">
        <v>4540</v>
      </c>
      <c r="H256" t="str">
        <f>VLOOKUP(G256,'1996 Pres Raw'!C:D,1,FALSE)</f>
        <v>ABSENTEE</v>
      </c>
      <c r="I256">
        <f>VLOOKUP(G256,'1996 Pres Raw'!C:D,2,FALSE)</f>
        <v>0</v>
      </c>
      <c r="K256" s="211" t="s">
        <v>4945</v>
      </c>
      <c r="L256" s="211" t="s">
        <v>5929</v>
      </c>
      <c r="M256" s="211" t="s">
        <v>5632</v>
      </c>
      <c r="N256" s="211" t="s">
        <v>5929</v>
      </c>
      <c r="O256" t="str">
        <f t="shared" si="6"/>
        <v>18-995</v>
      </c>
      <c r="P256" t="str">
        <f t="shared" si="7"/>
        <v>QUESTION</v>
      </c>
    </row>
    <row r="257" spans="1:16" x14ac:dyDescent="0.25">
      <c r="A257" s="193" t="s">
        <v>4963</v>
      </c>
      <c r="B257" s="193" t="s">
        <v>4541</v>
      </c>
      <c r="C257" s="211" t="str">
        <f>VLOOKUP(A257,'1996 Pres Raw'!A:C,1,FALSE)</f>
        <v>19-995</v>
      </c>
      <c r="D257" s="211" t="str">
        <f>VLOOKUP(A257,'1996 Pres Raw'!A:C,3,FALSE)</f>
        <v>QUESTON</v>
      </c>
      <c r="G257" s="193" t="s">
        <v>4541</v>
      </c>
      <c r="H257" t="str">
        <f>VLOOKUP(G257,'1996 Pres Raw'!C:D,1,FALSE)</f>
        <v>QUESTION</v>
      </c>
      <c r="I257">
        <f>VLOOKUP(G257,'1996 Pres Raw'!C:D,2,FALSE)</f>
        <v>0</v>
      </c>
      <c r="K257" s="211" t="s">
        <v>4944</v>
      </c>
      <c r="M257" s="211" t="s">
        <v>5639</v>
      </c>
      <c r="O257" t="str">
        <f t="shared" si="6"/>
        <v>18-TOT</v>
      </c>
      <c r="P257" t="str">
        <f t="shared" si="7"/>
        <v>TOTAL</v>
      </c>
    </row>
    <row r="258" spans="1:16" x14ac:dyDescent="0.25">
      <c r="A258" s="193" t="s">
        <v>4962</v>
      </c>
      <c r="B258" s="193" t="s">
        <v>4542</v>
      </c>
      <c r="C258" s="211" t="str">
        <f>VLOOKUP(A258,'1996 Pres Raw'!A:C,1,FALSE)</f>
        <v>19-TOT</v>
      </c>
      <c r="D258" s="211" t="str">
        <f>VLOOKUP(A258,'1996 Pres Raw'!A:C,3,FALSE)</f>
        <v>TOTALS</v>
      </c>
      <c r="G258" s="193" t="s">
        <v>4542</v>
      </c>
      <c r="H258" t="str">
        <f>VLOOKUP(G258,'1996 Pres Raw'!C:D,1,FALSE)</f>
        <v>TOTAL</v>
      </c>
      <c r="I258">
        <f>VLOOKUP(G258,'1996 Pres Raw'!C:D,2,FALSE)</f>
        <v>0</v>
      </c>
      <c r="O258" t="e">
        <f t="shared" si="6"/>
        <v>#N/A</v>
      </c>
      <c r="P258" t="e">
        <f t="shared" si="7"/>
        <v>#N/A</v>
      </c>
    </row>
    <row r="259" spans="1:16" x14ac:dyDescent="0.25">
      <c r="A259" s="193" t="s">
        <v>4983</v>
      </c>
      <c r="B259" s="193" t="s">
        <v>4973</v>
      </c>
      <c r="C259" s="211" t="str">
        <f>VLOOKUP(A259,'1996 Pres Raw'!A:C,1,FALSE)</f>
        <v>20-381</v>
      </c>
      <c r="D259" s="211" t="str">
        <f>VLOOKUP(A259,'1996 Pres Raw'!A:C,3,FALSE)</f>
        <v>ANCH 381</v>
      </c>
      <c r="G259" s="193" t="s">
        <v>5750</v>
      </c>
      <c r="H259" t="str">
        <f>VLOOKUP(G259,'1996 Pres Raw'!C:D,1,FALSE)</f>
        <v>ANCH 381</v>
      </c>
      <c r="I259" t="str">
        <f>VLOOKUP(G259,'1996 Pres Raw'!C:D,2,FALSE)</f>
        <v>Anchorage</v>
      </c>
      <c r="K259" s="211" t="s">
        <v>5741</v>
      </c>
      <c r="L259" s="211" t="s">
        <v>5929</v>
      </c>
      <c r="M259" s="211" t="s">
        <v>5742</v>
      </c>
      <c r="N259" s="211" t="s">
        <v>5929</v>
      </c>
      <c r="O259" t="e">
        <f t="shared" ref="O259:O322" si="8">VLOOKUP(K259,A:B,1,FALSE)</f>
        <v>#N/A</v>
      </c>
      <c r="P259" t="e">
        <f t="shared" ref="P259:P322" si="9">VLOOKUP(K259,A:B,2,FALSE)</f>
        <v>#N/A</v>
      </c>
    </row>
    <row r="260" spans="1:16" x14ac:dyDescent="0.25">
      <c r="A260" s="193" t="s">
        <v>4984</v>
      </c>
      <c r="B260" s="193" t="s">
        <v>4974</v>
      </c>
      <c r="C260" s="211" t="str">
        <f>VLOOKUP(A260,'1996 Pres Raw'!A:C,1,FALSE)</f>
        <v>20-383</v>
      </c>
      <c r="D260" s="211" t="str">
        <f>VLOOKUP(A260,'1996 Pres Raw'!A:C,3,FALSE)</f>
        <v>ANCH 383</v>
      </c>
      <c r="G260" s="193" t="s">
        <v>5751</v>
      </c>
      <c r="H260" t="str">
        <f>VLOOKUP(G260,'1996 Pres Raw'!C:D,1,FALSE)</f>
        <v>ANCH 383</v>
      </c>
      <c r="I260" t="str">
        <f>VLOOKUP(G260,'1996 Pres Raw'!C:D,2,FALSE)</f>
        <v>Anchorage</v>
      </c>
      <c r="K260" s="211" t="s">
        <v>4965</v>
      </c>
      <c r="L260" s="211" t="s">
        <v>5929</v>
      </c>
      <c r="M260" s="211" t="s">
        <v>5743</v>
      </c>
      <c r="N260" s="211" t="s">
        <v>5929</v>
      </c>
      <c r="O260" t="str">
        <f t="shared" si="8"/>
        <v>19-367</v>
      </c>
      <c r="P260" t="str">
        <f t="shared" si="9"/>
        <v>ANCHORAGE 367</v>
      </c>
    </row>
    <row r="261" spans="1:16" x14ac:dyDescent="0.25">
      <c r="A261" s="193" t="s">
        <v>4985</v>
      </c>
      <c r="B261" s="193" t="s">
        <v>4975</v>
      </c>
      <c r="C261" s="211" t="str">
        <f>VLOOKUP(A261,'1996 Pres Raw'!A:C,1,FALSE)</f>
        <v>20-385</v>
      </c>
      <c r="D261" s="211" t="str">
        <f>VLOOKUP(A261,'1996 Pres Raw'!A:C,3,FALSE)</f>
        <v>ANCH 385</v>
      </c>
      <c r="G261" s="193" t="s">
        <v>5752</v>
      </c>
      <c r="H261" t="str">
        <f>VLOOKUP(G261,'1996 Pres Raw'!C:D,1,FALSE)</f>
        <v>ANCH 385</v>
      </c>
      <c r="I261" t="str">
        <f>VLOOKUP(G261,'1996 Pres Raw'!C:D,2,FALSE)</f>
        <v>Anchorage</v>
      </c>
      <c r="K261" s="211" t="s">
        <v>4967</v>
      </c>
      <c r="L261" s="211" t="s">
        <v>5929</v>
      </c>
      <c r="M261" s="211" t="s">
        <v>5744</v>
      </c>
      <c r="N261" s="211" t="s">
        <v>5929</v>
      </c>
      <c r="O261" t="str">
        <f t="shared" si="8"/>
        <v>19-369</v>
      </c>
      <c r="P261" t="str">
        <f t="shared" si="9"/>
        <v>ANCHORAGE 369</v>
      </c>
    </row>
    <row r="262" spans="1:16" x14ac:dyDescent="0.25">
      <c r="A262" s="193" t="s">
        <v>4986</v>
      </c>
      <c r="B262" s="193" t="s">
        <v>4976</v>
      </c>
      <c r="C262" s="211" t="e">
        <f>VLOOKUP(A262,'1996 Pres Raw'!A:C,1,FALSE)</f>
        <v>#N/A</v>
      </c>
      <c r="D262" s="211" t="e">
        <f>VLOOKUP(A262,'1996 Pres Raw'!A:C,3,FALSE)</f>
        <v>#N/A</v>
      </c>
      <c r="G262" s="193" t="s">
        <v>5956</v>
      </c>
      <c r="H262" t="e">
        <f>VLOOKUP(G262,'1996 Pres Raw'!C:D,1,FALSE)</f>
        <v>#N/A</v>
      </c>
      <c r="I262" t="s">
        <v>5929</v>
      </c>
      <c r="K262" s="211" t="s">
        <v>4968</v>
      </c>
      <c r="L262" s="211" t="s">
        <v>5929</v>
      </c>
      <c r="M262" s="211" t="s">
        <v>5745</v>
      </c>
      <c r="N262" s="211" t="s">
        <v>5929</v>
      </c>
      <c r="O262" t="str">
        <f t="shared" si="8"/>
        <v>19-371</v>
      </c>
      <c r="P262" t="str">
        <f t="shared" si="9"/>
        <v>ANCHORAGE 371</v>
      </c>
    </row>
    <row r="263" spans="1:16" x14ac:dyDescent="0.25">
      <c r="A263" s="193" t="s">
        <v>4987</v>
      </c>
      <c r="B263" s="193" t="s">
        <v>4977</v>
      </c>
      <c r="C263" s="211" t="str">
        <f>VLOOKUP(A263,'1996 Pres Raw'!A:C,1,FALSE)</f>
        <v>20-389</v>
      </c>
      <c r="D263" s="211" t="str">
        <f>VLOOKUP(A263,'1996 Pres Raw'!A:C,3,FALSE)</f>
        <v>ANCH 389</v>
      </c>
      <c r="G263" s="193" t="s">
        <v>5753</v>
      </c>
      <c r="H263" t="str">
        <f>VLOOKUP(G263,'1996 Pres Raw'!C:D,1,FALSE)</f>
        <v>ANCH 389</v>
      </c>
      <c r="I263" t="str">
        <f>VLOOKUP(G263,'1996 Pres Raw'!C:D,2,FALSE)</f>
        <v>Anchorage</v>
      </c>
      <c r="K263" s="211" t="s">
        <v>4969</v>
      </c>
      <c r="L263" s="211" t="s">
        <v>5929</v>
      </c>
      <c r="M263" s="211" t="s">
        <v>5746</v>
      </c>
      <c r="N263" s="211" t="s">
        <v>5929</v>
      </c>
      <c r="O263" t="str">
        <f t="shared" si="8"/>
        <v>19-373</v>
      </c>
      <c r="P263" t="str">
        <f t="shared" si="9"/>
        <v>ANCHORAGE 373</v>
      </c>
    </row>
    <row r="264" spans="1:16" x14ac:dyDescent="0.25">
      <c r="A264" s="193" t="s">
        <v>4988</v>
      </c>
      <c r="B264" s="193" t="s">
        <v>4978</v>
      </c>
      <c r="C264" s="211" t="str">
        <f>VLOOKUP(A264,'1996 Pres Raw'!A:C,1,FALSE)</f>
        <v>20-391</v>
      </c>
      <c r="D264" s="211" t="str">
        <f>VLOOKUP(A264,'1996 Pres Raw'!A:C,3,FALSE)</f>
        <v>ANCH 391</v>
      </c>
      <c r="G264" s="193" t="s">
        <v>5754</v>
      </c>
      <c r="H264" t="str">
        <f>VLOOKUP(G264,'1996 Pres Raw'!C:D,1,FALSE)</f>
        <v>ANCH 391</v>
      </c>
      <c r="I264" t="str">
        <f>VLOOKUP(G264,'1996 Pres Raw'!C:D,2,FALSE)</f>
        <v>Anchorage</v>
      </c>
      <c r="K264" s="211" t="s">
        <v>4970</v>
      </c>
      <c r="L264" s="211" t="s">
        <v>5929</v>
      </c>
      <c r="M264" s="211" t="s">
        <v>5747</v>
      </c>
      <c r="N264" s="211" t="s">
        <v>5929</v>
      </c>
      <c r="O264" t="str">
        <f t="shared" si="8"/>
        <v>19-375</v>
      </c>
      <c r="P264" t="str">
        <f t="shared" si="9"/>
        <v>ANCHORAGE 375</v>
      </c>
    </row>
    <row r="265" spans="1:16" x14ac:dyDescent="0.25">
      <c r="A265" s="193" t="s">
        <v>4989</v>
      </c>
      <c r="B265" s="193" t="s">
        <v>4979</v>
      </c>
      <c r="C265" s="211" t="str">
        <f>VLOOKUP(A265,'1996 Pres Raw'!A:C,1,FALSE)</f>
        <v>20-393</v>
      </c>
      <c r="D265" s="211" t="str">
        <f>VLOOKUP(A265,'1996 Pres Raw'!A:C,3,FALSE)</f>
        <v>ANCH 393</v>
      </c>
      <c r="G265" s="193" t="s">
        <v>5755</v>
      </c>
      <c r="H265" t="str">
        <f>VLOOKUP(G265,'1996 Pres Raw'!C:D,1,FALSE)</f>
        <v>ANCH 393</v>
      </c>
      <c r="I265" t="str">
        <f>VLOOKUP(G265,'1996 Pres Raw'!C:D,2,FALSE)</f>
        <v>Anchorage</v>
      </c>
      <c r="K265" s="211" t="s">
        <v>4971</v>
      </c>
      <c r="L265" s="211" t="s">
        <v>5929</v>
      </c>
      <c r="M265" s="211" t="s">
        <v>5748</v>
      </c>
      <c r="N265" s="211" t="s">
        <v>5929</v>
      </c>
      <c r="O265" t="str">
        <f t="shared" si="8"/>
        <v>19-377</v>
      </c>
      <c r="P265" t="str">
        <f t="shared" si="9"/>
        <v>ANCHORAGE 377</v>
      </c>
    </row>
    <row r="266" spans="1:16" x14ac:dyDescent="0.25">
      <c r="A266" s="193" t="s">
        <v>4982</v>
      </c>
      <c r="B266" s="193" t="s">
        <v>4540</v>
      </c>
      <c r="C266" s="211" t="str">
        <f>VLOOKUP(A266,'1996 Pres Raw'!A:C,1,FALSE)</f>
        <v>20-991</v>
      </c>
      <c r="D266" s="211" t="str">
        <f>VLOOKUP(A266,'1996 Pres Raw'!A:C,3,FALSE)</f>
        <v>ABSENTE</v>
      </c>
      <c r="G266" s="193" t="s">
        <v>4540</v>
      </c>
      <c r="H266" t="str">
        <f>VLOOKUP(G266,'1996 Pres Raw'!C:D,1,FALSE)</f>
        <v>ABSENTEE</v>
      </c>
      <c r="I266">
        <f>VLOOKUP(G266,'1996 Pres Raw'!C:D,2,FALSE)</f>
        <v>0</v>
      </c>
      <c r="K266" s="211" t="s">
        <v>4972</v>
      </c>
      <c r="L266" s="211" t="s">
        <v>5929</v>
      </c>
      <c r="M266" s="211" t="s">
        <v>5749</v>
      </c>
      <c r="N266" s="211" t="s">
        <v>5929</v>
      </c>
      <c r="O266" t="str">
        <f t="shared" si="8"/>
        <v>19-379</v>
      </c>
      <c r="P266" t="str">
        <f t="shared" si="9"/>
        <v>ANCHORAGE 379</v>
      </c>
    </row>
    <row r="267" spans="1:16" x14ac:dyDescent="0.25">
      <c r="A267" s="193" t="s">
        <v>4981</v>
      </c>
      <c r="B267" s="193" t="s">
        <v>4541</v>
      </c>
      <c r="C267" s="211" t="str">
        <f>VLOOKUP(A267,'1996 Pres Raw'!A:C,1,FALSE)</f>
        <v>20-995</v>
      </c>
      <c r="D267" s="211" t="str">
        <f>VLOOKUP(A267,'1996 Pres Raw'!A:C,3,FALSE)</f>
        <v>QUESTON</v>
      </c>
      <c r="G267" s="193" t="s">
        <v>4541</v>
      </c>
      <c r="H267" t="str">
        <f>VLOOKUP(G267,'1996 Pres Raw'!C:D,1,FALSE)</f>
        <v>QUESTION</v>
      </c>
      <c r="I267">
        <f>VLOOKUP(G267,'1996 Pres Raw'!C:D,2,FALSE)</f>
        <v>0</v>
      </c>
      <c r="K267" s="211" t="s">
        <v>4964</v>
      </c>
      <c r="L267" s="211" t="s">
        <v>5929</v>
      </c>
      <c r="M267" s="211" t="s">
        <v>5631</v>
      </c>
      <c r="N267" s="211" t="s">
        <v>5929</v>
      </c>
      <c r="O267" t="str">
        <f t="shared" si="8"/>
        <v>19-991</v>
      </c>
      <c r="P267" t="str">
        <f t="shared" si="9"/>
        <v>ABSENTEE</v>
      </c>
    </row>
    <row r="268" spans="1:16" x14ac:dyDescent="0.25">
      <c r="A268" s="193" t="s">
        <v>4980</v>
      </c>
      <c r="B268" s="193" t="s">
        <v>4542</v>
      </c>
      <c r="C268" s="211" t="str">
        <f>VLOOKUP(A268,'1996 Pres Raw'!A:C,1,FALSE)</f>
        <v>20-TOT</v>
      </c>
      <c r="D268" s="211" t="str">
        <f>VLOOKUP(A268,'1996 Pres Raw'!A:C,3,FALSE)</f>
        <v>TOTALS</v>
      </c>
      <c r="G268" s="193" t="s">
        <v>4542</v>
      </c>
      <c r="H268" t="str">
        <f>VLOOKUP(G268,'1996 Pres Raw'!C:D,1,FALSE)</f>
        <v>TOTAL</v>
      </c>
      <c r="I268">
        <f>VLOOKUP(G268,'1996 Pres Raw'!C:D,2,FALSE)</f>
        <v>0</v>
      </c>
      <c r="K268" s="211" t="s">
        <v>4963</v>
      </c>
      <c r="L268" s="211" t="s">
        <v>5929</v>
      </c>
      <c r="M268" s="211" t="s">
        <v>5632</v>
      </c>
      <c r="N268" s="211" t="s">
        <v>5929</v>
      </c>
      <c r="O268" t="str">
        <f t="shared" si="8"/>
        <v>19-995</v>
      </c>
      <c r="P268" t="str">
        <f t="shared" si="9"/>
        <v>QUESTION</v>
      </c>
    </row>
    <row r="269" spans="1:16" x14ac:dyDescent="0.25">
      <c r="A269" s="193" t="s">
        <v>5001</v>
      </c>
      <c r="B269" s="193" t="s">
        <v>4990</v>
      </c>
      <c r="C269" s="211" t="str">
        <f>VLOOKUP(A269,'1996 Pres Raw'!A:C,1,FALSE)</f>
        <v>21-395</v>
      </c>
      <c r="D269" s="211" t="str">
        <f>VLOOKUP(A269,'1996 Pres Raw'!A:C,3,FALSE)</f>
        <v>ANCH 395</v>
      </c>
      <c r="G269" s="193" t="s">
        <v>5756</v>
      </c>
      <c r="H269" t="str">
        <f>VLOOKUP(G269,'1996 Pres Raw'!C:D,1,FALSE)</f>
        <v>ANCH 395</v>
      </c>
      <c r="I269" t="str">
        <f>VLOOKUP(G269,'1996 Pres Raw'!C:D,2,FALSE)</f>
        <v>Anchorage</v>
      </c>
      <c r="K269" s="211" t="s">
        <v>4962</v>
      </c>
      <c r="M269" s="211" t="s">
        <v>5639</v>
      </c>
      <c r="O269" t="str">
        <f t="shared" si="8"/>
        <v>19-TOT</v>
      </c>
      <c r="P269" t="str">
        <f t="shared" si="9"/>
        <v>TOTAL</v>
      </c>
    </row>
    <row r="270" spans="1:16" x14ac:dyDescent="0.25">
      <c r="A270" s="193" t="s">
        <v>5002</v>
      </c>
      <c r="B270" s="193" t="s">
        <v>4991</v>
      </c>
      <c r="C270" s="211" t="str">
        <f>VLOOKUP(A270,'1996 Pres Raw'!A:C,1,FALSE)</f>
        <v>21-397</v>
      </c>
      <c r="D270" s="211" t="str">
        <f>VLOOKUP(A270,'1996 Pres Raw'!A:C,3,FALSE)</f>
        <v>ANCH 397</v>
      </c>
      <c r="G270" s="193" t="s">
        <v>5757</v>
      </c>
      <c r="H270" t="str">
        <f>VLOOKUP(G270,'1996 Pres Raw'!C:D,1,FALSE)</f>
        <v>ANCH 397</v>
      </c>
      <c r="I270" t="str">
        <f>VLOOKUP(G270,'1996 Pres Raw'!C:D,2,FALSE)</f>
        <v>Anchorage</v>
      </c>
      <c r="O270" t="e">
        <f t="shared" si="8"/>
        <v>#N/A</v>
      </c>
      <c r="P270" t="e">
        <f t="shared" si="9"/>
        <v>#N/A</v>
      </c>
    </row>
    <row r="271" spans="1:16" x14ac:dyDescent="0.25">
      <c r="A271" s="193" t="s">
        <v>5003</v>
      </c>
      <c r="B271" s="193" t="s">
        <v>4992</v>
      </c>
      <c r="C271" s="211" t="str">
        <f>VLOOKUP(A271,'1996 Pres Raw'!A:C,1,FALSE)</f>
        <v>21-399</v>
      </c>
      <c r="D271" s="211" t="str">
        <f>VLOOKUP(A271,'1996 Pres Raw'!A:C,3,FALSE)</f>
        <v>ANCH 399</v>
      </c>
      <c r="G271" s="193" t="s">
        <v>5758</v>
      </c>
      <c r="H271" t="str">
        <f>VLOOKUP(G271,'1996 Pres Raw'!C:D,1,FALSE)</f>
        <v>ANCH 399</v>
      </c>
      <c r="I271" t="str">
        <f>VLOOKUP(G271,'1996 Pres Raw'!C:D,2,FALSE)</f>
        <v>Anchorage</v>
      </c>
      <c r="K271" s="211" t="s">
        <v>4983</v>
      </c>
      <c r="L271" s="211" t="s">
        <v>5929</v>
      </c>
      <c r="M271" s="211" t="s">
        <v>5750</v>
      </c>
      <c r="N271" s="211" t="s">
        <v>5929</v>
      </c>
      <c r="O271" t="str">
        <f t="shared" si="8"/>
        <v>20-381</v>
      </c>
      <c r="P271" t="str">
        <f t="shared" si="9"/>
        <v>ANCHORAGE 381</v>
      </c>
    </row>
    <row r="272" spans="1:16" x14ac:dyDescent="0.25">
      <c r="A272" s="193" t="s">
        <v>5004</v>
      </c>
      <c r="B272" s="193" t="s">
        <v>4993</v>
      </c>
      <c r="C272" s="211" t="str">
        <f>VLOOKUP(A272,'1996 Pres Raw'!A:C,1,FALSE)</f>
        <v>21-401</v>
      </c>
      <c r="D272" s="211" t="str">
        <f>VLOOKUP(A272,'1996 Pres Raw'!A:C,3,FALSE)</f>
        <v>ANCH 401</v>
      </c>
      <c r="G272" s="193" t="s">
        <v>5759</v>
      </c>
      <c r="H272" t="str">
        <f>VLOOKUP(G272,'1996 Pres Raw'!C:D,1,FALSE)</f>
        <v>ANCH 401</v>
      </c>
      <c r="I272" t="str">
        <f>VLOOKUP(G272,'1996 Pres Raw'!C:D,2,FALSE)</f>
        <v>Anchorage</v>
      </c>
      <c r="K272" s="211" t="s">
        <v>4984</v>
      </c>
      <c r="L272" s="211" t="s">
        <v>5929</v>
      </c>
      <c r="M272" s="211" t="s">
        <v>5751</v>
      </c>
      <c r="N272" s="211" t="s">
        <v>5929</v>
      </c>
      <c r="O272" t="str">
        <f t="shared" si="8"/>
        <v>20-383</v>
      </c>
      <c r="P272" t="str">
        <f t="shared" si="9"/>
        <v>ANCHORAGE 383</v>
      </c>
    </row>
    <row r="273" spans="1:16" x14ac:dyDescent="0.25">
      <c r="A273" s="193" t="s">
        <v>5005</v>
      </c>
      <c r="B273" s="193" t="s">
        <v>4994</v>
      </c>
      <c r="C273" s="211" t="str">
        <f>VLOOKUP(A273,'1996 Pres Raw'!A:C,1,FALSE)</f>
        <v>21-403</v>
      </c>
      <c r="D273" s="211" t="str">
        <f>VLOOKUP(A273,'1996 Pres Raw'!A:C,3,FALSE)</f>
        <v>ANCH 403</v>
      </c>
      <c r="G273" s="193" t="s">
        <v>5760</v>
      </c>
      <c r="H273" t="str">
        <f>VLOOKUP(G273,'1996 Pres Raw'!C:D,1,FALSE)</f>
        <v>ANCH 403</v>
      </c>
      <c r="I273" t="str">
        <f>VLOOKUP(G273,'1996 Pres Raw'!C:D,2,FALSE)</f>
        <v>Anchorage</v>
      </c>
      <c r="K273" s="211" t="s">
        <v>4985</v>
      </c>
      <c r="L273" s="211" t="s">
        <v>5929</v>
      </c>
      <c r="M273" s="211" t="s">
        <v>5752</v>
      </c>
      <c r="N273" s="211" t="s">
        <v>5929</v>
      </c>
      <c r="O273" t="str">
        <f t="shared" si="8"/>
        <v>20-385</v>
      </c>
      <c r="P273" t="str">
        <f t="shared" si="9"/>
        <v>ANCHORAGE 385</v>
      </c>
    </row>
    <row r="274" spans="1:16" x14ac:dyDescent="0.25">
      <c r="A274" s="193" t="s">
        <v>5006</v>
      </c>
      <c r="B274" s="193" t="s">
        <v>4995</v>
      </c>
      <c r="C274" s="211" t="str">
        <f>VLOOKUP(A274,'1996 Pres Raw'!A:C,1,FALSE)</f>
        <v>21-405</v>
      </c>
      <c r="D274" s="211" t="str">
        <f>VLOOKUP(A274,'1996 Pres Raw'!A:C,3,FALSE)</f>
        <v>ANCH 405</v>
      </c>
      <c r="G274" s="193" t="s">
        <v>5761</v>
      </c>
      <c r="H274" t="str">
        <f>VLOOKUP(G274,'1996 Pres Raw'!C:D,1,FALSE)</f>
        <v>ANCH 405</v>
      </c>
      <c r="I274" t="str">
        <f>VLOOKUP(G274,'1996 Pres Raw'!C:D,2,FALSE)</f>
        <v>Anchorage</v>
      </c>
      <c r="K274" s="211" t="s">
        <v>4987</v>
      </c>
      <c r="L274" s="211" t="s">
        <v>5929</v>
      </c>
      <c r="M274" s="211" t="s">
        <v>5753</v>
      </c>
      <c r="N274" s="211" t="s">
        <v>5929</v>
      </c>
      <c r="O274" t="str">
        <f t="shared" si="8"/>
        <v>20-389</v>
      </c>
      <c r="P274" t="str">
        <f t="shared" si="9"/>
        <v>ANCHORAGE 389</v>
      </c>
    </row>
    <row r="275" spans="1:16" x14ac:dyDescent="0.25">
      <c r="A275" s="193" t="s">
        <v>5007</v>
      </c>
      <c r="B275" s="193" t="s">
        <v>4996</v>
      </c>
      <c r="C275" s="211" t="str">
        <f>VLOOKUP(A275,'1996 Pres Raw'!A:C,1,FALSE)</f>
        <v>21-407</v>
      </c>
      <c r="D275" s="211" t="str">
        <f>VLOOKUP(A275,'1996 Pres Raw'!A:C,3,FALSE)</f>
        <v>ANCH 407</v>
      </c>
      <c r="G275" s="193" t="s">
        <v>5762</v>
      </c>
      <c r="H275" t="str">
        <f>VLOOKUP(G275,'1996 Pres Raw'!C:D,1,FALSE)</f>
        <v>ANCH 407</v>
      </c>
      <c r="I275" t="str">
        <f>VLOOKUP(G275,'1996 Pres Raw'!C:D,2,FALSE)</f>
        <v>Anchorage</v>
      </c>
      <c r="K275" s="211" t="s">
        <v>4988</v>
      </c>
      <c r="L275" s="211" t="s">
        <v>5929</v>
      </c>
      <c r="M275" s="211" t="s">
        <v>5754</v>
      </c>
      <c r="N275" s="211" t="s">
        <v>5929</v>
      </c>
      <c r="O275" t="str">
        <f t="shared" si="8"/>
        <v>20-391</v>
      </c>
      <c r="P275" t="str">
        <f t="shared" si="9"/>
        <v>ANCHORAGE 391</v>
      </c>
    </row>
    <row r="276" spans="1:16" x14ac:dyDescent="0.25">
      <c r="A276" s="193" t="s">
        <v>5008</v>
      </c>
      <c r="B276" s="193" t="s">
        <v>4997</v>
      </c>
      <c r="C276" s="211" t="str">
        <f>VLOOKUP(A276,'1996 Pres Raw'!A:C,1,FALSE)</f>
        <v>21-409</v>
      </c>
      <c r="D276" s="211" t="str">
        <f>VLOOKUP(A276,'1996 Pres Raw'!A:C,3,FALSE)</f>
        <v>ANCH 409</v>
      </c>
      <c r="G276" s="193" t="s">
        <v>5763</v>
      </c>
      <c r="H276" t="str">
        <f>VLOOKUP(G276,'1996 Pres Raw'!C:D,1,FALSE)</f>
        <v>ANCH 409</v>
      </c>
      <c r="I276" t="str">
        <f>VLOOKUP(G276,'1996 Pres Raw'!C:D,2,FALSE)</f>
        <v>Anchorage</v>
      </c>
      <c r="K276" s="211" t="s">
        <v>4989</v>
      </c>
      <c r="L276" s="211" t="s">
        <v>5929</v>
      </c>
      <c r="M276" s="211" t="s">
        <v>5755</v>
      </c>
      <c r="N276" s="211" t="s">
        <v>5929</v>
      </c>
      <c r="O276" t="str">
        <f t="shared" si="8"/>
        <v>20-393</v>
      </c>
      <c r="P276" t="str">
        <f t="shared" si="9"/>
        <v>ANCHORAGE 393</v>
      </c>
    </row>
    <row r="277" spans="1:16" x14ac:dyDescent="0.25">
      <c r="A277" s="193" t="s">
        <v>5000</v>
      </c>
      <c r="B277" s="193" t="s">
        <v>4540</v>
      </c>
      <c r="C277" s="211" t="str">
        <f>VLOOKUP(A277,'1996 Pres Raw'!A:C,1,FALSE)</f>
        <v>21-991</v>
      </c>
      <c r="D277" s="211" t="str">
        <f>VLOOKUP(A277,'1996 Pres Raw'!A:C,3,FALSE)</f>
        <v>ABSENTE</v>
      </c>
      <c r="G277" s="193" t="s">
        <v>4540</v>
      </c>
      <c r="H277" t="str">
        <f>VLOOKUP(G277,'1996 Pres Raw'!C:D,1,FALSE)</f>
        <v>ABSENTEE</v>
      </c>
      <c r="I277">
        <f>VLOOKUP(G277,'1996 Pres Raw'!C:D,2,FALSE)</f>
        <v>0</v>
      </c>
      <c r="K277" s="211" t="s">
        <v>4982</v>
      </c>
      <c r="L277" s="211" t="s">
        <v>5929</v>
      </c>
      <c r="M277" s="211" t="s">
        <v>5631</v>
      </c>
      <c r="N277" s="211" t="s">
        <v>5929</v>
      </c>
      <c r="O277" t="str">
        <f t="shared" si="8"/>
        <v>20-991</v>
      </c>
      <c r="P277" t="str">
        <f t="shared" si="9"/>
        <v>ABSENTEE</v>
      </c>
    </row>
    <row r="278" spans="1:16" x14ac:dyDescent="0.25">
      <c r="A278" s="193" t="s">
        <v>4999</v>
      </c>
      <c r="B278" s="193" t="s">
        <v>4541</v>
      </c>
      <c r="C278" s="211" t="str">
        <f>VLOOKUP(A278,'1996 Pres Raw'!A:C,1,FALSE)</f>
        <v>21-995</v>
      </c>
      <c r="D278" s="211" t="str">
        <f>VLOOKUP(A278,'1996 Pres Raw'!A:C,3,FALSE)</f>
        <v>QUESTON</v>
      </c>
      <c r="G278" s="193" t="s">
        <v>4541</v>
      </c>
      <c r="H278" t="str">
        <f>VLOOKUP(G278,'1996 Pres Raw'!C:D,1,FALSE)</f>
        <v>QUESTION</v>
      </c>
      <c r="I278">
        <f>VLOOKUP(G278,'1996 Pres Raw'!C:D,2,FALSE)</f>
        <v>0</v>
      </c>
      <c r="K278" s="211" t="s">
        <v>4981</v>
      </c>
      <c r="L278" s="211" t="s">
        <v>5929</v>
      </c>
      <c r="M278" s="211" t="s">
        <v>5632</v>
      </c>
      <c r="N278" s="211" t="s">
        <v>5929</v>
      </c>
      <c r="O278" t="str">
        <f t="shared" si="8"/>
        <v>20-995</v>
      </c>
      <c r="P278" t="str">
        <f t="shared" si="9"/>
        <v>QUESTION</v>
      </c>
    </row>
    <row r="279" spans="1:16" x14ac:dyDescent="0.25">
      <c r="A279" s="193" t="s">
        <v>4998</v>
      </c>
      <c r="B279" s="193" t="s">
        <v>4542</v>
      </c>
      <c r="C279" s="211" t="str">
        <f>VLOOKUP(A279,'1996 Pres Raw'!A:C,1,FALSE)</f>
        <v>21-TOT</v>
      </c>
      <c r="D279" s="211" t="str">
        <f>VLOOKUP(A279,'1996 Pres Raw'!A:C,3,FALSE)</f>
        <v>TOTALS</v>
      </c>
      <c r="G279" s="193" t="s">
        <v>4542</v>
      </c>
      <c r="H279" t="str">
        <f>VLOOKUP(G279,'1996 Pres Raw'!C:D,1,FALSE)</f>
        <v>TOTAL</v>
      </c>
      <c r="I279">
        <f>VLOOKUP(G279,'1996 Pres Raw'!C:D,2,FALSE)</f>
        <v>0</v>
      </c>
      <c r="K279" s="211" t="s">
        <v>4980</v>
      </c>
      <c r="M279" s="211" t="s">
        <v>5639</v>
      </c>
      <c r="O279" t="str">
        <f t="shared" si="8"/>
        <v>20-TOT</v>
      </c>
      <c r="P279" t="str">
        <f t="shared" si="9"/>
        <v>TOTAL</v>
      </c>
    </row>
    <row r="280" spans="1:16" x14ac:dyDescent="0.25">
      <c r="A280" s="193" t="s">
        <v>5019</v>
      </c>
      <c r="B280" s="193" t="s">
        <v>5009</v>
      </c>
      <c r="C280" s="211" t="str">
        <f>VLOOKUP(A280,'1996 Pres Raw'!A:C,1,FALSE)</f>
        <v>22-411</v>
      </c>
      <c r="D280" s="211" t="str">
        <f>VLOOKUP(A280,'1996 Pres Raw'!A:C,3,FALSE)</f>
        <v>ANCH 411</v>
      </c>
      <c r="G280" s="193" t="s">
        <v>5764</v>
      </c>
      <c r="H280" t="str">
        <f>VLOOKUP(G280,'1996 Pres Raw'!C:D,1,FALSE)</f>
        <v>ANCH 411</v>
      </c>
      <c r="I280" t="str">
        <f>VLOOKUP(G280,'1996 Pres Raw'!C:D,2,FALSE)</f>
        <v>Anchorage</v>
      </c>
      <c r="O280" t="e">
        <f t="shared" si="8"/>
        <v>#N/A</v>
      </c>
      <c r="P280" t="e">
        <f t="shared" si="9"/>
        <v>#N/A</v>
      </c>
    </row>
    <row r="281" spans="1:16" x14ac:dyDescent="0.25">
      <c r="A281" s="193" t="s">
        <v>5020</v>
      </c>
      <c r="B281" s="193" t="s">
        <v>5010</v>
      </c>
      <c r="C281" s="211" t="str">
        <f>VLOOKUP(A281,'1996 Pres Raw'!A:C,1,FALSE)</f>
        <v>22-413</v>
      </c>
      <c r="D281" s="211" t="str">
        <f>VLOOKUP(A281,'1996 Pres Raw'!A:C,3,FALSE)</f>
        <v>ANCH 413</v>
      </c>
      <c r="G281" s="193" t="s">
        <v>5765</v>
      </c>
      <c r="H281" t="str">
        <f>VLOOKUP(G281,'1996 Pres Raw'!C:D,1,FALSE)</f>
        <v>ANCH 413</v>
      </c>
      <c r="I281" t="str">
        <f>VLOOKUP(G281,'1996 Pres Raw'!C:D,2,FALSE)</f>
        <v>Anchorage</v>
      </c>
      <c r="K281" s="211" t="s">
        <v>5001</v>
      </c>
      <c r="L281" s="211" t="s">
        <v>5929</v>
      </c>
      <c r="M281" s="211" t="s">
        <v>5756</v>
      </c>
      <c r="N281" s="211" t="s">
        <v>5929</v>
      </c>
      <c r="O281" t="str">
        <f t="shared" si="8"/>
        <v>21-395</v>
      </c>
      <c r="P281" t="str">
        <f t="shared" si="9"/>
        <v>ANCHORAGE 395</v>
      </c>
    </row>
    <row r="282" spans="1:16" x14ac:dyDescent="0.25">
      <c r="A282" s="193" t="s">
        <v>5021</v>
      </c>
      <c r="B282" s="193" t="s">
        <v>5011</v>
      </c>
      <c r="C282" s="211" t="str">
        <f>VLOOKUP(A282,'1996 Pres Raw'!A:C,1,FALSE)</f>
        <v>22-415</v>
      </c>
      <c r="D282" s="211" t="str">
        <f>VLOOKUP(A282,'1996 Pres Raw'!A:C,3,FALSE)</f>
        <v>ANCH 415</v>
      </c>
      <c r="G282" s="193" t="s">
        <v>5766</v>
      </c>
      <c r="H282" t="str">
        <f>VLOOKUP(G282,'1996 Pres Raw'!C:D,1,FALSE)</f>
        <v>ANCH 415</v>
      </c>
      <c r="I282" t="str">
        <f>VLOOKUP(G282,'1996 Pres Raw'!C:D,2,FALSE)</f>
        <v>Anchorage</v>
      </c>
      <c r="K282" s="211" t="s">
        <v>5002</v>
      </c>
      <c r="L282" s="211" t="s">
        <v>5929</v>
      </c>
      <c r="M282" s="211" t="s">
        <v>5757</v>
      </c>
      <c r="N282" s="211" t="s">
        <v>5929</v>
      </c>
      <c r="O282" t="str">
        <f t="shared" si="8"/>
        <v>21-397</v>
      </c>
      <c r="P282" t="str">
        <f t="shared" si="9"/>
        <v>ANCHORAGE 397</v>
      </c>
    </row>
    <row r="283" spans="1:16" x14ac:dyDescent="0.25">
      <c r="A283" s="193" t="s">
        <v>5022</v>
      </c>
      <c r="B283" s="193" t="s">
        <v>5012</v>
      </c>
      <c r="C283" s="211" t="str">
        <f>VLOOKUP(A283,'1996 Pres Raw'!A:C,1,FALSE)</f>
        <v>22-417</v>
      </c>
      <c r="D283" s="211" t="str">
        <f>VLOOKUP(A283,'1996 Pres Raw'!A:C,3,FALSE)</f>
        <v>ANCH 417</v>
      </c>
      <c r="G283" s="193" t="s">
        <v>5767</v>
      </c>
      <c r="H283" t="str">
        <f>VLOOKUP(G283,'1996 Pres Raw'!C:D,1,FALSE)</f>
        <v>ANCH 417</v>
      </c>
      <c r="I283" t="str">
        <f>VLOOKUP(G283,'1996 Pres Raw'!C:D,2,FALSE)</f>
        <v>Anchorage</v>
      </c>
      <c r="K283" s="211" t="s">
        <v>5003</v>
      </c>
      <c r="L283" s="211" t="s">
        <v>5929</v>
      </c>
      <c r="M283" s="211" t="s">
        <v>5758</v>
      </c>
      <c r="N283" s="211" t="s">
        <v>5929</v>
      </c>
      <c r="O283" t="str">
        <f t="shared" si="8"/>
        <v>21-399</v>
      </c>
      <c r="P283" t="str">
        <f t="shared" si="9"/>
        <v>ANCHORAGE 399</v>
      </c>
    </row>
    <row r="284" spans="1:16" x14ac:dyDescent="0.25">
      <c r="A284" s="193" t="s">
        <v>5023</v>
      </c>
      <c r="B284" s="193" t="s">
        <v>5013</v>
      </c>
      <c r="C284" s="211" t="str">
        <f>VLOOKUP(A284,'1996 Pres Raw'!A:C,1,FALSE)</f>
        <v>22-419</v>
      </c>
      <c r="D284" s="211" t="str">
        <f>VLOOKUP(A284,'1996 Pres Raw'!A:C,3,FALSE)</f>
        <v>ANCH 419</v>
      </c>
      <c r="G284" s="193" t="s">
        <v>5768</v>
      </c>
      <c r="H284" t="str">
        <f>VLOOKUP(G284,'1996 Pres Raw'!C:D,1,FALSE)</f>
        <v>ANCH 419</v>
      </c>
      <c r="I284" t="str">
        <f>VLOOKUP(G284,'1996 Pres Raw'!C:D,2,FALSE)</f>
        <v>Anchorage</v>
      </c>
      <c r="K284" s="211" t="s">
        <v>5004</v>
      </c>
      <c r="L284" s="211" t="s">
        <v>5929</v>
      </c>
      <c r="M284" s="211" t="s">
        <v>5759</v>
      </c>
      <c r="N284" s="211" t="s">
        <v>5929</v>
      </c>
      <c r="O284" t="str">
        <f t="shared" si="8"/>
        <v>21-401</v>
      </c>
      <c r="P284" t="str">
        <f t="shared" si="9"/>
        <v>ANCHORAGE 401</v>
      </c>
    </row>
    <row r="285" spans="1:16" x14ac:dyDescent="0.25">
      <c r="A285" s="193" t="s">
        <v>5024</v>
      </c>
      <c r="B285" s="193" t="s">
        <v>5014</v>
      </c>
      <c r="C285" s="211" t="str">
        <f>VLOOKUP(A285,'1996 Pres Raw'!A:C,1,FALSE)</f>
        <v>22-421</v>
      </c>
      <c r="D285" s="211" t="str">
        <f>VLOOKUP(A285,'1996 Pres Raw'!A:C,3,FALSE)</f>
        <v>ANCH 421</v>
      </c>
      <c r="G285" s="193" t="s">
        <v>5769</v>
      </c>
      <c r="H285" t="str">
        <f>VLOOKUP(G285,'1996 Pres Raw'!C:D,1,FALSE)</f>
        <v>ANCH 421</v>
      </c>
      <c r="I285" t="str">
        <f>VLOOKUP(G285,'1996 Pres Raw'!C:D,2,FALSE)</f>
        <v>Anchorage</v>
      </c>
      <c r="K285" s="211" t="s">
        <v>5005</v>
      </c>
      <c r="L285" s="211" t="s">
        <v>5929</v>
      </c>
      <c r="M285" s="211" t="s">
        <v>5760</v>
      </c>
      <c r="N285" s="211" t="s">
        <v>5929</v>
      </c>
      <c r="O285" t="str">
        <f t="shared" si="8"/>
        <v>21-403</v>
      </c>
      <c r="P285" t="str">
        <f t="shared" si="9"/>
        <v>ANCHORAGE 403</v>
      </c>
    </row>
    <row r="286" spans="1:16" x14ac:dyDescent="0.25">
      <c r="A286" s="193" t="s">
        <v>5025</v>
      </c>
      <c r="B286" s="193" t="s">
        <v>5015</v>
      </c>
      <c r="C286" s="211" t="str">
        <f>VLOOKUP(A286,'1996 Pres Raw'!A:C,1,FALSE)</f>
        <v>22-423</v>
      </c>
      <c r="D286" s="211" t="str">
        <f>VLOOKUP(A286,'1996 Pres Raw'!A:C,3,FALSE)</f>
        <v>ANCH 423</v>
      </c>
      <c r="G286" s="193" t="s">
        <v>5770</v>
      </c>
      <c r="H286" t="str">
        <f>VLOOKUP(G286,'1996 Pres Raw'!C:D,1,FALSE)</f>
        <v>ANCH 423</v>
      </c>
      <c r="I286" t="str">
        <f>VLOOKUP(G286,'1996 Pres Raw'!C:D,2,FALSE)</f>
        <v>Anchorage</v>
      </c>
      <c r="K286" s="211" t="s">
        <v>5006</v>
      </c>
      <c r="L286" s="211" t="s">
        <v>5929</v>
      </c>
      <c r="M286" s="211" t="s">
        <v>5761</v>
      </c>
      <c r="N286" s="211" t="s">
        <v>5929</v>
      </c>
      <c r="O286" t="str">
        <f t="shared" si="8"/>
        <v>21-405</v>
      </c>
      <c r="P286" t="str">
        <f t="shared" si="9"/>
        <v>ANCHORAGE 405</v>
      </c>
    </row>
    <row r="287" spans="1:16" x14ac:dyDescent="0.25">
      <c r="A287" s="193" t="s">
        <v>5018</v>
      </c>
      <c r="B287" s="193" t="s">
        <v>4540</v>
      </c>
      <c r="C287" s="211" t="str">
        <f>VLOOKUP(A287,'1996 Pres Raw'!A:C,1,FALSE)</f>
        <v>22-991</v>
      </c>
      <c r="D287" s="211" t="str">
        <f>VLOOKUP(A287,'1996 Pres Raw'!A:C,3,FALSE)</f>
        <v>ABSENTE</v>
      </c>
      <c r="G287" s="193" t="s">
        <v>4540</v>
      </c>
      <c r="H287" t="str">
        <f>VLOOKUP(G287,'1996 Pres Raw'!C:D,1,FALSE)</f>
        <v>ABSENTEE</v>
      </c>
      <c r="I287">
        <f>VLOOKUP(G287,'1996 Pres Raw'!C:D,2,FALSE)</f>
        <v>0</v>
      </c>
      <c r="K287" s="211" t="s">
        <v>5007</v>
      </c>
      <c r="L287" s="211" t="s">
        <v>5929</v>
      </c>
      <c r="M287" s="211" t="s">
        <v>5762</v>
      </c>
      <c r="N287" s="211" t="s">
        <v>5929</v>
      </c>
      <c r="O287" t="str">
        <f t="shared" si="8"/>
        <v>21-407</v>
      </c>
      <c r="P287" t="str">
        <f t="shared" si="9"/>
        <v>ANCHORAGE 407</v>
      </c>
    </row>
    <row r="288" spans="1:16" x14ac:dyDescent="0.25">
      <c r="A288" s="193" t="s">
        <v>5017</v>
      </c>
      <c r="B288" s="193" t="s">
        <v>4541</v>
      </c>
      <c r="C288" s="211" t="str">
        <f>VLOOKUP(A288,'1996 Pres Raw'!A:C,1,FALSE)</f>
        <v>22-995</v>
      </c>
      <c r="D288" s="211" t="str">
        <f>VLOOKUP(A288,'1996 Pres Raw'!A:C,3,FALSE)</f>
        <v>QUESTON</v>
      </c>
      <c r="G288" s="193" t="s">
        <v>4541</v>
      </c>
      <c r="H288" t="str">
        <f>VLOOKUP(G288,'1996 Pres Raw'!C:D,1,FALSE)</f>
        <v>QUESTION</v>
      </c>
      <c r="I288">
        <f>VLOOKUP(G288,'1996 Pres Raw'!C:D,2,FALSE)</f>
        <v>0</v>
      </c>
      <c r="K288" s="211" t="s">
        <v>5008</v>
      </c>
      <c r="L288" s="211" t="s">
        <v>5929</v>
      </c>
      <c r="M288" s="211" t="s">
        <v>5763</v>
      </c>
      <c r="N288" s="211" t="s">
        <v>5929</v>
      </c>
      <c r="O288" t="str">
        <f t="shared" si="8"/>
        <v>21-409</v>
      </c>
      <c r="P288" t="str">
        <f t="shared" si="9"/>
        <v>ANCHORAGE 409</v>
      </c>
    </row>
    <row r="289" spans="1:16" x14ac:dyDescent="0.25">
      <c r="A289" s="193" t="s">
        <v>5016</v>
      </c>
      <c r="B289" s="193" t="s">
        <v>4542</v>
      </c>
      <c r="C289" s="211" t="str">
        <f>VLOOKUP(A289,'1996 Pres Raw'!A:C,1,FALSE)</f>
        <v>22-TOT</v>
      </c>
      <c r="D289" s="211" t="str">
        <f>VLOOKUP(A289,'1996 Pres Raw'!A:C,3,FALSE)</f>
        <v>TOTALS</v>
      </c>
      <c r="G289" s="193" t="s">
        <v>4542</v>
      </c>
      <c r="H289" t="str">
        <f>VLOOKUP(G289,'1996 Pres Raw'!C:D,1,FALSE)</f>
        <v>TOTAL</v>
      </c>
      <c r="I289">
        <f>VLOOKUP(G289,'1996 Pres Raw'!C:D,2,FALSE)</f>
        <v>0</v>
      </c>
      <c r="K289" s="211" t="s">
        <v>5000</v>
      </c>
      <c r="L289" s="211" t="s">
        <v>5929</v>
      </c>
      <c r="M289" s="211" t="s">
        <v>5631</v>
      </c>
      <c r="N289" s="211" t="s">
        <v>5929</v>
      </c>
      <c r="O289" t="str">
        <f t="shared" si="8"/>
        <v>21-991</v>
      </c>
      <c r="P289" t="str">
        <f t="shared" si="9"/>
        <v>ABSENTEE</v>
      </c>
    </row>
    <row r="290" spans="1:16" x14ac:dyDescent="0.25">
      <c r="A290" s="193" t="s">
        <v>5032</v>
      </c>
      <c r="B290" s="193" t="s">
        <v>5026</v>
      </c>
      <c r="C290" s="211" t="str">
        <f>VLOOKUP(A290,'1996 Pres Raw'!A:C,1,FALSE)</f>
        <v>23-425</v>
      </c>
      <c r="D290" s="211" t="str">
        <f>VLOOKUP(A290,'1996 Pres Raw'!A:C,3,FALSE)</f>
        <v>ANCH 425</v>
      </c>
      <c r="G290" s="193" t="s">
        <v>5771</v>
      </c>
      <c r="H290" t="str">
        <f>VLOOKUP(G290,'1996 Pres Raw'!C:D,1,FALSE)</f>
        <v>ANCH 425</v>
      </c>
      <c r="I290" t="str">
        <f>VLOOKUP(G290,'1996 Pres Raw'!C:D,2,FALSE)</f>
        <v>Anchorage</v>
      </c>
      <c r="K290" s="211" t="s">
        <v>4999</v>
      </c>
      <c r="L290" s="211" t="s">
        <v>5929</v>
      </c>
      <c r="M290" s="211" t="s">
        <v>5632</v>
      </c>
      <c r="N290" s="211" t="s">
        <v>5929</v>
      </c>
      <c r="O290" t="str">
        <f t="shared" si="8"/>
        <v>21-995</v>
      </c>
      <c r="P290" t="str">
        <f t="shared" si="9"/>
        <v>QUESTION</v>
      </c>
    </row>
    <row r="291" spans="1:16" x14ac:dyDescent="0.25">
      <c r="A291" s="193" t="s">
        <v>5033</v>
      </c>
      <c r="B291" s="193" t="s">
        <v>5027</v>
      </c>
      <c r="C291" s="211" t="str">
        <f>VLOOKUP(A291,'1996 Pres Raw'!A:C,1,FALSE)</f>
        <v>23-427</v>
      </c>
      <c r="D291" s="211" t="str">
        <f>VLOOKUP(A291,'1996 Pres Raw'!A:C,3,FALSE)</f>
        <v>ANCH 427</v>
      </c>
      <c r="G291" s="193" t="s">
        <v>5772</v>
      </c>
      <c r="H291" t="str">
        <f>VLOOKUP(G291,'1996 Pres Raw'!C:D,1,FALSE)</f>
        <v>ANCH 427</v>
      </c>
      <c r="I291" t="str">
        <f>VLOOKUP(G291,'1996 Pres Raw'!C:D,2,FALSE)</f>
        <v>Anchorage</v>
      </c>
      <c r="K291" s="211" t="s">
        <v>4998</v>
      </c>
      <c r="M291" s="211" t="s">
        <v>5639</v>
      </c>
      <c r="O291" t="str">
        <f t="shared" si="8"/>
        <v>21-TOT</v>
      </c>
      <c r="P291" t="str">
        <f t="shared" si="9"/>
        <v>TOTAL</v>
      </c>
    </row>
    <row r="292" spans="1:16" x14ac:dyDescent="0.25">
      <c r="A292" s="193" t="s">
        <v>5034</v>
      </c>
      <c r="B292" s="193" t="s">
        <v>5028</v>
      </c>
      <c r="C292" s="211" t="str">
        <f>VLOOKUP(A292,'1996 Pres Raw'!A:C,1,FALSE)</f>
        <v>23-429</v>
      </c>
      <c r="D292" s="211" t="str">
        <f>VLOOKUP(A292,'1996 Pres Raw'!A:C,3,FALSE)</f>
        <v>ANCH 429</v>
      </c>
      <c r="G292" s="193" t="s">
        <v>5773</v>
      </c>
      <c r="H292" t="str">
        <f>VLOOKUP(G292,'1996 Pres Raw'!C:D,1,FALSE)</f>
        <v>ANCH 429</v>
      </c>
      <c r="I292" t="str">
        <f>VLOOKUP(G292,'1996 Pres Raw'!C:D,2,FALSE)</f>
        <v>Anchorage</v>
      </c>
      <c r="O292" t="e">
        <f t="shared" si="8"/>
        <v>#N/A</v>
      </c>
      <c r="P292" t="e">
        <f t="shared" si="9"/>
        <v>#N/A</v>
      </c>
    </row>
    <row r="293" spans="1:16" x14ac:dyDescent="0.25">
      <c r="A293" s="193" t="s">
        <v>5031</v>
      </c>
      <c r="B293" s="193" t="s">
        <v>4540</v>
      </c>
      <c r="C293" s="211" t="str">
        <f>VLOOKUP(A293,'1996 Pres Raw'!A:C,1,FALSE)</f>
        <v>23-991</v>
      </c>
      <c r="D293" s="211" t="str">
        <f>VLOOKUP(A293,'1996 Pres Raw'!A:C,3,FALSE)</f>
        <v>ABSENTE</v>
      </c>
      <c r="G293" s="193" t="s">
        <v>4540</v>
      </c>
      <c r="H293" t="str">
        <f>VLOOKUP(G293,'1996 Pres Raw'!C:D,1,FALSE)</f>
        <v>ABSENTEE</v>
      </c>
      <c r="I293">
        <f>VLOOKUP(G293,'1996 Pres Raw'!C:D,2,FALSE)</f>
        <v>0</v>
      </c>
      <c r="K293" s="211" t="s">
        <v>5019</v>
      </c>
      <c r="L293" s="211" t="s">
        <v>5929</v>
      </c>
      <c r="M293" s="211" t="s">
        <v>5764</v>
      </c>
      <c r="N293" s="211" t="s">
        <v>5929</v>
      </c>
      <c r="O293" t="str">
        <f t="shared" si="8"/>
        <v>22-411</v>
      </c>
      <c r="P293" t="str">
        <f t="shared" si="9"/>
        <v>ANCHORAGE 411</v>
      </c>
    </row>
    <row r="294" spans="1:16" x14ac:dyDescent="0.25">
      <c r="A294" s="193" t="s">
        <v>5030</v>
      </c>
      <c r="B294" s="193" t="s">
        <v>4541</v>
      </c>
      <c r="C294" s="211" t="str">
        <f>VLOOKUP(A294,'1996 Pres Raw'!A:C,1,FALSE)</f>
        <v>23-995</v>
      </c>
      <c r="D294" s="211" t="str">
        <f>VLOOKUP(A294,'1996 Pres Raw'!A:C,3,FALSE)</f>
        <v>QUESTON</v>
      </c>
      <c r="G294" s="193" t="s">
        <v>4541</v>
      </c>
      <c r="H294" t="str">
        <f>VLOOKUP(G294,'1996 Pres Raw'!C:D,1,FALSE)</f>
        <v>QUESTION</v>
      </c>
      <c r="I294">
        <f>VLOOKUP(G294,'1996 Pres Raw'!C:D,2,FALSE)</f>
        <v>0</v>
      </c>
      <c r="K294" s="211" t="s">
        <v>5020</v>
      </c>
      <c r="L294" s="211" t="s">
        <v>5929</v>
      </c>
      <c r="M294" s="211" t="s">
        <v>5765</v>
      </c>
      <c r="N294" s="211" t="s">
        <v>5929</v>
      </c>
      <c r="O294" t="str">
        <f t="shared" si="8"/>
        <v>22-413</v>
      </c>
      <c r="P294" t="str">
        <f t="shared" si="9"/>
        <v>ANCHORAGE 413</v>
      </c>
    </row>
    <row r="295" spans="1:16" x14ac:dyDescent="0.25">
      <c r="A295" s="193" t="s">
        <v>5029</v>
      </c>
      <c r="B295" s="193" t="s">
        <v>4542</v>
      </c>
      <c r="C295" s="211" t="str">
        <f>VLOOKUP(A295,'1996 Pres Raw'!A:C,1,FALSE)</f>
        <v>23-TOT</v>
      </c>
      <c r="D295" s="211" t="str">
        <f>VLOOKUP(A295,'1996 Pres Raw'!A:C,3,FALSE)</f>
        <v>TOTALS</v>
      </c>
      <c r="G295" s="193" t="s">
        <v>4542</v>
      </c>
      <c r="H295" t="str">
        <f>VLOOKUP(G295,'1996 Pres Raw'!C:D,1,FALSE)</f>
        <v>TOTAL</v>
      </c>
      <c r="I295">
        <f>VLOOKUP(G295,'1996 Pres Raw'!C:D,2,FALSE)</f>
        <v>0</v>
      </c>
      <c r="K295" s="211" t="s">
        <v>5021</v>
      </c>
      <c r="L295" s="211" t="s">
        <v>5929</v>
      </c>
      <c r="M295" s="211" t="s">
        <v>5766</v>
      </c>
      <c r="N295" s="211" t="s">
        <v>5929</v>
      </c>
      <c r="O295" t="str">
        <f t="shared" si="8"/>
        <v>22-415</v>
      </c>
      <c r="P295" t="str">
        <f t="shared" si="9"/>
        <v>ANCHORAGE 415</v>
      </c>
    </row>
    <row r="296" spans="1:16" x14ac:dyDescent="0.25">
      <c r="A296" s="193" t="s">
        <v>5044</v>
      </c>
      <c r="B296" s="193" t="s">
        <v>5035</v>
      </c>
      <c r="C296" s="211" t="str">
        <f>VLOOKUP(A296,'1996 Pres Raw'!A:C,1,FALSE)</f>
        <v>24-431</v>
      </c>
      <c r="D296" s="211" t="str">
        <f>VLOOKUP(A296,'1996 Pres Raw'!A:C,3,FALSE)</f>
        <v>ANCH 431</v>
      </c>
      <c r="G296" s="193" t="s">
        <v>5774</v>
      </c>
      <c r="H296" t="str">
        <f>VLOOKUP(G296,'1996 Pres Raw'!C:D,1,FALSE)</f>
        <v>ANCH 431</v>
      </c>
      <c r="I296" t="str">
        <f>VLOOKUP(G296,'1996 Pres Raw'!C:D,2,FALSE)</f>
        <v>Anchorage</v>
      </c>
      <c r="K296" s="211" t="s">
        <v>5022</v>
      </c>
      <c r="L296" s="211" t="s">
        <v>5929</v>
      </c>
      <c r="M296" s="211" t="s">
        <v>5767</v>
      </c>
      <c r="N296" s="211" t="s">
        <v>5929</v>
      </c>
      <c r="O296" t="str">
        <f t="shared" si="8"/>
        <v>22-417</v>
      </c>
      <c r="P296" t="str">
        <f t="shared" si="9"/>
        <v>ANCHORAGE 417</v>
      </c>
    </row>
    <row r="297" spans="1:16" x14ac:dyDescent="0.25">
      <c r="A297" s="193" t="s">
        <v>5045</v>
      </c>
      <c r="B297" s="193" t="s">
        <v>5036</v>
      </c>
      <c r="C297" s="211" t="str">
        <f>VLOOKUP(A297,'1996 Pres Raw'!A:C,1,FALSE)</f>
        <v>24-433</v>
      </c>
      <c r="D297" s="211" t="str">
        <f>VLOOKUP(A297,'1996 Pres Raw'!A:C,3,FALSE)</f>
        <v>ANCH 433</v>
      </c>
      <c r="G297" s="193" t="s">
        <v>5775</v>
      </c>
      <c r="H297" t="str">
        <f>VLOOKUP(G297,'1996 Pres Raw'!C:D,1,FALSE)</f>
        <v>ANCH 433</v>
      </c>
      <c r="I297" t="str">
        <f>VLOOKUP(G297,'1996 Pres Raw'!C:D,2,FALSE)</f>
        <v>Anchorage</v>
      </c>
      <c r="K297" s="211" t="s">
        <v>5023</v>
      </c>
      <c r="L297" s="211" t="s">
        <v>5929</v>
      </c>
      <c r="M297" s="211" t="s">
        <v>5768</v>
      </c>
      <c r="N297" s="211" t="s">
        <v>5929</v>
      </c>
      <c r="O297" t="str">
        <f t="shared" si="8"/>
        <v>22-419</v>
      </c>
      <c r="P297" t="str">
        <f t="shared" si="9"/>
        <v>ANCHORAGE 419</v>
      </c>
    </row>
    <row r="298" spans="1:16" x14ac:dyDescent="0.25">
      <c r="A298" s="193" t="s">
        <v>5046</v>
      </c>
      <c r="B298" s="193" t="s">
        <v>5037</v>
      </c>
      <c r="C298" s="211" t="str">
        <f>VLOOKUP(A298,'1996 Pres Raw'!A:C,1,FALSE)</f>
        <v>24-435</v>
      </c>
      <c r="D298" s="211" t="str">
        <f>VLOOKUP(A298,'1996 Pres Raw'!A:C,3,FALSE)</f>
        <v>ANCH 435</v>
      </c>
      <c r="G298" s="193" t="s">
        <v>5776</v>
      </c>
      <c r="H298" t="str">
        <f>VLOOKUP(G298,'1996 Pres Raw'!C:D,1,FALSE)</f>
        <v>ANCH 435</v>
      </c>
      <c r="I298" t="str">
        <f>VLOOKUP(G298,'1996 Pres Raw'!C:D,2,FALSE)</f>
        <v>Anchorage</v>
      </c>
      <c r="K298" s="211" t="s">
        <v>5024</v>
      </c>
      <c r="L298" s="211" t="s">
        <v>5929</v>
      </c>
      <c r="M298" s="211" t="s">
        <v>5769</v>
      </c>
      <c r="N298" s="211" t="s">
        <v>5929</v>
      </c>
      <c r="O298" t="str">
        <f t="shared" si="8"/>
        <v>22-421</v>
      </c>
      <c r="P298" t="str">
        <f t="shared" si="9"/>
        <v>ANCHORAGE 421</v>
      </c>
    </row>
    <row r="299" spans="1:16" x14ac:dyDescent="0.25">
      <c r="A299" s="193" t="s">
        <v>5047</v>
      </c>
      <c r="B299" s="193" t="s">
        <v>5038</v>
      </c>
      <c r="C299" s="211" t="str">
        <f>VLOOKUP(A299,'1996 Pres Raw'!A:C,1,FALSE)</f>
        <v>24-437</v>
      </c>
      <c r="D299" s="211" t="str">
        <f>VLOOKUP(A299,'1996 Pres Raw'!A:C,3,FALSE)</f>
        <v>ANCH 437</v>
      </c>
      <c r="G299" s="193" t="s">
        <v>5777</v>
      </c>
      <c r="H299" t="str">
        <f>VLOOKUP(G299,'1996 Pres Raw'!C:D,1,FALSE)</f>
        <v>ANCH 437</v>
      </c>
      <c r="I299" t="str">
        <f>VLOOKUP(G299,'1996 Pres Raw'!C:D,2,FALSE)</f>
        <v>Anchorage</v>
      </c>
      <c r="K299" s="211" t="s">
        <v>5025</v>
      </c>
      <c r="L299" s="211" t="s">
        <v>5929</v>
      </c>
      <c r="M299" s="211" t="s">
        <v>5770</v>
      </c>
      <c r="N299" s="211" t="s">
        <v>5929</v>
      </c>
      <c r="O299" t="str">
        <f t="shared" si="8"/>
        <v>22-423</v>
      </c>
      <c r="P299" t="str">
        <f t="shared" si="9"/>
        <v>ANCHORAGE 423</v>
      </c>
    </row>
    <row r="300" spans="1:16" x14ac:dyDescent="0.25">
      <c r="A300" s="193" t="s">
        <v>5048</v>
      </c>
      <c r="B300" s="193" t="s">
        <v>5039</v>
      </c>
      <c r="C300" s="211" t="str">
        <f>VLOOKUP(A300,'1996 Pres Raw'!A:C,1,FALSE)</f>
        <v>24-439</v>
      </c>
      <c r="D300" s="211" t="str">
        <f>VLOOKUP(A300,'1996 Pres Raw'!A:C,3,FALSE)</f>
        <v>ANCH 439</v>
      </c>
      <c r="G300" s="193" t="s">
        <v>5778</v>
      </c>
      <c r="H300" t="str">
        <f>VLOOKUP(G300,'1996 Pres Raw'!C:D,1,FALSE)</f>
        <v>ANCH 439</v>
      </c>
      <c r="I300" t="str">
        <f>VLOOKUP(G300,'1996 Pres Raw'!C:D,2,FALSE)</f>
        <v>Anchorage</v>
      </c>
      <c r="K300" s="211" t="s">
        <v>5018</v>
      </c>
      <c r="L300" s="211" t="s">
        <v>5929</v>
      </c>
      <c r="M300" s="211" t="s">
        <v>5631</v>
      </c>
      <c r="N300" s="211" t="s">
        <v>5929</v>
      </c>
      <c r="O300" t="str">
        <f t="shared" si="8"/>
        <v>22-991</v>
      </c>
      <c r="P300" t="str">
        <f t="shared" si="9"/>
        <v>ABSENTEE</v>
      </c>
    </row>
    <row r="301" spans="1:16" x14ac:dyDescent="0.25">
      <c r="A301" s="193" t="s">
        <v>5049</v>
      </c>
      <c r="B301" s="193" t="s">
        <v>5040</v>
      </c>
      <c r="C301" s="211" t="str">
        <f>VLOOKUP(A301,'1996 Pres Raw'!A:C,1,FALSE)</f>
        <v>24-441</v>
      </c>
      <c r="D301" s="211" t="str">
        <f>VLOOKUP(A301,'1996 Pres Raw'!A:C,3,FALSE)</f>
        <v>ANCH 441</v>
      </c>
      <c r="G301" s="193" t="s">
        <v>5779</v>
      </c>
      <c r="H301" t="str">
        <f>VLOOKUP(G301,'1996 Pres Raw'!C:D,1,FALSE)</f>
        <v>ANCH 441</v>
      </c>
      <c r="I301" t="str">
        <f>VLOOKUP(G301,'1996 Pres Raw'!C:D,2,FALSE)</f>
        <v>Anchorage</v>
      </c>
      <c r="K301" s="211" t="s">
        <v>5017</v>
      </c>
      <c r="L301" s="211" t="s">
        <v>5929</v>
      </c>
      <c r="M301" s="211" t="s">
        <v>5632</v>
      </c>
      <c r="N301" s="211" t="s">
        <v>5929</v>
      </c>
      <c r="O301" t="str">
        <f t="shared" si="8"/>
        <v>22-995</v>
      </c>
      <c r="P301" t="str">
        <f t="shared" si="9"/>
        <v>QUESTION</v>
      </c>
    </row>
    <row r="302" spans="1:16" x14ac:dyDescent="0.25">
      <c r="A302" s="193" t="s">
        <v>5043</v>
      </c>
      <c r="B302" s="193" t="s">
        <v>4540</v>
      </c>
      <c r="C302" s="211" t="str">
        <f>VLOOKUP(A302,'1996 Pres Raw'!A:C,1,FALSE)</f>
        <v>24-991</v>
      </c>
      <c r="D302" s="211" t="str">
        <f>VLOOKUP(A302,'1996 Pres Raw'!A:C,3,FALSE)</f>
        <v>ABSENTE</v>
      </c>
      <c r="G302" s="193" t="s">
        <v>4540</v>
      </c>
      <c r="H302" t="str">
        <f>VLOOKUP(G302,'1996 Pres Raw'!C:D,1,FALSE)</f>
        <v>ABSENTEE</v>
      </c>
      <c r="I302">
        <f>VLOOKUP(G302,'1996 Pres Raw'!C:D,2,FALSE)</f>
        <v>0</v>
      </c>
      <c r="K302" s="211" t="s">
        <v>5016</v>
      </c>
      <c r="M302" s="211" t="s">
        <v>5639</v>
      </c>
      <c r="O302" t="str">
        <f t="shared" si="8"/>
        <v>22-TOT</v>
      </c>
      <c r="P302" t="str">
        <f t="shared" si="9"/>
        <v>TOTAL</v>
      </c>
    </row>
    <row r="303" spans="1:16" x14ac:dyDescent="0.25">
      <c r="A303" s="193" t="s">
        <v>5042</v>
      </c>
      <c r="B303" s="193" t="s">
        <v>4541</v>
      </c>
      <c r="C303" s="211" t="str">
        <f>VLOOKUP(A303,'1996 Pres Raw'!A:C,1,FALSE)</f>
        <v>24-995</v>
      </c>
      <c r="D303" s="211" t="str">
        <f>VLOOKUP(A303,'1996 Pres Raw'!A:C,3,FALSE)</f>
        <v>QUESTON</v>
      </c>
      <c r="G303" s="193" t="s">
        <v>4541</v>
      </c>
      <c r="H303" t="str">
        <f>VLOOKUP(G303,'1996 Pres Raw'!C:D,1,FALSE)</f>
        <v>QUESTION</v>
      </c>
      <c r="I303">
        <f>VLOOKUP(G303,'1996 Pres Raw'!C:D,2,FALSE)</f>
        <v>0</v>
      </c>
      <c r="O303" t="e">
        <f t="shared" si="8"/>
        <v>#N/A</v>
      </c>
      <c r="P303" t="e">
        <f t="shared" si="9"/>
        <v>#N/A</v>
      </c>
    </row>
    <row r="304" spans="1:16" x14ac:dyDescent="0.25">
      <c r="A304" s="193" t="s">
        <v>5041</v>
      </c>
      <c r="B304" s="193" t="s">
        <v>4542</v>
      </c>
      <c r="C304" s="211" t="str">
        <f>VLOOKUP(A304,'1996 Pres Raw'!A:C,1,FALSE)</f>
        <v>24-TOT</v>
      </c>
      <c r="D304" s="211" t="str">
        <f>VLOOKUP(A304,'1996 Pres Raw'!A:C,3,FALSE)</f>
        <v>TOTALS</v>
      </c>
      <c r="G304" s="193" t="s">
        <v>4542</v>
      </c>
      <c r="H304" t="str">
        <f>VLOOKUP(G304,'1996 Pres Raw'!C:D,1,FALSE)</f>
        <v>TOTAL</v>
      </c>
      <c r="I304">
        <f>VLOOKUP(G304,'1996 Pres Raw'!C:D,2,FALSE)</f>
        <v>0</v>
      </c>
      <c r="K304" s="211" t="s">
        <v>5032</v>
      </c>
      <c r="L304" s="211" t="s">
        <v>5929</v>
      </c>
      <c r="M304" s="211" t="s">
        <v>5771</v>
      </c>
      <c r="N304" s="211" t="s">
        <v>5929</v>
      </c>
      <c r="O304" t="str">
        <f t="shared" si="8"/>
        <v>23-425</v>
      </c>
      <c r="P304" t="str">
        <f t="shared" si="9"/>
        <v>ANCHORAGE 425</v>
      </c>
    </row>
    <row r="305" spans="1:16" x14ac:dyDescent="0.25">
      <c r="A305" s="193" t="s">
        <v>5060</v>
      </c>
      <c r="B305" s="193" t="s">
        <v>5050</v>
      </c>
      <c r="C305" s="211" t="e">
        <f>VLOOKUP(A305,'1996 Pres Raw'!A:C,1,FALSE)</f>
        <v>#N/A</v>
      </c>
      <c r="D305" s="211" t="e">
        <f>VLOOKUP(A305,'1996 Pres Raw'!A:C,3,FALSE)</f>
        <v>#N/A</v>
      </c>
      <c r="G305" s="193" t="s">
        <v>5792</v>
      </c>
      <c r="H305" t="str">
        <f>VLOOKUP(G305,'1996 Pres Raw'!C:D,1,FALSE)</f>
        <v>ANCH 443</v>
      </c>
      <c r="I305" t="str">
        <f>VLOOKUP(G305,'1996 Pres Raw'!C:D,2,FALSE)</f>
        <v>Anchorage</v>
      </c>
      <c r="K305" s="211" t="s">
        <v>5033</v>
      </c>
      <c r="L305" s="211" t="s">
        <v>5929</v>
      </c>
      <c r="M305" s="211" t="s">
        <v>5772</v>
      </c>
      <c r="N305" s="211" t="s">
        <v>5929</v>
      </c>
      <c r="O305" t="str">
        <f t="shared" si="8"/>
        <v>23-427</v>
      </c>
      <c r="P305" t="str">
        <f t="shared" si="9"/>
        <v>ANCHORAGE 427</v>
      </c>
    </row>
    <row r="306" spans="1:16" x14ac:dyDescent="0.25">
      <c r="A306" s="193" t="s">
        <v>5061</v>
      </c>
      <c r="B306" s="193" t="s">
        <v>5051</v>
      </c>
      <c r="C306" s="211" t="str">
        <f>VLOOKUP(A306,'1996 Pres Raw'!A:C,1,FALSE)</f>
        <v>25-445</v>
      </c>
      <c r="D306" s="211" t="str">
        <f>VLOOKUP(A306,'1996 Pres Raw'!A:C,3,FALSE)</f>
        <v>ANCH 445</v>
      </c>
      <c r="G306" s="193" t="s">
        <v>5780</v>
      </c>
      <c r="H306" t="str">
        <f>VLOOKUP(G306,'1996 Pres Raw'!C:D,1,FALSE)</f>
        <v>ANCH 445</v>
      </c>
      <c r="I306" t="str">
        <f>VLOOKUP(G306,'1996 Pres Raw'!C:D,2,FALSE)</f>
        <v>Anchorage</v>
      </c>
      <c r="K306" s="211" t="s">
        <v>5034</v>
      </c>
      <c r="L306" s="211" t="s">
        <v>5929</v>
      </c>
      <c r="M306" s="211" t="s">
        <v>5773</v>
      </c>
      <c r="N306" s="211" t="s">
        <v>5929</v>
      </c>
      <c r="O306" t="str">
        <f t="shared" si="8"/>
        <v>23-429</v>
      </c>
      <c r="P306" t="str">
        <f t="shared" si="9"/>
        <v>ANCHORAGE 429</v>
      </c>
    </row>
    <row r="307" spans="1:16" x14ac:dyDescent="0.25">
      <c r="A307" s="193" t="s">
        <v>5062</v>
      </c>
      <c r="B307" s="193" t="s">
        <v>5052</v>
      </c>
      <c r="C307" s="211" t="str">
        <f>VLOOKUP(A307,'1996 Pres Raw'!A:C,1,FALSE)</f>
        <v>25-447</v>
      </c>
      <c r="D307" s="211" t="str">
        <f>VLOOKUP(A307,'1996 Pres Raw'!A:C,3,FALSE)</f>
        <v>ANCH 447</v>
      </c>
      <c r="G307" s="193" t="s">
        <v>5781</v>
      </c>
      <c r="H307" t="str">
        <f>VLOOKUP(G307,'1996 Pres Raw'!C:D,1,FALSE)</f>
        <v>ANCH 447</v>
      </c>
      <c r="I307" t="str">
        <f>VLOOKUP(G307,'1996 Pres Raw'!C:D,2,FALSE)</f>
        <v>Anchorage</v>
      </c>
      <c r="K307" s="211" t="s">
        <v>5031</v>
      </c>
      <c r="L307" s="211" t="s">
        <v>5929</v>
      </c>
      <c r="M307" s="211" t="s">
        <v>5631</v>
      </c>
      <c r="N307" s="211" t="s">
        <v>5929</v>
      </c>
      <c r="O307" t="str">
        <f t="shared" si="8"/>
        <v>23-991</v>
      </c>
      <c r="P307" t="str">
        <f t="shared" si="9"/>
        <v>ABSENTEE</v>
      </c>
    </row>
    <row r="308" spans="1:16" x14ac:dyDescent="0.25">
      <c r="A308" s="193" t="s">
        <v>5063</v>
      </c>
      <c r="B308" s="193" t="s">
        <v>5053</v>
      </c>
      <c r="C308" s="211" t="str">
        <f>VLOOKUP(A308,'1996 Pres Raw'!A:C,1,FALSE)</f>
        <v>25-449</v>
      </c>
      <c r="D308" s="211" t="str">
        <f>VLOOKUP(A308,'1996 Pres Raw'!A:C,3,FALSE)</f>
        <v>ANCH 449</v>
      </c>
      <c r="G308" s="193" t="s">
        <v>5782</v>
      </c>
      <c r="H308" t="str">
        <f>VLOOKUP(G308,'1996 Pres Raw'!C:D,1,FALSE)</f>
        <v>ANCH 449</v>
      </c>
      <c r="I308" t="str">
        <f>VLOOKUP(G308,'1996 Pres Raw'!C:D,2,FALSE)</f>
        <v>Anchorage</v>
      </c>
      <c r="K308" s="211" t="s">
        <v>5030</v>
      </c>
      <c r="L308" s="211" t="s">
        <v>5929</v>
      </c>
      <c r="M308" s="211" t="s">
        <v>5632</v>
      </c>
      <c r="N308" s="211" t="s">
        <v>5929</v>
      </c>
      <c r="O308" t="str">
        <f t="shared" si="8"/>
        <v>23-995</v>
      </c>
      <c r="P308" t="str">
        <f t="shared" si="9"/>
        <v>QUESTION</v>
      </c>
    </row>
    <row r="309" spans="1:16" x14ac:dyDescent="0.25">
      <c r="A309" s="193" t="s">
        <v>5064</v>
      </c>
      <c r="B309" s="193" t="s">
        <v>5054</v>
      </c>
      <c r="C309" s="211" t="str">
        <f>VLOOKUP(A309,'1996 Pres Raw'!A:C,1,FALSE)</f>
        <v>25-451</v>
      </c>
      <c r="D309" s="211" t="str">
        <f>VLOOKUP(A309,'1996 Pres Raw'!A:C,3,FALSE)</f>
        <v>ANCH 451</v>
      </c>
      <c r="G309" s="193" t="s">
        <v>5783</v>
      </c>
      <c r="H309" t="str">
        <f>VLOOKUP(G309,'1996 Pres Raw'!C:D,1,FALSE)</f>
        <v>ANCH 451</v>
      </c>
      <c r="I309" t="str">
        <f>VLOOKUP(G309,'1996 Pres Raw'!C:D,2,FALSE)</f>
        <v>Anchorage</v>
      </c>
      <c r="K309" s="211" t="s">
        <v>5029</v>
      </c>
      <c r="M309" s="211" t="s">
        <v>5639</v>
      </c>
      <c r="O309" t="str">
        <f t="shared" si="8"/>
        <v>23-TOT</v>
      </c>
      <c r="P309" t="str">
        <f t="shared" si="9"/>
        <v>TOTAL</v>
      </c>
    </row>
    <row r="310" spans="1:16" x14ac:dyDescent="0.25">
      <c r="A310" s="193" t="s">
        <v>5065</v>
      </c>
      <c r="B310" s="193" t="s">
        <v>5055</v>
      </c>
      <c r="C310" s="211" t="e">
        <f>VLOOKUP(A310,'1996 Pres Raw'!A:C,1,FALSE)</f>
        <v>#N/A</v>
      </c>
      <c r="D310" s="211" t="e">
        <f>VLOOKUP(A310,'1996 Pres Raw'!A:C,3,FALSE)</f>
        <v>#N/A</v>
      </c>
      <c r="G310" s="193" t="s">
        <v>5785</v>
      </c>
      <c r="H310" t="str">
        <f>VLOOKUP(G310,'1996 Pres Raw'!C:D,1,FALSE)</f>
        <v>ANCH 453</v>
      </c>
      <c r="I310" t="str">
        <f>VLOOKUP(G310,'1996 Pres Raw'!C:D,2,FALSE)</f>
        <v>Anchorage</v>
      </c>
      <c r="O310" t="e">
        <f t="shared" si="8"/>
        <v>#N/A</v>
      </c>
      <c r="P310" t="e">
        <f t="shared" si="9"/>
        <v>#N/A</v>
      </c>
    </row>
    <row r="311" spans="1:16" x14ac:dyDescent="0.25">
      <c r="A311" s="193" t="s">
        <v>5066</v>
      </c>
      <c r="B311" s="193" t="s">
        <v>5056</v>
      </c>
      <c r="C311" s="211" t="str">
        <f>VLOOKUP(A311,'1996 Pres Raw'!A:C,1,FALSE)</f>
        <v>25-455</v>
      </c>
      <c r="D311" s="211" t="str">
        <f>VLOOKUP(A311,'1996 Pres Raw'!A:C,3,FALSE)</f>
        <v>ANCH 455</v>
      </c>
      <c r="G311" s="193" t="s">
        <v>5786</v>
      </c>
      <c r="H311" t="str">
        <f>VLOOKUP(G311,'1996 Pres Raw'!C:D,1,FALSE)</f>
        <v>ANCH 455</v>
      </c>
      <c r="I311" t="str">
        <f>VLOOKUP(G311,'1996 Pres Raw'!C:D,2,FALSE)</f>
        <v>Anchorage</v>
      </c>
      <c r="K311" s="211" t="s">
        <v>5044</v>
      </c>
      <c r="L311" s="211" t="s">
        <v>5929</v>
      </c>
      <c r="M311" s="211" t="s">
        <v>5774</v>
      </c>
      <c r="N311" s="211" t="s">
        <v>5929</v>
      </c>
      <c r="O311" t="str">
        <f t="shared" si="8"/>
        <v>24-431</v>
      </c>
      <c r="P311" t="str">
        <f t="shared" si="9"/>
        <v>ANCHORAGE 431</v>
      </c>
    </row>
    <row r="312" spans="1:16" x14ac:dyDescent="0.25">
      <c r="A312" s="193" t="s">
        <v>5059</v>
      </c>
      <c r="B312" s="193" t="s">
        <v>4540</v>
      </c>
      <c r="C312" s="211" t="str">
        <f>VLOOKUP(A312,'1996 Pres Raw'!A:C,1,FALSE)</f>
        <v>25-991</v>
      </c>
      <c r="D312" s="211" t="str">
        <f>VLOOKUP(A312,'1996 Pres Raw'!A:C,3,FALSE)</f>
        <v>ABSENTE</v>
      </c>
      <c r="G312" s="193" t="s">
        <v>4540</v>
      </c>
      <c r="H312" t="str">
        <f>VLOOKUP(G312,'1996 Pres Raw'!C:D,1,FALSE)</f>
        <v>ABSENTEE</v>
      </c>
      <c r="I312">
        <f>VLOOKUP(G312,'1996 Pres Raw'!C:D,2,FALSE)</f>
        <v>0</v>
      </c>
      <c r="K312" s="211" t="s">
        <v>5045</v>
      </c>
      <c r="L312" s="211" t="s">
        <v>5929</v>
      </c>
      <c r="M312" s="211" t="s">
        <v>5775</v>
      </c>
      <c r="N312" s="211" t="s">
        <v>5929</v>
      </c>
      <c r="O312" t="str">
        <f t="shared" si="8"/>
        <v>24-433</v>
      </c>
      <c r="P312" t="str">
        <f t="shared" si="9"/>
        <v>ANCHORAGE 433</v>
      </c>
    </row>
    <row r="313" spans="1:16" x14ac:dyDescent="0.25">
      <c r="A313" s="193" t="s">
        <v>5058</v>
      </c>
      <c r="B313" s="193" t="s">
        <v>4541</v>
      </c>
      <c r="C313" s="211" t="str">
        <f>VLOOKUP(A313,'1996 Pres Raw'!A:C,1,FALSE)</f>
        <v>25-995</v>
      </c>
      <c r="D313" s="211" t="str">
        <f>VLOOKUP(A313,'1996 Pres Raw'!A:C,3,FALSE)</f>
        <v>QUESTON</v>
      </c>
      <c r="G313" s="193" t="s">
        <v>4541</v>
      </c>
      <c r="H313" t="str">
        <f>VLOOKUP(G313,'1996 Pres Raw'!C:D,1,FALSE)</f>
        <v>QUESTION</v>
      </c>
      <c r="I313">
        <f>VLOOKUP(G313,'1996 Pres Raw'!C:D,2,FALSE)</f>
        <v>0</v>
      </c>
      <c r="K313" s="211" t="s">
        <v>5046</v>
      </c>
      <c r="L313" s="211" t="s">
        <v>5929</v>
      </c>
      <c r="M313" s="211" t="s">
        <v>5776</v>
      </c>
      <c r="N313" s="211" t="s">
        <v>5929</v>
      </c>
      <c r="O313" t="str">
        <f t="shared" si="8"/>
        <v>24-435</v>
      </c>
      <c r="P313" t="str">
        <f t="shared" si="9"/>
        <v>ANCHORAGE 435</v>
      </c>
    </row>
    <row r="314" spans="1:16" x14ac:dyDescent="0.25">
      <c r="A314" s="193" t="s">
        <v>5057</v>
      </c>
      <c r="B314" s="193" t="s">
        <v>4542</v>
      </c>
      <c r="C314" s="211" t="str">
        <f>VLOOKUP(A314,'1996 Pres Raw'!A:C,1,FALSE)</f>
        <v>25-TOT</v>
      </c>
      <c r="D314" s="211" t="str">
        <f>VLOOKUP(A314,'1996 Pres Raw'!A:C,3,FALSE)</f>
        <v>TOTALS</v>
      </c>
      <c r="G314" s="193" t="s">
        <v>4542</v>
      </c>
      <c r="H314" t="str">
        <f>VLOOKUP(G314,'1996 Pres Raw'!C:D,1,FALSE)</f>
        <v>TOTAL</v>
      </c>
      <c r="I314">
        <f>VLOOKUP(G314,'1996 Pres Raw'!C:D,2,FALSE)</f>
        <v>0</v>
      </c>
      <c r="K314" s="211" t="s">
        <v>5047</v>
      </c>
      <c r="L314" s="211" t="s">
        <v>5929</v>
      </c>
      <c r="M314" s="211" t="s">
        <v>5777</v>
      </c>
      <c r="N314" s="211" t="s">
        <v>5929</v>
      </c>
      <c r="O314" t="str">
        <f t="shared" si="8"/>
        <v>24-437</v>
      </c>
      <c r="P314" t="str">
        <f t="shared" si="9"/>
        <v>ANCHORAGE 437</v>
      </c>
    </row>
    <row r="315" spans="1:16" x14ac:dyDescent="0.25">
      <c r="A315" s="193" t="s">
        <v>5075</v>
      </c>
      <c r="B315" s="193" t="s">
        <v>5067</v>
      </c>
      <c r="C315" s="211" t="str">
        <f>VLOOKUP(A315,'1996 Pres Raw'!A:C,1,FALSE)</f>
        <v>26-011</v>
      </c>
      <c r="D315" s="211" t="str">
        <f>VLOOKUP(A315,'1996 Pres Raw'!A:C,3,FALSE)</f>
        <v>GREATER WASILLA</v>
      </c>
      <c r="G315" s="193" t="s">
        <v>5067</v>
      </c>
      <c r="H315" t="str">
        <f>VLOOKUP(G315,'1996 Pres Raw'!C:D,1,FALSE)</f>
        <v>GREATER WASILLA</v>
      </c>
      <c r="I315" t="str">
        <f>VLOOKUP(G315,'1996 Pres Raw'!C:D,2,FALSE)</f>
        <v>Mat-Su</v>
      </c>
      <c r="K315" s="211" t="s">
        <v>5048</v>
      </c>
      <c r="L315" s="211" t="s">
        <v>5929</v>
      </c>
      <c r="M315" s="211" t="s">
        <v>5778</v>
      </c>
      <c r="N315" s="211" t="s">
        <v>5929</v>
      </c>
      <c r="O315" t="str">
        <f t="shared" si="8"/>
        <v>24-439</v>
      </c>
      <c r="P315" t="str">
        <f t="shared" si="9"/>
        <v>ANCHORAGE 439</v>
      </c>
    </row>
    <row r="316" spans="1:16" x14ac:dyDescent="0.25">
      <c r="A316" s="193" t="s">
        <v>5076</v>
      </c>
      <c r="B316" s="193" t="s">
        <v>5068</v>
      </c>
      <c r="C316" s="211" t="e">
        <f>VLOOKUP(A316,'1996 Pres Raw'!A:C,1,FALSE)</f>
        <v>#N/A</v>
      </c>
      <c r="D316" s="211" t="e">
        <f>VLOOKUP(A316,'1996 Pres Raw'!A:C,3,FALSE)</f>
        <v>#N/A</v>
      </c>
      <c r="G316" s="193" t="s">
        <v>5068</v>
      </c>
      <c r="H316" t="e">
        <f>VLOOKUP(G316,'1996 Pres Raw'!C:D,1,FALSE)</f>
        <v>#N/A</v>
      </c>
      <c r="I316" t="s">
        <v>5930</v>
      </c>
      <c r="K316" s="211" t="s">
        <v>5049</v>
      </c>
      <c r="L316" s="211" t="s">
        <v>5929</v>
      </c>
      <c r="M316" s="211" t="s">
        <v>5779</v>
      </c>
      <c r="N316" s="211" t="s">
        <v>5929</v>
      </c>
      <c r="O316" t="str">
        <f t="shared" si="8"/>
        <v>24-441</v>
      </c>
      <c r="P316" t="str">
        <f t="shared" si="9"/>
        <v>ANCHORAGE 441</v>
      </c>
    </row>
    <row r="317" spans="1:16" x14ac:dyDescent="0.25">
      <c r="A317" s="193" t="s">
        <v>5077</v>
      </c>
      <c r="B317" s="193" t="s">
        <v>5069</v>
      </c>
      <c r="C317" s="211" t="str">
        <f>VLOOKUP(A317,'1996 Pres Raw'!A:C,1,FALSE)</f>
        <v>26-037</v>
      </c>
      <c r="D317" s="211" t="str">
        <f>VLOOKUP(A317,'1996 Pres Raw'!A:C,3,FALSE)</f>
        <v>WASILLA 1</v>
      </c>
      <c r="G317" s="193" t="s">
        <v>5069</v>
      </c>
      <c r="H317" t="str">
        <f>VLOOKUP(G317,'1996 Pres Raw'!C:D,1,FALSE)</f>
        <v>WASILLA 1</v>
      </c>
      <c r="I317" t="str">
        <f>VLOOKUP(G317,'1996 Pres Raw'!C:D,2,FALSE)</f>
        <v>Mat-Su</v>
      </c>
      <c r="K317" s="211" t="s">
        <v>5043</v>
      </c>
      <c r="L317" s="211" t="s">
        <v>5929</v>
      </c>
      <c r="M317" s="211" t="s">
        <v>5631</v>
      </c>
      <c r="N317" s="211" t="s">
        <v>5929</v>
      </c>
      <c r="O317" t="str">
        <f t="shared" si="8"/>
        <v>24-991</v>
      </c>
      <c r="P317" t="str">
        <f t="shared" si="9"/>
        <v>ABSENTEE</v>
      </c>
    </row>
    <row r="318" spans="1:16" x14ac:dyDescent="0.25">
      <c r="A318" s="193" t="s">
        <v>5078</v>
      </c>
      <c r="B318" s="193" t="s">
        <v>5070</v>
      </c>
      <c r="C318" s="211" t="str">
        <f>VLOOKUP(A318,'1996 Pres Raw'!A:C,1,FALSE)</f>
        <v>26-038</v>
      </c>
      <c r="D318" s="211" t="str">
        <f>VLOOKUP(A318,'1996 Pres Raw'!A:C,3,FALSE)</f>
        <v>WASILLA 2</v>
      </c>
      <c r="G318" s="193" t="s">
        <v>5070</v>
      </c>
      <c r="H318" t="str">
        <f>VLOOKUP(G318,'1996 Pres Raw'!C:D,1,FALSE)</f>
        <v>WASILLA 2</v>
      </c>
      <c r="I318" t="str">
        <f>VLOOKUP(G318,'1996 Pres Raw'!C:D,2,FALSE)</f>
        <v>Mat-Su</v>
      </c>
      <c r="K318" s="211" t="s">
        <v>5042</v>
      </c>
      <c r="L318" s="211" t="s">
        <v>5929</v>
      </c>
      <c r="M318" s="211" t="s">
        <v>5632</v>
      </c>
      <c r="N318" s="211" t="s">
        <v>5929</v>
      </c>
      <c r="O318" t="str">
        <f t="shared" si="8"/>
        <v>24-995</v>
      </c>
      <c r="P318" t="str">
        <f t="shared" si="9"/>
        <v>QUESTION</v>
      </c>
    </row>
    <row r="319" spans="1:16" x14ac:dyDescent="0.25">
      <c r="A319" s="193" t="s">
        <v>5079</v>
      </c>
      <c r="B319" s="193" t="s">
        <v>5071</v>
      </c>
      <c r="C319" s="211" t="e">
        <f>VLOOKUP(A319,'1996 Pres Raw'!A:C,1,FALSE)</f>
        <v>#N/A</v>
      </c>
      <c r="D319" s="211" t="e">
        <f>VLOOKUP(A319,'1996 Pres Raw'!A:C,3,FALSE)</f>
        <v>#N/A</v>
      </c>
      <c r="G319" s="193" t="s">
        <v>5794</v>
      </c>
      <c r="H319" t="str">
        <f>VLOOKUP(G319,'1996 Pres Raw'!C:D,1,FALSE)</f>
        <v>ANCH 457</v>
      </c>
      <c r="I319" t="str">
        <f>VLOOKUP(G319,'1996 Pres Raw'!C:D,2,FALSE)</f>
        <v>Anchorage</v>
      </c>
      <c r="K319" s="211" t="s">
        <v>5041</v>
      </c>
      <c r="M319" s="211" t="s">
        <v>5639</v>
      </c>
      <c r="O319" t="str">
        <f t="shared" si="8"/>
        <v>24-TOT</v>
      </c>
      <c r="P319" t="str">
        <f t="shared" si="9"/>
        <v>TOTAL</v>
      </c>
    </row>
    <row r="320" spans="1:16" x14ac:dyDescent="0.25">
      <c r="A320" s="193" t="s">
        <v>5074</v>
      </c>
      <c r="B320" s="193" t="s">
        <v>4540</v>
      </c>
      <c r="C320" s="211" t="str">
        <f>VLOOKUP(A320,'1996 Pres Raw'!A:C,1,FALSE)</f>
        <v>26-991</v>
      </c>
      <c r="D320" s="211" t="str">
        <f>VLOOKUP(A320,'1996 Pres Raw'!A:C,3,FALSE)</f>
        <v>ABSENTE</v>
      </c>
      <c r="G320" s="193" t="s">
        <v>4540</v>
      </c>
      <c r="H320" t="str">
        <f>VLOOKUP(G320,'1996 Pres Raw'!C:D,1,FALSE)</f>
        <v>ABSENTEE</v>
      </c>
      <c r="I320">
        <f>VLOOKUP(G320,'1996 Pres Raw'!C:D,2,FALSE)</f>
        <v>0</v>
      </c>
      <c r="O320" t="e">
        <f t="shared" si="8"/>
        <v>#N/A</v>
      </c>
      <c r="P320" t="e">
        <f t="shared" si="9"/>
        <v>#N/A</v>
      </c>
    </row>
    <row r="321" spans="1:16" x14ac:dyDescent="0.25">
      <c r="A321" s="193" t="s">
        <v>5073</v>
      </c>
      <c r="B321" s="193" t="s">
        <v>4541</v>
      </c>
      <c r="C321" s="211" t="str">
        <f>VLOOKUP(A321,'1996 Pres Raw'!A:C,1,FALSE)</f>
        <v>26-995</v>
      </c>
      <c r="D321" s="211" t="str">
        <f>VLOOKUP(A321,'1996 Pres Raw'!A:C,3,FALSE)</f>
        <v>QUESTON</v>
      </c>
      <c r="G321" s="193" t="s">
        <v>4541</v>
      </c>
      <c r="H321" t="str">
        <f>VLOOKUP(G321,'1996 Pres Raw'!C:D,1,FALSE)</f>
        <v>QUESTION</v>
      </c>
      <c r="I321">
        <f>VLOOKUP(G321,'1996 Pres Raw'!C:D,2,FALSE)</f>
        <v>0</v>
      </c>
      <c r="K321" s="211" t="s">
        <v>5061</v>
      </c>
      <c r="L321" s="211" t="s">
        <v>5929</v>
      </c>
      <c r="M321" s="211" t="s">
        <v>5780</v>
      </c>
      <c r="N321" s="211" t="s">
        <v>5929</v>
      </c>
      <c r="O321" t="str">
        <f t="shared" si="8"/>
        <v>25-445</v>
      </c>
      <c r="P321" t="str">
        <f t="shared" si="9"/>
        <v>ANCHORAGE 445</v>
      </c>
    </row>
    <row r="322" spans="1:16" x14ac:dyDescent="0.25">
      <c r="A322" s="193" t="s">
        <v>5072</v>
      </c>
      <c r="B322" s="193" t="s">
        <v>4542</v>
      </c>
      <c r="C322" s="211" t="str">
        <f>VLOOKUP(A322,'1996 Pres Raw'!A:C,1,FALSE)</f>
        <v>26-TOT</v>
      </c>
      <c r="D322" s="211" t="str">
        <f>VLOOKUP(A322,'1996 Pres Raw'!A:C,3,FALSE)</f>
        <v>TOTALS</v>
      </c>
      <c r="G322" s="193" t="s">
        <v>4542</v>
      </c>
      <c r="H322" t="str">
        <f>VLOOKUP(G322,'1996 Pres Raw'!C:D,1,FALSE)</f>
        <v>TOTAL</v>
      </c>
      <c r="I322">
        <f>VLOOKUP(G322,'1996 Pres Raw'!C:D,2,FALSE)</f>
        <v>0</v>
      </c>
      <c r="K322" s="211" t="s">
        <v>5062</v>
      </c>
      <c r="L322" s="211" t="s">
        <v>5929</v>
      </c>
      <c r="M322" s="211" t="s">
        <v>5781</v>
      </c>
      <c r="N322" s="211" t="s">
        <v>5929</v>
      </c>
      <c r="O322" t="str">
        <f t="shared" si="8"/>
        <v>25-447</v>
      </c>
      <c r="P322" t="str">
        <f t="shared" si="9"/>
        <v>ANCHORAGE 447</v>
      </c>
    </row>
    <row r="323" spans="1:16" x14ac:dyDescent="0.25">
      <c r="A323" s="193" t="s">
        <v>5089</v>
      </c>
      <c r="B323" s="193" t="s">
        <v>5080</v>
      </c>
      <c r="C323" s="211" t="e">
        <f>VLOOKUP(A323,'1996 Pres Raw'!A:C,1,FALSE)</f>
        <v>#N/A</v>
      </c>
      <c r="D323" s="211" t="e">
        <f>VLOOKUP(A323,'1996 Pres Raw'!A:C,3,FALSE)</f>
        <v>#N/A</v>
      </c>
      <c r="G323" s="193" t="s">
        <v>5805</v>
      </c>
      <c r="H323" t="str">
        <f>VLOOKUP(G323,'1996 Pres Raw'!C:D,1,FALSE)</f>
        <v>BOGARD</v>
      </c>
      <c r="I323" t="str">
        <f>VLOOKUP(G323,'1996 Pres Raw'!C:D,2,FALSE)</f>
        <v>Mat-Su</v>
      </c>
      <c r="K323" s="211" t="s">
        <v>5063</v>
      </c>
      <c r="L323" s="211" t="s">
        <v>5929</v>
      </c>
      <c r="M323" s="211" t="s">
        <v>5782</v>
      </c>
      <c r="N323" s="211" t="s">
        <v>5929</v>
      </c>
      <c r="O323" t="str">
        <f t="shared" ref="O323:O386" si="10">VLOOKUP(K323,A:B,1,FALSE)</f>
        <v>25-449</v>
      </c>
      <c r="P323" t="str">
        <f t="shared" ref="P323:P386" si="11">VLOOKUP(K323,A:B,2,FALSE)</f>
        <v>ANCHORAGE 449</v>
      </c>
    </row>
    <row r="324" spans="1:16" x14ac:dyDescent="0.25">
      <c r="A324" s="193" t="s">
        <v>5090</v>
      </c>
      <c r="B324" s="193" t="s">
        <v>5081</v>
      </c>
      <c r="C324" s="211" t="str">
        <f>VLOOKUP(A324,'1996 Pres Raw'!A:C,1,FALSE)</f>
        <v>27-005</v>
      </c>
      <c r="D324" s="211" t="str">
        <f>VLOOKUP(A324,'1996 Pres Raw'!A:C,3,FALSE)</f>
        <v>BUTTE</v>
      </c>
      <c r="G324" s="193" t="s">
        <v>5081</v>
      </c>
      <c r="H324" t="str">
        <f>VLOOKUP(G324,'1996 Pres Raw'!C:D,1,FALSE)</f>
        <v>BUTTE</v>
      </c>
      <c r="I324" t="str">
        <f>VLOOKUP(G324,'1996 Pres Raw'!C:D,2,FALSE)</f>
        <v>Mat-Su</v>
      </c>
      <c r="K324" s="211" t="s">
        <v>5064</v>
      </c>
      <c r="L324" s="211" t="s">
        <v>5929</v>
      </c>
      <c r="M324" s="211" t="s">
        <v>5783</v>
      </c>
      <c r="N324" s="211" t="s">
        <v>5929</v>
      </c>
      <c r="O324" t="str">
        <f t="shared" si="10"/>
        <v>25-451</v>
      </c>
      <c r="P324" t="str">
        <f t="shared" si="11"/>
        <v>ANCHORAGE 451</v>
      </c>
    </row>
    <row r="325" spans="1:16" x14ac:dyDescent="0.25">
      <c r="A325" s="193" t="s">
        <v>5091</v>
      </c>
      <c r="B325" s="193" t="s">
        <v>5082</v>
      </c>
      <c r="C325" s="211" t="str">
        <f>VLOOKUP(A325,'1996 Pres Raw'!A:C,1,FALSE)</f>
        <v>27-007</v>
      </c>
      <c r="D325" s="211" t="str">
        <f>VLOOKUP(A325,'1996 Pres Raw'!A:C,3,FALSE)</f>
        <v>FISHHOOK</v>
      </c>
      <c r="G325" s="193" t="s">
        <v>5082</v>
      </c>
      <c r="H325" t="str">
        <f>VLOOKUP(G325,'1996 Pres Raw'!C:D,1,FALSE)</f>
        <v>FISHHOOK</v>
      </c>
      <c r="I325" t="str">
        <f>VLOOKUP(G325,'1996 Pres Raw'!C:D,2,FALSE)</f>
        <v>Mat-Su</v>
      </c>
      <c r="K325" s="211" t="s">
        <v>5784</v>
      </c>
      <c r="L325" s="211" t="s">
        <v>5929</v>
      </c>
      <c r="M325" s="211" t="s">
        <v>5785</v>
      </c>
      <c r="N325" s="211" t="s">
        <v>5929</v>
      </c>
      <c r="O325" t="e">
        <f t="shared" si="10"/>
        <v>#N/A</v>
      </c>
      <c r="P325" t="e">
        <f t="shared" si="11"/>
        <v>#N/A</v>
      </c>
    </row>
    <row r="326" spans="1:16" x14ac:dyDescent="0.25">
      <c r="A326" s="193" t="s">
        <v>5092</v>
      </c>
      <c r="B326" s="193" t="s">
        <v>5083</v>
      </c>
      <c r="C326" s="211" t="str">
        <f>VLOOKUP(A326,'1996 Pres Raw'!A:C,1,FALSE)</f>
        <v>27-009</v>
      </c>
      <c r="D326" s="211" t="str">
        <f>VLOOKUP(A326,'1996 Pres Raw'!A:C,3,FALSE)</f>
        <v>GREATER PALMER</v>
      </c>
      <c r="G326" s="193" t="s">
        <v>5083</v>
      </c>
      <c r="H326" t="str">
        <f>VLOOKUP(G326,'1996 Pres Raw'!C:D,1,FALSE)</f>
        <v>GREATER PALMER</v>
      </c>
      <c r="I326" t="str">
        <f>VLOOKUP(G326,'1996 Pres Raw'!C:D,2,FALSE)</f>
        <v>Mat-Su</v>
      </c>
      <c r="K326" s="211" t="s">
        <v>5066</v>
      </c>
      <c r="L326" s="211" t="s">
        <v>5929</v>
      </c>
      <c r="M326" s="211" t="s">
        <v>5786</v>
      </c>
      <c r="N326" s="211" t="s">
        <v>5929</v>
      </c>
      <c r="O326" t="str">
        <f t="shared" si="10"/>
        <v>25-455</v>
      </c>
      <c r="P326" t="str">
        <f t="shared" si="11"/>
        <v>ANCHORAGE 455</v>
      </c>
    </row>
    <row r="327" spans="1:16" x14ac:dyDescent="0.25">
      <c r="A327" s="193" t="s">
        <v>5093</v>
      </c>
      <c r="B327" s="193" t="s">
        <v>5084</v>
      </c>
      <c r="C327" s="211" t="str">
        <f>VLOOKUP(A327,'1996 Pres Raw'!A:C,1,FALSE)</f>
        <v>27-017</v>
      </c>
      <c r="D327" s="211" t="str">
        <f>VLOOKUP(A327,'1996 Pres Raw'!A:C,3,FALSE)</f>
        <v>LAZY MT.</v>
      </c>
      <c r="G327" s="193" t="s">
        <v>5797</v>
      </c>
      <c r="H327" t="str">
        <f>VLOOKUP(G327,'1996 Pres Raw'!C:D,1,FALSE)</f>
        <v>LAZY MT.</v>
      </c>
      <c r="I327" t="str">
        <f>VLOOKUP(G327,'1996 Pres Raw'!C:D,2,FALSE)</f>
        <v>Mat-Su</v>
      </c>
      <c r="K327" s="211" t="s">
        <v>5059</v>
      </c>
      <c r="L327" s="211" t="s">
        <v>5929</v>
      </c>
      <c r="M327" s="211" t="s">
        <v>5631</v>
      </c>
      <c r="N327" s="211" t="s">
        <v>5929</v>
      </c>
      <c r="O327" t="str">
        <f t="shared" si="10"/>
        <v>25-991</v>
      </c>
      <c r="P327" t="str">
        <f t="shared" si="11"/>
        <v>ABSENTEE</v>
      </c>
    </row>
    <row r="328" spans="1:16" x14ac:dyDescent="0.25">
      <c r="A328" s="193" t="s">
        <v>5094</v>
      </c>
      <c r="B328" s="193" t="s">
        <v>5085</v>
      </c>
      <c r="C328" s="211" t="str">
        <f>VLOOKUP(A328,'1996 Pres Raw'!A:C,1,FALSE)</f>
        <v>27-023</v>
      </c>
      <c r="D328" s="211" t="str">
        <f>VLOOKUP(A328,'1996 Pres Raw'!A:C,3,FALSE)</f>
        <v>PALMER</v>
      </c>
      <c r="G328" s="193" t="s">
        <v>5800</v>
      </c>
      <c r="H328" t="str">
        <f>VLOOKUP(G328,'1996 Pres Raw'!C:D,1,FALSE)</f>
        <v>PALMER</v>
      </c>
      <c r="I328" t="str">
        <f>VLOOKUP(G328,'1996 Pres Raw'!C:D,2,FALSE)</f>
        <v>Mat-Su</v>
      </c>
      <c r="K328" s="211" t="s">
        <v>5058</v>
      </c>
      <c r="L328" s="211" t="s">
        <v>5929</v>
      </c>
      <c r="M328" s="211" t="s">
        <v>5632</v>
      </c>
      <c r="N328" s="211" t="s">
        <v>5929</v>
      </c>
      <c r="O328" t="str">
        <f t="shared" si="10"/>
        <v>25-995</v>
      </c>
      <c r="P328" t="str">
        <f t="shared" si="11"/>
        <v>QUESTION</v>
      </c>
    </row>
    <row r="329" spans="1:16" x14ac:dyDescent="0.25">
      <c r="A329" s="193" t="s">
        <v>5088</v>
      </c>
      <c r="B329" s="193" t="s">
        <v>4540</v>
      </c>
      <c r="C329" s="211" t="str">
        <f>VLOOKUP(A329,'1996 Pres Raw'!A:C,1,FALSE)</f>
        <v>27-991</v>
      </c>
      <c r="D329" s="211" t="str">
        <f>VLOOKUP(A329,'1996 Pres Raw'!A:C,3,FALSE)</f>
        <v>ABSENTE</v>
      </c>
      <c r="G329" s="193" t="s">
        <v>4540</v>
      </c>
      <c r="H329" t="str">
        <f>VLOOKUP(G329,'1996 Pres Raw'!C:D,1,FALSE)</f>
        <v>ABSENTEE</v>
      </c>
      <c r="I329">
        <f>VLOOKUP(G329,'1996 Pres Raw'!C:D,2,FALSE)</f>
        <v>0</v>
      </c>
      <c r="K329" s="211" t="s">
        <v>5057</v>
      </c>
      <c r="M329" s="211" t="s">
        <v>5639</v>
      </c>
      <c r="O329" t="str">
        <f t="shared" si="10"/>
        <v>25-TOT</v>
      </c>
      <c r="P329" t="str">
        <f t="shared" si="11"/>
        <v>TOTAL</v>
      </c>
    </row>
    <row r="330" spans="1:16" x14ac:dyDescent="0.25">
      <c r="A330" s="193" t="s">
        <v>5087</v>
      </c>
      <c r="B330" s="193" t="s">
        <v>4541</v>
      </c>
      <c r="C330" s="211" t="str">
        <f>VLOOKUP(A330,'1996 Pres Raw'!A:C,1,FALSE)</f>
        <v>27-995</v>
      </c>
      <c r="D330" s="211" t="str">
        <f>VLOOKUP(A330,'1996 Pres Raw'!A:C,3,FALSE)</f>
        <v>QUESTON</v>
      </c>
      <c r="G330" s="193" t="s">
        <v>4541</v>
      </c>
      <c r="H330" t="str">
        <f>VLOOKUP(G330,'1996 Pres Raw'!C:D,1,FALSE)</f>
        <v>QUESTION</v>
      </c>
      <c r="I330">
        <f>VLOOKUP(G330,'1996 Pres Raw'!C:D,2,FALSE)</f>
        <v>0</v>
      </c>
      <c r="O330" t="e">
        <f t="shared" si="10"/>
        <v>#N/A</v>
      </c>
      <c r="P330" t="e">
        <f t="shared" si="11"/>
        <v>#N/A</v>
      </c>
    </row>
    <row r="331" spans="1:16" x14ac:dyDescent="0.25">
      <c r="A331" s="193" t="s">
        <v>5086</v>
      </c>
      <c r="B331" s="193" t="s">
        <v>4542</v>
      </c>
      <c r="C331" s="211" t="str">
        <f>VLOOKUP(A331,'1996 Pres Raw'!A:C,1,FALSE)</f>
        <v>27-TOT</v>
      </c>
      <c r="D331" s="211" t="str">
        <f>VLOOKUP(A331,'1996 Pres Raw'!A:C,3,FALSE)</f>
        <v>TOTALS</v>
      </c>
      <c r="G331" s="193" t="s">
        <v>4542</v>
      </c>
      <c r="H331" t="str">
        <f>VLOOKUP(G331,'1996 Pres Raw'!C:D,1,FALSE)</f>
        <v>TOTAL</v>
      </c>
      <c r="I331">
        <f>VLOOKUP(G331,'1996 Pres Raw'!C:D,2,FALSE)</f>
        <v>0</v>
      </c>
      <c r="K331" s="211" t="s">
        <v>5787</v>
      </c>
      <c r="L331" s="211" t="s">
        <v>5930</v>
      </c>
      <c r="M331" s="211" t="s">
        <v>5788</v>
      </c>
      <c r="N331" s="211" t="s">
        <v>5930</v>
      </c>
      <c r="O331" t="e">
        <f t="shared" si="10"/>
        <v>#N/A</v>
      </c>
      <c r="P331" t="e">
        <f t="shared" si="11"/>
        <v>#N/A</v>
      </c>
    </row>
    <row r="332" spans="1:16" x14ac:dyDescent="0.25">
      <c r="A332" s="193" t="s">
        <v>5105</v>
      </c>
      <c r="B332" s="193" t="s">
        <v>5096</v>
      </c>
      <c r="C332" s="211" t="str">
        <f>VLOOKUP(A332,'1996 Pres Raw'!A:C,1,FALSE)</f>
        <v>28-003</v>
      </c>
      <c r="D332" s="211" t="str">
        <f>VLOOKUP(A332,'1996 Pres Raw'!A:C,3,FALSE)</f>
        <v>BIG LAKE</v>
      </c>
      <c r="G332" s="193" t="s">
        <v>5096</v>
      </c>
      <c r="H332" t="str">
        <f>VLOOKUP(G332,'1996 Pres Raw'!C:D,1,FALSE)</f>
        <v>BIG LAKE</v>
      </c>
      <c r="I332" t="str">
        <f>VLOOKUP(G332,'1996 Pres Raw'!C:D,2,FALSE)</f>
        <v>Mat-Su</v>
      </c>
      <c r="K332" s="211" t="s">
        <v>5789</v>
      </c>
      <c r="L332" s="211" t="s">
        <v>5930</v>
      </c>
      <c r="M332" s="211" t="s">
        <v>5790</v>
      </c>
      <c r="N332" s="211" t="s">
        <v>5930</v>
      </c>
      <c r="O332" t="e">
        <f t="shared" si="10"/>
        <v>#N/A</v>
      </c>
      <c r="P332" t="e">
        <f t="shared" si="11"/>
        <v>#N/A</v>
      </c>
    </row>
    <row r="333" spans="1:16" x14ac:dyDescent="0.25">
      <c r="A333" s="193" t="s">
        <v>5106</v>
      </c>
      <c r="B333" s="193" t="s">
        <v>5097</v>
      </c>
      <c r="C333" s="211" t="str">
        <f>VLOOKUP(A333,'1996 Pres Raw'!A:C,1,FALSE)</f>
        <v>28-013</v>
      </c>
      <c r="D333" s="211" t="str">
        <f>VLOOKUP(A333,'1996 Pres Raw'!A:C,3,FALSE)</f>
        <v>HOUSTON</v>
      </c>
      <c r="G333" s="193" t="s">
        <v>5097</v>
      </c>
      <c r="H333" t="str">
        <f>VLOOKUP(G333,'1996 Pres Raw'!C:D,1,FALSE)</f>
        <v>HOUSTON</v>
      </c>
      <c r="I333" t="str">
        <f>VLOOKUP(G333,'1996 Pres Raw'!C:D,2,FALSE)</f>
        <v>Mat-Su</v>
      </c>
      <c r="K333" s="211" t="s">
        <v>5075</v>
      </c>
      <c r="L333" s="211" t="s">
        <v>5930</v>
      </c>
      <c r="M333" s="211" t="s">
        <v>5067</v>
      </c>
      <c r="N333" s="211" t="s">
        <v>5930</v>
      </c>
      <c r="O333" t="str">
        <f t="shared" si="10"/>
        <v>26-011</v>
      </c>
      <c r="P333" t="str">
        <f t="shared" si="11"/>
        <v>GREATER WASILLA</v>
      </c>
    </row>
    <row r="334" spans="1:16" x14ac:dyDescent="0.25">
      <c r="A334" s="193" t="s">
        <v>5107</v>
      </c>
      <c r="B334" s="193" t="s">
        <v>5098</v>
      </c>
      <c r="C334" s="211" t="str">
        <f>VLOOKUP(A334,'1996 Pres Raw'!A:C,1,FALSE)</f>
        <v>28-015</v>
      </c>
      <c r="D334" s="211" t="str">
        <f>VLOOKUP(A334,'1996 Pres Raw'!A:C,3,FALSE)</f>
        <v>KNIK-GOOSE</v>
      </c>
      <c r="G334" s="193" t="s">
        <v>5098</v>
      </c>
      <c r="H334" t="str">
        <f>VLOOKUP(G334,'1996 Pres Raw'!C:D,1,FALSE)</f>
        <v>KNIK-GOOSE</v>
      </c>
      <c r="I334" t="str">
        <f>VLOOKUP(G334,'1996 Pres Raw'!C:D,2,FALSE)</f>
        <v>Mat-Su</v>
      </c>
      <c r="K334" s="211" t="s">
        <v>5077</v>
      </c>
      <c r="L334" s="211" t="s">
        <v>5930</v>
      </c>
      <c r="M334" s="211" t="s">
        <v>5069</v>
      </c>
      <c r="N334" s="211" t="s">
        <v>5930</v>
      </c>
      <c r="O334" t="str">
        <f t="shared" si="10"/>
        <v>26-037</v>
      </c>
      <c r="P334" t="str">
        <f t="shared" si="11"/>
        <v>WASILLA 1</v>
      </c>
    </row>
    <row r="335" spans="1:16" x14ac:dyDescent="0.25">
      <c r="A335" s="193" t="s">
        <v>5108</v>
      </c>
      <c r="B335" s="193" t="s">
        <v>5099</v>
      </c>
      <c r="C335" s="211" t="str">
        <f>VLOOKUP(A335,'1996 Pres Raw'!A:C,1,FALSE)</f>
        <v>28-021</v>
      </c>
      <c r="D335" s="211" t="str">
        <f>VLOOKUP(A335,'1996 Pres Raw'!A:C,3,FALSE)</f>
        <v>MEADOW LAKES</v>
      </c>
      <c r="G335" s="193" t="s">
        <v>5099</v>
      </c>
      <c r="H335" t="str">
        <f>VLOOKUP(G335,'1996 Pres Raw'!C:D,1,FALSE)</f>
        <v>MEADOW LAKES</v>
      </c>
      <c r="I335" t="str">
        <f>VLOOKUP(G335,'1996 Pres Raw'!C:D,2,FALSE)</f>
        <v>Mat-Su</v>
      </c>
      <c r="K335" s="211" t="s">
        <v>5078</v>
      </c>
      <c r="L335" s="211" t="s">
        <v>5930</v>
      </c>
      <c r="M335" s="211" t="s">
        <v>5070</v>
      </c>
      <c r="N335" s="211" t="s">
        <v>5930</v>
      </c>
      <c r="O335" t="str">
        <f t="shared" si="10"/>
        <v>26-038</v>
      </c>
      <c r="P335" t="str">
        <f t="shared" si="11"/>
        <v>WASILLA 2</v>
      </c>
    </row>
    <row r="336" spans="1:16" x14ac:dyDescent="0.25">
      <c r="A336" s="193" t="s">
        <v>5109</v>
      </c>
      <c r="B336" s="193" t="s">
        <v>5100</v>
      </c>
      <c r="C336" s="211" t="str">
        <f>VLOOKUP(A336,'1996 Pres Raw'!A:C,1,FALSE)</f>
        <v>28-025</v>
      </c>
      <c r="D336" s="211" t="str">
        <f>VLOOKUP(A336,'1996 Pres Raw'!A:C,3,FALSE)</f>
        <v>SCHROCK</v>
      </c>
      <c r="G336" s="193" t="s">
        <v>5100</v>
      </c>
      <c r="H336" t="str">
        <f>VLOOKUP(G336,'1996 Pres Raw'!C:D,1,FALSE)</f>
        <v>SCHROCK</v>
      </c>
      <c r="I336" t="str">
        <f>VLOOKUP(G336,'1996 Pres Raw'!C:D,2,FALSE)</f>
        <v>Mat-Su</v>
      </c>
      <c r="K336" s="211" t="s">
        <v>5791</v>
      </c>
      <c r="L336" s="211" t="s">
        <v>5929</v>
      </c>
      <c r="M336" s="211" t="s">
        <v>5792</v>
      </c>
      <c r="N336" s="211" t="s">
        <v>5929</v>
      </c>
      <c r="O336" t="e">
        <f t="shared" si="10"/>
        <v>#N/A</v>
      </c>
      <c r="P336" t="e">
        <f t="shared" si="11"/>
        <v>#N/A</v>
      </c>
    </row>
    <row r="337" spans="1:16" x14ac:dyDescent="0.25">
      <c r="A337" s="193" t="s">
        <v>5110</v>
      </c>
      <c r="B337" s="193" t="s">
        <v>5101</v>
      </c>
      <c r="C337" s="211" t="str">
        <f>VLOOKUP(A337,'1996 Pres Raw'!A:C,1,FALSE)</f>
        <v>28-029</v>
      </c>
      <c r="D337" s="211" t="str">
        <f>VLOOKUP(A337,'1996 Pres Raw'!A:C,3,FALSE)</f>
        <v>SUSITNA</v>
      </c>
      <c r="G337" s="193" t="s">
        <v>5806</v>
      </c>
      <c r="H337" t="str">
        <f>VLOOKUP(G337,'1996 Pres Raw'!C:D,1,FALSE)</f>
        <v>SUSITNA</v>
      </c>
      <c r="I337" t="str">
        <f>VLOOKUP(G337,'1996 Pres Raw'!C:D,2,FALSE)</f>
        <v>Mat-Su</v>
      </c>
      <c r="K337" s="211" t="s">
        <v>5793</v>
      </c>
      <c r="L337" s="211" t="s">
        <v>5929</v>
      </c>
      <c r="M337" s="211" t="s">
        <v>5794</v>
      </c>
      <c r="N337" s="211" t="s">
        <v>5929</v>
      </c>
      <c r="O337" t="e">
        <f t="shared" si="10"/>
        <v>#N/A</v>
      </c>
      <c r="P337" t="e">
        <f t="shared" si="11"/>
        <v>#N/A</v>
      </c>
    </row>
    <row r="338" spans="1:16" x14ac:dyDescent="0.25">
      <c r="A338" s="193" t="s">
        <v>5111</v>
      </c>
      <c r="B338" s="193" t="s">
        <v>5102</v>
      </c>
      <c r="C338" s="211" t="str">
        <f>VLOOKUP(A338,'1996 Pres Raw'!A:C,1,FALSE)</f>
        <v>28-033</v>
      </c>
      <c r="D338" s="211" t="str">
        <f>VLOOKUP(A338,'1996 Pres Raw'!A:C,3,FALSE)</f>
        <v>TALKEETNA</v>
      </c>
      <c r="G338" s="193" t="s">
        <v>5102</v>
      </c>
      <c r="H338" t="str">
        <f>VLOOKUP(G338,'1996 Pres Raw'!C:D,1,FALSE)</f>
        <v>TALKEETNA</v>
      </c>
      <c r="I338" t="str">
        <f>VLOOKUP(G338,'1996 Pres Raw'!C:D,2,FALSE)</f>
        <v>Mat-Su</v>
      </c>
      <c r="K338" s="211" t="s">
        <v>5074</v>
      </c>
      <c r="M338" s="211" t="s">
        <v>5631</v>
      </c>
      <c r="O338" t="str">
        <f t="shared" si="10"/>
        <v>26-991</v>
      </c>
      <c r="P338" t="str">
        <f t="shared" si="11"/>
        <v>ABSENTEE</v>
      </c>
    </row>
    <row r="339" spans="1:16" x14ac:dyDescent="0.25">
      <c r="A339" s="193" t="s">
        <v>5112</v>
      </c>
      <c r="B339" s="193" t="s">
        <v>5103</v>
      </c>
      <c r="C339" s="211" t="str">
        <f>VLOOKUP(A339,'1996 Pres Raw'!A:C,1,FALSE)</f>
        <v>28-035</v>
      </c>
      <c r="D339" s="211" t="str">
        <f>VLOOKUP(A339,'1996 Pres Raw'!A:C,3,FALSE)</f>
        <v>TRAPPER CREEK</v>
      </c>
      <c r="G339" s="193" t="s">
        <v>5103</v>
      </c>
      <c r="H339" t="str">
        <f>VLOOKUP(G339,'1996 Pres Raw'!C:D,1,FALSE)</f>
        <v>TRAPPER CREEK</v>
      </c>
      <c r="I339" t="str">
        <f>VLOOKUP(G339,'1996 Pres Raw'!C:D,2,FALSE)</f>
        <v>Mat-Su</v>
      </c>
      <c r="K339" s="211" t="s">
        <v>5073</v>
      </c>
      <c r="M339" s="211" t="s">
        <v>5632</v>
      </c>
      <c r="O339" t="str">
        <f t="shared" si="10"/>
        <v>26-995</v>
      </c>
      <c r="P339" t="str">
        <f t="shared" si="11"/>
        <v>QUESTION</v>
      </c>
    </row>
    <row r="340" spans="1:16" x14ac:dyDescent="0.25">
      <c r="A340" s="193" t="s">
        <v>5113</v>
      </c>
      <c r="B340" s="193" t="s">
        <v>5104</v>
      </c>
      <c r="C340" s="211" t="str">
        <f>VLOOKUP(A340,'1996 Pres Raw'!A:C,1,FALSE)</f>
        <v>28-039</v>
      </c>
      <c r="D340" s="211" t="str">
        <f>VLOOKUP(A340,'1996 Pres Raw'!A:C,3,FALSE)</f>
        <v>WILLOW</v>
      </c>
      <c r="G340" s="193" t="s">
        <v>5104</v>
      </c>
      <c r="H340" t="str">
        <f>VLOOKUP(G340,'1996 Pres Raw'!C:D,1,FALSE)</f>
        <v>WILLOW</v>
      </c>
      <c r="I340" t="str">
        <f>VLOOKUP(G340,'1996 Pres Raw'!C:D,2,FALSE)</f>
        <v>Mat-Su</v>
      </c>
      <c r="K340" s="211" t="s">
        <v>5072</v>
      </c>
      <c r="M340" s="211" t="s">
        <v>5639</v>
      </c>
      <c r="O340" t="str">
        <f t="shared" si="10"/>
        <v>26-TOT</v>
      </c>
      <c r="P340" t="str">
        <f t="shared" si="11"/>
        <v>TOTAL</v>
      </c>
    </row>
    <row r="341" spans="1:16" x14ac:dyDescent="0.25">
      <c r="A341" s="193" t="s">
        <v>5114</v>
      </c>
      <c r="B341" s="193" t="s">
        <v>4540</v>
      </c>
      <c r="C341" s="211" t="str">
        <f>VLOOKUP(A341,'1996 Pres Raw'!A:C,1,FALSE)</f>
        <v>28-991</v>
      </c>
      <c r="D341" s="211" t="str">
        <f>VLOOKUP(A341,'1996 Pres Raw'!A:C,3,FALSE)</f>
        <v>ABSENTE</v>
      </c>
      <c r="G341" s="193" t="s">
        <v>4540</v>
      </c>
      <c r="H341" t="str">
        <f>VLOOKUP(G341,'1996 Pres Raw'!C:D,1,FALSE)</f>
        <v>ABSENTEE</v>
      </c>
      <c r="I341">
        <f>VLOOKUP(G341,'1996 Pres Raw'!C:D,2,FALSE)</f>
        <v>0</v>
      </c>
      <c r="O341" t="e">
        <f t="shared" si="10"/>
        <v>#N/A</v>
      </c>
      <c r="P341" t="e">
        <f t="shared" si="11"/>
        <v>#N/A</v>
      </c>
    </row>
    <row r="342" spans="1:16" x14ac:dyDescent="0.25">
      <c r="A342" s="193" t="s">
        <v>5115</v>
      </c>
      <c r="B342" s="193" t="s">
        <v>4541</v>
      </c>
      <c r="C342" s="211" t="str">
        <f>VLOOKUP(A342,'1996 Pres Raw'!A:C,1,FALSE)</f>
        <v>28-995</v>
      </c>
      <c r="D342" s="211" t="str">
        <f>VLOOKUP(A342,'1996 Pres Raw'!A:C,3,FALSE)</f>
        <v>QUESTON</v>
      </c>
      <c r="G342" s="193" t="s">
        <v>4541</v>
      </c>
      <c r="H342" t="str">
        <f>VLOOKUP(G342,'1996 Pres Raw'!C:D,1,FALSE)</f>
        <v>QUESTION</v>
      </c>
      <c r="I342">
        <f>VLOOKUP(G342,'1996 Pres Raw'!C:D,2,FALSE)</f>
        <v>0</v>
      </c>
      <c r="K342" s="211" t="s">
        <v>5090</v>
      </c>
      <c r="L342" s="211" t="s">
        <v>5930</v>
      </c>
      <c r="M342" s="211" t="s">
        <v>5081</v>
      </c>
      <c r="N342" s="211" t="s">
        <v>5930</v>
      </c>
      <c r="O342" t="str">
        <f t="shared" si="10"/>
        <v>27-005</v>
      </c>
      <c r="P342" t="str">
        <f t="shared" si="11"/>
        <v>BUTTE</v>
      </c>
    </row>
    <row r="343" spans="1:16" x14ac:dyDescent="0.25">
      <c r="A343" s="193" t="s">
        <v>5116</v>
      </c>
      <c r="B343" s="193" t="s">
        <v>4542</v>
      </c>
      <c r="C343" s="211" t="str">
        <f>VLOOKUP(A343,'1996 Pres Raw'!A:C,1,FALSE)</f>
        <v>28-TOT</v>
      </c>
      <c r="D343" s="211" t="str">
        <f>VLOOKUP(A343,'1996 Pres Raw'!A:C,3,FALSE)</f>
        <v>TOTALS</v>
      </c>
      <c r="G343" s="193" t="s">
        <v>4542</v>
      </c>
      <c r="H343" t="str">
        <f>VLOOKUP(G343,'1996 Pres Raw'!C:D,1,FALSE)</f>
        <v>TOTAL</v>
      </c>
      <c r="I343">
        <f>VLOOKUP(G343,'1996 Pres Raw'!C:D,2,FALSE)</f>
        <v>0</v>
      </c>
      <c r="K343" s="211" t="s">
        <v>5091</v>
      </c>
      <c r="L343" s="211" t="s">
        <v>5930</v>
      </c>
      <c r="M343" s="211" t="s">
        <v>5082</v>
      </c>
      <c r="N343" s="211" t="s">
        <v>5930</v>
      </c>
      <c r="O343" t="str">
        <f t="shared" si="10"/>
        <v>27-007</v>
      </c>
      <c r="P343" t="str">
        <f t="shared" si="11"/>
        <v>FISHHOOK</v>
      </c>
    </row>
    <row r="344" spans="1:16" x14ac:dyDescent="0.25">
      <c r="A344" s="193" t="s">
        <v>5125</v>
      </c>
      <c r="B344" s="193" t="s">
        <v>5117</v>
      </c>
      <c r="C344" s="211" t="e">
        <f>VLOOKUP(A344,'1996 Pres Raw'!A:C,1,FALSE)</f>
        <v>#N/A</v>
      </c>
      <c r="D344" s="211" t="e">
        <f>VLOOKUP(A344,'1996 Pres Raw'!A:C,3,FALSE)</f>
        <v>#N/A</v>
      </c>
      <c r="G344" s="193" t="s">
        <v>5117</v>
      </c>
      <c r="H344" t="str">
        <f>VLOOKUP(G344,'1996 Pres Raw'!C:D,1,FALSE)</f>
        <v>ESTER</v>
      </c>
      <c r="I344" t="str">
        <f>VLOOKUP(G344,'1996 Pres Raw'!C:D,2,FALSE)</f>
        <v>Fairbanks</v>
      </c>
      <c r="K344" s="211" t="s">
        <v>5092</v>
      </c>
      <c r="L344" s="211" t="s">
        <v>5930</v>
      </c>
      <c r="M344" s="211" t="s">
        <v>5083</v>
      </c>
      <c r="N344" s="211" t="s">
        <v>5930</v>
      </c>
      <c r="O344" t="str">
        <f t="shared" si="10"/>
        <v>27-009</v>
      </c>
      <c r="P344" t="str">
        <f t="shared" si="11"/>
        <v>GREATER PALMER</v>
      </c>
    </row>
    <row r="345" spans="1:16" x14ac:dyDescent="0.25">
      <c r="A345" s="193" t="s">
        <v>5126</v>
      </c>
      <c r="B345" s="193" t="s">
        <v>5118</v>
      </c>
      <c r="C345" s="211" t="e">
        <f>VLOOKUP(A345,'1996 Pres Raw'!A:C,1,FALSE)</f>
        <v>#N/A</v>
      </c>
      <c r="D345" s="211" t="e">
        <f>VLOOKUP(A345,'1996 Pres Raw'!A:C,3,FALSE)</f>
        <v>#N/A</v>
      </c>
      <c r="G345" s="193" t="s">
        <v>5118</v>
      </c>
      <c r="H345" t="str">
        <f>VLOOKUP(G345,'1996 Pres Raw'!C:D,1,FALSE)</f>
        <v>GOLDSTREAM</v>
      </c>
      <c r="I345" t="str">
        <f>VLOOKUP(G345,'1996 Pres Raw'!C:D,2,FALSE)</f>
        <v>Fairbanks</v>
      </c>
      <c r="K345" s="211" t="s">
        <v>5795</v>
      </c>
      <c r="L345" s="211" t="s">
        <v>5930</v>
      </c>
      <c r="M345" s="211" t="s">
        <v>5796</v>
      </c>
      <c r="N345" s="211" t="s">
        <v>5930</v>
      </c>
      <c r="O345" t="e">
        <f t="shared" si="10"/>
        <v>#N/A</v>
      </c>
      <c r="P345" t="e">
        <f t="shared" si="11"/>
        <v>#N/A</v>
      </c>
    </row>
    <row r="346" spans="1:16" x14ac:dyDescent="0.25">
      <c r="A346" s="193" t="s">
        <v>5127</v>
      </c>
      <c r="B346" s="193" t="s">
        <v>5119</v>
      </c>
      <c r="C346" s="211" t="str">
        <f>VLOOKUP(A346,'1996 Pres Raw'!A:C,1,FALSE)</f>
        <v>29-455</v>
      </c>
      <c r="D346" s="211" t="str">
        <f>VLOOKUP(A346,'1996 Pres Raw'!A:C,3,FALSE)</f>
        <v>CHENA</v>
      </c>
      <c r="G346" s="193" t="s">
        <v>5119</v>
      </c>
      <c r="H346" t="str">
        <f>VLOOKUP(G346,'1996 Pres Raw'!C:D,1,FALSE)</f>
        <v>CHENA</v>
      </c>
      <c r="I346" t="str">
        <f>VLOOKUP(G346,'1996 Pres Raw'!C:D,2,FALSE)</f>
        <v>Fairbanks</v>
      </c>
      <c r="K346" s="211" t="s">
        <v>5093</v>
      </c>
      <c r="L346" s="211" t="s">
        <v>5930</v>
      </c>
      <c r="M346" s="211" t="s">
        <v>5797</v>
      </c>
      <c r="N346" s="211" t="s">
        <v>5930</v>
      </c>
      <c r="O346" t="str">
        <f t="shared" si="10"/>
        <v>27-017</v>
      </c>
      <c r="P346" t="str">
        <f t="shared" si="11"/>
        <v>LAZY MOUNTAIN</v>
      </c>
    </row>
    <row r="347" spans="1:16" x14ac:dyDescent="0.25">
      <c r="A347" s="193" t="s">
        <v>5128</v>
      </c>
      <c r="B347" s="193" t="s">
        <v>5120</v>
      </c>
      <c r="C347" s="211" t="str">
        <f>VLOOKUP(A347,'1996 Pres Raw'!A:C,1,FALSE)</f>
        <v>29-460</v>
      </c>
      <c r="D347" s="211" t="str">
        <f>VLOOKUP(A347,'1996 Pres Raw'!A:C,3,FALSE)</f>
        <v>FARMERS LOOP</v>
      </c>
      <c r="G347" s="193" t="s">
        <v>5120</v>
      </c>
      <c r="H347" t="str">
        <f>VLOOKUP(G347,'1996 Pres Raw'!C:D,1,FALSE)</f>
        <v>FARMERS LOOP</v>
      </c>
      <c r="I347" t="str">
        <f>VLOOKUP(G347,'1996 Pres Raw'!C:D,2,FALSE)</f>
        <v>Fairbanks</v>
      </c>
      <c r="K347" s="211" t="s">
        <v>5798</v>
      </c>
      <c r="L347" s="211" t="s">
        <v>5930</v>
      </c>
      <c r="M347" s="211" t="s">
        <v>5799</v>
      </c>
      <c r="N347" s="211" t="s">
        <v>5930</v>
      </c>
      <c r="O347" t="e">
        <f t="shared" si="10"/>
        <v>#N/A</v>
      </c>
      <c r="P347" t="e">
        <f t="shared" si="11"/>
        <v>#N/A</v>
      </c>
    </row>
    <row r="348" spans="1:16" x14ac:dyDescent="0.25">
      <c r="A348" s="193" t="s">
        <v>5129</v>
      </c>
      <c r="B348" s="193" t="s">
        <v>5121</v>
      </c>
      <c r="C348" s="211" t="str">
        <f>VLOOKUP(A348,'1996 Pres Raw'!A:C,1,FALSE)</f>
        <v>29-465</v>
      </c>
      <c r="D348" s="211" t="str">
        <f>VLOOKUP(A348,'1996 Pres Raw'!A:C,3,FALSE)</f>
        <v>GEIST</v>
      </c>
      <c r="G348" s="193" t="s">
        <v>5121</v>
      </c>
      <c r="H348" t="str">
        <f>VLOOKUP(G348,'1996 Pres Raw'!C:D,1,FALSE)</f>
        <v>GEIST</v>
      </c>
      <c r="I348" t="str">
        <f>VLOOKUP(G348,'1996 Pres Raw'!C:D,2,FALSE)</f>
        <v>Fairbanks</v>
      </c>
      <c r="K348" s="211" t="s">
        <v>5094</v>
      </c>
      <c r="L348" s="211" t="s">
        <v>5930</v>
      </c>
      <c r="M348" s="211" t="s">
        <v>5800</v>
      </c>
      <c r="N348" s="211" t="s">
        <v>5930</v>
      </c>
      <c r="O348" t="str">
        <f t="shared" si="10"/>
        <v>27-023</v>
      </c>
      <c r="P348" t="str">
        <f t="shared" si="11"/>
        <v>PALMER CITY</v>
      </c>
    </row>
    <row r="349" spans="1:16" x14ac:dyDescent="0.25">
      <c r="A349" s="193" t="s">
        <v>5130</v>
      </c>
      <c r="B349" s="193" t="s">
        <v>5122</v>
      </c>
      <c r="C349" s="211" t="e">
        <f>VLOOKUP(A349,'1996 Pres Raw'!A:C,1,FALSE)</f>
        <v>#N/A</v>
      </c>
      <c r="D349" s="211" t="e">
        <f>VLOOKUP(A349,'1996 Pres Raw'!A:C,3,FALSE)</f>
        <v>#N/A</v>
      </c>
      <c r="G349" s="193" t="s">
        <v>5812</v>
      </c>
      <c r="H349" t="str">
        <f>VLOOKUP(G349,'1996 Pres Raw'!C:D,1,FALSE)</f>
        <v>UNIV CAMPUS</v>
      </c>
      <c r="I349" t="str">
        <f>VLOOKUP(G349,'1996 Pres Raw'!C:D,2,FALSE)</f>
        <v>Fairbanks</v>
      </c>
      <c r="K349" s="211" t="s">
        <v>5801</v>
      </c>
      <c r="L349" s="211" t="s">
        <v>5930</v>
      </c>
      <c r="M349" s="211" t="s">
        <v>5802</v>
      </c>
      <c r="N349" s="211" t="s">
        <v>5930</v>
      </c>
      <c r="O349" t="e">
        <f t="shared" si="10"/>
        <v>#N/A</v>
      </c>
      <c r="P349" t="e">
        <f t="shared" si="11"/>
        <v>#N/A</v>
      </c>
    </row>
    <row r="350" spans="1:16" x14ac:dyDescent="0.25">
      <c r="A350" s="193" t="s">
        <v>5131</v>
      </c>
      <c r="B350" s="193" t="s">
        <v>5123</v>
      </c>
      <c r="C350" s="211" t="str">
        <f>VLOOKUP(A350,'1996 Pres Raw'!A:C,1,FALSE)</f>
        <v>29-485</v>
      </c>
      <c r="D350" s="211" t="str">
        <f>VLOOKUP(A350,'1996 Pres Raw'!A:C,3,FALSE)</f>
        <v>UNIV HILLS</v>
      </c>
      <c r="G350" s="193" t="s">
        <v>5813</v>
      </c>
      <c r="H350" t="str">
        <f>VLOOKUP(G350,'1996 Pres Raw'!C:D,1,FALSE)</f>
        <v>UNIV HILLS</v>
      </c>
      <c r="I350" t="str">
        <f>VLOOKUP(G350,'1996 Pres Raw'!C:D,2,FALSE)</f>
        <v>Fairbanks</v>
      </c>
      <c r="K350" s="211" t="s">
        <v>5803</v>
      </c>
      <c r="L350" s="211" t="s">
        <v>5930</v>
      </c>
      <c r="M350" s="211" t="s">
        <v>5236</v>
      </c>
      <c r="N350" s="211" t="s">
        <v>5930</v>
      </c>
      <c r="O350" t="e">
        <f t="shared" si="10"/>
        <v>#N/A</v>
      </c>
      <c r="P350" t="e">
        <f t="shared" si="11"/>
        <v>#N/A</v>
      </c>
    </row>
    <row r="351" spans="1:16" x14ac:dyDescent="0.25">
      <c r="A351" s="193" t="s">
        <v>5132</v>
      </c>
      <c r="B351" s="193" t="s">
        <v>5124</v>
      </c>
      <c r="C351" s="211" t="str">
        <f>VLOOKUP(A351,'1996 Pres Raw'!A:C,1,FALSE)</f>
        <v>29-490</v>
      </c>
      <c r="D351" s="211" t="str">
        <f>VLOOKUP(A351,'1996 Pres Raw'!A:C,3,FALSE)</f>
        <v>UNIV WEST</v>
      </c>
      <c r="G351" s="193" t="s">
        <v>5814</v>
      </c>
      <c r="H351" t="str">
        <f>VLOOKUP(G351,'1996 Pres Raw'!C:D,1,FALSE)</f>
        <v>UNIV WEST</v>
      </c>
      <c r="I351" t="str">
        <f>VLOOKUP(G351,'1996 Pres Raw'!C:D,2,FALSE)</f>
        <v>Fairbanks</v>
      </c>
      <c r="K351" s="211" t="s">
        <v>5088</v>
      </c>
      <c r="L351" s="211" t="s">
        <v>5930</v>
      </c>
      <c r="M351" s="211" t="s">
        <v>5631</v>
      </c>
      <c r="N351" s="211" t="s">
        <v>5930</v>
      </c>
      <c r="O351" t="str">
        <f t="shared" si="10"/>
        <v>27-991</v>
      </c>
      <c r="P351" t="str">
        <f t="shared" si="11"/>
        <v>ABSENTEE</v>
      </c>
    </row>
    <row r="352" spans="1:16" x14ac:dyDescent="0.25">
      <c r="A352" s="193" t="s">
        <v>5133</v>
      </c>
      <c r="B352" s="193" t="s">
        <v>4540</v>
      </c>
      <c r="C352" s="211" t="str">
        <f>VLOOKUP(A352,'1996 Pres Raw'!A:C,1,FALSE)</f>
        <v>29-991</v>
      </c>
      <c r="D352" s="211" t="str">
        <f>VLOOKUP(A352,'1996 Pres Raw'!A:C,3,FALSE)</f>
        <v>ABSENTE</v>
      </c>
      <c r="G352" s="193" t="s">
        <v>4540</v>
      </c>
      <c r="H352" t="str">
        <f>VLOOKUP(G352,'1996 Pres Raw'!C:D,1,FALSE)</f>
        <v>ABSENTEE</v>
      </c>
      <c r="I352">
        <f>VLOOKUP(G352,'1996 Pres Raw'!C:D,2,FALSE)</f>
        <v>0</v>
      </c>
      <c r="K352" s="211" t="s">
        <v>5087</v>
      </c>
      <c r="L352" s="211" t="s">
        <v>5930</v>
      </c>
      <c r="M352" s="211" t="s">
        <v>5632</v>
      </c>
      <c r="N352" s="211" t="s">
        <v>5930</v>
      </c>
      <c r="O352" t="str">
        <f t="shared" si="10"/>
        <v>27-995</v>
      </c>
      <c r="P352" t="str">
        <f t="shared" si="11"/>
        <v>QUESTION</v>
      </c>
    </row>
    <row r="353" spans="1:16" x14ac:dyDescent="0.25">
      <c r="A353" s="193" t="s">
        <v>5134</v>
      </c>
      <c r="B353" s="193" t="s">
        <v>4541</v>
      </c>
      <c r="C353" s="211" t="str">
        <f>VLOOKUP(A353,'1996 Pres Raw'!A:C,1,FALSE)</f>
        <v>29-995</v>
      </c>
      <c r="D353" s="211" t="str">
        <f>VLOOKUP(A353,'1996 Pres Raw'!A:C,3,FALSE)</f>
        <v>QUESTON</v>
      </c>
      <c r="G353" s="193" t="s">
        <v>4541</v>
      </c>
      <c r="H353" t="str">
        <f>VLOOKUP(G353,'1996 Pres Raw'!C:D,1,FALSE)</f>
        <v>QUESTION</v>
      </c>
      <c r="I353">
        <f>VLOOKUP(G353,'1996 Pres Raw'!C:D,2,FALSE)</f>
        <v>0</v>
      </c>
      <c r="K353" s="211" t="s">
        <v>5086</v>
      </c>
      <c r="M353" s="211" t="s">
        <v>5639</v>
      </c>
      <c r="O353" t="str">
        <f t="shared" si="10"/>
        <v>27-TOT</v>
      </c>
      <c r="P353" t="str">
        <f t="shared" si="11"/>
        <v>TOTAL</v>
      </c>
    </row>
    <row r="354" spans="1:16" x14ac:dyDescent="0.25">
      <c r="A354" s="193" t="s">
        <v>5135</v>
      </c>
      <c r="B354" s="193" t="s">
        <v>4542</v>
      </c>
      <c r="C354" s="211" t="str">
        <f>VLOOKUP(A354,'1996 Pres Raw'!A:C,1,FALSE)</f>
        <v>29-TOT</v>
      </c>
      <c r="D354" s="211" t="str">
        <f>VLOOKUP(A354,'1996 Pres Raw'!A:C,3,FALSE)</f>
        <v>TOTALS</v>
      </c>
      <c r="G354" s="193" t="s">
        <v>4542</v>
      </c>
      <c r="H354" t="str">
        <f>VLOOKUP(G354,'1996 Pres Raw'!C:D,1,FALSE)</f>
        <v>TOTAL</v>
      </c>
      <c r="I354">
        <f>VLOOKUP(G354,'1996 Pres Raw'!C:D,2,FALSE)</f>
        <v>0</v>
      </c>
      <c r="O354" t="e">
        <f t="shared" si="10"/>
        <v>#N/A</v>
      </c>
      <c r="P354" t="e">
        <f t="shared" si="11"/>
        <v>#N/A</v>
      </c>
    </row>
    <row r="355" spans="1:16" x14ac:dyDescent="0.25">
      <c r="A355" s="193" t="s">
        <v>5147</v>
      </c>
      <c r="B355" s="193" t="s">
        <v>5136</v>
      </c>
      <c r="C355" s="211" t="str">
        <f>VLOOKUP(A355,'1996 Pres Raw'!A:C,1,FALSE)</f>
        <v>30-305</v>
      </c>
      <c r="D355" s="211" t="str">
        <f>VLOOKUP(A355,'1996 Pres Raw'!A:C,3,FALSE)</f>
        <v>AIRPORT</v>
      </c>
      <c r="G355" s="193" t="s">
        <v>5136</v>
      </c>
      <c r="H355" t="str">
        <f>VLOOKUP(G355,'1996 Pres Raw'!C:D,1,FALSE)</f>
        <v>AIRPORT</v>
      </c>
      <c r="I355" t="str">
        <f>VLOOKUP(G355,'1996 Pres Raw'!C:D,2,FALSE)</f>
        <v>Fairbanks</v>
      </c>
      <c r="K355" s="211" t="s">
        <v>5105</v>
      </c>
      <c r="L355" s="211" t="s">
        <v>5930</v>
      </c>
      <c r="M355" s="211" t="s">
        <v>5096</v>
      </c>
      <c r="N355" s="211" t="s">
        <v>5930</v>
      </c>
      <c r="O355" t="str">
        <f t="shared" si="10"/>
        <v>28-003</v>
      </c>
      <c r="P355" t="str">
        <f t="shared" si="11"/>
        <v>BIG LAKE</v>
      </c>
    </row>
    <row r="356" spans="1:16" x14ac:dyDescent="0.25">
      <c r="A356" s="193" t="s">
        <v>5148</v>
      </c>
      <c r="B356" s="193" t="s">
        <v>5137</v>
      </c>
      <c r="C356" s="211" t="str">
        <f>VLOOKUP(A356,'1996 Pres Raw'!A:C,1,FALSE)</f>
        <v>30-310</v>
      </c>
      <c r="D356" s="211" t="str">
        <f>VLOOKUP(A356,'1996 Pres Raw'!A:C,3,FALSE)</f>
        <v>AURORA</v>
      </c>
      <c r="G356" s="193" t="s">
        <v>5137</v>
      </c>
      <c r="H356" t="str">
        <f>VLOOKUP(G356,'1996 Pres Raw'!C:D,1,FALSE)</f>
        <v>AURORA</v>
      </c>
      <c r="I356" t="str">
        <f>VLOOKUP(G356,'1996 Pres Raw'!C:D,2,FALSE)</f>
        <v>Fairbanks</v>
      </c>
      <c r="K356" s="211" t="s">
        <v>5804</v>
      </c>
      <c r="L356" s="211" t="s">
        <v>5930</v>
      </c>
      <c r="M356" s="211" t="s">
        <v>5805</v>
      </c>
      <c r="N356" s="211" t="s">
        <v>5930</v>
      </c>
      <c r="O356" t="e">
        <f t="shared" si="10"/>
        <v>#N/A</v>
      </c>
      <c r="P356" t="e">
        <f t="shared" si="11"/>
        <v>#N/A</v>
      </c>
    </row>
    <row r="357" spans="1:16" x14ac:dyDescent="0.25">
      <c r="A357" s="193" t="s">
        <v>5149</v>
      </c>
      <c r="B357" s="193" t="s">
        <v>5138</v>
      </c>
      <c r="C357" s="211" t="str">
        <f>VLOOKUP(A357,'1996 Pres Raw'!A:C,1,FALSE)</f>
        <v>30-335</v>
      </c>
      <c r="D357" s="211" t="str">
        <f>VLOOKUP(A357,'1996 Pres Raw'!A:C,3,FALSE)</f>
        <v>FBX 4</v>
      </c>
      <c r="G357" s="193" t="s">
        <v>5815</v>
      </c>
      <c r="H357" t="str">
        <f>VLOOKUP(G357,'1996 Pres Raw'!C:D,1,FALSE)</f>
        <v>FBX 4</v>
      </c>
      <c r="I357" t="str">
        <f>VLOOKUP(G357,'1996 Pres Raw'!C:D,2,FALSE)</f>
        <v>Fairbanks</v>
      </c>
      <c r="K357" s="211" t="s">
        <v>5106</v>
      </c>
      <c r="L357" s="211" t="s">
        <v>5930</v>
      </c>
      <c r="M357" s="211" t="s">
        <v>5097</v>
      </c>
      <c r="N357" s="211" t="s">
        <v>5930</v>
      </c>
      <c r="O357" t="str">
        <f t="shared" si="10"/>
        <v>28-013</v>
      </c>
      <c r="P357" t="str">
        <f t="shared" si="11"/>
        <v>HOUSTON</v>
      </c>
    </row>
    <row r="358" spans="1:16" x14ac:dyDescent="0.25">
      <c r="A358" s="193" t="s">
        <v>5150</v>
      </c>
      <c r="B358" s="193" t="s">
        <v>5139</v>
      </c>
      <c r="C358" s="211" t="str">
        <f>VLOOKUP(A358,'1996 Pres Raw'!A:C,1,FALSE)</f>
        <v>30-340</v>
      </c>
      <c r="D358" s="211" t="str">
        <f>VLOOKUP(A358,'1996 Pres Raw'!A:C,3,FALSE)</f>
        <v>FBX 5</v>
      </c>
      <c r="G358" s="193" t="s">
        <v>5816</v>
      </c>
      <c r="H358" t="str">
        <f>VLOOKUP(G358,'1996 Pres Raw'!C:D,1,FALSE)</f>
        <v>FBX 5</v>
      </c>
      <c r="I358" t="str">
        <f>VLOOKUP(G358,'1996 Pres Raw'!C:D,2,FALSE)</f>
        <v>Fairbanks</v>
      </c>
      <c r="K358" s="211" t="s">
        <v>5107</v>
      </c>
      <c r="L358" s="211" t="s">
        <v>5930</v>
      </c>
      <c r="M358" s="211" t="s">
        <v>5098</v>
      </c>
      <c r="N358" s="211" t="s">
        <v>5930</v>
      </c>
      <c r="O358" t="str">
        <f t="shared" si="10"/>
        <v>28-015</v>
      </c>
      <c r="P358" t="str">
        <f t="shared" si="11"/>
        <v>KNIK-GOOSE</v>
      </c>
    </row>
    <row r="359" spans="1:16" x14ac:dyDescent="0.25">
      <c r="A359" s="193" t="s">
        <v>5151</v>
      </c>
      <c r="B359" s="193" t="s">
        <v>5140</v>
      </c>
      <c r="C359" s="211" t="str">
        <f>VLOOKUP(A359,'1996 Pres Raw'!A:C,1,FALSE)</f>
        <v>30-363</v>
      </c>
      <c r="D359" s="211" t="str">
        <f>VLOOKUP(A359,'1996 Pres Raw'!A:C,3,FALSE)</f>
        <v>FBX 10</v>
      </c>
      <c r="G359" s="193" t="s">
        <v>5817</v>
      </c>
      <c r="H359" t="str">
        <f>VLOOKUP(G359,'1996 Pres Raw'!C:D,1,FALSE)</f>
        <v>FBX 10</v>
      </c>
      <c r="I359" t="str">
        <f>VLOOKUP(G359,'1996 Pres Raw'!C:D,2,FALSE)</f>
        <v>Fairbanks</v>
      </c>
      <c r="K359" s="211" t="s">
        <v>5108</v>
      </c>
      <c r="L359" s="211" t="s">
        <v>5930</v>
      </c>
      <c r="M359" s="211" t="s">
        <v>5099</v>
      </c>
      <c r="N359" s="211" t="s">
        <v>5930</v>
      </c>
      <c r="O359" t="str">
        <f t="shared" si="10"/>
        <v>28-021</v>
      </c>
      <c r="P359" t="str">
        <f t="shared" si="11"/>
        <v>MEADOW LAKES</v>
      </c>
    </row>
    <row r="360" spans="1:16" x14ac:dyDescent="0.25">
      <c r="A360" s="193" t="s">
        <v>5152</v>
      </c>
      <c r="B360" s="193" t="s">
        <v>5141</v>
      </c>
      <c r="C360" s="211" t="str">
        <f>VLOOKUP(A360,'1996 Pres Raw'!A:C,1,FALSE)</f>
        <v>30-370</v>
      </c>
      <c r="D360" s="211" t="str">
        <f>VLOOKUP(A360,'1996 Pres Raw'!A:C,3,FALSE)</f>
        <v>LEMETA</v>
      </c>
      <c r="G360" s="193" t="s">
        <v>5141</v>
      </c>
      <c r="H360" t="str">
        <f>VLOOKUP(G360,'1996 Pres Raw'!C:D,1,FALSE)</f>
        <v>LEMETA</v>
      </c>
      <c r="I360" t="str">
        <f>VLOOKUP(G360,'1996 Pres Raw'!C:D,2,FALSE)</f>
        <v>Fairbanks</v>
      </c>
      <c r="K360" s="211" t="s">
        <v>5109</v>
      </c>
      <c r="L360" s="211" t="s">
        <v>5930</v>
      </c>
      <c r="M360" s="211" t="s">
        <v>5100</v>
      </c>
      <c r="N360" s="211" t="s">
        <v>5930</v>
      </c>
      <c r="O360" t="str">
        <f t="shared" si="10"/>
        <v>28-025</v>
      </c>
      <c r="P360" t="str">
        <f t="shared" si="11"/>
        <v>SCHROCK</v>
      </c>
    </row>
    <row r="361" spans="1:16" x14ac:dyDescent="0.25">
      <c r="A361" s="193" t="s">
        <v>5153</v>
      </c>
      <c r="B361" s="193" t="s">
        <v>5142</v>
      </c>
      <c r="C361" s="211" t="str">
        <f>VLOOKUP(A361,'1996 Pres Raw'!A:C,1,FALSE)</f>
        <v>30-470</v>
      </c>
      <c r="D361" s="211" t="str">
        <f>VLOOKUP(A361,'1996 Pres Raw'!A:C,3,FALSE)</f>
        <v>PIKE</v>
      </c>
      <c r="G361" s="193" t="s">
        <v>5142</v>
      </c>
      <c r="H361" t="str">
        <f>VLOOKUP(G361,'1996 Pres Raw'!C:D,1,FALSE)</f>
        <v>PIKE</v>
      </c>
      <c r="I361" t="str">
        <f>VLOOKUP(G361,'1996 Pres Raw'!C:D,2,FALSE)</f>
        <v>Fairbanks</v>
      </c>
      <c r="K361" s="211" t="s">
        <v>5110</v>
      </c>
      <c r="L361" s="211" t="s">
        <v>5930</v>
      </c>
      <c r="M361" s="211" t="s">
        <v>5806</v>
      </c>
      <c r="N361" s="211" t="s">
        <v>5930</v>
      </c>
      <c r="O361" t="str">
        <f t="shared" si="10"/>
        <v>28-029</v>
      </c>
      <c r="P361" t="str">
        <f t="shared" si="11"/>
        <v>SUSTINA</v>
      </c>
    </row>
    <row r="362" spans="1:16" x14ac:dyDescent="0.25">
      <c r="A362" s="193" t="s">
        <v>5154</v>
      </c>
      <c r="B362" s="193" t="s">
        <v>5143</v>
      </c>
      <c r="C362" s="211" t="str">
        <f>VLOOKUP(A362,'1996 Pres Raw'!A:C,1,FALSE)</f>
        <v>30-475</v>
      </c>
      <c r="D362" s="211" t="str">
        <f>VLOOKUP(A362,'1996 Pres Raw'!A:C,3,FALSE)</f>
        <v>SHANLY</v>
      </c>
      <c r="G362" s="193" t="s">
        <v>5143</v>
      </c>
      <c r="H362" t="str">
        <f>VLOOKUP(G362,'1996 Pres Raw'!C:D,1,FALSE)</f>
        <v>SHANLY</v>
      </c>
      <c r="I362" t="str">
        <f>VLOOKUP(G362,'1996 Pres Raw'!C:D,2,FALSE)</f>
        <v>Fairbanks</v>
      </c>
      <c r="K362" s="211" t="s">
        <v>5111</v>
      </c>
      <c r="L362" s="211" t="s">
        <v>5930</v>
      </c>
      <c r="M362" s="211" t="s">
        <v>5102</v>
      </c>
      <c r="N362" s="211" t="s">
        <v>5930</v>
      </c>
      <c r="O362" t="str">
        <f t="shared" si="10"/>
        <v>28-033</v>
      </c>
      <c r="P362" t="str">
        <f t="shared" si="11"/>
        <v>TALKEETNA</v>
      </c>
    </row>
    <row r="363" spans="1:16" x14ac:dyDescent="0.25">
      <c r="A363" s="193" t="s">
        <v>5146</v>
      </c>
      <c r="B363" s="193" t="s">
        <v>4540</v>
      </c>
      <c r="C363" s="211" t="str">
        <f>VLOOKUP(A363,'1996 Pres Raw'!A:C,1,FALSE)</f>
        <v>30-991</v>
      </c>
      <c r="D363" s="211" t="str">
        <f>VLOOKUP(A363,'1996 Pres Raw'!A:C,3,FALSE)</f>
        <v>ABSENTE</v>
      </c>
      <c r="G363" s="193" t="s">
        <v>4540</v>
      </c>
      <c r="H363" t="str">
        <f>VLOOKUP(G363,'1996 Pres Raw'!C:D,1,FALSE)</f>
        <v>ABSENTEE</v>
      </c>
      <c r="I363">
        <f>VLOOKUP(G363,'1996 Pres Raw'!C:D,2,FALSE)</f>
        <v>0</v>
      </c>
      <c r="K363" s="211" t="s">
        <v>5112</v>
      </c>
      <c r="L363" s="211" t="s">
        <v>5930</v>
      </c>
      <c r="M363" s="211" t="s">
        <v>5103</v>
      </c>
      <c r="N363" s="211" t="s">
        <v>5930</v>
      </c>
      <c r="O363" t="str">
        <f t="shared" si="10"/>
        <v>28-035</v>
      </c>
      <c r="P363" t="str">
        <f t="shared" si="11"/>
        <v>TRAPPER CREEK</v>
      </c>
    </row>
    <row r="364" spans="1:16" x14ac:dyDescent="0.25">
      <c r="A364" s="193" t="s">
        <v>5145</v>
      </c>
      <c r="B364" s="193" t="s">
        <v>4541</v>
      </c>
      <c r="C364" s="211" t="str">
        <f>VLOOKUP(A364,'1996 Pres Raw'!A:C,1,FALSE)</f>
        <v>30-995</v>
      </c>
      <c r="D364" s="211" t="str">
        <f>VLOOKUP(A364,'1996 Pres Raw'!A:C,3,FALSE)</f>
        <v>QUESTON</v>
      </c>
      <c r="G364" s="193" t="s">
        <v>4541</v>
      </c>
      <c r="H364" t="str">
        <f>VLOOKUP(G364,'1996 Pres Raw'!C:D,1,FALSE)</f>
        <v>QUESTION</v>
      </c>
      <c r="I364">
        <f>VLOOKUP(G364,'1996 Pres Raw'!C:D,2,FALSE)</f>
        <v>0</v>
      </c>
      <c r="K364" s="211" t="s">
        <v>5807</v>
      </c>
      <c r="L364" s="211" t="s">
        <v>5930</v>
      </c>
      <c r="M364" s="211" t="s">
        <v>5808</v>
      </c>
      <c r="N364" s="211" t="s">
        <v>5930</v>
      </c>
      <c r="O364" t="e">
        <f t="shared" si="10"/>
        <v>#N/A</v>
      </c>
      <c r="P364" t="e">
        <f t="shared" si="11"/>
        <v>#N/A</v>
      </c>
    </row>
    <row r="365" spans="1:16" x14ac:dyDescent="0.25">
      <c r="A365" s="193" t="s">
        <v>5144</v>
      </c>
      <c r="B365" s="193" t="s">
        <v>4542</v>
      </c>
      <c r="C365" s="211" t="str">
        <f>VLOOKUP(A365,'1996 Pres Raw'!A:C,1,FALSE)</f>
        <v>30-TOT</v>
      </c>
      <c r="D365" s="211" t="str">
        <f>VLOOKUP(A365,'1996 Pres Raw'!A:C,3,FALSE)</f>
        <v>TOTALS</v>
      </c>
      <c r="G365" s="193" t="s">
        <v>4542</v>
      </c>
      <c r="H365" t="str">
        <f>VLOOKUP(G365,'1996 Pres Raw'!C:D,1,FALSE)</f>
        <v>TOTAL</v>
      </c>
      <c r="I365">
        <f>VLOOKUP(G365,'1996 Pres Raw'!C:D,2,FALSE)</f>
        <v>0</v>
      </c>
      <c r="K365" s="211" t="s">
        <v>5113</v>
      </c>
      <c r="L365" s="211" t="s">
        <v>5930</v>
      </c>
      <c r="M365" s="211" t="s">
        <v>5104</v>
      </c>
      <c r="N365" s="211" t="s">
        <v>5930</v>
      </c>
      <c r="O365" t="str">
        <f t="shared" si="10"/>
        <v>28-039</v>
      </c>
      <c r="P365" t="str">
        <f t="shared" si="11"/>
        <v>WILLOW</v>
      </c>
    </row>
    <row r="366" spans="1:16" x14ac:dyDescent="0.25">
      <c r="A366" s="193" t="s">
        <v>5165</v>
      </c>
      <c r="B366" s="193" t="s">
        <v>5155</v>
      </c>
      <c r="C366" s="211" t="str">
        <f>VLOOKUP(A366,'1996 Pres Raw'!A:C,1,FALSE)</f>
        <v>31-320</v>
      </c>
      <c r="D366" s="211" t="str">
        <f>VLOOKUP(A366,'1996 Pres Raw'!A:C,3,FALSE)</f>
        <v>FBX 1</v>
      </c>
      <c r="G366" s="193" t="s">
        <v>5818</v>
      </c>
      <c r="H366" t="str">
        <f>VLOOKUP(G366,'1996 Pres Raw'!C:D,1,FALSE)</f>
        <v>FBX 1</v>
      </c>
      <c r="I366" t="str">
        <f>VLOOKUP(G366,'1996 Pres Raw'!C:D,2,FALSE)</f>
        <v>Fairbanks</v>
      </c>
      <c r="K366" s="211" t="s">
        <v>5114</v>
      </c>
      <c r="L366" s="211" t="s">
        <v>5930</v>
      </c>
      <c r="M366" s="211" t="s">
        <v>5631</v>
      </c>
      <c r="N366" s="211" t="s">
        <v>5930</v>
      </c>
      <c r="O366" t="str">
        <f t="shared" si="10"/>
        <v>28-991</v>
      </c>
      <c r="P366" t="str">
        <f t="shared" si="11"/>
        <v>ABSENTEE</v>
      </c>
    </row>
    <row r="367" spans="1:16" x14ac:dyDescent="0.25">
      <c r="A367" s="193" t="s">
        <v>5166</v>
      </c>
      <c r="B367" s="193" t="s">
        <v>5156</v>
      </c>
      <c r="C367" s="211" t="str">
        <f>VLOOKUP(A367,'1996 Pres Raw'!A:C,1,FALSE)</f>
        <v>31-325</v>
      </c>
      <c r="D367" s="211" t="str">
        <f>VLOOKUP(A367,'1996 Pres Raw'!A:C,3,FALSE)</f>
        <v>FBX 2</v>
      </c>
      <c r="G367" s="193" t="s">
        <v>5819</v>
      </c>
      <c r="H367" t="str">
        <f>VLOOKUP(G367,'1996 Pres Raw'!C:D,1,FALSE)</f>
        <v>FBX 2</v>
      </c>
      <c r="I367" t="str">
        <f>VLOOKUP(G367,'1996 Pres Raw'!C:D,2,FALSE)</f>
        <v>Fairbanks</v>
      </c>
      <c r="K367" s="211" t="s">
        <v>5115</v>
      </c>
      <c r="L367" s="211" t="s">
        <v>5930</v>
      </c>
      <c r="M367" s="211" t="s">
        <v>5632</v>
      </c>
      <c r="N367" s="211" t="s">
        <v>5930</v>
      </c>
      <c r="O367" t="str">
        <f t="shared" si="10"/>
        <v>28-995</v>
      </c>
      <c r="P367" t="str">
        <f t="shared" si="11"/>
        <v>QUESTION</v>
      </c>
    </row>
    <row r="368" spans="1:16" x14ac:dyDescent="0.25">
      <c r="A368" s="193" t="s">
        <v>5167</v>
      </c>
      <c r="B368" s="193" t="s">
        <v>5157</v>
      </c>
      <c r="C368" s="211" t="str">
        <f>VLOOKUP(A368,'1996 Pres Raw'!A:C,1,FALSE)</f>
        <v>31-330</v>
      </c>
      <c r="D368" s="211" t="str">
        <f>VLOOKUP(A368,'1996 Pres Raw'!A:C,3,FALSE)</f>
        <v>FBX 3</v>
      </c>
      <c r="G368" s="193" t="s">
        <v>5820</v>
      </c>
      <c r="H368" t="str">
        <f>VLOOKUP(G368,'1996 Pres Raw'!C:D,1,FALSE)</f>
        <v>FBX 3</v>
      </c>
      <c r="I368" t="str">
        <f>VLOOKUP(G368,'1996 Pres Raw'!C:D,2,FALSE)</f>
        <v>Fairbanks</v>
      </c>
      <c r="K368" s="211" t="s">
        <v>5116</v>
      </c>
      <c r="M368" s="211" t="s">
        <v>5639</v>
      </c>
      <c r="O368" t="str">
        <f t="shared" si="10"/>
        <v>28-TOT</v>
      </c>
      <c r="P368" t="str">
        <f t="shared" si="11"/>
        <v>TOTAL</v>
      </c>
    </row>
    <row r="369" spans="1:16" x14ac:dyDescent="0.25">
      <c r="A369" s="193" t="s">
        <v>5168</v>
      </c>
      <c r="B369" s="193" t="s">
        <v>5158</v>
      </c>
      <c r="C369" s="211" t="str">
        <f>VLOOKUP(A369,'1996 Pres Raw'!A:C,1,FALSE)</f>
        <v>31-345</v>
      </c>
      <c r="D369" s="211" t="str">
        <f>VLOOKUP(A369,'1996 Pres Raw'!A:C,3,FALSE)</f>
        <v>FBX 6</v>
      </c>
      <c r="G369" s="193" t="s">
        <v>5821</v>
      </c>
      <c r="H369" t="str">
        <f>VLOOKUP(G369,'1996 Pres Raw'!C:D,1,FALSE)</f>
        <v>FBX 6</v>
      </c>
      <c r="I369" t="str">
        <f>VLOOKUP(G369,'1996 Pres Raw'!C:D,2,FALSE)</f>
        <v>Fairbanks</v>
      </c>
      <c r="O369" t="e">
        <f t="shared" si="10"/>
        <v>#N/A</v>
      </c>
      <c r="P369" t="e">
        <f t="shared" si="11"/>
        <v>#N/A</v>
      </c>
    </row>
    <row r="370" spans="1:16" x14ac:dyDescent="0.25">
      <c r="A370" s="193" t="s">
        <v>5169</v>
      </c>
      <c r="B370" s="193" t="s">
        <v>5159</v>
      </c>
      <c r="C370" s="211" t="str">
        <f>VLOOKUP(A370,'1996 Pres Raw'!A:C,1,FALSE)</f>
        <v>31-350</v>
      </c>
      <c r="D370" s="211" t="str">
        <f>VLOOKUP(A370,'1996 Pres Raw'!A:C,3,FALSE)</f>
        <v>FBX 7</v>
      </c>
      <c r="G370" s="193" t="s">
        <v>5822</v>
      </c>
      <c r="H370" t="str">
        <f>VLOOKUP(G370,'1996 Pres Raw'!C:D,1,FALSE)</f>
        <v>FBX 7</v>
      </c>
      <c r="I370" t="str">
        <f>VLOOKUP(G370,'1996 Pres Raw'!C:D,2,FALSE)</f>
        <v>Fairbanks</v>
      </c>
      <c r="K370" s="211" t="s">
        <v>5127</v>
      </c>
      <c r="L370" s="211" t="s">
        <v>5931</v>
      </c>
      <c r="M370" s="211" t="s">
        <v>5119</v>
      </c>
      <c r="N370" s="211" t="s">
        <v>5931</v>
      </c>
      <c r="O370" t="str">
        <f t="shared" si="10"/>
        <v>29-455</v>
      </c>
      <c r="P370" t="str">
        <f t="shared" si="11"/>
        <v>CHENA</v>
      </c>
    </row>
    <row r="371" spans="1:16" x14ac:dyDescent="0.25">
      <c r="A371" s="193" t="s">
        <v>5170</v>
      </c>
      <c r="B371" s="193" t="s">
        <v>5160</v>
      </c>
      <c r="C371" s="211" t="str">
        <f>VLOOKUP(A371,'1996 Pres Raw'!A:C,1,FALSE)</f>
        <v>31-355</v>
      </c>
      <c r="D371" s="211" t="str">
        <f>VLOOKUP(A371,'1996 Pres Raw'!A:C,3,FALSE)</f>
        <v>FBX 8</v>
      </c>
      <c r="G371" s="193" t="s">
        <v>5823</v>
      </c>
      <c r="H371" t="str">
        <f>VLOOKUP(G371,'1996 Pres Raw'!C:D,1,FALSE)</f>
        <v>FBX 8</v>
      </c>
      <c r="I371" t="str">
        <f>VLOOKUP(G371,'1996 Pres Raw'!C:D,2,FALSE)</f>
        <v>Fairbanks</v>
      </c>
      <c r="K371" s="211" t="s">
        <v>5809</v>
      </c>
      <c r="L371" s="211" t="s">
        <v>5931</v>
      </c>
      <c r="M371" s="211" t="s">
        <v>5117</v>
      </c>
      <c r="N371" s="211" t="s">
        <v>5931</v>
      </c>
      <c r="O371" t="e">
        <f t="shared" si="10"/>
        <v>#N/A</v>
      </c>
      <c r="P371" t="e">
        <f t="shared" si="11"/>
        <v>#N/A</v>
      </c>
    </row>
    <row r="372" spans="1:16" x14ac:dyDescent="0.25">
      <c r="A372" s="193" t="s">
        <v>5171</v>
      </c>
      <c r="B372" s="193" t="s">
        <v>5161</v>
      </c>
      <c r="C372" s="211" t="str">
        <f>VLOOKUP(A372,'1996 Pres Raw'!A:C,1,FALSE)</f>
        <v>31-360</v>
      </c>
      <c r="D372" s="211" t="str">
        <f>VLOOKUP(A372,'1996 Pres Raw'!A:C,3,FALSE)</f>
        <v>FBX 9</v>
      </c>
      <c r="G372" s="193" t="s">
        <v>5824</v>
      </c>
      <c r="H372" t="str">
        <f>VLOOKUP(G372,'1996 Pres Raw'!C:D,1,FALSE)</f>
        <v>FBX 9</v>
      </c>
      <c r="I372" t="str">
        <f>VLOOKUP(G372,'1996 Pres Raw'!C:D,2,FALSE)</f>
        <v>Fairbanks</v>
      </c>
      <c r="K372" s="211" t="s">
        <v>5128</v>
      </c>
      <c r="L372" s="211" t="s">
        <v>5931</v>
      </c>
      <c r="M372" s="211" t="s">
        <v>5120</v>
      </c>
      <c r="N372" s="211" t="s">
        <v>5931</v>
      </c>
      <c r="O372" t="str">
        <f t="shared" si="10"/>
        <v>29-460</v>
      </c>
      <c r="P372" t="str">
        <f t="shared" si="11"/>
        <v>FARMERS LOOP</v>
      </c>
    </row>
    <row r="373" spans="1:16" x14ac:dyDescent="0.25">
      <c r="A373" s="193" t="s">
        <v>5164</v>
      </c>
      <c r="B373" s="193" t="s">
        <v>4540</v>
      </c>
      <c r="C373" s="211" t="str">
        <f>VLOOKUP(A373,'1996 Pres Raw'!A:C,1,FALSE)</f>
        <v>31-991</v>
      </c>
      <c r="D373" s="211" t="str">
        <f>VLOOKUP(A373,'1996 Pres Raw'!A:C,3,FALSE)</f>
        <v>ABSENTE</v>
      </c>
      <c r="G373" s="193" t="s">
        <v>4540</v>
      </c>
      <c r="H373" t="str">
        <f>VLOOKUP(G373,'1996 Pres Raw'!C:D,1,FALSE)</f>
        <v>ABSENTEE</v>
      </c>
      <c r="I373">
        <f>VLOOKUP(G373,'1996 Pres Raw'!C:D,2,FALSE)</f>
        <v>0</v>
      </c>
      <c r="K373" s="211" t="s">
        <v>5129</v>
      </c>
      <c r="L373" s="211" t="s">
        <v>5931</v>
      </c>
      <c r="M373" s="211" t="s">
        <v>5121</v>
      </c>
      <c r="N373" s="211" t="s">
        <v>5931</v>
      </c>
      <c r="O373" t="str">
        <f t="shared" si="10"/>
        <v>29-465</v>
      </c>
      <c r="P373" t="str">
        <f t="shared" si="11"/>
        <v>GEIST</v>
      </c>
    </row>
    <row r="374" spans="1:16" x14ac:dyDescent="0.25">
      <c r="A374" s="193" t="s">
        <v>5163</v>
      </c>
      <c r="B374" s="193" t="s">
        <v>4541</v>
      </c>
      <c r="C374" s="211" t="str">
        <f>VLOOKUP(A374,'1996 Pres Raw'!A:C,1,FALSE)</f>
        <v>31-995</v>
      </c>
      <c r="D374" s="211" t="str">
        <f>VLOOKUP(A374,'1996 Pres Raw'!A:C,3,FALSE)</f>
        <v>QUESTON</v>
      </c>
      <c r="G374" s="193" t="s">
        <v>4541</v>
      </c>
      <c r="H374" t="str">
        <f>VLOOKUP(G374,'1996 Pres Raw'!C:D,1,FALSE)</f>
        <v>QUESTION</v>
      </c>
      <c r="I374">
        <f>VLOOKUP(G374,'1996 Pres Raw'!C:D,2,FALSE)</f>
        <v>0</v>
      </c>
      <c r="K374" s="211" t="s">
        <v>5810</v>
      </c>
      <c r="L374" s="211" t="s">
        <v>5931</v>
      </c>
      <c r="M374" s="211" t="s">
        <v>5118</v>
      </c>
      <c r="N374" s="211" t="s">
        <v>5931</v>
      </c>
      <c r="O374" t="e">
        <f t="shared" si="10"/>
        <v>#N/A</v>
      </c>
      <c r="P374" t="e">
        <f t="shared" si="11"/>
        <v>#N/A</v>
      </c>
    </row>
    <row r="375" spans="1:16" x14ac:dyDescent="0.25">
      <c r="A375" s="193" t="s">
        <v>5162</v>
      </c>
      <c r="B375" s="193" t="s">
        <v>4542</v>
      </c>
      <c r="C375" s="211" t="str">
        <f>VLOOKUP(A375,'1996 Pres Raw'!A:C,1,FALSE)</f>
        <v>31-TOT</v>
      </c>
      <c r="D375" s="211" t="str">
        <f>VLOOKUP(A375,'1996 Pres Raw'!A:C,3,FALSE)</f>
        <v>TOTALS</v>
      </c>
      <c r="G375" s="193" t="s">
        <v>4542</v>
      </c>
      <c r="H375" t="str">
        <f>VLOOKUP(G375,'1996 Pres Raw'!C:D,1,FALSE)</f>
        <v>TOTAL</v>
      </c>
      <c r="I375">
        <f>VLOOKUP(G375,'1996 Pres Raw'!C:D,2,FALSE)</f>
        <v>0</v>
      </c>
      <c r="K375" s="211" t="s">
        <v>5811</v>
      </c>
      <c r="L375" s="211" t="s">
        <v>5931</v>
      </c>
      <c r="M375" s="211" t="s">
        <v>5812</v>
      </c>
      <c r="N375" s="211" t="s">
        <v>5931</v>
      </c>
      <c r="O375" t="e">
        <f t="shared" si="10"/>
        <v>#N/A</v>
      </c>
      <c r="P375" t="e">
        <f t="shared" si="11"/>
        <v>#N/A</v>
      </c>
    </row>
    <row r="376" spans="1:16" x14ac:dyDescent="0.25">
      <c r="A376" s="193" t="s">
        <v>5179</v>
      </c>
      <c r="B376" s="193" t="s">
        <v>5172</v>
      </c>
      <c r="C376" s="211" t="str">
        <f>VLOOKUP(A376,'1996 Pres Raw'!A:C,1,FALSE)</f>
        <v>32-155</v>
      </c>
      <c r="D376" s="211" t="str">
        <f>VLOOKUP(A376,'1996 Pres Raw'!A:C,3,FALSE)</f>
        <v>BADGER 1</v>
      </c>
      <c r="G376" s="193" t="s">
        <v>5172</v>
      </c>
      <c r="H376" t="str">
        <f>VLOOKUP(G376,'1996 Pres Raw'!C:D,1,FALSE)</f>
        <v>BADGER 1</v>
      </c>
      <c r="I376" t="str">
        <f>VLOOKUP(G376,'1996 Pres Raw'!C:D,2,FALSE)</f>
        <v>Fairbanks</v>
      </c>
      <c r="K376" s="211" t="s">
        <v>5131</v>
      </c>
      <c r="L376" s="211" t="s">
        <v>5931</v>
      </c>
      <c r="M376" s="211" t="s">
        <v>5813</v>
      </c>
      <c r="N376" s="211" t="s">
        <v>5931</v>
      </c>
      <c r="O376" t="str">
        <f t="shared" si="10"/>
        <v>29-485</v>
      </c>
      <c r="P376" t="str">
        <f t="shared" si="11"/>
        <v>UNIVERSITY HILLS</v>
      </c>
    </row>
    <row r="377" spans="1:16" x14ac:dyDescent="0.25">
      <c r="A377" s="193" t="s">
        <v>5180</v>
      </c>
      <c r="B377" s="193" t="s">
        <v>5173</v>
      </c>
      <c r="C377" s="211" t="str">
        <f>VLOOKUP(A377,'1996 Pres Raw'!A:C,1,FALSE)</f>
        <v>32-160</v>
      </c>
      <c r="D377" s="211" t="str">
        <f>VLOOKUP(A377,'1996 Pres Raw'!A:C,3,FALSE)</f>
        <v>BADGER 2</v>
      </c>
      <c r="G377" s="193" t="s">
        <v>5173</v>
      </c>
      <c r="H377" t="str">
        <f>VLOOKUP(G377,'1996 Pres Raw'!C:D,1,FALSE)</f>
        <v>BADGER 2</v>
      </c>
      <c r="I377" t="str">
        <f>VLOOKUP(G377,'1996 Pres Raw'!C:D,2,FALSE)</f>
        <v>Fairbanks</v>
      </c>
      <c r="K377" s="211" t="s">
        <v>5132</v>
      </c>
      <c r="L377" s="211" t="s">
        <v>5931</v>
      </c>
      <c r="M377" s="211" t="s">
        <v>5814</v>
      </c>
      <c r="N377" s="211" t="s">
        <v>5931</v>
      </c>
      <c r="O377" t="str">
        <f t="shared" si="10"/>
        <v>29-490</v>
      </c>
      <c r="P377" t="str">
        <f t="shared" si="11"/>
        <v>UNIVERSITY WEST</v>
      </c>
    </row>
    <row r="378" spans="1:16" x14ac:dyDescent="0.25">
      <c r="A378" s="193" t="s">
        <v>5181</v>
      </c>
      <c r="B378" s="193" t="s">
        <v>5174</v>
      </c>
      <c r="C378" s="211" t="str">
        <f>VLOOKUP(A378,'1996 Pres Raw'!A:C,1,FALSE)</f>
        <v>32-225</v>
      </c>
      <c r="D378" s="211" t="str">
        <f>VLOOKUP(A378,'1996 Pres Raw'!A:C,3,FALSE)</f>
        <v>FORT WAINWRIGHT</v>
      </c>
      <c r="G378" s="193" t="s">
        <v>5174</v>
      </c>
      <c r="H378" t="str">
        <f>VLOOKUP(G378,'1996 Pres Raw'!C:D,1,FALSE)</f>
        <v>FORT WAINWRIGHT</v>
      </c>
      <c r="I378" t="str">
        <f>VLOOKUP(G378,'1996 Pres Raw'!C:D,2,FALSE)</f>
        <v>Fairbanks</v>
      </c>
      <c r="K378" s="211" t="s">
        <v>5133</v>
      </c>
      <c r="L378" s="211" t="s">
        <v>5931</v>
      </c>
      <c r="M378" s="211" t="s">
        <v>5631</v>
      </c>
      <c r="N378" s="211" t="s">
        <v>5931</v>
      </c>
      <c r="O378" t="str">
        <f t="shared" si="10"/>
        <v>29-991</v>
      </c>
      <c r="P378" t="str">
        <f t="shared" si="11"/>
        <v>ABSENTEE</v>
      </c>
    </row>
    <row r="379" spans="1:16" x14ac:dyDescent="0.25">
      <c r="A379" s="193" t="s">
        <v>5182</v>
      </c>
      <c r="B379" s="193" t="s">
        <v>5175</v>
      </c>
      <c r="C379" s="211" t="str">
        <f>VLOOKUP(A379,'1996 Pres Raw'!A:C,1,FALSE)</f>
        <v>32-250</v>
      </c>
      <c r="D379" s="211" t="str">
        <f>VLOOKUP(A379,'1996 Pres Raw'!A:C,3,FALSE)</f>
        <v>STEESE EAST</v>
      </c>
      <c r="G379" s="193" t="s">
        <v>5175</v>
      </c>
      <c r="H379" t="str">
        <f>VLOOKUP(G379,'1996 Pres Raw'!C:D,1,FALSE)</f>
        <v>STEESE EAST</v>
      </c>
      <c r="I379" t="str">
        <f>VLOOKUP(G379,'1996 Pres Raw'!C:D,2,FALSE)</f>
        <v>Fairbanks</v>
      </c>
      <c r="K379" s="211" t="s">
        <v>5134</v>
      </c>
      <c r="L379" s="211" t="s">
        <v>5931</v>
      </c>
      <c r="M379" s="211" t="s">
        <v>5632</v>
      </c>
      <c r="N379" s="211" t="s">
        <v>5931</v>
      </c>
      <c r="O379" t="str">
        <f t="shared" si="10"/>
        <v>29-995</v>
      </c>
      <c r="P379" t="str">
        <f t="shared" si="11"/>
        <v>QUESTION</v>
      </c>
    </row>
    <row r="380" spans="1:16" x14ac:dyDescent="0.25">
      <c r="A380" s="193" t="s">
        <v>5178</v>
      </c>
      <c r="B380" s="193" t="s">
        <v>4540</v>
      </c>
      <c r="C380" s="211" t="str">
        <f>VLOOKUP(A380,'1996 Pres Raw'!A:C,1,FALSE)</f>
        <v>32-991</v>
      </c>
      <c r="D380" s="211" t="str">
        <f>VLOOKUP(A380,'1996 Pres Raw'!A:C,3,FALSE)</f>
        <v>ABSENTE</v>
      </c>
      <c r="G380" s="193" t="s">
        <v>4540</v>
      </c>
      <c r="H380" t="str">
        <f>VLOOKUP(G380,'1996 Pres Raw'!C:D,1,FALSE)</f>
        <v>ABSENTEE</v>
      </c>
      <c r="I380">
        <f>VLOOKUP(G380,'1996 Pres Raw'!C:D,2,FALSE)</f>
        <v>0</v>
      </c>
      <c r="K380" s="211" t="s">
        <v>5135</v>
      </c>
      <c r="M380" s="211" t="s">
        <v>5639</v>
      </c>
      <c r="O380" t="str">
        <f t="shared" si="10"/>
        <v>29-TOT</v>
      </c>
      <c r="P380" t="str">
        <f t="shared" si="11"/>
        <v>TOTAL</v>
      </c>
    </row>
    <row r="381" spans="1:16" x14ac:dyDescent="0.25">
      <c r="A381" s="193" t="s">
        <v>5177</v>
      </c>
      <c r="B381" s="193" t="s">
        <v>4541</v>
      </c>
      <c r="C381" s="211" t="str">
        <f>VLOOKUP(A381,'1996 Pres Raw'!A:C,1,FALSE)</f>
        <v>32-995</v>
      </c>
      <c r="D381" s="211" t="str">
        <f>VLOOKUP(A381,'1996 Pres Raw'!A:C,3,FALSE)</f>
        <v>QUESTON</v>
      </c>
      <c r="G381" s="193" t="s">
        <v>4541</v>
      </c>
      <c r="H381" t="str">
        <f>VLOOKUP(G381,'1996 Pres Raw'!C:D,1,FALSE)</f>
        <v>QUESTION</v>
      </c>
      <c r="I381">
        <f>VLOOKUP(G381,'1996 Pres Raw'!C:D,2,FALSE)</f>
        <v>0</v>
      </c>
      <c r="O381" t="e">
        <f t="shared" si="10"/>
        <v>#N/A</v>
      </c>
      <c r="P381" t="e">
        <f t="shared" si="11"/>
        <v>#N/A</v>
      </c>
    </row>
    <row r="382" spans="1:16" x14ac:dyDescent="0.25">
      <c r="A382" s="193" t="s">
        <v>5176</v>
      </c>
      <c r="B382" s="193" t="s">
        <v>4542</v>
      </c>
      <c r="C382" s="211" t="str">
        <f>VLOOKUP(A382,'1996 Pres Raw'!A:C,1,FALSE)</f>
        <v>32-TOT</v>
      </c>
      <c r="D382" s="211" t="str">
        <f>VLOOKUP(A382,'1996 Pres Raw'!A:C,3,FALSE)</f>
        <v>TOTALS</v>
      </c>
      <c r="G382" s="193" t="s">
        <v>4542</v>
      </c>
      <c r="H382" t="str">
        <f>VLOOKUP(G382,'1996 Pres Raw'!C:D,1,FALSE)</f>
        <v>TOTAL</v>
      </c>
      <c r="I382">
        <f>VLOOKUP(G382,'1996 Pres Raw'!C:D,2,FALSE)</f>
        <v>0</v>
      </c>
      <c r="K382" s="211" t="s">
        <v>5147</v>
      </c>
      <c r="L382" s="211" t="s">
        <v>5931</v>
      </c>
      <c r="M382" s="211" t="s">
        <v>5136</v>
      </c>
      <c r="N382" s="211" t="s">
        <v>5931</v>
      </c>
      <c r="O382" t="str">
        <f t="shared" si="10"/>
        <v>30-305</v>
      </c>
      <c r="P382" t="str">
        <f t="shared" si="11"/>
        <v>AIRPORT</v>
      </c>
    </row>
    <row r="383" spans="1:16" x14ac:dyDescent="0.25">
      <c r="A383" s="193" t="s">
        <v>5196</v>
      </c>
      <c r="B383" s="193" t="s">
        <v>5183</v>
      </c>
      <c r="C383" s="211" t="e">
        <f>VLOOKUP(A383,'1996 Pres Raw'!A:C,1,FALSE)</f>
        <v>#N/A</v>
      </c>
      <c r="D383" s="211" t="e">
        <f>VLOOKUP(A383,'1996 Pres Raw'!A:C,3,FALSE)</f>
        <v>#N/A</v>
      </c>
      <c r="G383" s="193" t="s">
        <v>5183</v>
      </c>
      <c r="H383" t="str">
        <f>VLOOKUP(G383,'1996 Pres Raw'!C:D,1,FALSE)</f>
        <v>NEWBY</v>
      </c>
      <c r="I383" t="str">
        <f>VLOOKUP(G383,'1996 Pres Raw'!C:D,2,FALSE)</f>
        <v>Fairbanks</v>
      </c>
      <c r="K383" s="211" t="s">
        <v>5148</v>
      </c>
      <c r="L383" s="211" t="s">
        <v>5931</v>
      </c>
      <c r="M383" s="211" t="s">
        <v>5137</v>
      </c>
      <c r="N383" s="211" t="s">
        <v>5931</v>
      </c>
      <c r="O383" t="str">
        <f t="shared" si="10"/>
        <v>30-310</v>
      </c>
      <c r="P383" t="str">
        <f t="shared" si="11"/>
        <v>AURORA</v>
      </c>
    </row>
    <row r="384" spans="1:16" x14ac:dyDescent="0.25">
      <c r="A384" s="193" t="s">
        <v>5194</v>
      </c>
      <c r="B384" s="193" t="s">
        <v>5184</v>
      </c>
      <c r="C384" s="211" t="e">
        <f>VLOOKUP(A384,'1996 Pres Raw'!A:C,1,FALSE)</f>
        <v>#N/A</v>
      </c>
      <c r="D384" s="211" t="e">
        <f>VLOOKUP(A384,'1996 Pres Raw'!A:C,3,FALSE)</f>
        <v>#N/A</v>
      </c>
      <c r="G384" s="193" t="s">
        <v>5184</v>
      </c>
      <c r="H384" t="str">
        <f>VLOOKUP(G384,'1996 Pres Raw'!C:D,1,FALSE)</f>
        <v>PLACK</v>
      </c>
      <c r="I384" t="str">
        <f>VLOOKUP(G384,'1996 Pres Raw'!C:D,2,FALSE)</f>
        <v>Fairbanks</v>
      </c>
      <c r="K384" s="211" t="s">
        <v>5149</v>
      </c>
      <c r="L384" s="211" t="s">
        <v>5931</v>
      </c>
      <c r="M384" s="211" t="s">
        <v>5815</v>
      </c>
      <c r="N384" s="211" t="s">
        <v>5931</v>
      </c>
      <c r="O384" t="str">
        <f t="shared" si="10"/>
        <v>30-335</v>
      </c>
      <c r="P384" t="str">
        <f t="shared" si="11"/>
        <v>FAIRBANKS 4</v>
      </c>
    </row>
    <row r="385" spans="1:16" x14ac:dyDescent="0.25">
      <c r="A385" s="193" t="s">
        <v>5195</v>
      </c>
      <c r="B385" s="193" t="s">
        <v>5185</v>
      </c>
      <c r="C385" s="211" t="str">
        <f>VLOOKUP(A385,'1996 Pres Raw'!A:C,1,FALSE)</f>
        <v>33-210</v>
      </c>
      <c r="D385" s="211" t="str">
        <f>VLOOKUP(A385,'1996 Pres Raw'!A:C,3,FALSE)</f>
        <v>CHATANIKA</v>
      </c>
      <c r="G385" s="193" t="s">
        <v>5185</v>
      </c>
      <c r="H385" t="str">
        <f>VLOOKUP(G385,'1996 Pres Raw'!C:D,1,FALSE)</f>
        <v>CHATANIKA</v>
      </c>
      <c r="I385" t="str">
        <f>VLOOKUP(G385,'1996 Pres Raw'!C:D,2,FALSE)</f>
        <v>Fairbanks</v>
      </c>
      <c r="K385" s="211" t="s">
        <v>5150</v>
      </c>
      <c r="L385" s="211" t="s">
        <v>5931</v>
      </c>
      <c r="M385" s="211" t="s">
        <v>5816</v>
      </c>
      <c r="N385" s="211" t="s">
        <v>5931</v>
      </c>
      <c r="O385" t="str">
        <f t="shared" si="10"/>
        <v>30-340</v>
      </c>
      <c r="P385" t="str">
        <f t="shared" si="11"/>
        <v>FAIRBANKS 5</v>
      </c>
    </row>
    <row r="386" spans="1:16" x14ac:dyDescent="0.25">
      <c r="A386" s="193" t="s">
        <v>5197</v>
      </c>
      <c r="B386" s="193" t="s">
        <v>5186</v>
      </c>
      <c r="C386" s="211" t="str">
        <f>VLOOKUP(A386,'1996 Pres Raw'!A:C,1,FALSE)</f>
        <v>33-220</v>
      </c>
      <c r="D386" s="211" t="str">
        <f>VLOOKUP(A386,'1996 Pres Raw'!A:C,3,FALSE)</f>
        <v>CHENA WEST</v>
      </c>
      <c r="G386" s="193" t="s">
        <v>5186</v>
      </c>
      <c r="H386" t="e">
        <f>VLOOKUP(G386,'1996 Pres Raw'!C:D,1,FALSE)</f>
        <v>#N/A</v>
      </c>
      <c r="I386" t="s">
        <v>5931</v>
      </c>
      <c r="K386" s="211" t="s">
        <v>5151</v>
      </c>
      <c r="L386" s="211" t="s">
        <v>5931</v>
      </c>
      <c r="M386" s="211" t="s">
        <v>5817</v>
      </c>
      <c r="N386" s="211" t="s">
        <v>5931</v>
      </c>
      <c r="O386" t="str">
        <f t="shared" si="10"/>
        <v>30-363</v>
      </c>
      <c r="P386" t="str">
        <f t="shared" si="11"/>
        <v>FAIRBANKS 10</v>
      </c>
    </row>
    <row r="387" spans="1:16" x14ac:dyDescent="0.25">
      <c r="A387" s="193" t="s">
        <v>5198</v>
      </c>
      <c r="B387" s="193" t="s">
        <v>5187</v>
      </c>
      <c r="C387" s="211" t="str">
        <f>VLOOKUP(A387,'1996 Pres Raw'!A:C,1,FALSE)</f>
        <v>33-230</v>
      </c>
      <c r="D387" s="211" t="str">
        <f>VLOOKUP(A387,'1996 Pres Raw'!A:C,3,FALSE)</f>
        <v xml:space="preserve">FOX </v>
      </c>
      <c r="G387" s="193" t="s">
        <v>5828</v>
      </c>
      <c r="H387" t="str">
        <f>VLOOKUP(G387,'1996 Pres Raw'!C:D,1,FALSE)</f>
        <v xml:space="preserve">FOX </v>
      </c>
      <c r="I387" t="str">
        <f>VLOOKUP(G387,'1996 Pres Raw'!C:D,2,FALSE)</f>
        <v>Fairbanks</v>
      </c>
      <c r="K387" s="211" t="s">
        <v>5152</v>
      </c>
      <c r="L387" s="211" t="s">
        <v>5931</v>
      </c>
      <c r="M387" s="211" t="s">
        <v>5141</v>
      </c>
      <c r="N387" s="211" t="s">
        <v>5931</v>
      </c>
      <c r="O387" t="str">
        <f t="shared" ref="O387:O450" si="12">VLOOKUP(K387,A:B,1,FALSE)</f>
        <v>30-370</v>
      </c>
      <c r="P387" t="str">
        <f t="shared" ref="P387:P450" si="13">VLOOKUP(K387,A:B,2,FALSE)</f>
        <v>LEMETA</v>
      </c>
    </row>
    <row r="388" spans="1:16" x14ac:dyDescent="0.25">
      <c r="A388" s="193" t="s">
        <v>5200</v>
      </c>
      <c r="B388" s="193" t="s">
        <v>5188</v>
      </c>
      <c r="C388" s="211" t="str">
        <f>VLOOKUP(A388,'1996 Pres Raw'!A:C,1,FALSE)</f>
        <v>33-245</v>
      </c>
      <c r="D388" s="211" t="str">
        <f>VLOOKUP(A388,'1996 Pres Raw'!A:C,3,FALSE)</f>
        <v>STEELE CK-GLMR</v>
      </c>
      <c r="G388" s="193" t="s">
        <v>5831</v>
      </c>
      <c r="H388" t="str">
        <f>VLOOKUP(G388,'1996 Pres Raw'!C:D,1,FALSE)</f>
        <v>STEELE CK-GLMR</v>
      </c>
      <c r="I388" t="str">
        <f>VLOOKUP(G388,'1996 Pres Raw'!C:D,2,FALSE)</f>
        <v>Fairbanks</v>
      </c>
      <c r="K388" s="211" t="s">
        <v>5153</v>
      </c>
      <c r="L388" s="211" t="s">
        <v>5931</v>
      </c>
      <c r="M388" s="211" t="s">
        <v>5142</v>
      </c>
      <c r="N388" s="211" t="s">
        <v>5931</v>
      </c>
      <c r="O388" t="str">
        <f t="shared" si="12"/>
        <v>30-470</v>
      </c>
      <c r="P388" t="str">
        <f t="shared" si="13"/>
        <v>PIKE</v>
      </c>
    </row>
    <row r="389" spans="1:16" x14ac:dyDescent="0.25">
      <c r="A389" s="193" t="s">
        <v>5199</v>
      </c>
      <c r="B389" s="193" t="s">
        <v>5189</v>
      </c>
      <c r="C389" s="211" t="str">
        <f>VLOOKUP(A389,'1996 Pres Raw'!A:C,1,FALSE)</f>
        <v>33-255</v>
      </c>
      <c r="D389" s="211" t="str">
        <f>VLOOKUP(A389,'1996 Pres Raw'!A:C,3,FALSE)</f>
        <v>STEESE WEST</v>
      </c>
      <c r="G389" s="193" t="s">
        <v>5189</v>
      </c>
      <c r="H389" t="str">
        <f>VLOOKUP(G389,'1996 Pres Raw'!C:D,1,FALSE)</f>
        <v>STEESE WEST</v>
      </c>
      <c r="I389" t="str">
        <f>VLOOKUP(G389,'1996 Pres Raw'!C:D,2,FALSE)</f>
        <v>Fairbanks</v>
      </c>
      <c r="K389" s="211" t="s">
        <v>5154</v>
      </c>
      <c r="L389" s="211" t="s">
        <v>5931</v>
      </c>
      <c r="M389" s="211" t="s">
        <v>5143</v>
      </c>
      <c r="N389" s="211" t="s">
        <v>5931</v>
      </c>
      <c r="O389" t="str">
        <f t="shared" si="12"/>
        <v>30-475</v>
      </c>
      <c r="P389" t="str">
        <f t="shared" si="13"/>
        <v>SHANLY</v>
      </c>
    </row>
    <row r="390" spans="1:16" x14ac:dyDescent="0.25">
      <c r="A390" s="193" t="s">
        <v>5201</v>
      </c>
      <c r="B390" s="193" t="s">
        <v>5190</v>
      </c>
      <c r="C390" s="211" t="str">
        <f>VLOOKUP(A390,'1996 Pres Raw'!A:C,1,FALSE)</f>
        <v>33-260</v>
      </c>
      <c r="D390" s="211" t="str">
        <f>VLOOKUP(A390,'1996 Pres Raw'!A:C,3,FALSE)</f>
        <v>TWO RIVERS</v>
      </c>
      <c r="G390" s="193" t="s">
        <v>5190</v>
      </c>
      <c r="H390" t="str">
        <f>VLOOKUP(G390,'1996 Pres Raw'!C:D,1,FALSE)</f>
        <v>TWO RIVERS</v>
      </c>
      <c r="I390" t="str">
        <f>VLOOKUP(G390,'1996 Pres Raw'!C:D,2,FALSE)</f>
        <v>Fairbanks</v>
      </c>
      <c r="K390" s="211" t="s">
        <v>5146</v>
      </c>
      <c r="L390" s="211" t="s">
        <v>5931</v>
      </c>
      <c r="M390" s="211" t="s">
        <v>5631</v>
      </c>
      <c r="N390" s="211" t="s">
        <v>5931</v>
      </c>
      <c r="O390" t="str">
        <f t="shared" si="12"/>
        <v>30-991</v>
      </c>
      <c r="P390" t="str">
        <f t="shared" si="13"/>
        <v>ABSENTEE</v>
      </c>
    </row>
    <row r="391" spans="1:16" x14ac:dyDescent="0.25">
      <c r="A391" s="193" t="s">
        <v>5193</v>
      </c>
      <c r="B391" s="193" t="s">
        <v>4540</v>
      </c>
      <c r="C391" s="211" t="str">
        <f>VLOOKUP(A391,'1996 Pres Raw'!A:C,1,FALSE)</f>
        <v>33-991</v>
      </c>
      <c r="D391" s="211" t="str">
        <f>VLOOKUP(A391,'1996 Pres Raw'!A:C,3,FALSE)</f>
        <v>ABSENTE</v>
      </c>
      <c r="G391" s="193" t="s">
        <v>4540</v>
      </c>
      <c r="H391" t="str">
        <f>VLOOKUP(G391,'1996 Pres Raw'!C:D,1,FALSE)</f>
        <v>ABSENTEE</v>
      </c>
      <c r="I391">
        <f>VLOOKUP(G391,'1996 Pres Raw'!C:D,2,FALSE)</f>
        <v>0</v>
      </c>
      <c r="K391" s="211" t="s">
        <v>5145</v>
      </c>
      <c r="L391" s="211" t="s">
        <v>5931</v>
      </c>
      <c r="M391" s="211" t="s">
        <v>5632</v>
      </c>
      <c r="N391" s="211" t="s">
        <v>5931</v>
      </c>
      <c r="O391" t="str">
        <f t="shared" si="12"/>
        <v>30-995</v>
      </c>
      <c r="P391" t="str">
        <f t="shared" si="13"/>
        <v>QUESTION</v>
      </c>
    </row>
    <row r="392" spans="1:16" x14ac:dyDescent="0.25">
      <c r="A392" s="193" t="s">
        <v>5192</v>
      </c>
      <c r="B392" s="193" t="s">
        <v>4541</v>
      </c>
      <c r="C392" s="211" t="str">
        <f>VLOOKUP(A392,'1996 Pres Raw'!A:C,1,FALSE)</f>
        <v>33-995</v>
      </c>
      <c r="D392" s="211" t="str">
        <f>VLOOKUP(A392,'1996 Pres Raw'!A:C,3,FALSE)</f>
        <v>QUESTON</v>
      </c>
      <c r="G392" s="193" t="s">
        <v>4541</v>
      </c>
      <c r="H392" t="str">
        <f>VLOOKUP(G392,'1996 Pres Raw'!C:D,1,FALSE)</f>
        <v>QUESTION</v>
      </c>
      <c r="I392">
        <f>VLOOKUP(G392,'1996 Pres Raw'!C:D,2,FALSE)</f>
        <v>0</v>
      </c>
      <c r="K392" s="211" t="s">
        <v>5144</v>
      </c>
      <c r="M392" s="211" t="s">
        <v>5639</v>
      </c>
      <c r="O392" t="str">
        <f t="shared" si="12"/>
        <v>30-TOT</v>
      </c>
      <c r="P392" t="str">
        <f t="shared" si="13"/>
        <v>TOTAL</v>
      </c>
    </row>
    <row r="393" spans="1:16" x14ac:dyDescent="0.25">
      <c r="A393" s="193" t="s">
        <v>5191</v>
      </c>
      <c r="B393" s="193" t="s">
        <v>4542</v>
      </c>
      <c r="C393" s="211" t="str">
        <f>VLOOKUP(A393,'1996 Pres Raw'!A:C,1,FALSE)</f>
        <v>33-TOT</v>
      </c>
      <c r="D393" s="211" t="str">
        <f>VLOOKUP(A393,'1996 Pres Raw'!A:C,3,FALSE)</f>
        <v>TOTALS</v>
      </c>
      <c r="G393" s="193" t="s">
        <v>4542</v>
      </c>
      <c r="H393" t="str">
        <f>VLOOKUP(G393,'1996 Pres Raw'!C:D,1,FALSE)</f>
        <v>TOTAL</v>
      </c>
      <c r="I393">
        <f>VLOOKUP(G393,'1996 Pres Raw'!C:D,2,FALSE)</f>
        <v>0</v>
      </c>
      <c r="O393" t="e">
        <f t="shared" si="12"/>
        <v>#N/A</v>
      </c>
      <c r="P393" t="e">
        <f t="shared" si="13"/>
        <v>#N/A</v>
      </c>
    </row>
    <row r="394" spans="1:16" x14ac:dyDescent="0.25">
      <c r="A394" s="193" t="s">
        <v>5217</v>
      </c>
      <c r="B394" s="193" t="s">
        <v>5203</v>
      </c>
      <c r="C394" s="211" t="str">
        <f>VLOOKUP(A394,'1996 Pres Raw'!A:C,1,FALSE)</f>
        <v>34-005</v>
      </c>
      <c r="D394" s="211" t="str">
        <f>VLOOKUP(A394,'1996 Pres Raw'!A:C,3,FALSE)</f>
        <v>ANDERSON</v>
      </c>
      <c r="G394" s="193" t="s">
        <v>5203</v>
      </c>
      <c r="H394" t="str">
        <f>VLOOKUP(G394,'1996 Pres Raw'!C:D,1,FALSE)</f>
        <v>ANDERSON</v>
      </c>
      <c r="I394" t="str">
        <f>VLOOKUP(G394,'1996 Pres Raw'!C:D,2,FALSE)</f>
        <v>Denali</v>
      </c>
      <c r="K394" s="211" t="s">
        <v>5165</v>
      </c>
      <c r="L394" s="211" t="s">
        <v>5931</v>
      </c>
      <c r="M394" s="211" t="s">
        <v>5818</v>
      </c>
      <c r="N394" s="211" t="s">
        <v>5931</v>
      </c>
      <c r="O394" t="str">
        <f t="shared" si="12"/>
        <v>31-320</v>
      </c>
      <c r="P394" t="str">
        <f t="shared" si="13"/>
        <v>FAIRBANKS 1</v>
      </c>
    </row>
    <row r="395" spans="1:16" x14ac:dyDescent="0.25">
      <c r="A395" s="193" t="s">
        <v>5218</v>
      </c>
      <c r="B395" s="193" t="s">
        <v>5204</v>
      </c>
      <c r="C395" s="211" t="str">
        <f>VLOOKUP(A395,'1996 Pres Raw'!A:C,1,FALSE)</f>
        <v>34-015</v>
      </c>
      <c r="D395" s="211" t="str">
        <f>VLOOKUP(A395,'1996 Pres Raw'!A:C,3,FALSE)</f>
        <v>CANTWELL</v>
      </c>
      <c r="G395" s="193" t="s">
        <v>5204</v>
      </c>
      <c r="H395" t="str">
        <f>VLOOKUP(G395,'1996 Pres Raw'!C:D,1,FALSE)</f>
        <v>CANTWELL</v>
      </c>
      <c r="I395" t="str">
        <f>VLOOKUP(G395,'1996 Pres Raw'!C:D,2,FALSE)</f>
        <v>Denali</v>
      </c>
      <c r="K395" s="211" t="s">
        <v>5166</v>
      </c>
      <c r="L395" s="211" t="s">
        <v>5931</v>
      </c>
      <c r="M395" s="211" t="s">
        <v>5819</v>
      </c>
      <c r="N395" s="211" t="s">
        <v>5931</v>
      </c>
      <c r="O395" t="str">
        <f t="shared" si="12"/>
        <v>31-325</v>
      </c>
      <c r="P395" t="str">
        <f t="shared" si="13"/>
        <v>FAIRBANKS 2</v>
      </c>
    </row>
    <row r="396" spans="1:16" x14ac:dyDescent="0.25">
      <c r="A396" s="193" t="s">
        <v>5219</v>
      </c>
      <c r="B396" s="193" t="s">
        <v>5205</v>
      </c>
      <c r="C396" s="211" t="str">
        <f>VLOOKUP(A396,'1996 Pres Raw'!A:C,1,FALSE)</f>
        <v>34-030</v>
      </c>
      <c r="D396" s="211" t="str">
        <f>VLOOKUP(A396,'1996 Pres Raw'!A:C,3,FALSE)</f>
        <v>CLEAR</v>
      </c>
      <c r="G396" s="193" t="s">
        <v>5205</v>
      </c>
      <c r="H396" t="str">
        <f>VLOOKUP(G396,'1996 Pres Raw'!C:D,1,FALSE)</f>
        <v>CLEAR</v>
      </c>
      <c r="I396" t="str">
        <f>VLOOKUP(G396,'1996 Pres Raw'!C:D,2,FALSE)</f>
        <v>Denali</v>
      </c>
      <c r="K396" s="211" t="s">
        <v>5167</v>
      </c>
      <c r="L396" s="211" t="s">
        <v>5931</v>
      </c>
      <c r="M396" s="211" t="s">
        <v>5820</v>
      </c>
      <c r="N396" s="211" t="s">
        <v>5931</v>
      </c>
      <c r="O396" t="str">
        <f t="shared" si="12"/>
        <v>31-330</v>
      </c>
      <c r="P396" t="str">
        <f t="shared" si="13"/>
        <v>FAIRBANKS 3</v>
      </c>
    </row>
    <row r="397" spans="1:16" x14ac:dyDescent="0.25">
      <c r="A397" s="193" t="s">
        <v>5220</v>
      </c>
      <c r="B397" s="193" t="s">
        <v>5206</v>
      </c>
      <c r="C397" s="211" t="str">
        <f>VLOOKUP(A397,'1996 Pres Raw'!A:C,1,FALSE)</f>
        <v>34-045</v>
      </c>
      <c r="D397" s="211" t="str">
        <f>VLOOKUP(A397,'1996 Pres Raw'!A:C,3,FALSE)</f>
        <v>DENALI PARK</v>
      </c>
      <c r="G397" s="193" t="s">
        <v>5206</v>
      </c>
      <c r="H397" t="str">
        <f>VLOOKUP(G397,'1996 Pres Raw'!C:D,1,FALSE)</f>
        <v>DENALI PARK</v>
      </c>
      <c r="I397" t="str">
        <f>VLOOKUP(G397,'1996 Pres Raw'!C:D,2,FALSE)</f>
        <v>Denali</v>
      </c>
      <c r="K397" s="211" t="s">
        <v>5168</v>
      </c>
      <c r="L397" s="211" t="s">
        <v>5931</v>
      </c>
      <c r="M397" s="211" t="s">
        <v>5821</v>
      </c>
      <c r="N397" s="211" t="s">
        <v>5931</v>
      </c>
      <c r="O397" t="str">
        <f t="shared" si="12"/>
        <v>31-345</v>
      </c>
      <c r="P397" t="str">
        <f t="shared" si="13"/>
        <v>FAIRBANKS 6</v>
      </c>
    </row>
    <row r="398" spans="1:16" x14ac:dyDescent="0.25">
      <c r="A398" s="193" t="s">
        <v>5221</v>
      </c>
      <c r="B398" s="193" t="s">
        <v>5207</v>
      </c>
      <c r="C398" s="211" t="str">
        <f>VLOOKUP(A398,'1996 Pres Raw'!A:C,1,FALSE)</f>
        <v>34-070</v>
      </c>
      <c r="D398" s="211" t="str">
        <f>VLOOKUP(A398,'1996 Pres Raw'!A:C,3,FALSE)</f>
        <v>HEALY</v>
      </c>
      <c r="G398" s="193" t="s">
        <v>5207</v>
      </c>
      <c r="H398" t="str">
        <f>VLOOKUP(G398,'1996 Pres Raw'!C:D,1,FALSE)</f>
        <v>HEALY</v>
      </c>
      <c r="I398" t="str">
        <f>VLOOKUP(G398,'1996 Pres Raw'!C:D,2,FALSE)</f>
        <v>Denali</v>
      </c>
      <c r="K398" s="211" t="s">
        <v>5169</v>
      </c>
      <c r="L398" s="211" t="s">
        <v>5931</v>
      </c>
      <c r="M398" s="211" t="s">
        <v>5822</v>
      </c>
      <c r="N398" s="211" t="s">
        <v>5931</v>
      </c>
      <c r="O398" t="str">
        <f t="shared" si="12"/>
        <v>31-350</v>
      </c>
      <c r="P398" t="str">
        <f t="shared" si="13"/>
        <v>FAIRBANKS 7</v>
      </c>
    </row>
    <row r="399" spans="1:16" x14ac:dyDescent="0.25">
      <c r="A399" s="193" t="s">
        <v>5222</v>
      </c>
      <c r="B399" s="193" t="s">
        <v>5208</v>
      </c>
      <c r="C399" s="211" t="e">
        <f>VLOOKUP(A399,'1996 Pres Raw'!A:C,1,FALSE)</f>
        <v>#N/A</v>
      </c>
      <c r="D399" s="211" t="e">
        <f>VLOOKUP(A399,'1996 Pres Raw'!A:C,3,FALSE)</f>
        <v>#N/A</v>
      </c>
      <c r="G399" s="193" t="s">
        <v>5208</v>
      </c>
      <c r="H399" t="str">
        <f>VLOOKUP(G399,'1996 Pres Raw'!C:D,1,FALSE)</f>
        <v>NENANA</v>
      </c>
      <c r="I399" t="str">
        <f>VLOOKUP(G399,'1996 Pres Raw'!C:D,2,FALSE)</f>
        <v>YK</v>
      </c>
      <c r="K399" s="211" t="s">
        <v>5170</v>
      </c>
      <c r="L399" s="211" t="s">
        <v>5931</v>
      </c>
      <c r="M399" s="211" t="s">
        <v>5823</v>
      </c>
      <c r="N399" s="211" t="s">
        <v>5931</v>
      </c>
      <c r="O399" t="str">
        <f t="shared" si="12"/>
        <v>31-355</v>
      </c>
      <c r="P399" t="str">
        <f t="shared" si="13"/>
        <v>FAIRBANKS 8</v>
      </c>
    </row>
    <row r="400" spans="1:16" x14ac:dyDescent="0.25">
      <c r="A400" s="193" t="s">
        <v>5223</v>
      </c>
      <c r="B400" s="193" t="s">
        <v>5209</v>
      </c>
      <c r="C400" s="211" t="e">
        <f>VLOOKUP(A400,'1996 Pres Raw'!A:C,1,FALSE)</f>
        <v>#N/A</v>
      </c>
      <c r="D400" s="211" t="e">
        <f>VLOOKUP(A400,'1996 Pres Raw'!A:C,3,FALSE)</f>
        <v>#N/A</v>
      </c>
      <c r="G400" s="193" t="s">
        <v>5833</v>
      </c>
      <c r="H400" t="str">
        <f>VLOOKUP(G400,'1996 Pres Raw'!C:D,1,FALSE)</f>
        <v>EIELSON</v>
      </c>
      <c r="I400" t="str">
        <f>VLOOKUP(G400,'1996 Pres Raw'!C:D,2,FALSE)</f>
        <v>Fairbanks</v>
      </c>
      <c r="K400" s="211" t="s">
        <v>5171</v>
      </c>
      <c r="L400" s="211" t="s">
        <v>5931</v>
      </c>
      <c r="M400" s="211" t="s">
        <v>5824</v>
      </c>
      <c r="N400" s="211" t="s">
        <v>5931</v>
      </c>
      <c r="O400" t="str">
        <f t="shared" si="12"/>
        <v>31-360</v>
      </c>
      <c r="P400" t="str">
        <f t="shared" si="13"/>
        <v>FAIRBANKS 9</v>
      </c>
    </row>
    <row r="401" spans="1:16" x14ac:dyDescent="0.25">
      <c r="A401" s="193" t="s">
        <v>5224</v>
      </c>
      <c r="B401" s="193" t="s">
        <v>5210</v>
      </c>
      <c r="C401" s="211" t="str">
        <f>VLOOKUP(A401,'1996 Pres Raw'!A:C,1,FALSE)</f>
        <v>34-170</v>
      </c>
      <c r="D401" s="211" t="str">
        <f>VLOOKUP(A401,'1996 Pres Raw'!A:C,3,FALSE)</f>
        <v>NORTH POLE</v>
      </c>
      <c r="G401" s="193" t="s">
        <v>5210</v>
      </c>
      <c r="H401" t="str">
        <f>VLOOKUP(G401,'1996 Pres Raw'!C:D,1,FALSE)</f>
        <v>NORTH POLE</v>
      </c>
      <c r="I401" t="str">
        <f>VLOOKUP(G401,'1996 Pres Raw'!C:D,2,FALSE)</f>
        <v>Fairbanks</v>
      </c>
      <c r="K401" s="211" t="s">
        <v>5164</v>
      </c>
      <c r="L401" s="211" t="s">
        <v>5931</v>
      </c>
      <c r="M401" s="211" t="s">
        <v>5631</v>
      </c>
      <c r="N401" s="211" t="s">
        <v>5931</v>
      </c>
      <c r="O401" t="str">
        <f t="shared" si="12"/>
        <v>31-991</v>
      </c>
      <c r="P401" t="str">
        <f t="shared" si="13"/>
        <v>ABSENTEE</v>
      </c>
    </row>
    <row r="402" spans="1:16" x14ac:dyDescent="0.25">
      <c r="A402" s="193" t="s">
        <v>5225</v>
      </c>
      <c r="B402" s="193" t="s">
        <v>5211</v>
      </c>
      <c r="C402" s="211" t="e">
        <f>VLOOKUP(A402,'1996 Pres Raw'!A:C,1,FALSE)</f>
        <v>#N/A</v>
      </c>
      <c r="D402" s="211" t="e">
        <f>VLOOKUP(A402,'1996 Pres Raw'!A:C,3,FALSE)</f>
        <v>#N/A</v>
      </c>
      <c r="G402" s="193" t="s">
        <v>5211</v>
      </c>
      <c r="H402" t="e">
        <f>VLOOKUP(G402,'1996 Pres Raw'!C:D,1,FALSE)</f>
        <v>#N/A</v>
      </c>
      <c r="I402" t="s">
        <v>5931</v>
      </c>
      <c r="K402" s="211" t="s">
        <v>5163</v>
      </c>
      <c r="L402" s="211" t="s">
        <v>5931</v>
      </c>
      <c r="M402" s="211" t="s">
        <v>5632</v>
      </c>
      <c r="N402" s="211" t="s">
        <v>5931</v>
      </c>
      <c r="O402" t="str">
        <f t="shared" si="12"/>
        <v>31-995</v>
      </c>
      <c r="P402" t="str">
        <f t="shared" si="13"/>
        <v>QUESTION</v>
      </c>
    </row>
    <row r="403" spans="1:16" x14ac:dyDescent="0.25">
      <c r="A403" s="193" t="s">
        <v>5226</v>
      </c>
      <c r="B403" s="193" t="s">
        <v>5212</v>
      </c>
      <c r="C403" s="211" t="str">
        <f>VLOOKUP(A403,'1996 Pres Raw'!A:C,1,FALSE)</f>
        <v>34-180</v>
      </c>
      <c r="D403" s="211" t="str">
        <f>VLOOKUP(A403,'1996 Pres Raw'!A:C,3,FALSE)</f>
        <v>RICHARDSON</v>
      </c>
      <c r="G403" s="193" t="s">
        <v>5212</v>
      </c>
      <c r="H403" t="str">
        <f>VLOOKUP(G403,'1996 Pres Raw'!C:D,1,FALSE)</f>
        <v>RICHARDSON</v>
      </c>
      <c r="I403" t="str">
        <f>VLOOKUP(G403,'1996 Pres Raw'!C:D,2,FALSE)</f>
        <v>Fairbanks</v>
      </c>
      <c r="K403" s="211" t="s">
        <v>5162</v>
      </c>
      <c r="M403" s="211" t="s">
        <v>5639</v>
      </c>
      <c r="O403" t="str">
        <f t="shared" si="12"/>
        <v>31-TOT</v>
      </c>
      <c r="P403" t="str">
        <f t="shared" si="13"/>
        <v>TOTAL</v>
      </c>
    </row>
    <row r="404" spans="1:16" x14ac:dyDescent="0.25">
      <c r="A404" s="193" t="s">
        <v>5227</v>
      </c>
      <c r="B404" s="193" t="s">
        <v>5213</v>
      </c>
      <c r="C404" s="211" t="str">
        <f>VLOOKUP(A404,'1996 Pres Raw'!A:C,1,FALSE)</f>
        <v>34-185</v>
      </c>
      <c r="D404" s="211" t="str">
        <f>VLOOKUP(A404,'1996 Pres Raw'!A:C,3,FALSE)</f>
        <v>SALCHA</v>
      </c>
      <c r="G404" s="193" t="s">
        <v>5213</v>
      </c>
      <c r="H404" t="str">
        <f>VLOOKUP(G404,'1996 Pres Raw'!C:D,1,FALSE)</f>
        <v>SALCHA</v>
      </c>
      <c r="I404" t="str">
        <f>VLOOKUP(G404,'1996 Pres Raw'!C:D,2,FALSE)</f>
        <v>Fairbanks</v>
      </c>
      <c r="O404" t="e">
        <f t="shared" si="12"/>
        <v>#N/A</v>
      </c>
      <c r="P404" t="e">
        <f t="shared" si="13"/>
        <v>#N/A</v>
      </c>
    </row>
    <row r="405" spans="1:16" x14ac:dyDescent="0.25">
      <c r="A405" s="193" t="s">
        <v>5216</v>
      </c>
      <c r="B405" s="193" t="s">
        <v>4540</v>
      </c>
      <c r="C405" s="211" t="str">
        <f>VLOOKUP(A405,'1996 Pres Raw'!A:C,1,FALSE)</f>
        <v>34-991</v>
      </c>
      <c r="D405" s="211" t="str">
        <f>VLOOKUP(A405,'1996 Pres Raw'!A:C,3,FALSE)</f>
        <v>ABSENTE</v>
      </c>
      <c r="G405" s="193" t="s">
        <v>4540</v>
      </c>
      <c r="H405" t="str">
        <f>VLOOKUP(G405,'1996 Pres Raw'!C:D,1,FALSE)</f>
        <v>ABSENTEE</v>
      </c>
      <c r="I405">
        <f>VLOOKUP(G405,'1996 Pres Raw'!C:D,2,FALSE)</f>
        <v>0</v>
      </c>
      <c r="K405" s="211" t="s">
        <v>5179</v>
      </c>
      <c r="L405" s="211" t="s">
        <v>5931</v>
      </c>
      <c r="M405" s="211" t="s">
        <v>5172</v>
      </c>
      <c r="N405" s="211" t="s">
        <v>5931</v>
      </c>
      <c r="O405" t="str">
        <f t="shared" si="12"/>
        <v>32-155</v>
      </c>
      <c r="P405" t="str">
        <f t="shared" si="13"/>
        <v>BADGER 1</v>
      </c>
    </row>
    <row r="406" spans="1:16" x14ac:dyDescent="0.25">
      <c r="A406" s="193" t="s">
        <v>5215</v>
      </c>
      <c r="B406" s="193" t="s">
        <v>4541</v>
      </c>
      <c r="C406" s="211" t="str">
        <f>VLOOKUP(A406,'1996 Pres Raw'!A:C,1,FALSE)</f>
        <v>34-995</v>
      </c>
      <c r="D406" s="211" t="str">
        <f>VLOOKUP(A406,'1996 Pres Raw'!A:C,3,FALSE)</f>
        <v>QUESTON</v>
      </c>
      <c r="G406" s="193" t="s">
        <v>4541</v>
      </c>
      <c r="H406" t="str">
        <f>VLOOKUP(G406,'1996 Pres Raw'!C:D,1,FALSE)</f>
        <v>QUESTION</v>
      </c>
      <c r="I406">
        <f>VLOOKUP(G406,'1996 Pres Raw'!C:D,2,FALSE)</f>
        <v>0</v>
      </c>
      <c r="K406" s="211" t="s">
        <v>5180</v>
      </c>
      <c r="L406" s="211" t="s">
        <v>5931</v>
      </c>
      <c r="M406" s="211" t="s">
        <v>5173</v>
      </c>
      <c r="N406" s="211" t="s">
        <v>5931</v>
      </c>
      <c r="O406" t="str">
        <f t="shared" si="12"/>
        <v>32-160</v>
      </c>
      <c r="P406" t="str">
        <f t="shared" si="13"/>
        <v>BADGER 2</v>
      </c>
    </row>
    <row r="407" spans="1:16" x14ac:dyDescent="0.25">
      <c r="A407" s="193" t="s">
        <v>5214</v>
      </c>
      <c r="B407" s="193" t="s">
        <v>4542</v>
      </c>
      <c r="C407" s="211" t="str">
        <f>VLOOKUP(A407,'1996 Pres Raw'!A:C,1,FALSE)</f>
        <v>34-TOT</v>
      </c>
      <c r="D407" s="211" t="str">
        <f>VLOOKUP(A407,'1996 Pres Raw'!A:C,3,FALSE)</f>
        <v>TOTALS</v>
      </c>
      <c r="G407" s="193" t="s">
        <v>4542</v>
      </c>
      <c r="H407" t="str">
        <f>VLOOKUP(G407,'1996 Pres Raw'!C:D,1,FALSE)</f>
        <v>TOTAL</v>
      </c>
      <c r="I407">
        <f>VLOOKUP(G407,'1996 Pres Raw'!C:D,2,FALSE)</f>
        <v>0</v>
      </c>
      <c r="K407" s="211" t="s">
        <v>5181</v>
      </c>
      <c r="L407" s="211" t="s">
        <v>5931</v>
      </c>
      <c r="M407" s="211" t="s">
        <v>5174</v>
      </c>
      <c r="N407" s="211" t="s">
        <v>5931</v>
      </c>
      <c r="O407" t="str">
        <f t="shared" si="12"/>
        <v>32-225</v>
      </c>
      <c r="P407" t="str">
        <f t="shared" si="13"/>
        <v>FORT WAINWRIGHT</v>
      </c>
    </row>
    <row r="408" spans="1:16" x14ac:dyDescent="0.25">
      <c r="A408" s="193" t="s">
        <v>5243</v>
      </c>
      <c r="B408" s="193" t="s">
        <v>5228</v>
      </c>
      <c r="C408" s="211" t="e">
        <f>VLOOKUP(A408,'1996 Pres Raw'!A:C,1,FALSE)</f>
        <v>#N/A</v>
      </c>
      <c r="D408" s="211" t="e">
        <f>VLOOKUP(A408,'1996 Pres Raw'!A:C,3,FALSE)</f>
        <v>#N/A</v>
      </c>
      <c r="G408" s="193" t="s">
        <v>5228</v>
      </c>
      <c r="H408" t="str">
        <f>VLOOKUP(G408,'1996 Pres Raw'!C:D,1,FALSE)</f>
        <v>CORDOVA</v>
      </c>
      <c r="I408" t="str">
        <f>VLOOKUP(G408,'1996 Pres Raw'!C:D,2,FALSE)</f>
        <v>VC</v>
      </c>
      <c r="K408" s="211" t="s">
        <v>5825</v>
      </c>
      <c r="L408" s="211" t="s">
        <v>5931</v>
      </c>
      <c r="M408" s="211" t="s">
        <v>5826</v>
      </c>
      <c r="N408" s="211" t="s">
        <v>5931</v>
      </c>
      <c r="O408" t="e">
        <f t="shared" si="12"/>
        <v>#N/A</v>
      </c>
      <c r="P408" t="e">
        <f t="shared" si="13"/>
        <v>#N/A</v>
      </c>
    </row>
    <row r="409" spans="1:16" x14ac:dyDescent="0.25">
      <c r="A409" s="193" t="s">
        <v>5244</v>
      </c>
      <c r="B409" s="193" t="s">
        <v>5229</v>
      </c>
      <c r="C409" s="211" t="e">
        <f>VLOOKUP(A409,'1996 Pres Raw'!A:C,1,FALSE)</f>
        <v>#N/A</v>
      </c>
      <c r="D409" s="211" t="e">
        <f>VLOOKUP(A409,'1996 Pres Raw'!A:C,3,FALSE)</f>
        <v>#N/A</v>
      </c>
      <c r="G409" s="193" t="s">
        <v>5229</v>
      </c>
      <c r="H409" t="e">
        <f>VLOOKUP(G409,'1996 Pres Raw'!C:D,1,FALSE)</f>
        <v>#N/A</v>
      </c>
      <c r="I409" t="s">
        <v>5934</v>
      </c>
      <c r="K409" s="211" t="s">
        <v>5182</v>
      </c>
      <c r="L409" s="211" t="s">
        <v>5931</v>
      </c>
      <c r="M409" s="211" t="s">
        <v>5175</v>
      </c>
      <c r="N409" s="211" t="s">
        <v>5931</v>
      </c>
      <c r="O409" t="str">
        <f t="shared" si="12"/>
        <v>32-250</v>
      </c>
      <c r="P409" t="str">
        <f t="shared" si="13"/>
        <v>STEESE EAST</v>
      </c>
    </row>
    <row r="410" spans="1:16" x14ac:dyDescent="0.25">
      <c r="A410" s="193" t="s">
        <v>5245</v>
      </c>
      <c r="B410" s="193" t="s">
        <v>5230</v>
      </c>
      <c r="C410" s="211" t="str">
        <f>VLOOKUP(A410,'1996 Pres Raw'!A:C,1,FALSE)</f>
        <v>35-010</v>
      </c>
      <c r="D410" s="211" t="str">
        <f>VLOOKUP(A410,'1996 Pres Raw'!A:C,3,FALSE)</f>
        <v>BIG DELTA</v>
      </c>
      <c r="G410" s="193" t="s">
        <v>5230</v>
      </c>
      <c r="H410" t="str">
        <f>VLOOKUP(G410,'1996 Pres Raw'!C:D,1,FALSE)</f>
        <v>BIG DELTA</v>
      </c>
      <c r="I410" t="str">
        <f>VLOOKUP(G410,'1996 Pres Raw'!C:D,2,FALSE)</f>
        <v>SE Fairbanks</v>
      </c>
      <c r="K410" s="211" t="s">
        <v>5178</v>
      </c>
      <c r="L410" s="211" t="s">
        <v>5931</v>
      </c>
      <c r="M410" s="211" t="s">
        <v>5631</v>
      </c>
      <c r="N410" s="211" t="s">
        <v>5931</v>
      </c>
      <c r="O410" t="str">
        <f t="shared" si="12"/>
        <v>32-991</v>
      </c>
      <c r="P410" t="str">
        <f t="shared" si="13"/>
        <v>ABSENTEE</v>
      </c>
    </row>
    <row r="411" spans="1:16" x14ac:dyDescent="0.25">
      <c r="A411" s="193" t="s">
        <v>5246</v>
      </c>
      <c r="B411" s="193" t="s">
        <v>5231</v>
      </c>
      <c r="C411" s="211" t="e">
        <f>VLOOKUP(A411,'1996 Pres Raw'!A:C,1,FALSE)</f>
        <v>#N/A</v>
      </c>
      <c r="D411" s="211" t="e">
        <f>VLOOKUP(A411,'1996 Pres Raw'!A:C,3,FALSE)</f>
        <v>#N/A</v>
      </c>
      <c r="G411" s="193" t="s">
        <v>5231</v>
      </c>
      <c r="H411" t="str">
        <f>VLOOKUP(G411,'1996 Pres Raw'!C:D,1,FALSE)</f>
        <v>VALDEZ 1</v>
      </c>
      <c r="I411" t="str">
        <f>VLOOKUP(G411,'1996 Pres Raw'!C:D,2,FALSE)</f>
        <v>VC</v>
      </c>
      <c r="K411" s="211" t="s">
        <v>5177</v>
      </c>
      <c r="L411" s="211" t="s">
        <v>5931</v>
      </c>
      <c r="M411" s="211" t="s">
        <v>5632</v>
      </c>
      <c r="N411" s="211" t="s">
        <v>5931</v>
      </c>
      <c r="O411" t="str">
        <f t="shared" si="12"/>
        <v>32-995</v>
      </c>
      <c r="P411" t="str">
        <f t="shared" si="13"/>
        <v>QUESTION</v>
      </c>
    </row>
    <row r="412" spans="1:16" x14ac:dyDescent="0.25">
      <c r="A412" s="193" t="s">
        <v>5247</v>
      </c>
      <c r="B412" s="193" t="s">
        <v>5232</v>
      </c>
      <c r="C412" s="211" t="e">
        <f>VLOOKUP(A412,'1996 Pres Raw'!A:C,1,FALSE)</f>
        <v>#N/A</v>
      </c>
      <c r="D412" s="211" t="e">
        <f>VLOOKUP(A412,'1996 Pres Raw'!A:C,3,FALSE)</f>
        <v>#N/A</v>
      </c>
      <c r="G412" s="193" t="s">
        <v>5232</v>
      </c>
      <c r="H412" t="str">
        <f>VLOOKUP(G412,'1996 Pres Raw'!C:D,1,FALSE)</f>
        <v>VALDEZ 2</v>
      </c>
      <c r="I412" t="str">
        <f>VLOOKUP(G412,'1996 Pres Raw'!C:D,2,FALSE)</f>
        <v>VC</v>
      </c>
      <c r="K412" s="211" t="s">
        <v>5176</v>
      </c>
      <c r="M412" s="211" t="s">
        <v>5639</v>
      </c>
      <c r="O412" t="str">
        <f t="shared" si="12"/>
        <v>32-TOT</v>
      </c>
      <c r="P412" t="str">
        <f t="shared" si="13"/>
        <v>TOTAL</v>
      </c>
    </row>
    <row r="413" spans="1:16" x14ac:dyDescent="0.25">
      <c r="A413" s="193" t="s">
        <v>5248</v>
      </c>
      <c r="B413" s="193" t="s">
        <v>5233</v>
      </c>
      <c r="C413" s="211" t="e">
        <f>VLOOKUP(A413,'1996 Pres Raw'!A:C,1,FALSE)</f>
        <v>#N/A</v>
      </c>
      <c r="D413" s="211" t="e">
        <f>VLOOKUP(A413,'1996 Pres Raw'!A:C,3,FALSE)</f>
        <v>#N/A</v>
      </c>
      <c r="G413" s="193" t="s">
        <v>5233</v>
      </c>
      <c r="H413" t="str">
        <f>VLOOKUP(G413,'1996 Pres Raw'!C:D,1,FALSE)</f>
        <v>VALDEZ 3</v>
      </c>
      <c r="I413" t="str">
        <f>VLOOKUP(G413,'1996 Pres Raw'!C:D,2,FALSE)</f>
        <v>VC</v>
      </c>
      <c r="O413" t="e">
        <f t="shared" si="12"/>
        <v>#N/A</v>
      </c>
      <c r="P413" t="e">
        <f t="shared" si="13"/>
        <v>#N/A</v>
      </c>
    </row>
    <row r="414" spans="1:16" x14ac:dyDescent="0.25">
      <c r="A414" s="193" t="s">
        <v>5249</v>
      </c>
      <c r="B414" s="193" t="s">
        <v>5234</v>
      </c>
      <c r="C414" s="211" t="e">
        <f>VLOOKUP(A414,'1996 Pres Raw'!A:C,1,FALSE)</f>
        <v>#N/A</v>
      </c>
      <c r="D414" s="211" t="e">
        <f>VLOOKUP(A414,'1996 Pres Raw'!A:C,3,FALSE)</f>
        <v>#N/A</v>
      </c>
      <c r="G414" s="193" t="s">
        <v>5234</v>
      </c>
      <c r="H414" t="str">
        <f>VLOOKUP(G414,'1996 Pres Raw'!C:D,1,FALSE)</f>
        <v>WHITTIER</v>
      </c>
      <c r="I414" t="str">
        <f>VLOOKUP(G414,'1996 Pres Raw'!C:D,2,FALSE)</f>
        <v>VC</v>
      </c>
      <c r="K414" s="211" t="s">
        <v>5195</v>
      </c>
      <c r="L414" s="211" t="s">
        <v>5931</v>
      </c>
      <c r="M414" s="211" t="s">
        <v>5185</v>
      </c>
      <c r="N414" s="211" t="s">
        <v>5931</v>
      </c>
      <c r="O414" t="str">
        <f t="shared" si="12"/>
        <v>33-210</v>
      </c>
      <c r="P414" t="str">
        <f t="shared" si="13"/>
        <v>CHATANIKA</v>
      </c>
    </row>
    <row r="415" spans="1:16" x14ac:dyDescent="0.25">
      <c r="A415" s="193" t="s">
        <v>5250</v>
      </c>
      <c r="B415" s="193" t="s">
        <v>5235</v>
      </c>
      <c r="C415" s="211" t="e">
        <f>VLOOKUP(A415,'1996 Pres Raw'!A:C,1,FALSE)</f>
        <v>#N/A</v>
      </c>
      <c r="D415" s="211" t="e">
        <f>VLOOKUP(A415,'1996 Pres Raw'!A:C,3,FALSE)</f>
        <v>#N/A</v>
      </c>
      <c r="G415" s="193" t="s">
        <v>5802</v>
      </c>
      <c r="H415" t="str">
        <f>VLOOKUP(G415,'1996 Pres Raw'!C:D,1,FALSE)</f>
        <v>SHEEP MT.</v>
      </c>
      <c r="I415" t="str">
        <f>VLOOKUP(G415,'1996 Pres Raw'!C:D,2,FALSE)</f>
        <v>Mat-Su</v>
      </c>
      <c r="K415" s="211" t="s">
        <v>5197</v>
      </c>
      <c r="L415" s="211" t="s">
        <v>5931</v>
      </c>
      <c r="M415" s="211" t="s">
        <v>5827</v>
      </c>
      <c r="N415" s="211" t="s">
        <v>5931</v>
      </c>
      <c r="O415" t="str">
        <f t="shared" si="12"/>
        <v>33-220</v>
      </c>
      <c r="P415" t="str">
        <f t="shared" si="13"/>
        <v>CHENA LAKES</v>
      </c>
    </row>
    <row r="416" spans="1:16" x14ac:dyDescent="0.25">
      <c r="A416" s="193" t="s">
        <v>5251</v>
      </c>
      <c r="B416" s="193" t="s">
        <v>5236</v>
      </c>
      <c r="C416" s="211" t="e">
        <f>VLOOKUP(A416,'1996 Pres Raw'!A:C,1,FALSE)</f>
        <v>#N/A</v>
      </c>
      <c r="D416" s="211" t="e">
        <f>VLOOKUP(A416,'1996 Pres Raw'!A:C,3,FALSE)</f>
        <v>#N/A</v>
      </c>
      <c r="G416" s="193" t="s">
        <v>5236</v>
      </c>
      <c r="H416" t="str">
        <f>VLOOKUP(G416,'1996 Pres Raw'!C:D,1,FALSE)</f>
        <v>SUTTON</v>
      </c>
      <c r="I416" t="str">
        <f>VLOOKUP(G416,'1996 Pres Raw'!C:D,2,FALSE)</f>
        <v>Mat-Su</v>
      </c>
      <c r="K416" s="211" t="s">
        <v>5198</v>
      </c>
      <c r="L416" s="211" t="s">
        <v>5931</v>
      </c>
      <c r="M416" s="211" t="s">
        <v>5828</v>
      </c>
      <c r="N416" s="211" t="s">
        <v>5931</v>
      </c>
      <c r="O416" t="str">
        <f t="shared" si="12"/>
        <v>33-230</v>
      </c>
      <c r="P416" t="str">
        <f t="shared" si="13"/>
        <v>FOX</v>
      </c>
    </row>
    <row r="417" spans="1:16" x14ac:dyDescent="0.25">
      <c r="A417" s="193" t="s">
        <v>5252</v>
      </c>
      <c r="B417" s="193" t="s">
        <v>5237</v>
      </c>
      <c r="C417" s="211" t="str">
        <f>VLOOKUP(A417,'1996 Pres Raw'!A:C,1,FALSE)</f>
        <v>35-040</v>
      </c>
      <c r="D417" s="211" t="str">
        <f>VLOOKUP(A417,'1996 Pres Raw'!A:C,3,FALSE)</f>
        <v>DELTA JUNCTION</v>
      </c>
      <c r="G417" s="193" t="s">
        <v>5237</v>
      </c>
      <c r="H417" t="str">
        <f>VLOOKUP(G417,'1996 Pres Raw'!C:D,1,FALSE)</f>
        <v>DELTA JUNCTION</v>
      </c>
      <c r="I417" t="str">
        <f>VLOOKUP(G417,'1996 Pres Raw'!C:D,2,FALSE)</f>
        <v>SE Fairbanks</v>
      </c>
      <c r="K417" s="211" t="s">
        <v>5829</v>
      </c>
      <c r="L417" s="211" t="s">
        <v>5931</v>
      </c>
      <c r="M417" s="211" t="s">
        <v>5183</v>
      </c>
      <c r="N417" s="211" t="s">
        <v>5931</v>
      </c>
      <c r="O417" t="e">
        <f t="shared" si="12"/>
        <v>#N/A</v>
      </c>
      <c r="P417" t="e">
        <f t="shared" si="13"/>
        <v>#N/A</v>
      </c>
    </row>
    <row r="418" spans="1:16" x14ac:dyDescent="0.25">
      <c r="A418" s="193" t="s">
        <v>5253</v>
      </c>
      <c r="B418" s="193" t="s">
        <v>5238</v>
      </c>
      <c r="C418" s="211" t="str">
        <f>VLOOKUP(A418,'1996 Pres Raw'!A:C,1,FALSE)</f>
        <v>35-065</v>
      </c>
      <c r="D418" s="211" t="str">
        <f>VLOOKUP(A418,'1996 Pres Raw'!A:C,3,FALSE)</f>
        <v>GLENNALLEN</v>
      </c>
      <c r="G418" s="193" t="s">
        <v>5838</v>
      </c>
      <c r="H418" t="str">
        <f>VLOOKUP(G418,'1996 Pres Raw'!C:D,1,FALSE)</f>
        <v>GLENNALLEN</v>
      </c>
      <c r="I418" t="str">
        <f>VLOOKUP(G418,'1996 Pres Raw'!C:D,2,FALSE)</f>
        <v>VC</v>
      </c>
      <c r="K418" s="211" t="s">
        <v>5830</v>
      </c>
      <c r="L418" s="211" t="s">
        <v>5931</v>
      </c>
      <c r="M418" s="211" t="s">
        <v>5184</v>
      </c>
      <c r="N418" s="211" t="s">
        <v>5931</v>
      </c>
      <c r="O418" t="e">
        <f t="shared" si="12"/>
        <v>#N/A</v>
      </c>
      <c r="P418" t="e">
        <f t="shared" si="13"/>
        <v>#N/A</v>
      </c>
    </row>
    <row r="419" spans="1:16" x14ac:dyDescent="0.25">
      <c r="A419" s="193" t="s">
        <v>5254</v>
      </c>
      <c r="B419" s="193" t="s">
        <v>5239</v>
      </c>
      <c r="C419" s="211" t="str">
        <f>VLOOKUP(A419,'1996 Pres Raw'!A:C,1,FALSE)</f>
        <v>35-100</v>
      </c>
      <c r="D419" s="211" t="str">
        <f>VLOOKUP(A419,'1996 Pres Raw'!A:C,3,FALSE)</f>
        <v>PAXSON</v>
      </c>
      <c r="G419" s="193" t="s">
        <v>5239</v>
      </c>
      <c r="H419" t="str">
        <f>VLOOKUP(G419,'1996 Pres Raw'!C:D,1,FALSE)</f>
        <v>PAXSON</v>
      </c>
      <c r="I419" t="str">
        <f>VLOOKUP(G419,'1996 Pres Raw'!C:D,2,FALSE)</f>
        <v>VC</v>
      </c>
      <c r="K419" s="211" t="s">
        <v>5200</v>
      </c>
      <c r="L419" s="211" t="s">
        <v>5931</v>
      </c>
      <c r="M419" s="211" t="s">
        <v>5831</v>
      </c>
      <c r="N419" s="211" t="s">
        <v>5931</v>
      </c>
      <c r="O419" t="str">
        <f t="shared" si="12"/>
        <v>33-245</v>
      </c>
      <c r="P419" t="str">
        <f t="shared" si="13"/>
        <v>STEELE CREEK-GILMORE</v>
      </c>
    </row>
    <row r="420" spans="1:16" x14ac:dyDescent="0.25">
      <c r="A420" s="193" t="s">
        <v>5242</v>
      </c>
      <c r="B420" s="193" t="s">
        <v>4540</v>
      </c>
      <c r="C420" s="211" t="str">
        <f>VLOOKUP(A420,'1996 Pres Raw'!A:C,1,FALSE)</f>
        <v>35-991</v>
      </c>
      <c r="D420" s="211" t="str">
        <f>VLOOKUP(A420,'1996 Pres Raw'!A:C,3,FALSE)</f>
        <v>ABSENTE</v>
      </c>
      <c r="G420" s="193" t="s">
        <v>4540</v>
      </c>
      <c r="H420" t="str">
        <f>VLOOKUP(G420,'1996 Pres Raw'!C:D,1,FALSE)</f>
        <v>ABSENTEE</v>
      </c>
      <c r="I420">
        <f>VLOOKUP(G420,'1996 Pres Raw'!C:D,2,FALSE)</f>
        <v>0</v>
      </c>
      <c r="K420" s="211" t="s">
        <v>5199</v>
      </c>
      <c r="L420" s="211" t="s">
        <v>5931</v>
      </c>
      <c r="M420" s="211" t="s">
        <v>5189</v>
      </c>
      <c r="N420" s="211" t="s">
        <v>5931</v>
      </c>
      <c r="O420" t="str">
        <f t="shared" si="12"/>
        <v>33-255</v>
      </c>
      <c r="P420" t="str">
        <f t="shared" si="13"/>
        <v>STEESE WEST</v>
      </c>
    </row>
    <row r="421" spans="1:16" x14ac:dyDescent="0.25">
      <c r="A421" s="193" t="s">
        <v>5241</v>
      </c>
      <c r="B421" s="193" t="s">
        <v>4541</v>
      </c>
      <c r="C421" s="211" t="str">
        <f>VLOOKUP(A421,'1996 Pres Raw'!A:C,1,FALSE)</f>
        <v>35-995</v>
      </c>
      <c r="D421" s="211" t="str">
        <f>VLOOKUP(A421,'1996 Pres Raw'!A:C,3,FALSE)</f>
        <v>QUESTON</v>
      </c>
      <c r="G421" s="193" t="s">
        <v>4541</v>
      </c>
      <c r="H421" t="str">
        <f>VLOOKUP(G421,'1996 Pres Raw'!C:D,1,FALSE)</f>
        <v>QUESTION</v>
      </c>
      <c r="I421">
        <f>VLOOKUP(G421,'1996 Pres Raw'!C:D,2,FALSE)</f>
        <v>0</v>
      </c>
      <c r="K421" s="211" t="s">
        <v>5201</v>
      </c>
      <c r="L421" s="211" t="s">
        <v>5931</v>
      </c>
      <c r="M421" s="211" t="s">
        <v>5190</v>
      </c>
      <c r="N421" s="211" t="s">
        <v>5931</v>
      </c>
      <c r="O421" t="str">
        <f t="shared" si="12"/>
        <v>33-260</v>
      </c>
      <c r="P421" t="str">
        <f t="shared" si="13"/>
        <v>TWO RIVERS</v>
      </c>
    </row>
    <row r="422" spans="1:16" x14ac:dyDescent="0.25">
      <c r="A422" s="193" t="s">
        <v>5240</v>
      </c>
      <c r="B422" s="193" t="s">
        <v>4542</v>
      </c>
      <c r="C422" s="211" t="str">
        <f>VLOOKUP(A422,'1996 Pres Raw'!A:C,1,FALSE)</f>
        <v>35-TOT</v>
      </c>
      <c r="D422" s="211" t="str">
        <f>VLOOKUP(A422,'1996 Pres Raw'!A:C,3,FALSE)</f>
        <v>TOTALS</v>
      </c>
      <c r="G422" s="193" t="s">
        <v>4542</v>
      </c>
      <c r="H422" t="str">
        <f>VLOOKUP(G422,'1996 Pres Raw'!C:D,1,FALSE)</f>
        <v>TOTAL</v>
      </c>
      <c r="I422">
        <f>VLOOKUP(G422,'1996 Pres Raw'!C:D,2,FALSE)</f>
        <v>0</v>
      </c>
      <c r="K422" s="211" t="s">
        <v>5193</v>
      </c>
      <c r="L422" s="211" t="s">
        <v>5931</v>
      </c>
      <c r="M422" s="211" t="s">
        <v>5631</v>
      </c>
      <c r="N422" s="211" t="s">
        <v>5931</v>
      </c>
      <c r="O422" t="str">
        <f t="shared" si="12"/>
        <v>33-991</v>
      </c>
      <c r="P422" t="str">
        <f t="shared" si="13"/>
        <v>ABSENTEE</v>
      </c>
    </row>
    <row r="423" spans="1:16" x14ac:dyDescent="0.25">
      <c r="A423" s="193" t="s">
        <v>5351</v>
      </c>
      <c r="B423" s="193" t="s">
        <v>5255</v>
      </c>
      <c r="C423" s="211" t="e">
        <f>VLOOKUP(A423,'1996 Pres Raw'!A:C,1,FALSE)</f>
        <v>#N/A</v>
      </c>
      <c r="D423" s="211" t="e">
        <f>VLOOKUP(A423,'1996 Pres Raw'!A:C,3,FALSE)</f>
        <v>#N/A</v>
      </c>
      <c r="G423" s="193" t="s">
        <v>5255</v>
      </c>
      <c r="H423" t="e">
        <f>VLOOKUP(G423,'1996 Pres Raw'!C:D,1,FALSE)</f>
        <v>#N/A</v>
      </c>
      <c r="I423" t="s">
        <v>5933</v>
      </c>
      <c r="K423" s="211" t="s">
        <v>5192</v>
      </c>
      <c r="L423" s="211" t="s">
        <v>5931</v>
      </c>
      <c r="M423" s="211" t="s">
        <v>5632</v>
      </c>
      <c r="N423" s="211" t="s">
        <v>5931</v>
      </c>
      <c r="O423" t="str">
        <f t="shared" si="12"/>
        <v>33-995</v>
      </c>
      <c r="P423" t="str">
        <f t="shared" si="13"/>
        <v>QUESTION</v>
      </c>
    </row>
    <row r="424" spans="1:16" x14ac:dyDescent="0.25">
      <c r="A424" s="193" t="s">
        <v>5352</v>
      </c>
      <c r="B424" s="193" t="s">
        <v>5256</v>
      </c>
      <c r="C424" s="211" t="e">
        <f>VLOOKUP(A424,'1996 Pres Raw'!A:C,1,FALSE)</f>
        <v>#N/A</v>
      </c>
      <c r="D424" s="211" t="e">
        <f>VLOOKUP(A424,'1996 Pres Raw'!A:C,3,FALSE)</f>
        <v>#N/A</v>
      </c>
      <c r="G424" s="193" t="s">
        <v>5256</v>
      </c>
      <c r="H424" t="str">
        <f>VLOOKUP(G424,'1996 Pres Raw'!C:D,1,FALSE)</f>
        <v>CHISTOCHINA</v>
      </c>
      <c r="I424" t="str">
        <f>VLOOKUP(G424,'1996 Pres Raw'!C:D,2,FALSE)</f>
        <v>VC</v>
      </c>
      <c r="K424" s="211" t="s">
        <v>5191</v>
      </c>
      <c r="M424" s="211" t="s">
        <v>5639</v>
      </c>
      <c r="O424" t="str">
        <f t="shared" si="12"/>
        <v>33-TOT</v>
      </c>
      <c r="P424" t="str">
        <f t="shared" si="13"/>
        <v>TOTAL</v>
      </c>
    </row>
    <row r="425" spans="1:16" x14ac:dyDescent="0.25">
      <c r="A425" s="193" t="s">
        <v>5353</v>
      </c>
      <c r="B425" s="193" t="s">
        <v>5257</v>
      </c>
      <c r="C425" s="211" t="e">
        <f>VLOOKUP(A425,'1996 Pres Raw'!A:C,1,FALSE)</f>
        <v>#N/A</v>
      </c>
      <c r="D425" s="211" t="e">
        <f>VLOOKUP(A425,'1996 Pres Raw'!A:C,3,FALSE)</f>
        <v>#N/A</v>
      </c>
      <c r="G425" s="193" t="s">
        <v>5257</v>
      </c>
      <c r="H425" t="str">
        <f>VLOOKUP(G425,'1996 Pres Raw'!C:D,1,FALSE)</f>
        <v>COPPER CENTER</v>
      </c>
      <c r="I425" t="str">
        <f>VLOOKUP(G425,'1996 Pres Raw'!C:D,2,FALSE)</f>
        <v>VC</v>
      </c>
      <c r="O425" t="e">
        <f t="shared" si="12"/>
        <v>#N/A</v>
      </c>
      <c r="P425" t="e">
        <f t="shared" si="13"/>
        <v>#N/A</v>
      </c>
    </row>
    <row r="426" spans="1:16" x14ac:dyDescent="0.25">
      <c r="A426" s="193" t="s">
        <v>5354</v>
      </c>
      <c r="B426" s="193" t="s">
        <v>5258</v>
      </c>
      <c r="C426" s="211" t="e">
        <f>VLOOKUP(A426,'1996 Pres Raw'!A:C,1,FALSE)</f>
        <v>#N/A</v>
      </c>
      <c r="D426" s="211" t="e">
        <f>VLOOKUP(A426,'1996 Pres Raw'!A:C,3,FALSE)</f>
        <v>#N/A</v>
      </c>
      <c r="G426" s="193" t="s">
        <v>5258</v>
      </c>
      <c r="H426" t="str">
        <f>VLOOKUP(G426,'1996 Pres Raw'!C:D,1,FALSE)</f>
        <v>DOT LAKE</v>
      </c>
      <c r="I426" t="str">
        <f>VLOOKUP(G426,'1996 Pres Raw'!C:D,2,FALSE)</f>
        <v>SE Fairbanks</v>
      </c>
      <c r="K426" s="211" t="s">
        <v>5217</v>
      </c>
      <c r="L426" s="211" t="s">
        <v>5932</v>
      </c>
      <c r="M426" s="211" t="s">
        <v>5203</v>
      </c>
      <c r="N426" s="211" t="s">
        <v>5932</v>
      </c>
      <c r="O426" t="str">
        <f t="shared" si="12"/>
        <v>34-005</v>
      </c>
      <c r="P426" t="str">
        <f t="shared" si="13"/>
        <v>ANDERSON</v>
      </c>
    </row>
    <row r="427" spans="1:16" x14ac:dyDescent="0.25">
      <c r="A427" s="193" t="s">
        <v>5355</v>
      </c>
      <c r="B427" s="193" t="s">
        <v>5259</v>
      </c>
      <c r="C427" s="211" t="e">
        <f>VLOOKUP(A427,'1996 Pres Raw'!A:C,1,FALSE)</f>
        <v>#N/A</v>
      </c>
      <c r="D427" s="211" t="e">
        <f>VLOOKUP(A427,'1996 Pres Raw'!A:C,3,FALSE)</f>
        <v>#N/A</v>
      </c>
      <c r="G427" s="193" t="s">
        <v>5259</v>
      </c>
      <c r="H427" t="str">
        <f>VLOOKUP(G427,'1996 Pres Raw'!C:D,1,FALSE)</f>
        <v>EAGLE</v>
      </c>
      <c r="I427" t="str">
        <f>VLOOKUP(G427,'1996 Pres Raw'!C:D,2,FALSE)</f>
        <v>SE Fairbanks</v>
      </c>
      <c r="K427" s="211" t="s">
        <v>5218</v>
      </c>
      <c r="L427" s="211" t="s">
        <v>5932</v>
      </c>
      <c r="M427" s="211" t="s">
        <v>5204</v>
      </c>
      <c r="N427" s="211" t="s">
        <v>5932</v>
      </c>
      <c r="O427" t="str">
        <f t="shared" si="12"/>
        <v>34-015</v>
      </c>
      <c r="P427" t="str">
        <f t="shared" si="13"/>
        <v>CANTWELL</v>
      </c>
    </row>
    <row r="428" spans="1:16" x14ac:dyDescent="0.25">
      <c r="A428" s="193" t="s">
        <v>5356</v>
      </c>
      <c r="B428" s="193" t="s">
        <v>5260</v>
      </c>
      <c r="C428" s="211" t="e">
        <f>VLOOKUP(A428,'1996 Pres Raw'!A:C,1,FALSE)</f>
        <v>#N/A</v>
      </c>
      <c r="D428" s="211" t="e">
        <f>VLOOKUP(A428,'1996 Pres Raw'!A:C,3,FALSE)</f>
        <v>#N/A</v>
      </c>
      <c r="G428" s="193" t="s">
        <v>5260</v>
      </c>
      <c r="H428" t="str">
        <f>VLOOKUP(G428,'1996 Pres Raw'!C:D,1,FALSE)</f>
        <v>GAKONA</v>
      </c>
      <c r="I428" t="str">
        <f>VLOOKUP(G428,'1996 Pres Raw'!C:D,2,FALSE)</f>
        <v>VC</v>
      </c>
      <c r="K428" s="211" t="s">
        <v>5219</v>
      </c>
      <c r="L428" s="211" t="s">
        <v>5932</v>
      </c>
      <c r="M428" s="211" t="s">
        <v>5205</v>
      </c>
      <c r="N428" s="211" t="s">
        <v>5932</v>
      </c>
      <c r="O428" t="str">
        <f t="shared" si="12"/>
        <v>34-030</v>
      </c>
      <c r="P428" t="str">
        <f t="shared" si="13"/>
        <v>CLEAR</v>
      </c>
    </row>
    <row r="429" spans="1:16" x14ac:dyDescent="0.25">
      <c r="A429" s="193" t="s">
        <v>5357</v>
      </c>
      <c r="B429" s="193" t="s">
        <v>5261</v>
      </c>
      <c r="C429" s="211" t="e">
        <f>VLOOKUP(A429,'1996 Pres Raw'!A:C,1,FALSE)</f>
        <v>#N/A</v>
      </c>
      <c r="D429" s="211" t="e">
        <f>VLOOKUP(A429,'1996 Pres Raw'!A:C,3,FALSE)</f>
        <v>#N/A</v>
      </c>
      <c r="G429" s="193" t="s">
        <v>5261</v>
      </c>
      <c r="H429" t="str">
        <f>VLOOKUP(G429,'1996 Pres Raw'!C:D,1,FALSE)</f>
        <v>KENNY LAKE</v>
      </c>
      <c r="I429" t="str">
        <f>VLOOKUP(G429,'1996 Pres Raw'!C:D,2,FALSE)</f>
        <v>VC</v>
      </c>
      <c r="K429" s="211" t="s">
        <v>5220</v>
      </c>
      <c r="L429" s="211" t="s">
        <v>5932</v>
      </c>
      <c r="M429" s="211" t="s">
        <v>5206</v>
      </c>
      <c r="N429" s="211" t="s">
        <v>5932</v>
      </c>
      <c r="O429" t="str">
        <f t="shared" si="12"/>
        <v>34-045</v>
      </c>
      <c r="P429" t="str">
        <f t="shared" si="13"/>
        <v>DENALI PARK</v>
      </c>
    </row>
    <row r="430" spans="1:16" x14ac:dyDescent="0.25">
      <c r="A430" s="193" t="s">
        <v>5358</v>
      </c>
      <c r="B430" s="193" t="s">
        <v>5262</v>
      </c>
      <c r="C430" s="211" t="e">
        <f>VLOOKUP(A430,'1996 Pres Raw'!A:C,1,FALSE)</f>
        <v>#N/A</v>
      </c>
      <c r="D430" s="211" t="e">
        <f>VLOOKUP(A430,'1996 Pres Raw'!A:C,3,FALSE)</f>
        <v>#N/A</v>
      </c>
      <c r="G430" s="211" t="s">
        <v>5861</v>
      </c>
      <c r="H430" t="str">
        <f>VLOOKUP(G430,'1996 Pres Raw'!C:D,1,FALSE)</f>
        <v>MENTATSA</v>
      </c>
      <c r="I430" t="str">
        <f>VLOOKUP(G430,'1996 Pres Raw'!C:D,2,FALSE)</f>
        <v>VC</v>
      </c>
      <c r="K430" s="211" t="s">
        <v>5832</v>
      </c>
      <c r="L430" s="211" t="s">
        <v>5931</v>
      </c>
      <c r="M430" s="211" t="s">
        <v>5833</v>
      </c>
      <c r="N430" s="211" t="s">
        <v>5931</v>
      </c>
      <c r="O430" t="e">
        <f t="shared" si="12"/>
        <v>#N/A</v>
      </c>
      <c r="P430" t="e">
        <f t="shared" si="13"/>
        <v>#N/A</v>
      </c>
    </row>
    <row r="431" spans="1:16" x14ac:dyDescent="0.25">
      <c r="A431" s="193" t="s">
        <v>5359</v>
      </c>
      <c r="B431" s="193" t="s">
        <v>5263</v>
      </c>
      <c r="C431" s="211" t="e">
        <f>VLOOKUP(A431,'1996 Pres Raw'!A:C,1,FALSE)</f>
        <v>#N/A</v>
      </c>
      <c r="D431" s="211" t="e">
        <f>VLOOKUP(A431,'1996 Pres Raw'!A:C,3,FALSE)</f>
        <v>#N/A</v>
      </c>
      <c r="G431" s="193" t="s">
        <v>5263</v>
      </c>
      <c r="H431" t="str">
        <f>VLOOKUP(G431,'1996 Pres Raw'!C:D,1,FALSE)</f>
        <v>NORTHWAY</v>
      </c>
      <c r="I431" t="str">
        <f>VLOOKUP(G431,'1996 Pres Raw'!C:D,2,FALSE)</f>
        <v>SE Fairbanks</v>
      </c>
      <c r="K431" s="211" t="s">
        <v>5221</v>
      </c>
      <c r="L431" s="211" t="s">
        <v>5932</v>
      </c>
      <c r="M431" s="211" t="s">
        <v>5207</v>
      </c>
      <c r="N431" s="211" t="s">
        <v>5932</v>
      </c>
      <c r="O431" t="str">
        <f t="shared" si="12"/>
        <v>34-070</v>
      </c>
      <c r="P431" t="str">
        <f t="shared" si="13"/>
        <v>HEALY</v>
      </c>
    </row>
    <row r="432" spans="1:16" x14ac:dyDescent="0.25">
      <c r="A432" s="193" t="s">
        <v>5360</v>
      </c>
      <c r="B432" s="193" t="s">
        <v>5264</v>
      </c>
      <c r="C432" s="211" t="e">
        <f>VLOOKUP(A432,'1996 Pres Raw'!A:C,1,FALSE)</f>
        <v>#N/A</v>
      </c>
      <c r="D432" s="211" t="e">
        <f>VLOOKUP(A432,'1996 Pres Raw'!A:C,3,FALSE)</f>
        <v>#N/A</v>
      </c>
      <c r="G432" s="193" t="s">
        <v>5867</v>
      </c>
      <c r="H432" t="str">
        <f>VLOOKUP(G432,'1996 Pres Raw'!C:D,1,FALSE)</f>
        <v>TANACROSS</v>
      </c>
      <c r="I432" t="str">
        <f>VLOOKUP(G432,'1996 Pres Raw'!C:D,2,FALSE)</f>
        <v>SE Fairbanks</v>
      </c>
      <c r="K432" s="211" t="s">
        <v>5834</v>
      </c>
      <c r="L432" s="211" t="s">
        <v>5931</v>
      </c>
      <c r="M432" s="211" t="s">
        <v>5835</v>
      </c>
      <c r="N432" s="211" t="s">
        <v>5931</v>
      </c>
      <c r="O432" t="e">
        <f t="shared" si="12"/>
        <v>#N/A</v>
      </c>
      <c r="P432" t="e">
        <f t="shared" si="13"/>
        <v>#N/A</v>
      </c>
    </row>
    <row r="433" spans="1:16" x14ac:dyDescent="0.25">
      <c r="A433" s="193" t="s">
        <v>5361</v>
      </c>
      <c r="B433" s="193" t="s">
        <v>5265</v>
      </c>
      <c r="C433" s="211" t="e">
        <f>VLOOKUP(A433,'1996 Pres Raw'!A:C,1,FALSE)</f>
        <v>#N/A</v>
      </c>
      <c r="D433" s="211" t="e">
        <f>VLOOKUP(A433,'1996 Pres Raw'!A:C,3,FALSE)</f>
        <v>#N/A</v>
      </c>
      <c r="G433" s="193" t="s">
        <v>5265</v>
      </c>
      <c r="H433" t="str">
        <f>VLOOKUP(G433,'1996 Pres Raw'!C:D,1,FALSE)</f>
        <v>TETLIN</v>
      </c>
      <c r="I433" t="str">
        <f>VLOOKUP(G433,'1996 Pres Raw'!C:D,2,FALSE)</f>
        <v>SE Fairbanks</v>
      </c>
      <c r="K433" s="211" t="s">
        <v>5224</v>
      </c>
      <c r="L433" s="211" t="s">
        <v>5931</v>
      </c>
      <c r="M433" s="211" t="s">
        <v>5210</v>
      </c>
      <c r="N433" s="211" t="s">
        <v>5931</v>
      </c>
      <c r="O433" t="str">
        <f t="shared" si="12"/>
        <v>34-170</v>
      </c>
      <c r="P433" t="str">
        <f t="shared" si="13"/>
        <v>NORTH POLE</v>
      </c>
    </row>
    <row r="434" spans="1:16" x14ac:dyDescent="0.25">
      <c r="A434" s="206" t="s">
        <v>5362</v>
      </c>
      <c r="B434" s="193" t="s">
        <v>5266</v>
      </c>
      <c r="C434" s="211" t="e">
        <f>VLOOKUP(A434,'1996 Pres Raw'!A:C,1,FALSE)</f>
        <v>#N/A</v>
      </c>
      <c r="D434" s="211" t="e">
        <f>VLOOKUP(A434,'1996 Pres Raw'!A:C,3,FALSE)</f>
        <v>#N/A</v>
      </c>
      <c r="G434" s="193" t="s">
        <v>5266</v>
      </c>
      <c r="H434" t="str">
        <f>VLOOKUP(G434,'1996 Pres Raw'!C:D,1,FALSE)</f>
        <v>TOK</v>
      </c>
      <c r="I434" t="str">
        <f>VLOOKUP(G434,'1996 Pres Raw'!C:D,2,FALSE)</f>
        <v>SE Fairbanks</v>
      </c>
      <c r="K434" s="211" t="s">
        <v>5226</v>
      </c>
      <c r="L434" s="211" t="s">
        <v>5931</v>
      </c>
      <c r="M434" s="211" t="s">
        <v>5212</v>
      </c>
      <c r="N434" s="211" t="s">
        <v>5931</v>
      </c>
      <c r="O434" t="str">
        <f t="shared" si="12"/>
        <v>34-180</v>
      </c>
      <c r="P434" t="str">
        <f t="shared" si="13"/>
        <v>RICHARDSON</v>
      </c>
    </row>
    <row r="435" spans="1:16" x14ac:dyDescent="0.25">
      <c r="A435" s="193" t="s">
        <v>5363</v>
      </c>
      <c r="B435" s="193" t="s">
        <v>5267</v>
      </c>
      <c r="C435" s="211" t="e">
        <f>VLOOKUP(A435,'1996 Pres Raw'!A:C,1,FALSE)</f>
        <v>#N/A</v>
      </c>
      <c r="D435" s="211" t="e">
        <f>VLOOKUP(A435,'1996 Pres Raw'!A:C,3,FALSE)</f>
        <v>#N/A</v>
      </c>
      <c r="G435" s="193" t="s">
        <v>5267</v>
      </c>
      <c r="H435" t="str">
        <f>VLOOKUP(G435,'1996 Pres Raw'!C:D,1,FALSE)</f>
        <v>CENTRAL</v>
      </c>
      <c r="I435" t="str">
        <f>VLOOKUP(G435,'1996 Pres Raw'!C:D,2,FALSE)</f>
        <v>YK</v>
      </c>
      <c r="K435" s="211" t="s">
        <v>5227</v>
      </c>
      <c r="L435" s="211" t="s">
        <v>5931</v>
      </c>
      <c r="M435" s="211" t="s">
        <v>5213</v>
      </c>
      <c r="N435" s="211" t="s">
        <v>5931</v>
      </c>
      <c r="O435" t="str">
        <f t="shared" si="12"/>
        <v>34-185</v>
      </c>
      <c r="P435" t="str">
        <f t="shared" si="13"/>
        <v>SALCHA</v>
      </c>
    </row>
    <row r="436" spans="1:16" x14ac:dyDescent="0.25">
      <c r="A436" s="193" t="s">
        <v>5350</v>
      </c>
      <c r="B436" s="193" t="s">
        <v>5268</v>
      </c>
      <c r="C436" s="211" t="e">
        <f>VLOOKUP(A436,'1996 Pres Raw'!A:C,1,FALSE)</f>
        <v>#N/A</v>
      </c>
      <c r="D436" s="211" t="e">
        <f>VLOOKUP(A436,'1996 Pres Raw'!A:C,3,FALSE)</f>
        <v>#N/A</v>
      </c>
      <c r="G436" s="193" t="s">
        <v>5268</v>
      </c>
      <c r="H436" t="str">
        <f>VLOOKUP(G436,'1996 Pres Raw'!C:D,1,FALSE)</f>
        <v>CIRCLE</v>
      </c>
      <c r="I436" t="str">
        <f>VLOOKUP(G436,'1996 Pres Raw'!C:D,2,FALSE)</f>
        <v>YK</v>
      </c>
      <c r="K436" s="211" t="s">
        <v>5216</v>
      </c>
      <c r="M436" s="211" t="s">
        <v>5631</v>
      </c>
      <c r="O436" t="str">
        <f t="shared" si="12"/>
        <v>34-991</v>
      </c>
      <c r="P436" t="str">
        <f t="shared" si="13"/>
        <v>ABSENTEE</v>
      </c>
    </row>
    <row r="437" spans="1:16" x14ac:dyDescent="0.25">
      <c r="A437" s="193" t="s">
        <v>5349</v>
      </c>
      <c r="B437" s="193" t="s">
        <v>5269</v>
      </c>
      <c r="C437" s="211" t="e">
        <f>VLOOKUP(A437,'1996 Pres Raw'!A:C,1,FALSE)</f>
        <v>#N/A</v>
      </c>
      <c r="D437" s="211" t="e">
        <f>VLOOKUP(A437,'1996 Pres Raw'!A:C,3,FALSE)</f>
        <v>#N/A</v>
      </c>
      <c r="G437" s="193" t="s">
        <v>5269</v>
      </c>
      <c r="H437" t="str">
        <f>VLOOKUP(G437,'1996 Pres Raw'!C:D,1,FALSE)</f>
        <v>LIVENGOOD</v>
      </c>
      <c r="I437" t="str">
        <f>VLOOKUP(G437,'1996 Pres Raw'!C:D,2,FALSE)</f>
        <v>YK</v>
      </c>
      <c r="K437" s="211" t="s">
        <v>5215</v>
      </c>
      <c r="M437" s="211" t="s">
        <v>5632</v>
      </c>
      <c r="O437" t="str">
        <f t="shared" si="12"/>
        <v>34-995</v>
      </c>
      <c r="P437" t="str">
        <f t="shared" si="13"/>
        <v>QUESTION</v>
      </c>
    </row>
    <row r="438" spans="1:16" x14ac:dyDescent="0.25">
      <c r="A438" s="193" t="s">
        <v>5348</v>
      </c>
      <c r="B438" s="193" t="s">
        <v>5270</v>
      </c>
      <c r="C438" s="211" t="str">
        <f>VLOOKUP(A438,'1996 Pres Raw'!A:C,1,FALSE)</f>
        <v>36-505</v>
      </c>
      <c r="D438" s="211" t="str">
        <f>VLOOKUP(A438,'1996 Pres Raw'!A:C,3,FALSE)</f>
        <v>ALLAKAKET</v>
      </c>
      <c r="G438" s="193" t="s">
        <v>5846</v>
      </c>
      <c r="H438" t="str">
        <f>VLOOKUP(G438,'1996 Pres Raw'!C:D,1,FALSE)</f>
        <v>ALLAKAKET</v>
      </c>
      <c r="I438" t="str">
        <f>VLOOKUP(G438,'1996 Pres Raw'!C:D,2,FALSE)</f>
        <v>YK</v>
      </c>
      <c r="K438" s="211" t="s">
        <v>5214</v>
      </c>
      <c r="M438" s="211" t="s">
        <v>5639</v>
      </c>
      <c r="O438" t="str">
        <f t="shared" si="12"/>
        <v>34-TOT</v>
      </c>
      <c r="P438" t="str">
        <f t="shared" si="13"/>
        <v>TOTAL</v>
      </c>
    </row>
    <row r="439" spans="1:16" x14ac:dyDescent="0.25">
      <c r="A439" s="193" t="s">
        <v>5347</v>
      </c>
      <c r="B439" s="193" t="s">
        <v>5271</v>
      </c>
      <c r="C439" s="211" t="str">
        <f>VLOOKUP(A439,'1996 Pres Raw'!A:C,1,FALSE)</f>
        <v>36-510</v>
      </c>
      <c r="D439" s="211" t="str">
        <f>VLOOKUP(A439,'1996 Pres Raw'!A:C,3,FALSE)</f>
        <v>ANIAK</v>
      </c>
      <c r="G439" s="193" t="s">
        <v>5847</v>
      </c>
      <c r="H439" t="str">
        <f>VLOOKUP(G439,'1996 Pres Raw'!C:D,1,FALSE)</f>
        <v>ANIAK</v>
      </c>
      <c r="I439" t="str">
        <f>VLOOKUP(G439,'1996 Pres Raw'!C:D,2,FALSE)</f>
        <v>Bethel</v>
      </c>
      <c r="O439" t="e">
        <f t="shared" si="12"/>
        <v>#N/A</v>
      </c>
      <c r="P439" t="e">
        <f t="shared" si="13"/>
        <v>#N/A</v>
      </c>
    </row>
    <row r="440" spans="1:16" x14ac:dyDescent="0.25">
      <c r="A440" s="193" t="s">
        <v>5346</v>
      </c>
      <c r="B440" s="193" t="s">
        <v>5272</v>
      </c>
      <c r="C440" s="211" t="str">
        <f>VLOOKUP(A440,'1996 Pres Raw'!A:C,1,FALSE)</f>
        <v>36-515</v>
      </c>
      <c r="D440" s="211" t="str">
        <f>VLOOKUP(A440,'1996 Pres Raw'!A:C,3,FALSE)</f>
        <v>ANVIK</v>
      </c>
      <c r="G440" s="193" t="s">
        <v>5272</v>
      </c>
      <c r="H440" t="str">
        <f>VLOOKUP(G440,'1996 Pres Raw'!C:D,1,FALSE)</f>
        <v>ANVIK</v>
      </c>
      <c r="I440" t="str">
        <f>VLOOKUP(G440,'1996 Pres Raw'!C:D,2,FALSE)</f>
        <v>YK</v>
      </c>
      <c r="K440" s="211" t="s">
        <v>5245</v>
      </c>
      <c r="L440" s="211" t="s">
        <v>5933</v>
      </c>
      <c r="M440" s="211" t="s">
        <v>5230</v>
      </c>
      <c r="N440" s="211" t="s">
        <v>5933</v>
      </c>
      <c r="O440" t="str">
        <f t="shared" si="12"/>
        <v>35-010</v>
      </c>
      <c r="P440" t="str">
        <f t="shared" si="13"/>
        <v>BIG DELTA</v>
      </c>
    </row>
    <row r="441" spans="1:16" x14ac:dyDescent="0.25">
      <c r="A441" s="193" t="s">
        <v>5345</v>
      </c>
      <c r="B441" s="193" t="s">
        <v>5273</v>
      </c>
      <c r="C441" s="211" t="str">
        <f>VLOOKUP(A441,'1996 Pres Raw'!A:C,1,FALSE)</f>
        <v>36-520</v>
      </c>
      <c r="D441" s="211" t="str">
        <f>VLOOKUP(A441,'1996 Pres Raw'!A:C,3,FALSE)</f>
        <v>ARCTIC VILLAGE</v>
      </c>
      <c r="G441" s="193" t="s">
        <v>5273</v>
      </c>
      <c r="H441" t="str">
        <f>VLOOKUP(G441,'1996 Pres Raw'!C:D,1,FALSE)</f>
        <v>ARCTIC VILLAGE</v>
      </c>
      <c r="I441" t="str">
        <f>VLOOKUP(G441,'1996 Pres Raw'!C:D,2,FALSE)</f>
        <v>YK</v>
      </c>
      <c r="K441" s="211" t="s">
        <v>5836</v>
      </c>
      <c r="L441" s="211" t="s">
        <v>5934</v>
      </c>
      <c r="M441" s="211" t="s">
        <v>5228</v>
      </c>
      <c r="N441" s="211" t="s">
        <v>5934</v>
      </c>
      <c r="O441" t="e">
        <f t="shared" si="12"/>
        <v>#N/A</v>
      </c>
      <c r="P441" t="e">
        <f t="shared" si="13"/>
        <v>#N/A</v>
      </c>
    </row>
    <row r="442" spans="1:16" x14ac:dyDescent="0.25">
      <c r="A442" s="193" t="s">
        <v>5344</v>
      </c>
      <c r="B442" s="193" t="s">
        <v>5274</v>
      </c>
      <c r="C442" s="211" t="str">
        <f>VLOOKUP(A442,'1996 Pres Raw'!A:C,1,FALSE)</f>
        <v>36-525</v>
      </c>
      <c r="D442" s="211" t="str">
        <f>VLOOKUP(A442,'1996 Pres Raw'!A:C,3,FALSE)</f>
        <v>BEAVER</v>
      </c>
      <c r="G442" s="193" t="s">
        <v>5274</v>
      </c>
      <c r="H442" t="str">
        <f>VLOOKUP(G442,'1996 Pres Raw'!C:D,1,FALSE)</f>
        <v>BEAVER</v>
      </c>
      <c r="I442" t="str">
        <f>VLOOKUP(G442,'1996 Pres Raw'!C:D,2,FALSE)</f>
        <v>YK</v>
      </c>
      <c r="K442" s="211" t="s">
        <v>5252</v>
      </c>
      <c r="L442" s="211" t="s">
        <v>5933</v>
      </c>
      <c r="M442" s="211" t="s">
        <v>5237</v>
      </c>
      <c r="N442" s="211" t="s">
        <v>5933</v>
      </c>
      <c r="O442" t="str">
        <f t="shared" si="12"/>
        <v>35-040</v>
      </c>
      <c r="P442" t="str">
        <f t="shared" si="13"/>
        <v>DELTA JUNCTION</v>
      </c>
    </row>
    <row r="443" spans="1:16" x14ac:dyDescent="0.25">
      <c r="A443" s="193" t="s">
        <v>5343</v>
      </c>
      <c r="B443" s="193" t="s">
        <v>5275</v>
      </c>
      <c r="C443" s="211" t="str">
        <f>VLOOKUP(A443,'1996 Pres Raw'!A:C,1,FALSE)</f>
        <v>36-530</v>
      </c>
      <c r="D443" s="211" t="str">
        <f>VLOOKUP(A443,'1996 Pres Raw'!A:C,3,FALSE)</f>
        <v>BETTLES</v>
      </c>
      <c r="G443" s="193" t="s">
        <v>5275</v>
      </c>
      <c r="H443" t="str">
        <f>VLOOKUP(G443,'1996 Pres Raw'!C:D,1,FALSE)</f>
        <v>BETTLES</v>
      </c>
      <c r="I443" t="str">
        <f>VLOOKUP(G443,'1996 Pres Raw'!C:D,2,FALSE)</f>
        <v>YK</v>
      </c>
      <c r="K443" s="211" t="s">
        <v>5837</v>
      </c>
      <c r="L443" s="211" t="s">
        <v>5934</v>
      </c>
      <c r="M443" s="211" t="s">
        <v>5260</v>
      </c>
      <c r="N443" s="211" t="s">
        <v>5934</v>
      </c>
      <c r="O443" t="e">
        <f t="shared" si="12"/>
        <v>#N/A</v>
      </c>
      <c r="P443" t="e">
        <f t="shared" si="13"/>
        <v>#N/A</v>
      </c>
    </row>
    <row r="444" spans="1:16" x14ac:dyDescent="0.25">
      <c r="A444" s="193" t="s">
        <v>5342</v>
      </c>
      <c r="B444" s="193" t="s">
        <v>5276</v>
      </c>
      <c r="C444" s="211" t="str">
        <f>VLOOKUP(A444,'1996 Pres Raw'!A:C,1,FALSE)</f>
        <v>36-535</v>
      </c>
      <c r="D444" s="211" t="str">
        <f>VLOOKUP(A444,'1996 Pres Raw'!A:C,3,FALSE)</f>
        <v>CHALKYITSIK</v>
      </c>
      <c r="G444" s="193" t="s">
        <v>5276</v>
      </c>
      <c r="H444" t="str">
        <f>VLOOKUP(G444,'1996 Pres Raw'!C:D,1,FALSE)</f>
        <v>CHALKYITSIK</v>
      </c>
      <c r="I444" t="str">
        <f>VLOOKUP(G444,'1996 Pres Raw'!C:D,2,FALSE)</f>
        <v>YK</v>
      </c>
      <c r="K444" s="211" t="s">
        <v>5253</v>
      </c>
      <c r="L444" s="211" t="s">
        <v>5934</v>
      </c>
      <c r="M444" s="211" t="s">
        <v>5838</v>
      </c>
      <c r="N444" s="211" t="s">
        <v>5934</v>
      </c>
      <c r="O444" t="str">
        <f t="shared" si="12"/>
        <v>35-065</v>
      </c>
      <c r="P444" t="str">
        <f t="shared" si="13"/>
        <v>GLENALLEN</v>
      </c>
    </row>
    <row r="445" spans="1:16" x14ac:dyDescent="0.25">
      <c r="A445" s="193" t="s">
        <v>5341</v>
      </c>
      <c r="B445" s="193" t="s">
        <v>5277</v>
      </c>
      <c r="C445" s="211" t="e">
        <f>VLOOKUP(A445,'1996 Pres Raw'!A:C,1,FALSE)</f>
        <v>#N/A</v>
      </c>
      <c r="D445" s="211" t="e">
        <f>VLOOKUP(A445,'1996 Pres Raw'!A:C,3,FALSE)</f>
        <v>#N/A</v>
      </c>
      <c r="G445" s="211" t="s">
        <v>5851</v>
      </c>
      <c r="H445" t="str">
        <f>VLOOKUP(G445,'1996 Pres Raw'!C:D,1,FALSE)</f>
        <v>CHUATH-BALUK</v>
      </c>
      <c r="I445" t="str">
        <f>VLOOKUP(G445,'1996 Pres Raw'!C:D,2,FALSE)</f>
        <v>Bethel</v>
      </c>
      <c r="K445" s="211" t="s">
        <v>5839</v>
      </c>
      <c r="L445" s="211" t="s">
        <v>5934</v>
      </c>
      <c r="M445" s="211" t="s">
        <v>5261</v>
      </c>
      <c r="N445" s="211" t="s">
        <v>5934</v>
      </c>
      <c r="O445" t="e">
        <f t="shared" si="12"/>
        <v>#N/A</v>
      </c>
      <c r="P445" t="e">
        <f t="shared" si="13"/>
        <v>#N/A</v>
      </c>
    </row>
    <row r="446" spans="1:16" x14ac:dyDescent="0.25">
      <c r="A446" s="193" t="s">
        <v>5340</v>
      </c>
      <c r="B446" s="193" t="s">
        <v>5278</v>
      </c>
      <c r="C446" s="211" t="str">
        <f>VLOOKUP(A446,'1996 Pres Raw'!A:C,1,FALSE)</f>
        <v>36-545</v>
      </c>
      <c r="D446" s="211" t="str">
        <f>VLOOKUP(A446,'1996 Pres Raw'!A:C,3,FALSE)</f>
        <v>CROOKED CREEK</v>
      </c>
      <c r="G446" s="193" t="s">
        <v>5278</v>
      </c>
      <c r="H446" t="str">
        <f>VLOOKUP(G446,'1996 Pres Raw'!C:D,1,FALSE)</f>
        <v>CROOKED CREEK</v>
      </c>
      <c r="I446" t="str">
        <f>VLOOKUP(G446,'1996 Pres Raw'!C:D,2,FALSE)</f>
        <v>Bethel</v>
      </c>
      <c r="K446" s="211" t="s">
        <v>5254</v>
      </c>
      <c r="L446" s="211" t="s">
        <v>5934</v>
      </c>
      <c r="M446" s="211" t="s">
        <v>5239</v>
      </c>
      <c r="N446" s="211" t="s">
        <v>5934</v>
      </c>
      <c r="O446" t="str">
        <f t="shared" si="12"/>
        <v>35-100</v>
      </c>
      <c r="P446" t="str">
        <f t="shared" si="13"/>
        <v>PAXSON</v>
      </c>
    </row>
    <row r="447" spans="1:16" x14ac:dyDescent="0.25">
      <c r="A447" s="193" t="s">
        <v>5339</v>
      </c>
      <c r="B447" s="193" t="s">
        <v>5279</v>
      </c>
      <c r="C447" s="211" t="str">
        <f>VLOOKUP(A447,'1996 Pres Raw'!A:C,1,FALSE)</f>
        <v>36-555</v>
      </c>
      <c r="D447" s="211" t="str">
        <f>VLOOKUP(A447,'1996 Pres Raw'!A:C,3,FALSE)</f>
        <v>FORT YUKON</v>
      </c>
      <c r="G447" s="193" t="s">
        <v>5279</v>
      </c>
      <c r="H447" t="str">
        <f>VLOOKUP(G447,'1996 Pres Raw'!C:D,1,FALSE)</f>
        <v>FORT YUKON</v>
      </c>
      <c r="I447" t="str">
        <f>VLOOKUP(G447,'1996 Pres Raw'!C:D,2,FALSE)</f>
        <v>YK</v>
      </c>
      <c r="K447" s="211" t="s">
        <v>5840</v>
      </c>
      <c r="L447" s="211" t="s">
        <v>5934</v>
      </c>
      <c r="M447" s="211" t="s">
        <v>5841</v>
      </c>
      <c r="N447" s="211" t="s">
        <v>5934</v>
      </c>
      <c r="O447" t="e">
        <f t="shared" si="12"/>
        <v>#N/A</v>
      </c>
      <c r="P447" t="e">
        <f t="shared" si="13"/>
        <v>#N/A</v>
      </c>
    </row>
    <row r="448" spans="1:16" x14ac:dyDescent="0.25">
      <c r="A448" s="193" t="s">
        <v>5338</v>
      </c>
      <c r="B448" s="193" t="s">
        <v>5280</v>
      </c>
      <c r="C448" s="211" t="str">
        <f>VLOOKUP(A448,'1996 Pres Raw'!A:C,1,FALSE)</f>
        <v>36-560</v>
      </c>
      <c r="D448" s="211" t="str">
        <f>VLOOKUP(A448,'1996 Pres Raw'!A:C,3,FALSE)</f>
        <v>GALENA</v>
      </c>
      <c r="G448" s="193" t="s">
        <v>5280</v>
      </c>
      <c r="H448" t="str">
        <f>VLOOKUP(G448,'1996 Pres Raw'!C:D,1,FALSE)</f>
        <v>GALENA</v>
      </c>
      <c r="I448" t="str">
        <f>VLOOKUP(G448,'1996 Pres Raw'!C:D,2,FALSE)</f>
        <v>YK</v>
      </c>
      <c r="K448" s="211" t="s">
        <v>5842</v>
      </c>
      <c r="L448" s="211" t="s">
        <v>5934</v>
      </c>
      <c r="M448" s="211" t="s">
        <v>5231</v>
      </c>
      <c r="N448" s="211" t="s">
        <v>5934</v>
      </c>
      <c r="O448" t="e">
        <f t="shared" si="12"/>
        <v>#N/A</v>
      </c>
      <c r="P448" t="e">
        <f t="shared" si="13"/>
        <v>#N/A</v>
      </c>
    </row>
    <row r="449" spans="1:16" x14ac:dyDescent="0.25">
      <c r="A449" s="193" t="s">
        <v>5337</v>
      </c>
      <c r="B449" s="193" t="s">
        <v>5281</v>
      </c>
      <c r="C449" s="211" t="str">
        <f>VLOOKUP(A449,'1996 Pres Raw'!A:C,1,FALSE)</f>
        <v>36-565</v>
      </c>
      <c r="D449" s="211" t="str">
        <f>VLOOKUP(A449,'1996 Pres Raw'!A:C,3,FALSE)</f>
        <v>GRAYLING</v>
      </c>
      <c r="G449" s="193" t="s">
        <v>5281</v>
      </c>
      <c r="H449" t="str">
        <f>VLOOKUP(G449,'1996 Pres Raw'!C:D,1,FALSE)</f>
        <v>GRAYLING</v>
      </c>
      <c r="I449" t="str">
        <f>VLOOKUP(G449,'1996 Pres Raw'!C:D,2,FALSE)</f>
        <v>YK</v>
      </c>
      <c r="K449" s="211" t="s">
        <v>5843</v>
      </c>
      <c r="L449" s="211" t="s">
        <v>5934</v>
      </c>
      <c r="M449" s="211" t="s">
        <v>5232</v>
      </c>
      <c r="N449" s="211" t="s">
        <v>5934</v>
      </c>
      <c r="O449" t="e">
        <f t="shared" si="12"/>
        <v>#N/A</v>
      </c>
      <c r="P449" t="e">
        <f t="shared" si="13"/>
        <v>#N/A</v>
      </c>
    </row>
    <row r="450" spans="1:16" x14ac:dyDescent="0.25">
      <c r="A450" s="193" t="s">
        <v>5336</v>
      </c>
      <c r="B450" s="193" t="s">
        <v>5282</v>
      </c>
      <c r="C450" s="211" t="str">
        <f>VLOOKUP(A450,'1996 Pres Raw'!A:C,1,FALSE)</f>
        <v>36-570</v>
      </c>
      <c r="D450" s="211" t="str">
        <f>VLOOKUP(A450,'1996 Pres Raw'!A:C,3,FALSE)</f>
        <v>HOLY CROSS</v>
      </c>
      <c r="G450" s="193" t="s">
        <v>5282</v>
      </c>
      <c r="H450" t="str">
        <f>VLOOKUP(G450,'1996 Pres Raw'!C:D,1,FALSE)</f>
        <v>HOLY CROSS</v>
      </c>
      <c r="I450" t="str">
        <f>VLOOKUP(G450,'1996 Pres Raw'!C:D,2,FALSE)</f>
        <v>YK</v>
      </c>
      <c r="K450" s="211" t="s">
        <v>5844</v>
      </c>
      <c r="L450" s="211" t="s">
        <v>5934</v>
      </c>
      <c r="M450" s="211" t="s">
        <v>5233</v>
      </c>
      <c r="N450" s="211" t="s">
        <v>5934</v>
      </c>
      <c r="O450" t="e">
        <f t="shared" si="12"/>
        <v>#N/A</v>
      </c>
      <c r="P450" t="e">
        <f t="shared" si="13"/>
        <v>#N/A</v>
      </c>
    </row>
    <row r="451" spans="1:16" x14ac:dyDescent="0.25">
      <c r="A451" s="193" t="s">
        <v>5334</v>
      </c>
      <c r="B451" s="193" t="s">
        <v>5283</v>
      </c>
      <c r="C451" s="211" t="str">
        <f>VLOOKUP(A451,'1996 Pres Raw'!A:C,1,FALSE)</f>
        <v>36-575</v>
      </c>
      <c r="D451" s="211" t="str">
        <f>VLOOKUP(A451,'1996 Pres Raw'!A:C,3,FALSE)</f>
        <v>HUGHES</v>
      </c>
      <c r="G451" s="193" t="s">
        <v>5283</v>
      </c>
      <c r="H451" t="str">
        <f>VLOOKUP(G451,'1996 Pres Raw'!C:D,1,FALSE)</f>
        <v>HUGHES</v>
      </c>
      <c r="I451" t="str">
        <f>VLOOKUP(G451,'1996 Pres Raw'!C:D,2,FALSE)</f>
        <v>YK</v>
      </c>
      <c r="K451" s="211" t="s">
        <v>5845</v>
      </c>
      <c r="L451" s="211" t="s">
        <v>5934</v>
      </c>
      <c r="M451" s="211" t="s">
        <v>5234</v>
      </c>
      <c r="N451" s="211" t="s">
        <v>5934</v>
      </c>
      <c r="O451" t="e">
        <f t="shared" ref="O451:O514" si="14">VLOOKUP(K451,A:B,1,FALSE)</f>
        <v>#N/A</v>
      </c>
      <c r="P451" t="e">
        <f t="shared" ref="P451:P514" si="15">VLOOKUP(K451,A:B,2,FALSE)</f>
        <v>#N/A</v>
      </c>
    </row>
    <row r="452" spans="1:16" x14ac:dyDescent="0.25">
      <c r="A452" s="193" t="s">
        <v>5333</v>
      </c>
      <c r="B452" s="193" t="s">
        <v>5284</v>
      </c>
      <c r="C452" s="211" t="str">
        <f>VLOOKUP(A452,'1996 Pres Raw'!A:C,1,FALSE)</f>
        <v>36-580</v>
      </c>
      <c r="D452" s="211" t="str">
        <f>VLOOKUP(A452,'1996 Pres Raw'!A:C,3,FALSE)</f>
        <v>HUSLIA</v>
      </c>
      <c r="G452" s="193" t="s">
        <v>5284</v>
      </c>
      <c r="H452" t="str">
        <f>VLOOKUP(G452,'1996 Pres Raw'!C:D,1,FALSE)</f>
        <v>HUSLIA</v>
      </c>
      <c r="I452" t="str">
        <f>VLOOKUP(G452,'1996 Pres Raw'!C:D,2,FALSE)</f>
        <v>YK</v>
      </c>
      <c r="K452" s="211" t="s">
        <v>5242</v>
      </c>
      <c r="M452" s="211" t="s">
        <v>5631</v>
      </c>
      <c r="O452" t="str">
        <f t="shared" si="14"/>
        <v>35-991</v>
      </c>
      <c r="P452" t="str">
        <f t="shared" si="15"/>
        <v>ABSENTEE</v>
      </c>
    </row>
    <row r="453" spans="1:16" x14ac:dyDescent="0.25">
      <c r="A453" s="193" t="s">
        <v>5332</v>
      </c>
      <c r="B453" s="193" t="s">
        <v>5335</v>
      </c>
      <c r="C453" s="211" t="str">
        <f>VLOOKUP(A453,'1996 Pres Raw'!A:C,1,FALSE)</f>
        <v>36-585</v>
      </c>
      <c r="D453" s="211" t="str">
        <f>VLOOKUP(A453,'1996 Pres Raw'!A:C,3,FALSE)</f>
        <v>KALSKAG</v>
      </c>
      <c r="G453" s="193" t="s">
        <v>5335</v>
      </c>
      <c r="H453" t="str">
        <f>VLOOKUP(G453,'1996 Pres Raw'!C:D,1,FALSE)</f>
        <v>KALSKAG</v>
      </c>
      <c r="I453" t="str">
        <f>VLOOKUP(G453,'1996 Pres Raw'!C:D,2,FALSE)</f>
        <v>Bethel</v>
      </c>
      <c r="K453" s="211" t="s">
        <v>5241</v>
      </c>
      <c r="M453" s="211" t="s">
        <v>5632</v>
      </c>
      <c r="O453" t="str">
        <f t="shared" si="14"/>
        <v>35-995</v>
      </c>
      <c r="P453" t="str">
        <f t="shared" si="15"/>
        <v>QUESTION</v>
      </c>
    </row>
    <row r="454" spans="1:16" x14ac:dyDescent="0.25">
      <c r="A454" s="193" t="s">
        <v>5331</v>
      </c>
      <c r="B454" s="193" t="s">
        <v>5285</v>
      </c>
      <c r="C454" s="211" t="str">
        <f>VLOOKUP(A454,'1996 Pres Raw'!A:C,1,FALSE)</f>
        <v>36-590</v>
      </c>
      <c r="D454" s="211" t="str">
        <f>VLOOKUP(A454,'1996 Pres Raw'!A:C,3,FALSE)</f>
        <v>KALTAG</v>
      </c>
      <c r="G454" s="193" t="s">
        <v>5285</v>
      </c>
      <c r="H454" t="str">
        <f>VLOOKUP(G454,'1996 Pres Raw'!C:D,1,FALSE)</f>
        <v>KALTAG</v>
      </c>
      <c r="I454" t="str">
        <f>VLOOKUP(G454,'1996 Pres Raw'!C:D,2,FALSE)</f>
        <v>YK</v>
      </c>
      <c r="K454" s="211" t="s">
        <v>5240</v>
      </c>
      <c r="M454" s="211" t="s">
        <v>5639</v>
      </c>
      <c r="O454" t="str">
        <f t="shared" si="14"/>
        <v>35-TOT</v>
      </c>
      <c r="P454" t="str">
        <f t="shared" si="15"/>
        <v>TOTAL</v>
      </c>
    </row>
    <row r="455" spans="1:16" x14ac:dyDescent="0.25">
      <c r="A455" s="193" t="s">
        <v>5330</v>
      </c>
      <c r="B455" s="193" t="s">
        <v>5286</v>
      </c>
      <c r="C455" s="211" t="str">
        <f>VLOOKUP(A455,'1996 Pres Raw'!A:C,1,FALSE)</f>
        <v>36-595</v>
      </c>
      <c r="D455" s="211" t="str">
        <f>VLOOKUP(A455,'1996 Pres Raw'!A:C,3,FALSE)</f>
        <v>KOYUKUK</v>
      </c>
      <c r="G455" s="193" t="s">
        <v>5957</v>
      </c>
      <c r="H455" t="str">
        <f>VLOOKUP(G455,'1996 Pres Raw'!C:D,1,FALSE)</f>
        <v>KOYUKUK</v>
      </c>
      <c r="I455" t="str">
        <f>VLOOKUP(G455,'1996 Pres Raw'!C:D,2,FALSE)</f>
        <v>YK</v>
      </c>
      <c r="O455" t="e">
        <f t="shared" si="14"/>
        <v>#N/A</v>
      </c>
      <c r="P455" t="e">
        <f t="shared" si="15"/>
        <v>#N/A</v>
      </c>
    </row>
    <row r="456" spans="1:16" x14ac:dyDescent="0.25">
      <c r="A456" s="193" t="s">
        <v>5329</v>
      </c>
      <c r="B456" s="193" t="s">
        <v>5287</v>
      </c>
      <c r="C456" s="211" t="str">
        <f>VLOOKUP(A456,'1996 Pres Raw'!A:C,1,FALSE)</f>
        <v>36-600</v>
      </c>
      <c r="D456" s="211" t="str">
        <f>VLOOKUP(A456,'1996 Pres Raw'!A:C,3,FALSE)</f>
        <v>LOWER KALSKAG</v>
      </c>
      <c r="G456" s="193" t="s">
        <v>5287</v>
      </c>
      <c r="H456" t="str">
        <f>VLOOKUP(G456,'1996 Pres Raw'!C:D,1,FALSE)</f>
        <v>LOWER KALSKAG</v>
      </c>
      <c r="I456" t="str">
        <f>VLOOKUP(G456,'1996 Pres Raw'!C:D,2,FALSE)</f>
        <v>Bethel</v>
      </c>
      <c r="K456" s="211" t="s">
        <v>5348</v>
      </c>
      <c r="L456" s="211" t="s">
        <v>5935</v>
      </c>
      <c r="M456" s="211" t="s">
        <v>5846</v>
      </c>
      <c r="N456" s="211" t="s">
        <v>5935</v>
      </c>
      <c r="O456" t="str">
        <f t="shared" si="14"/>
        <v>36-505</v>
      </c>
      <c r="P456" t="str">
        <f t="shared" si="15"/>
        <v>ALAKAKEET</v>
      </c>
    </row>
    <row r="457" spans="1:16" x14ac:dyDescent="0.25">
      <c r="A457" s="193" t="s">
        <v>5328</v>
      </c>
      <c r="B457" s="193" t="s">
        <v>5288</v>
      </c>
      <c r="C457" s="211" t="str">
        <f>VLOOKUP(A457,'1996 Pres Raw'!A:C,1,FALSE)</f>
        <v>36-605</v>
      </c>
      <c r="D457" s="211" t="str">
        <f>VLOOKUP(A457,'1996 Pres Raw'!A:C,3,FALSE)</f>
        <v>MANLEY HOT SPRINGS</v>
      </c>
      <c r="G457" s="193" t="s">
        <v>5859</v>
      </c>
      <c r="H457" t="str">
        <f>VLOOKUP(G457,'1996 Pres Raw'!C:D,1,FALSE)</f>
        <v>MANLEY HOT SPRINGS</v>
      </c>
      <c r="I457" t="str">
        <f>VLOOKUP(G457,'1996 Pres Raw'!C:D,2,FALSE)</f>
        <v>YK</v>
      </c>
      <c r="K457" s="211" t="s">
        <v>5347</v>
      </c>
      <c r="L457" s="211" t="s">
        <v>5936</v>
      </c>
      <c r="M457" s="211" t="s">
        <v>5847</v>
      </c>
      <c r="N457" s="211" t="s">
        <v>5936</v>
      </c>
      <c r="O457" t="str">
        <f t="shared" si="14"/>
        <v>36-510</v>
      </c>
      <c r="P457" t="str">
        <f t="shared" si="15"/>
        <v>ANKIAK</v>
      </c>
    </row>
    <row r="458" spans="1:16" x14ac:dyDescent="0.25">
      <c r="A458" s="193" t="s">
        <v>5327</v>
      </c>
      <c r="B458" s="193" t="s">
        <v>5289</v>
      </c>
      <c r="C458" s="211" t="str">
        <f>VLOOKUP(A458,'1996 Pres Raw'!A:C,1,FALSE)</f>
        <v>36-610</v>
      </c>
      <c r="D458" s="211" t="str">
        <f>VLOOKUP(A458,'1996 Pres Raw'!A:C,3,FALSE)</f>
        <v>MCGRATH</v>
      </c>
      <c r="G458" s="193" t="s">
        <v>5289</v>
      </c>
      <c r="H458" t="str">
        <f>VLOOKUP(G458,'1996 Pres Raw'!C:D,1,FALSE)</f>
        <v>MCGRATH</v>
      </c>
      <c r="I458" t="str">
        <f>VLOOKUP(G458,'1996 Pres Raw'!C:D,2,FALSE)</f>
        <v>YK</v>
      </c>
      <c r="K458" s="211" t="s">
        <v>5346</v>
      </c>
      <c r="L458" s="211" t="s">
        <v>5935</v>
      </c>
      <c r="M458" s="211" t="s">
        <v>5272</v>
      </c>
      <c r="N458" s="211" t="s">
        <v>5935</v>
      </c>
      <c r="O458" t="str">
        <f t="shared" si="14"/>
        <v>36-515</v>
      </c>
      <c r="P458" t="str">
        <f t="shared" si="15"/>
        <v>ANVIK</v>
      </c>
    </row>
    <row r="459" spans="1:16" x14ac:dyDescent="0.25">
      <c r="A459" s="193" t="s">
        <v>5326</v>
      </c>
      <c r="B459" s="193" t="s">
        <v>5290</v>
      </c>
      <c r="C459" s="211" t="str">
        <f>VLOOKUP(A459,'1996 Pres Raw'!A:C,1,FALSE)</f>
        <v>36-615</v>
      </c>
      <c r="D459" s="211" t="str">
        <f>VLOOKUP(A459,'1996 Pres Raw'!A:C,3,FALSE)</f>
        <v>MINTO</v>
      </c>
      <c r="G459" s="193" t="s">
        <v>5290</v>
      </c>
      <c r="H459" t="str">
        <f>VLOOKUP(G459,'1996 Pres Raw'!C:D,1,FALSE)</f>
        <v>MINTO</v>
      </c>
      <c r="I459" t="str">
        <f>VLOOKUP(G459,'1996 Pres Raw'!C:D,2,FALSE)</f>
        <v>YK</v>
      </c>
      <c r="K459" s="211" t="s">
        <v>5345</v>
      </c>
      <c r="L459" s="211" t="s">
        <v>5935</v>
      </c>
      <c r="M459" s="211" t="s">
        <v>5273</v>
      </c>
      <c r="N459" s="211" t="s">
        <v>5935</v>
      </c>
      <c r="O459" t="str">
        <f t="shared" si="14"/>
        <v>36-520</v>
      </c>
      <c r="P459" t="str">
        <f t="shared" si="15"/>
        <v>ARCTIC VILLAGE</v>
      </c>
    </row>
    <row r="460" spans="1:16" x14ac:dyDescent="0.25">
      <c r="A460" s="193" t="s">
        <v>5325</v>
      </c>
      <c r="B460" s="193" t="s">
        <v>5291</v>
      </c>
      <c r="C460" s="211" t="str">
        <f>VLOOKUP(A460,'1996 Pres Raw'!A:C,1,FALSE)</f>
        <v>36-625</v>
      </c>
      <c r="D460" s="211" t="str">
        <f>VLOOKUP(A460,'1996 Pres Raw'!A:C,3,FALSE)</f>
        <v>NIKOLAI</v>
      </c>
      <c r="G460" s="193" t="s">
        <v>5291</v>
      </c>
      <c r="H460" t="str">
        <f>VLOOKUP(G460,'1996 Pres Raw'!C:D,1,FALSE)</f>
        <v>NIKOLAI</v>
      </c>
      <c r="I460" t="str">
        <f>VLOOKUP(G460,'1996 Pres Raw'!C:D,2,FALSE)</f>
        <v>YK</v>
      </c>
      <c r="K460" s="211" t="s">
        <v>5344</v>
      </c>
      <c r="L460" s="211" t="s">
        <v>5935</v>
      </c>
      <c r="M460" s="211" t="s">
        <v>5274</v>
      </c>
      <c r="N460" s="211" t="s">
        <v>5935</v>
      </c>
      <c r="O460" t="str">
        <f t="shared" si="14"/>
        <v>36-525</v>
      </c>
      <c r="P460" t="str">
        <f t="shared" si="15"/>
        <v>BEAVER</v>
      </c>
    </row>
    <row r="461" spans="1:16" x14ac:dyDescent="0.25">
      <c r="A461" s="193" t="s">
        <v>5324</v>
      </c>
      <c r="B461" s="193" t="s">
        <v>5292</v>
      </c>
      <c r="C461" s="211" t="str">
        <f>VLOOKUP(A461,'1996 Pres Raw'!A:C,1,FALSE)</f>
        <v>36-630</v>
      </c>
      <c r="D461" s="211" t="str">
        <f>VLOOKUP(A461,'1996 Pres Raw'!A:C,3,FALSE)</f>
        <v>NULATO</v>
      </c>
      <c r="G461" s="193" t="s">
        <v>5292</v>
      </c>
      <c r="H461" t="str">
        <f>VLOOKUP(G461,'1996 Pres Raw'!C:D,1,FALSE)</f>
        <v>NULATO</v>
      </c>
      <c r="I461" t="str">
        <f>VLOOKUP(G461,'1996 Pres Raw'!C:D,2,FALSE)</f>
        <v>YK</v>
      </c>
      <c r="K461" s="211" t="s">
        <v>5343</v>
      </c>
      <c r="L461" s="211" t="s">
        <v>5935</v>
      </c>
      <c r="M461" s="211" t="s">
        <v>5275</v>
      </c>
      <c r="N461" s="211" t="s">
        <v>5935</v>
      </c>
      <c r="O461" t="str">
        <f t="shared" si="14"/>
        <v>36-530</v>
      </c>
      <c r="P461" t="str">
        <f t="shared" si="15"/>
        <v>BETTLES</v>
      </c>
    </row>
    <row r="462" spans="1:16" x14ac:dyDescent="0.25">
      <c r="A462" s="193" t="s">
        <v>5323</v>
      </c>
      <c r="B462" s="193" t="s">
        <v>5293</v>
      </c>
      <c r="C462" s="211" t="str">
        <f>VLOOKUP(A462,'1996 Pres Raw'!A:C,1,FALSE)</f>
        <v>36-645</v>
      </c>
      <c r="D462" s="211" t="str">
        <f>VLOOKUP(A462,'1996 Pres Raw'!A:C,3,FALSE)</f>
        <v>RAMPART</v>
      </c>
      <c r="G462" s="193" t="s">
        <v>5293</v>
      </c>
      <c r="H462" t="str">
        <f>VLOOKUP(G462,'1996 Pres Raw'!C:D,1,FALSE)</f>
        <v>RAMPART</v>
      </c>
      <c r="I462" t="str">
        <f>VLOOKUP(G462,'1996 Pres Raw'!C:D,2,FALSE)</f>
        <v>YK</v>
      </c>
      <c r="K462" s="211" t="s">
        <v>5848</v>
      </c>
      <c r="L462" s="211" t="s">
        <v>5935</v>
      </c>
      <c r="M462" s="211" t="s">
        <v>5267</v>
      </c>
      <c r="N462" s="211" t="s">
        <v>5935</v>
      </c>
      <c r="O462" t="e">
        <f t="shared" si="14"/>
        <v>#N/A</v>
      </c>
      <c r="P462" t="e">
        <f t="shared" si="15"/>
        <v>#N/A</v>
      </c>
    </row>
    <row r="463" spans="1:16" x14ac:dyDescent="0.25">
      <c r="A463" s="193" t="s">
        <v>5322</v>
      </c>
      <c r="B463" s="193" t="s">
        <v>5294</v>
      </c>
      <c r="C463" s="211" t="str">
        <f>VLOOKUP(A463,'1996 Pres Raw'!A:C,1,FALSE)</f>
        <v>36-650</v>
      </c>
      <c r="D463" s="211" t="str">
        <f>VLOOKUP(A463,'1996 Pres Raw'!A:C,3,FALSE)</f>
        <v>RUBY</v>
      </c>
      <c r="G463" s="193" t="s">
        <v>5294</v>
      </c>
      <c r="H463" t="str">
        <f>VLOOKUP(G463,'1996 Pres Raw'!C:D,1,FALSE)</f>
        <v>RUBY</v>
      </c>
      <c r="I463" t="str">
        <f>VLOOKUP(G463,'1996 Pres Raw'!C:D,2,FALSE)</f>
        <v>YK</v>
      </c>
      <c r="K463" s="211" t="s">
        <v>5342</v>
      </c>
      <c r="L463" s="211" t="s">
        <v>5935</v>
      </c>
      <c r="M463" s="211" t="s">
        <v>5276</v>
      </c>
      <c r="N463" s="211" t="s">
        <v>5935</v>
      </c>
      <c r="O463" t="str">
        <f t="shared" si="14"/>
        <v>36-535</v>
      </c>
      <c r="P463" t="str">
        <f t="shared" si="15"/>
        <v>CHALKYITSIK</v>
      </c>
    </row>
    <row r="464" spans="1:16" x14ac:dyDescent="0.25">
      <c r="A464" s="193" t="s">
        <v>5321</v>
      </c>
      <c r="B464" s="193" t="s">
        <v>5295</v>
      </c>
      <c r="C464" s="211" t="str">
        <f>VLOOKUP(A464,'1996 Pres Raw'!A:C,1,FALSE)</f>
        <v>36-660</v>
      </c>
      <c r="D464" s="211" t="str">
        <f>VLOOKUP(A464,'1996 Pres Raw'!A:C,3,FALSE)</f>
        <v>SHAGELUK</v>
      </c>
      <c r="G464" s="193" t="s">
        <v>5295</v>
      </c>
      <c r="H464" t="str">
        <f>VLOOKUP(G464,'1996 Pres Raw'!C:D,1,FALSE)</f>
        <v>SHAGELUK</v>
      </c>
      <c r="I464" t="str">
        <f>VLOOKUP(G464,'1996 Pres Raw'!C:D,2,FALSE)</f>
        <v>YK</v>
      </c>
      <c r="K464" s="211" t="s">
        <v>5849</v>
      </c>
      <c r="L464" s="211" t="s">
        <v>5934</v>
      </c>
      <c r="M464" s="211" t="s">
        <v>5256</v>
      </c>
      <c r="N464" s="211" t="s">
        <v>5934</v>
      </c>
      <c r="O464" t="e">
        <f t="shared" si="14"/>
        <v>#N/A</v>
      </c>
      <c r="P464" t="e">
        <f t="shared" si="15"/>
        <v>#N/A</v>
      </c>
    </row>
    <row r="465" spans="1:16" x14ac:dyDescent="0.25">
      <c r="A465" s="193" t="s">
        <v>5320</v>
      </c>
      <c r="B465" s="193" t="s">
        <v>5296</v>
      </c>
      <c r="C465" s="211" t="str">
        <f>VLOOKUP(A465,'1996 Pres Raw'!A:C,1,FALSE)</f>
        <v>36-665</v>
      </c>
      <c r="D465" s="211" t="str">
        <f>VLOOKUP(A465,'1996 Pres Raw'!A:C,3,FALSE)</f>
        <v>SLEETMUTE</v>
      </c>
      <c r="G465" s="193" t="s">
        <v>5296</v>
      </c>
      <c r="H465" t="str">
        <f>VLOOKUP(G465,'1996 Pres Raw'!C:D,1,FALSE)</f>
        <v>SLEETMUTE</v>
      </c>
      <c r="I465" t="str">
        <f>VLOOKUP(G465,'1996 Pres Raw'!C:D,2,FALSE)</f>
        <v>Bethel</v>
      </c>
      <c r="K465" s="211" t="s">
        <v>5850</v>
      </c>
      <c r="L465" s="211" t="s">
        <v>5936</v>
      </c>
      <c r="M465" s="211" t="s">
        <v>5851</v>
      </c>
      <c r="N465" s="211" t="s">
        <v>5936</v>
      </c>
      <c r="O465" t="e">
        <f t="shared" si="14"/>
        <v>#N/A</v>
      </c>
      <c r="P465" t="e">
        <f t="shared" si="15"/>
        <v>#N/A</v>
      </c>
    </row>
    <row r="466" spans="1:16" x14ac:dyDescent="0.25">
      <c r="A466" s="193" t="s">
        <v>5319</v>
      </c>
      <c r="B466" s="193" t="s">
        <v>5297</v>
      </c>
      <c r="C466" s="211" t="str">
        <f>VLOOKUP(A466,'1996 Pres Raw'!A:C,1,FALSE)</f>
        <v>36-675</v>
      </c>
      <c r="D466" s="211" t="str">
        <f>VLOOKUP(A466,'1996 Pres Raw'!A:C,3,FALSE)</f>
        <v>STEVENS VILLAGE</v>
      </c>
      <c r="G466" s="193" t="s">
        <v>5297</v>
      </c>
      <c r="H466" t="str">
        <f>VLOOKUP(G466,'1996 Pres Raw'!C:D,1,FALSE)</f>
        <v>STEVENS VILLAGE</v>
      </c>
      <c r="I466" t="str">
        <f>VLOOKUP(G466,'1996 Pres Raw'!C:D,2,FALSE)</f>
        <v>YK</v>
      </c>
      <c r="K466" s="211" t="s">
        <v>5852</v>
      </c>
      <c r="L466" s="211" t="s">
        <v>5935</v>
      </c>
      <c r="M466" s="211" t="s">
        <v>5268</v>
      </c>
      <c r="N466" s="211" t="s">
        <v>5935</v>
      </c>
      <c r="O466" t="e">
        <f t="shared" si="14"/>
        <v>#N/A</v>
      </c>
      <c r="P466" t="e">
        <f t="shared" si="15"/>
        <v>#N/A</v>
      </c>
    </row>
    <row r="467" spans="1:16" x14ac:dyDescent="0.25">
      <c r="A467" s="193" t="s">
        <v>5318</v>
      </c>
      <c r="B467" s="193" t="s">
        <v>5298</v>
      </c>
      <c r="C467" s="211" t="str">
        <f>VLOOKUP(A467,'1996 Pres Raw'!A:C,1,FALSE)</f>
        <v>36-677</v>
      </c>
      <c r="D467" s="211" t="str">
        <f>VLOOKUP(A467,'1996 Pres Raw'!A:C,3,FALSE)</f>
        <v>STONY RIVER</v>
      </c>
      <c r="G467" s="193" t="s">
        <v>5298</v>
      </c>
      <c r="H467" t="str">
        <f>VLOOKUP(G467,'1996 Pres Raw'!C:D,1,FALSE)</f>
        <v>STONY RIVER</v>
      </c>
      <c r="I467" t="str">
        <f>VLOOKUP(G467,'1996 Pres Raw'!C:D,2,FALSE)</f>
        <v>Bethel</v>
      </c>
      <c r="K467" s="211" t="s">
        <v>5853</v>
      </c>
      <c r="L467" s="211" t="s">
        <v>5934</v>
      </c>
      <c r="M467" s="211" t="s">
        <v>5257</v>
      </c>
      <c r="N467" s="211" t="s">
        <v>5934</v>
      </c>
      <c r="O467" t="e">
        <f t="shared" si="14"/>
        <v>#N/A</v>
      </c>
      <c r="P467" t="e">
        <f t="shared" si="15"/>
        <v>#N/A</v>
      </c>
    </row>
    <row r="468" spans="1:16" x14ac:dyDescent="0.25">
      <c r="A468" s="193" t="s">
        <v>5316</v>
      </c>
      <c r="B468" s="193" t="s">
        <v>5299</v>
      </c>
      <c r="C468" s="211" t="str">
        <f>VLOOKUP(A468,'1996 Pres Raw'!A:C,1,FALSE)</f>
        <v>36-680</v>
      </c>
      <c r="D468" s="211" t="str">
        <f>VLOOKUP(A468,'1996 Pres Raw'!A:C,3,FALSE)</f>
        <v>TAKOTNA</v>
      </c>
      <c r="G468" s="193" t="s">
        <v>5299</v>
      </c>
      <c r="H468" t="str">
        <f>VLOOKUP(G468,'1996 Pres Raw'!C:D,1,FALSE)</f>
        <v>TAKOTNA</v>
      </c>
      <c r="I468" t="str">
        <f>VLOOKUP(G468,'1996 Pres Raw'!C:D,2,FALSE)</f>
        <v>YK</v>
      </c>
      <c r="K468" s="211" t="s">
        <v>5340</v>
      </c>
      <c r="L468" s="211" t="s">
        <v>5936</v>
      </c>
      <c r="M468" s="211" t="s">
        <v>5278</v>
      </c>
      <c r="N468" s="211" t="s">
        <v>5936</v>
      </c>
      <c r="O468" t="str">
        <f t="shared" si="14"/>
        <v>36-545</v>
      </c>
      <c r="P468" t="str">
        <f t="shared" si="15"/>
        <v>CROOKED CREEK</v>
      </c>
    </row>
    <row r="469" spans="1:16" x14ac:dyDescent="0.25">
      <c r="A469" s="202" t="s">
        <v>5315</v>
      </c>
      <c r="B469" s="193" t="s">
        <v>5300</v>
      </c>
      <c r="C469" s="211" t="str">
        <f>VLOOKUP(A469,'1996 Pres Raw'!A:C,1,FALSE)</f>
        <v>36-685</v>
      </c>
      <c r="D469" s="211" t="str">
        <f>VLOOKUP(A469,'1996 Pres Raw'!A:C,3,FALSE)</f>
        <v>TANANA</v>
      </c>
      <c r="G469" s="193" t="s">
        <v>5300</v>
      </c>
      <c r="H469" t="str">
        <f>VLOOKUP(G469,'1996 Pres Raw'!C:D,1,FALSE)</f>
        <v>TANANA</v>
      </c>
      <c r="I469" t="str">
        <f>VLOOKUP(G469,'1996 Pres Raw'!C:D,2,FALSE)</f>
        <v>YK</v>
      </c>
      <c r="K469" s="211" t="s">
        <v>5854</v>
      </c>
      <c r="L469" s="211" t="s">
        <v>5933</v>
      </c>
      <c r="M469" s="211" t="s">
        <v>5258</v>
      </c>
      <c r="N469" s="211" t="s">
        <v>5933</v>
      </c>
      <c r="O469" t="e">
        <f t="shared" si="14"/>
        <v>#N/A</v>
      </c>
      <c r="P469" t="e">
        <f t="shared" si="15"/>
        <v>#N/A</v>
      </c>
    </row>
    <row r="470" spans="1:16" x14ac:dyDescent="0.25">
      <c r="A470" s="193" t="s">
        <v>5317</v>
      </c>
      <c r="B470" s="193" t="s">
        <v>5301</v>
      </c>
      <c r="C470" s="211" t="str">
        <f>VLOOKUP(A470,'1996 Pres Raw'!A:C,1,FALSE)</f>
        <v>36-690</v>
      </c>
      <c r="D470" s="211" t="str">
        <f>VLOOKUP(A470,'1996 Pres Raw'!A:C,3,FALSE)</f>
        <v>TULUKSAK</v>
      </c>
      <c r="G470" s="193" t="s">
        <v>5301</v>
      </c>
      <c r="H470" t="str">
        <f>VLOOKUP(G470,'1996 Pres Raw'!C:D,1,FALSE)</f>
        <v>TULUKSAK</v>
      </c>
      <c r="I470" t="str">
        <f>VLOOKUP(G470,'1996 Pres Raw'!C:D,2,FALSE)</f>
        <v>Bethel</v>
      </c>
      <c r="K470" s="211" t="s">
        <v>5855</v>
      </c>
      <c r="L470" s="211" t="s">
        <v>5933</v>
      </c>
      <c r="M470" s="211" t="s">
        <v>5259</v>
      </c>
      <c r="N470" s="211" t="s">
        <v>5933</v>
      </c>
      <c r="O470" t="e">
        <f t="shared" si="14"/>
        <v>#N/A</v>
      </c>
      <c r="P470" t="e">
        <f t="shared" si="15"/>
        <v>#N/A</v>
      </c>
    </row>
    <row r="471" spans="1:16" x14ac:dyDescent="0.25">
      <c r="A471" s="193" t="s">
        <v>5314</v>
      </c>
      <c r="B471" s="193" t="s">
        <v>5302</v>
      </c>
      <c r="C471" s="211" t="str">
        <f>VLOOKUP(A471,'1996 Pres Raw'!A:C,1,FALSE)</f>
        <v>36-695</v>
      </c>
      <c r="D471" s="211" t="str">
        <f>VLOOKUP(A471,'1996 Pres Raw'!A:C,3,FALSE)</f>
        <v>TYONEK</v>
      </c>
      <c r="G471" s="193" t="s">
        <v>5302</v>
      </c>
      <c r="H471" t="str">
        <f>VLOOKUP(G471,'1996 Pres Raw'!C:D,1,FALSE)</f>
        <v>TYONEK</v>
      </c>
      <c r="I471" t="str">
        <f>VLOOKUP(G471,'1996 Pres Raw'!C:D,2,FALSE)</f>
        <v>Kenai</v>
      </c>
      <c r="K471" s="211" t="s">
        <v>5856</v>
      </c>
      <c r="L471" s="211" t="s">
        <v>5937</v>
      </c>
      <c r="M471" s="211" t="s">
        <v>5441</v>
      </c>
      <c r="N471" s="211" t="s">
        <v>5937</v>
      </c>
      <c r="O471" t="e">
        <f t="shared" si="14"/>
        <v>#N/A</v>
      </c>
      <c r="P471" t="e">
        <f t="shared" si="15"/>
        <v>#N/A</v>
      </c>
    </row>
    <row r="472" spans="1:16" x14ac:dyDescent="0.25">
      <c r="A472" s="193" t="s">
        <v>5313</v>
      </c>
      <c r="B472" s="193" t="s">
        <v>5303</v>
      </c>
      <c r="C472" s="211" t="str">
        <f>VLOOKUP(A472,'1996 Pres Raw'!A:C,1,FALSE)</f>
        <v>36-700</v>
      </c>
      <c r="D472" s="211" t="str">
        <f>VLOOKUP(A472,'1996 Pres Raw'!A:C,3,FALSE)</f>
        <v>VENETIE</v>
      </c>
      <c r="G472" s="193" t="s">
        <v>5303</v>
      </c>
      <c r="H472" t="str">
        <f>VLOOKUP(G472,'1996 Pres Raw'!C:D,1,FALSE)</f>
        <v>VENETIE</v>
      </c>
      <c r="I472" t="str">
        <f>VLOOKUP(G472,'1996 Pres Raw'!C:D,2,FALSE)</f>
        <v>YK</v>
      </c>
      <c r="K472" s="211" t="s">
        <v>5339</v>
      </c>
      <c r="L472" s="211" t="s">
        <v>5935</v>
      </c>
      <c r="M472" s="211" t="s">
        <v>5279</v>
      </c>
      <c r="N472" s="211" t="s">
        <v>5935</v>
      </c>
      <c r="O472" t="str">
        <f t="shared" si="14"/>
        <v>36-555</v>
      </c>
      <c r="P472" t="str">
        <f t="shared" si="15"/>
        <v>FORT YUKON</v>
      </c>
    </row>
    <row r="473" spans="1:16" x14ac:dyDescent="0.25">
      <c r="A473" s="193" t="s">
        <v>5312</v>
      </c>
      <c r="B473" s="193" t="s">
        <v>5304</v>
      </c>
      <c r="C473" s="211" t="e">
        <f>VLOOKUP(A473,'1996 Pres Raw'!A:C,1,FALSE)</f>
        <v>#N/A</v>
      </c>
      <c r="D473" s="211" t="e">
        <f>VLOOKUP(A473,'1996 Pres Raw'!A:C,3,FALSE)</f>
        <v>#N/A</v>
      </c>
      <c r="G473" s="193" t="s">
        <v>5908</v>
      </c>
      <c r="H473" t="str">
        <f>VLOOKUP(G473,'1996 Pres Raw'!C:D,1,FALSE)</f>
        <v>ILIAMNA NEWHALEN</v>
      </c>
      <c r="I473" t="str">
        <f>VLOOKUP(G473,'1996 Pres Raw'!C:D,2,FALSE)</f>
        <v>Lake and Peninsula</v>
      </c>
      <c r="K473" s="211" t="s">
        <v>5338</v>
      </c>
      <c r="L473" s="211" t="s">
        <v>5935</v>
      </c>
      <c r="M473" s="211" t="s">
        <v>5280</v>
      </c>
      <c r="N473" s="211" t="s">
        <v>5935</v>
      </c>
      <c r="O473" t="str">
        <f t="shared" si="14"/>
        <v>36-560</v>
      </c>
      <c r="P473" t="str">
        <f t="shared" si="15"/>
        <v>GALENA</v>
      </c>
    </row>
    <row r="474" spans="1:16" x14ac:dyDescent="0.25">
      <c r="A474" s="193" t="s">
        <v>5311</v>
      </c>
      <c r="B474" s="193" t="s">
        <v>5305</v>
      </c>
      <c r="C474" s="211" t="e">
        <f>VLOOKUP(A474,'1996 Pres Raw'!A:C,1,FALSE)</f>
        <v>#N/A</v>
      </c>
      <c r="D474" s="211" t="e">
        <f>VLOOKUP(A474,'1996 Pres Raw'!A:C,3,FALSE)</f>
        <v>#N/A</v>
      </c>
      <c r="G474" s="211" t="s">
        <v>5910</v>
      </c>
      <c r="H474" t="str">
        <f>VLOOKUP(G474,'1996 Pres Raw'!C:D,1,FALSE)</f>
        <v>KOKHANK IGIUGIG</v>
      </c>
      <c r="I474" t="str">
        <f>VLOOKUP(G474,'1996 Pres Raw'!C:D,2,FALSE)</f>
        <v>Lake and Peninsula</v>
      </c>
      <c r="K474" s="211" t="s">
        <v>5337</v>
      </c>
      <c r="L474" s="211" t="s">
        <v>5935</v>
      </c>
      <c r="M474" s="211" t="s">
        <v>5281</v>
      </c>
      <c r="N474" s="211" t="s">
        <v>5935</v>
      </c>
      <c r="O474" t="str">
        <f t="shared" si="14"/>
        <v>36-565</v>
      </c>
      <c r="P474" t="str">
        <f t="shared" si="15"/>
        <v>GRAYLING</v>
      </c>
    </row>
    <row r="475" spans="1:16" x14ac:dyDescent="0.25">
      <c r="A475" s="193" t="s">
        <v>5310</v>
      </c>
      <c r="B475" s="193" t="s">
        <v>5306</v>
      </c>
      <c r="C475" s="211" t="e">
        <f>VLOOKUP(A475,'1996 Pres Raw'!A:C,1,FALSE)</f>
        <v>#N/A</v>
      </c>
      <c r="D475" s="211" t="e">
        <f>VLOOKUP(A475,'1996 Pres Raw'!A:C,3,FALSE)</f>
        <v>#N/A</v>
      </c>
      <c r="G475" s="193" t="s">
        <v>5306</v>
      </c>
      <c r="H475" t="str">
        <f>VLOOKUP(G475,'1996 Pres Raw'!C:D,1,FALSE)</f>
        <v>NONDALTON</v>
      </c>
      <c r="I475" t="str">
        <f>VLOOKUP(G475,'1996 Pres Raw'!C:D,2,FALSE)</f>
        <v>Lake and Peninsula</v>
      </c>
      <c r="K475" s="211" t="s">
        <v>5336</v>
      </c>
      <c r="L475" s="211" t="s">
        <v>5935</v>
      </c>
      <c r="M475" s="211" t="s">
        <v>5282</v>
      </c>
      <c r="N475" s="211" t="s">
        <v>5935</v>
      </c>
      <c r="O475" t="str">
        <f t="shared" si="14"/>
        <v>36-570</v>
      </c>
      <c r="P475" t="str">
        <f t="shared" si="15"/>
        <v>HOLY CROSS</v>
      </c>
    </row>
    <row r="476" spans="1:16" x14ac:dyDescent="0.25">
      <c r="A476" s="193" t="s">
        <v>5309</v>
      </c>
      <c r="B476" s="193" t="s">
        <v>4540</v>
      </c>
      <c r="C476" s="211" t="str">
        <f>VLOOKUP(A476,'1996 Pres Raw'!A:C,1,FALSE)</f>
        <v>36-991</v>
      </c>
      <c r="D476" s="211" t="str">
        <f>VLOOKUP(A476,'1996 Pres Raw'!A:C,3,FALSE)</f>
        <v>ABSENTE</v>
      </c>
      <c r="G476" s="193" t="s">
        <v>4540</v>
      </c>
      <c r="H476" t="str">
        <f>VLOOKUP(G476,'1996 Pres Raw'!C:D,1,FALSE)</f>
        <v>ABSENTEE</v>
      </c>
      <c r="I476">
        <f>VLOOKUP(G476,'1996 Pres Raw'!C:D,2,FALSE)</f>
        <v>0</v>
      </c>
      <c r="K476" s="211" t="s">
        <v>5334</v>
      </c>
      <c r="L476" s="211" t="s">
        <v>5935</v>
      </c>
      <c r="M476" s="211" t="s">
        <v>5283</v>
      </c>
      <c r="N476" s="211" t="s">
        <v>5935</v>
      </c>
      <c r="O476" t="str">
        <f t="shared" si="14"/>
        <v>36-575</v>
      </c>
      <c r="P476" t="str">
        <f t="shared" si="15"/>
        <v>HUGHES</v>
      </c>
    </row>
    <row r="477" spans="1:16" x14ac:dyDescent="0.25">
      <c r="A477" s="193" t="s">
        <v>5308</v>
      </c>
      <c r="B477" s="193" t="s">
        <v>4541</v>
      </c>
      <c r="C477" s="211" t="str">
        <f>VLOOKUP(A477,'1996 Pres Raw'!A:C,1,FALSE)</f>
        <v>36-995</v>
      </c>
      <c r="D477" s="211" t="str">
        <f>VLOOKUP(A477,'1996 Pres Raw'!A:C,3,FALSE)</f>
        <v>QUESTON</v>
      </c>
      <c r="G477" s="193" t="s">
        <v>4541</v>
      </c>
      <c r="H477" t="str">
        <f>VLOOKUP(G477,'1996 Pres Raw'!C:D,1,FALSE)</f>
        <v>QUESTION</v>
      </c>
      <c r="I477">
        <f>VLOOKUP(G477,'1996 Pres Raw'!C:D,2,FALSE)</f>
        <v>0</v>
      </c>
      <c r="K477" s="211" t="s">
        <v>5333</v>
      </c>
      <c r="L477" s="211" t="s">
        <v>5935</v>
      </c>
      <c r="M477" s="211" t="s">
        <v>5284</v>
      </c>
      <c r="N477" s="211" t="s">
        <v>5935</v>
      </c>
      <c r="O477" t="str">
        <f t="shared" si="14"/>
        <v>36-580</v>
      </c>
      <c r="P477" t="str">
        <f t="shared" si="15"/>
        <v>HUSLIA</v>
      </c>
    </row>
    <row r="478" spans="1:16" x14ac:dyDescent="0.25">
      <c r="A478" s="193" t="s">
        <v>5307</v>
      </c>
      <c r="B478" s="193" t="s">
        <v>4542</v>
      </c>
      <c r="C478" s="211" t="str">
        <f>VLOOKUP(A478,'1996 Pres Raw'!A:C,1,FALSE)</f>
        <v>36-TOT</v>
      </c>
      <c r="D478" s="211" t="str">
        <f>VLOOKUP(A478,'1996 Pres Raw'!A:C,3,FALSE)</f>
        <v>TOTALS</v>
      </c>
      <c r="G478" s="193" t="s">
        <v>4542</v>
      </c>
      <c r="H478" t="str">
        <f>VLOOKUP(G478,'1996 Pres Raw'!C:D,1,FALSE)</f>
        <v>TOTAL</v>
      </c>
      <c r="I478">
        <f>VLOOKUP(G478,'1996 Pres Raw'!C:D,2,FALSE)</f>
        <v>0</v>
      </c>
      <c r="K478" s="211" t="s">
        <v>5332</v>
      </c>
      <c r="L478" s="211" t="s">
        <v>5936</v>
      </c>
      <c r="M478" s="211" t="s">
        <v>5335</v>
      </c>
      <c r="N478" s="211" t="s">
        <v>5936</v>
      </c>
      <c r="O478" t="str">
        <f t="shared" si="14"/>
        <v>36-585</v>
      </c>
      <c r="P478" t="str">
        <f t="shared" si="15"/>
        <v>KALSKAG</v>
      </c>
    </row>
    <row r="479" spans="1:16" x14ac:dyDescent="0.25">
      <c r="A479" s="193" t="s">
        <v>5404</v>
      </c>
      <c r="B479" s="193" t="s">
        <v>5364</v>
      </c>
      <c r="C479" s="211" t="str">
        <f>VLOOKUP(A479,'1996 Pres Raw'!A:C,1,FALSE)</f>
        <v>37-005</v>
      </c>
      <c r="D479" s="211" t="str">
        <f>VLOOKUP(A479,'1996 Pres Raw'!A:C,3,FALSE)</f>
        <v>AMBLER</v>
      </c>
      <c r="G479" s="193" t="s">
        <v>5364</v>
      </c>
      <c r="H479" t="str">
        <f>VLOOKUP(G479,'1996 Pres Raw'!C:D,1,FALSE)</f>
        <v>AMBLER</v>
      </c>
      <c r="I479" t="str">
        <f>VLOOKUP(G479,'1996 Pres Raw'!C:D,2,FALSE)</f>
        <v>NW Arctic</v>
      </c>
      <c r="K479" s="211" t="s">
        <v>5331</v>
      </c>
      <c r="L479" s="211" t="s">
        <v>5935</v>
      </c>
      <c r="M479" s="211" t="s">
        <v>5285</v>
      </c>
      <c r="N479" s="211" t="s">
        <v>5935</v>
      </c>
      <c r="O479" t="str">
        <f t="shared" si="14"/>
        <v>36-590</v>
      </c>
      <c r="P479" t="str">
        <f t="shared" si="15"/>
        <v>KALTAG</v>
      </c>
    </row>
    <row r="480" spans="1:16" x14ac:dyDescent="0.25">
      <c r="A480" s="193" t="s">
        <v>5405</v>
      </c>
      <c r="B480" s="193" t="s">
        <v>5365</v>
      </c>
      <c r="C480" s="211" t="str">
        <f>VLOOKUP(A480,'1996 Pres Raw'!A:C,1,FALSE)</f>
        <v>37-010</v>
      </c>
      <c r="D480" s="211" t="str">
        <f>VLOOKUP(A480,'1996 Pres Raw'!A:C,3,FALSE)</f>
        <v>ANAKTUVUK PASS</v>
      </c>
      <c r="G480" s="193" t="s">
        <v>5870</v>
      </c>
      <c r="H480" t="str">
        <f>VLOOKUP(G480,'1996 Pres Raw'!C:D,1,FALSE)</f>
        <v>ANAKTUVUK PASS</v>
      </c>
      <c r="I480" t="str">
        <f>VLOOKUP(G480,'1996 Pres Raw'!C:D,2,FALSE)</f>
        <v>North Slope</v>
      </c>
      <c r="K480" s="211" t="s">
        <v>5330</v>
      </c>
      <c r="L480" s="211" t="s">
        <v>5935</v>
      </c>
      <c r="M480" s="211" t="s">
        <v>5857</v>
      </c>
      <c r="N480" s="211" t="s">
        <v>5935</v>
      </c>
      <c r="O480" t="str">
        <f t="shared" si="14"/>
        <v>36-595</v>
      </c>
      <c r="P480" t="str">
        <f t="shared" si="15"/>
        <v>KOYAKUK</v>
      </c>
    </row>
    <row r="481" spans="1:16" x14ac:dyDescent="0.25">
      <c r="A481" s="193" t="s">
        <v>5406</v>
      </c>
      <c r="B481" s="193" t="s">
        <v>5366</v>
      </c>
      <c r="C481" s="211" t="str">
        <f>VLOOKUP(A481,'1996 Pres Raw'!A:C,1,FALSE)</f>
        <v>37-015</v>
      </c>
      <c r="D481" s="211" t="str">
        <f>VLOOKUP(A481,'1996 Pres Raw'!A:C,3,FALSE)</f>
        <v>ATQASUK</v>
      </c>
      <c r="G481" s="193" t="s">
        <v>5366</v>
      </c>
      <c r="H481" t="str">
        <f>VLOOKUP(G481,'1996 Pres Raw'!C:D,1,FALSE)</f>
        <v>ATQASUK</v>
      </c>
      <c r="I481" t="str">
        <f>VLOOKUP(G481,'1996 Pres Raw'!C:D,2,FALSE)</f>
        <v>North Slope</v>
      </c>
      <c r="K481" s="211" t="s">
        <v>5858</v>
      </c>
      <c r="L481" s="211" t="s">
        <v>5935</v>
      </c>
      <c r="M481" s="211" t="s">
        <v>5269</v>
      </c>
      <c r="N481" s="211" t="s">
        <v>5935</v>
      </c>
      <c r="O481" t="e">
        <f t="shared" si="14"/>
        <v>#N/A</v>
      </c>
      <c r="P481" t="e">
        <f t="shared" si="15"/>
        <v>#N/A</v>
      </c>
    </row>
    <row r="482" spans="1:16" x14ac:dyDescent="0.25">
      <c r="A482" s="193" t="s">
        <v>5407</v>
      </c>
      <c r="B482" s="193" t="s">
        <v>5367</v>
      </c>
      <c r="C482" s="211" t="str">
        <f>VLOOKUP(A482,'1996 Pres Raw'!A:C,1,FALSE)</f>
        <v>37-020</v>
      </c>
      <c r="D482" s="211" t="str">
        <f>VLOOKUP(A482,'1996 Pres Raw'!A:C,3,FALSE)</f>
        <v>BARROW</v>
      </c>
      <c r="G482" s="193" t="s">
        <v>5367</v>
      </c>
      <c r="H482" t="str">
        <f>VLOOKUP(G482,'1996 Pres Raw'!C:D,1,FALSE)</f>
        <v>BARROW</v>
      </c>
      <c r="I482" t="str">
        <f>VLOOKUP(G482,'1996 Pres Raw'!C:D,2,FALSE)</f>
        <v>North Slope</v>
      </c>
      <c r="K482" s="211" t="s">
        <v>5329</v>
      </c>
      <c r="L482" s="211" t="s">
        <v>5936</v>
      </c>
      <c r="M482" s="211" t="s">
        <v>5287</v>
      </c>
      <c r="N482" s="211" t="s">
        <v>5936</v>
      </c>
      <c r="O482" t="str">
        <f t="shared" si="14"/>
        <v>36-600</v>
      </c>
      <c r="P482" t="str">
        <f t="shared" si="15"/>
        <v>LOWER KALSKAG</v>
      </c>
    </row>
    <row r="483" spans="1:16" x14ac:dyDescent="0.25">
      <c r="A483" s="193" t="s">
        <v>5408</v>
      </c>
      <c r="B483" s="193" t="s">
        <v>5368</v>
      </c>
      <c r="C483" s="211" t="str">
        <f>VLOOKUP(A483,'1996 Pres Raw'!A:C,1,FALSE)</f>
        <v>37-025</v>
      </c>
      <c r="D483" s="211" t="str">
        <f>VLOOKUP(A483,'1996 Pres Raw'!A:C,3,FALSE)</f>
        <v>BROWERVILLE</v>
      </c>
      <c r="G483" s="193" t="s">
        <v>5871</v>
      </c>
      <c r="H483" t="str">
        <f>VLOOKUP(G483,'1996 Pres Raw'!C:D,1,FALSE)</f>
        <v>BROWERVILLE</v>
      </c>
      <c r="I483" t="str">
        <f>VLOOKUP(G483,'1996 Pres Raw'!C:D,2,FALSE)</f>
        <v>North Slope</v>
      </c>
      <c r="K483" s="211" t="s">
        <v>5328</v>
      </c>
      <c r="L483" s="211" t="s">
        <v>5935</v>
      </c>
      <c r="M483" s="211" t="s">
        <v>5859</v>
      </c>
      <c r="N483" s="211" t="s">
        <v>5935</v>
      </c>
      <c r="O483" t="str">
        <f t="shared" si="14"/>
        <v>36-605</v>
      </c>
      <c r="P483" t="str">
        <f t="shared" si="15"/>
        <v>MANLEY HOT SPRING</v>
      </c>
    </row>
    <row r="484" spans="1:16" x14ac:dyDescent="0.25">
      <c r="A484" s="193" t="s">
        <v>5409</v>
      </c>
      <c r="B484" s="193" t="s">
        <v>5369</v>
      </c>
      <c r="C484" s="211" t="str">
        <f>VLOOKUP(A484,'1996 Pres Raw'!A:C,1,FALSE)</f>
        <v>37-030</v>
      </c>
      <c r="D484" s="211" t="str">
        <f>VLOOKUP(A484,'1996 Pres Raw'!A:C,3,FALSE)</f>
        <v>BUCKLAND</v>
      </c>
      <c r="G484" s="193" t="s">
        <v>5369</v>
      </c>
      <c r="H484" t="str">
        <f>VLOOKUP(G484,'1996 Pres Raw'!C:D,1,FALSE)</f>
        <v>BUCKLAND</v>
      </c>
      <c r="I484" t="str">
        <f>VLOOKUP(G484,'1996 Pres Raw'!C:D,2,FALSE)</f>
        <v>NW Arctic</v>
      </c>
      <c r="K484" s="211" t="s">
        <v>5327</v>
      </c>
      <c r="L484" s="211" t="s">
        <v>5935</v>
      </c>
      <c r="M484" s="211" t="s">
        <v>5289</v>
      </c>
      <c r="N484" s="211" t="s">
        <v>5935</v>
      </c>
      <c r="O484" t="str">
        <f t="shared" si="14"/>
        <v>36-610</v>
      </c>
      <c r="P484" t="str">
        <f t="shared" si="15"/>
        <v>MCGRATH</v>
      </c>
    </row>
    <row r="485" spans="1:16" x14ac:dyDescent="0.25">
      <c r="A485" s="193" t="s">
        <v>5410</v>
      </c>
      <c r="B485" s="193" t="s">
        <v>5370</v>
      </c>
      <c r="C485" s="211" t="str">
        <f>VLOOKUP(A485,'1996 Pres Raw'!A:C,1,FALSE)</f>
        <v>37-035</v>
      </c>
      <c r="D485" s="211" t="str">
        <f>VLOOKUP(A485,'1996 Pres Raw'!A:C,3,FALSE)</f>
        <v>DEERING</v>
      </c>
      <c r="G485" s="193" t="s">
        <v>5370</v>
      </c>
      <c r="H485" t="str">
        <f>VLOOKUP(G485,'1996 Pres Raw'!C:D,1,FALSE)</f>
        <v>DEERING</v>
      </c>
      <c r="I485" t="str">
        <f>VLOOKUP(G485,'1996 Pres Raw'!C:D,2,FALSE)</f>
        <v>NW Arctic</v>
      </c>
      <c r="K485" s="211" t="s">
        <v>5860</v>
      </c>
      <c r="L485" s="211" t="s">
        <v>5934</v>
      </c>
      <c r="M485" s="211" t="s">
        <v>5861</v>
      </c>
      <c r="N485" s="211" t="s">
        <v>5934</v>
      </c>
      <c r="O485" t="e">
        <f t="shared" si="14"/>
        <v>#N/A</v>
      </c>
      <c r="P485" t="e">
        <f t="shared" si="15"/>
        <v>#N/A</v>
      </c>
    </row>
    <row r="486" spans="1:16" x14ac:dyDescent="0.25">
      <c r="A486" s="193" t="s">
        <v>5411</v>
      </c>
      <c r="B486" s="193" t="s">
        <v>5371</v>
      </c>
      <c r="C486" s="211" t="str">
        <f>VLOOKUP(A486,'1996 Pres Raw'!A:C,1,FALSE)</f>
        <v>37-040</v>
      </c>
      <c r="D486" s="211" t="str">
        <f>VLOOKUP(A486,'1996 Pres Raw'!A:C,3,FALSE)</f>
        <v>KAKTOVIK</v>
      </c>
      <c r="G486" s="193" t="s">
        <v>5371</v>
      </c>
      <c r="H486" t="str">
        <f>VLOOKUP(G486,'1996 Pres Raw'!C:D,1,FALSE)</f>
        <v>KAKTOVIK</v>
      </c>
      <c r="I486" t="str">
        <f>VLOOKUP(G486,'1996 Pres Raw'!C:D,2,FALSE)</f>
        <v>North Slope</v>
      </c>
      <c r="K486" s="211" t="s">
        <v>5326</v>
      </c>
      <c r="L486" s="211" t="s">
        <v>5935</v>
      </c>
      <c r="M486" s="211" t="s">
        <v>5290</v>
      </c>
      <c r="N486" s="211" t="s">
        <v>5935</v>
      </c>
      <c r="O486" t="str">
        <f t="shared" si="14"/>
        <v>36-615</v>
      </c>
      <c r="P486" t="str">
        <f t="shared" si="15"/>
        <v>MINTO</v>
      </c>
    </row>
    <row r="487" spans="1:16" x14ac:dyDescent="0.25">
      <c r="A487" s="193" t="s">
        <v>5412</v>
      </c>
      <c r="B487" s="193" t="s">
        <v>5372</v>
      </c>
      <c r="C487" s="211" t="str">
        <f>VLOOKUP(A487,'1996 Pres Raw'!A:C,1,FALSE)</f>
        <v>37-045</v>
      </c>
      <c r="D487" s="211" t="str">
        <f>VLOOKUP(A487,'1996 Pres Raw'!A:C,3,FALSE)</f>
        <v>KIANA</v>
      </c>
      <c r="G487" s="193" t="s">
        <v>5372</v>
      </c>
      <c r="H487" t="str">
        <f>VLOOKUP(G487,'1996 Pres Raw'!C:D,1,FALSE)</f>
        <v>KIANA</v>
      </c>
      <c r="I487" t="str">
        <f>VLOOKUP(G487,'1996 Pres Raw'!C:D,2,FALSE)</f>
        <v>NW Arctic</v>
      </c>
      <c r="K487" s="211" t="s">
        <v>5862</v>
      </c>
      <c r="L487" s="211" t="s">
        <v>5935</v>
      </c>
      <c r="M487" s="211" t="s">
        <v>5208</v>
      </c>
      <c r="N487" s="211" t="s">
        <v>5935</v>
      </c>
      <c r="O487" t="e">
        <f t="shared" si="14"/>
        <v>#N/A</v>
      </c>
      <c r="P487" t="e">
        <f t="shared" si="15"/>
        <v>#N/A</v>
      </c>
    </row>
    <row r="488" spans="1:16" x14ac:dyDescent="0.25">
      <c r="A488" s="193" t="s">
        <v>5413</v>
      </c>
      <c r="B488" s="193" t="s">
        <v>5373</v>
      </c>
      <c r="C488" s="211" t="str">
        <f>VLOOKUP(A488,'1996 Pres Raw'!A:C,1,FALSE)</f>
        <v>37-050</v>
      </c>
      <c r="D488" s="211" t="str">
        <f>VLOOKUP(A488,'1996 Pres Raw'!A:C,3,FALSE)</f>
        <v>KIVALINA</v>
      </c>
      <c r="G488" s="193" t="s">
        <v>5373</v>
      </c>
      <c r="H488" t="str">
        <f>VLOOKUP(G488,'1996 Pres Raw'!C:D,1,FALSE)</f>
        <v>KIVALINA</v>
      </c>
      <c r="I488" t="str">
        <f>VLOOKUP(G488,'1996 Pres Raw'!C:D,2,FALSE)</f>
        <v>NW Arctic</v>
      </c>
      <c r="K488" s="211" t="s">
        <v>5325</v>
      </c>
      <c r="L488" s="211" t="s">
        <v>5935</v>
      </c>
      <c r="M488" s="211" t="s">
        <v>5291</v>
      </c>
      <c r="N488" s="211" t="s">
        <v>5935</v>
      </c>
      <c r="O488" t="str">
        <f t="shared" si="14"/>
        <v>36-625</v>
      </c>
      <c r="P488" t="str">
        <f t="shared" si="15"/>
        <v>NIKOLAI</v>
      </c>
    </row>
    <row r="489" spans="1:16" x14ac:dyDescent="0.25">
      <c r="A489" s="193" t="s">
        <v>5414</v>
      </c>
      <c r="B489" s="193" t="s">
        <v>5374</v>
      </c>
      <c r="C489" s="211" t="str">
        <f>VLOOKUP(A489,'1996 Pres Raw'!A:C,1,FALSE)</f>
        <v>37-055</v>
      </c>
      <c r="D489" s="211" t="str">
        <f>VLOOKUP(A489,'1996 Pres Raw'!A:C,3,FALSE)</f>
        <v>KOBUK</v>
      </c>
      <c r="G489" s="193" t="s">
        <v>5374</v>
      </c>
      <c r="H489" t="str">
        <f>VLOOKUP(G489,'1996 Pres Raw'!C:D,1,FALSE)</f>
        <v>KOBUK</v>
      </c>
      <c r="I489" t="str">
        <f>VLOOKUP(G489,'1996 Pres Raw'!C:D,2,FALSE)</f>
        <v>NW Arctic</v>
      </c>
      <c r="K489" s="211" t="s">
        <v>5863</v>
      </c>
      <c r="L489" s="211" t="s">
        <v>5933</v>
      </c>
      <c r="M489" s="211" t="s">
        <v>5263</v>
      </c>
      <c r="N489" s="211" t="s">
        <v>5933</v>
      </c>
      <c r="O489" t="e">
        <f t="shared" si="14"/>
        <v>#N/A</v>
      </c>
      <c r="P489" t="e">
        <f t="shared" si="15"/>
        <v>#N/A</v>
      </c>
    </row>
    <row r="490" spans="1:16" x14ac:dyDescent="0.25">
      <c r="A490" s="193" t="s">
        <v>5415</v>
      </c>
      <c r="B490" s="193" t="s">
        <v>5375</v>
      </c>
      <c r="C490" s="211" t="str">
        <f>VLOOKUP(A490,'1996 Pres Raw'!A:C,1,FALSE)</f>
        <v>37-060</v>
      </c>
      <c r="D490" s="211" t="str">
        <f>VLOOKUP(A490,'1996 Pres Raw'!A:C,3,FALSE)</f>
        <v>KOTZEBUE</v>
      </c>
      <c r="G490" s="193" t="s">
        <v>5375</v>
      </c>
      <c r="H490" t="str">
        <f>VLOOKUP(G490,'1996 Pres Raw'!C:D,1,FALSE)</f>
        <v>KOTZEBUE</v>
      </c>
      <c r="I490" t="str">
        <f>VLOOKUP(G490,'1996 Pres Raw'!C:D,2,FALSE)</f>
        <v>NW Arctic</v>
      </c>
      <c r="K490" s="211" t="s">
        <v>5324</v>
      </c>
      <c r="L490" s="211" t="s">
        <v>5935</v>
      </c>
      <c r="M490" s="211" t="s">
        <v>5292</v>
      </c>
      <c r="N490" s="211" t="s">
        <v>5935</v>
      </c>
      <c r="O490" t="str">
        <f t="shared" si="14"/>
        <v>36-630</v>
      </c>
      <c r="P490" t="str">
        <f t="shared" si="15"/>
        <v>NULATO</v>
      </c>
    </row>
    <row r="491" spans="1:16" x14ac:dyDescent="0.25">
      <c r="A491" s="193" t="s">
        <v>5416</v>
      </c>
      <c r="B491" s="193" t="s">
        <v>5376</v>
      </c>
      <c r="C491" s="211" t="str">
        <f>VLOOKUP(A491,'1996 Pres Raw'!A:C,1,FALSE)</f>
        <v>37-065</v>
      </c>
      <c r="D491" s="211" t="str">
        <f>VLOOKUP(A491,'1996 Pres Raw'!A:C,3,FALSE)</f>
        <v>NOATAK</v>
      </c>
      <c r="G491" s="193" t="s">
        <v>5873</v>
      </c>
      <c r="H491" t="str">
        <f>VLOOKUP(G491,'1996 Pres Raw'!C:D,1,FALSE)</f>
        <v>NOATAK</v>
      </c>
      <c r="I491" t="str">
        <f>VLOOKUP(G491,'1996 Pres Raw'!C:D,2,FALSE)</f>
        <v>NW Arctic</v>
      </c>
      <c r="K491" s="211" t="s">
        <v>5864</v>
      </c>
      <c r="L491" s="211" t="s">
        <v>5937</v>
      </c>
      <c r="M491" s="211" t="s">
        <v>5443</v>
      </c>
      <c r="N491" s="211" t="s">
        <v>5937</v>
      </c>
      <c r="O491" t="e">
        <f t="shared" si="14"/>
        <v>#N/A</v>
      </c>
      <c r="P491" t="e">
        <f t="shared" si="15"/>
        <v>#N/A</v>
      </c>
    </row>
    <row r="492" spans="1:16" x14ac:dyDescent="0.25">
      <c r="A492" s="193" t="s">
        <v>5392</v>
      </c>
      <c r="B492" s="193" t="s">
        <v>5377</v>
      </c>
      <c r="C492" s="211" t="str">
        <f>VLOOKUP(A492,'1996 Pres Raw'!A:C,1,FALSE)</f>
        <v>37-070</v>
      </c>
      <c r="D492" s="211" t="str">
        <f>VLOOKUP(A492,'1996 Pres Raw'!A:C,3,FALSE)</f>
        <v>NOORVIK</v>
      </c>
      <c r="G492" s="193" t="s">
        <v>5377</v>
      </c>
      <c r="H492" t="str">
        <f>VLOOKUP(G492,'1996 Pres Raw'!C:D,1,FALSE)</f>
        <v>NOORVIK</v>
      </c>
      <c r="I492" t="str">
        <f>VLOOKUP(G492,'1996 Pres Raw'!C:D,2,FALSE)</f>
        <v>NW Arctic</v>
      </c>
      <c r="K492" s="211" t="s">
        <v>5323</v>
      </c>
      <c r="L492" s="211" t="s">
        <v>5935</v>
      </c>
      <c r="M492" s="211" t="s">
        <v>5293</v>
      </c>
      <c r="N492" s="211" t="s">
        <v>5935</v>
      </c>
      <c r="O492" t="str">
        <f t="shared" si="14"/>
        <v>36-645</v>
      </c>
      <c r="P492" t="str">
        <f t="shared" si="15"/>
        <v>RAMPART</v>
      </c>
    </row>
    <row r="493" spans="1:16" x14ac:dyDescent="0.25">
      <c r="A493" s="193" t="s">
        <v>5393</v>
      </c>
      <c r="B493" s="193" t="s">
        <v>5378</v>
      </c>
      <c r="C493" s="211" t="str">
        <f>VLOOKUP(A493,'1996 Pres Raw'!A:C,1,FALSE)</f>
        <v>37-075</v>
      </c>
      <c r="D493" s="211" t="str">
        <f>VLOOKUP(A493,'1996 Pres Raw'!A:C,3,FALSE)</f>
        <v>NUIQSUT</v>
      </c>
      <c r="G493" s="193" t="s">
        <v>5378</v>
      </c>
      <c r="H493" t="str">
        <f>VLOOKUP(G493,'1996 Pres Raw'!C:D,1,FALSE)</f>
        <v>NUIQSUT</v>
      </c>
      <c r="I493" t="str">
        <f>VLOOKUP(G493,'1996 Pres Raw'!C:D,2,FALSE)</f>
        <v>NW Arctic</v>
      </c>
      <c r="K493" s="211" t="s">
        <v>5322</v>
      </c>
      <c r="L493" s="211" t="s">
        <v>5935</v>
      </c>
      <c r="M493" s="211" t="s">
        <v>5294</v>
      </c>
      <c r="N493" s="211" t="s">
        <v>5935</v>
      </c>
      <c r="O493" t="str">
        <f t="shared" si="14"/>
        <v>36-650</v>
      </c>
      <c r="P493" t="str">
        <f t="shared" si="15"/>
        <v>RUBY</v>
      </c>
    </row>
    <row r="494" spans="1:16" x14ac:dyDescent="0.25">
      <c r="A494" s="193" t="s">
        <v>5394</v>
      </c>
      <c r="B494" s="193" t="s">
        <v>5379</v>
      </c>
      <c r="C494" s="211" t="str">
        <f>VLOOKUP(A494,'1996 Pres Raw'!A:C,1,FALSE)</f>
        <v>37-080</v>
      </c>
      <c r="D494" s="211" t="str">
        <f>VLOOKUP(A494,'1996 Pres Raw'!A:C,3,FALSE)</f>
        <v>POINT HOPE</v>
      </c>
      <c r="G494" s="193" t="s">
        <v>5874</v>
      </c>
      <c r="H494" t="str">
        <f>VLOOKUP(G494,'1996 Pres Raw'!C:D,1,FALSE)</f>
        <v>POINT HOPE</v>
      </c>
      <c r="I494" t="str">
        <f>VLOOKUP(G494,'1996 Pres Raw'!C:D,2,FALSE)</f>
        <v>North Slope</v>
      </c>
      <c r="K494" s="211" t="s">
        <v>5865</v>
      </c>
      <c r="L494" s="211" t="s">
        <v>5937</v>
      </c>
      <c r="M494" s="211" t="s">
        <v>5445</v>
      </c>
      <c r="N494" s="211" t="s">
        <v>5937</v>
      </c>
      <c r="O494" t="e">
        <f t="shared" si="14"/>
        <v>#N/A</v>
      </c>
      <c r="P494" t="e">
        <f t="shared" si="15"/>
        <v>#N/A</v>
      </c>
    </row>
    <row r="495" spans="1:16" x14ac:dyDescent="0.25">
      <c r="A495" s="193" t="s">
        <v>5395</v>
      </c>
      <c r="B495" s="193" t="s">
        <v>5380</v>
      </c>
      <c r="C495" s="211" t="str">
        <f>VLOOKUP(A495,'1996 Pres Raw'!A:C,1,FALSE)</f>
        <v>37-085</v>
      </c>
      <c r="D495" s="211" t="str">
        <f>VLOOKUP(A495,'1996 Pres Raw'!A:C,3,FALSE)</f>
        <v>POINT LAY</v>
      </c>
      <c r="G495" s="193" t="s">
        <v>5380</v>
      </c>
      <c r="H495" t="str">
        <f>VLOOKUP(G495,'1996 Pres Raw'!C:D,1,FALSE)</f>
        <v>POINT LAY</v>
      </c>
      <c r="I495" t="str">
        <f>VLOOKUP(G495,'1996 Pres Raw'!C:D,2,FALSE)</f>
        <v>North Slope</v>
      </c>
      <c r="K495" s="211" t="s">
        <v>5321</v>
      </c>
      <c r="L495" s="211" t="s">
        <v>5935</v>
      </c>
      <c r="M495" s="211" t="s">
        <v>5295</v>
      </c>
      <c r="N495" s="211" t="s">
        <v>5935</v>
      </c>
      <c r="O495" t="str">
        <f t="shared" si="14"/>
        <v>36-660</v>
      </c>
      <c r="P495" t="str">
        <f t="shared" si="15"/>
        <v>SHAGELUK</v>
      </c>
    </row>
    <row r="496" spans="1:16" x14ac:dyDescent="0.25">
      <c r="A496" s="193" t="s">
        <v>5396</v>
      </c>
      <c r="B496" s="193" t="s">
        <v>5381</v>
      </c>
      <c r="C496" s="211" t="str">
        <f>VLOOKUP(A496,'1996 Pres Raw'!A:C,1,FALSE)</f>
        <v>37-090</v>
      </c>
      <c r="D496" s="211" t="str">
        <f>VLOOKUP(A496,'1996 Pres Raw'!A:C,3,FALSE)</f>
        <v>SELAWIK</v>
      </c>
      <c r="G496" s="193" t="s">
        <v>5381</v>
      </c>
      <c r="H496" t="str">
        <f>VLOOKUP(G496,'1996 Pres Raw'!C:D,1,FALSE)</f>
        <v>SELAWIK</v>
      </c>
      <c r="I496" t="str">
        <f>VLOOKUP(G496,'1996 Pres Raw'!C:D,2,FALSE)</f>
        <v>NW Arctic</v>
      </c>
      <c r="K496" s="211" t="s">
        <v>5320</v>
      </c>
      <c r="L496" s="211" t="s">
        <v>5936</v>
      </c>
      <c r="M496" s="211" t="s">
        <v>5296</v>
      </c>
      <c r="N496" s="211" t="s">
        <v>5936</v>
      </c>
      <c r="O496" t="str">
        <f t="shared" si="14"/>
        <v>36-665</v>
      </c>
      <c r="P496" t="str">
        <f t="shared" si="15"/>
        <v>SLEETMUTE</v>
      </c>
    </row>
    <row r="497" spans="1:16" x14ac:dyDescent="0.25">
      <c r="A497" s="193" t="s">
        <v>5397</v>
      </c>
      <c r="B497" s="193" t="s">
        <v>5382</v>
      </c>
      <c r="C497" s="211" t="str">
        <f>VLOOKUP(A497,'1996 Pres Raw'!A:C,1,FALSE)</f>
        <v>37-095</v>
      </c>
      <c r="D497" s="211" t="str">
        <f>VLOOKUP(A497,'1996 Pres Raw'!A:C,3,FALSE)</f>
        <v>SHUNGNAK</v>
      </c>
      <c r="G497" s="193" t="s">
        <v>5382</v>
      </c>
      <c r="H497" t="str">
        <f>VLOOKUP(G497,'1996 Pres Raw'!C:D,1,FALSE)</f>
        <v>SHUNGNAK</v>
      </c>
      <c r="I497" t="str">
        <f>VLOOKUP(G497,'1996 Pres Raw'!C:D,2,FALSE)</f>
        <v>NW Arctic</v>
      </c>
      <c r="K497" s="211" t="s">
        <v>5319</v>
      </c>
      <c r="L497" s="211" t="s">
        <v>5935</v>
      </c>
      <c r="M497" s="211" t="s">
        <v>5297</v>
      </c>
      <c r="N497" s="211" t="s">
        <v>5935</v>
      </c>
      <c r="O497" t="str">
        <f t="shared" si="14"/>
        <v>36-675</v>
      </c>
      <c r="P497" t="str">
        <f t="shared" si="15"/>
        <v>STEVENS VILLAGE</v>
      </c>
    </row>
    <row r="498" spans="1:16" x14ac:dyDescent="0.25">
      <c r="A498" s="193" t="s">
        <v>5398</v>
      </c>
      <c r="B498" s="193" t="s">
        <v>5383</v>
      </c>
      <c r="C498" s="211" t="str">
        <f>VLOOKUP(A498,'1996 Pres Raw'!A:C,1,FALSE)</f>
        <v>37-100</v>
      </c>
      <c r="D498" s="211" t="str">
        <f>VLOOKUP(A498,'1996 Pres Raw'!A:C,3,FALSE)</f>
        <v>WAINWRIGHT</v>
      </c>
      <c r="G498" s="193" t="s">
        <v>5383</v>
      </c>
      <c r="H498" t="str">
        <f>VLOOKUP(G498,'1996 Pres Raw'!C:D,1,FALSE)</f>
        <v>WAINWRIGHT</v>
      </c>
      <c r="I498" t="str">
        <f>VLOOKUP(G498,'1996 Pres Raw'!C:D,2,FALSE)</f>
        <v>North Slope</v>
      </c>
      <c r="K498" s="211" t="s">
        <v>5318</v>
      </c>
      <c r="L498" s="211" t="s">
        <v>5936</v>
      </c>
      <c r="M498" s="211" t="s">
        <v>5298</v>
      </c>
      <c r="N498" s="211" t="s">
        <v>5936</v>
      </c>
      <c r="O498" t="str">
        <f t="shared" si="14"/>
        <v>36-677</v>
      </c>
      <c r="P498" t="str">
        <f t="shared" si="15"/>
        <v>STONY RIVER</v>
      </c>
    </row>
    <row r="499" spans="1:16" x14ac:dyDescent="0.25">
      <c r="A499" s="193" t="s">
        <v>5399</v>
      </c>
      <c r="B499" s="193" t="s">
        <v>5384</v>
      </c>
      <c r="C499" s="211" t="e">
        <f>VLOOKUP(A499,'1996 Pres Raw'!A:C,1,FALSE)</f>
        <v>#N/A</v>
      </c>
      <c r="D499" s="211" t="e">
        <f>VLOOKUP(A499,'1996 Pres Raw'!A:C,3,FALSE)</f>
        <v>#N/A</v>
      </c>
      <c r="G499" s="193" t="s">
        <v>5384</v>
      </c>
      <c r="H499" t="str">
        <f>VLOOKUP(G499,'1996 Pres Raw'!C:D,1,FALSE)</f>
        <v>BREVIG MISSION</v>
      </c>
      <c r="I499" t="str">
        <f>VLOOKUP(G499,'1996 Pres Raw'!C:D,2,FALSE)</f>
        <v>Nome</v>
      </c>
      <c r="K499" s="211" t="s">
        <v>5316</v>
      </c>
      <c r="L499" s="211" t="s">
        <v>5935</v>
      </c>
      <c r="M499" s="211" t="s">
        <v>5299</v>
      </c>
      <c r="N499" s="211" t="s">
        <v>5935</v>
      </c>
      <c r="O499" t="str">
        <f t="shared" si="14"/>
        <v>36-680</v>
      </c>
      <c r="P499" t="str">
        <f t="shared" si="15"/>
        <v>TAKOTNA</v>
      </c>
    </row>
    <row r="500" spans="1:16" x14ac:dyDescent="0.25">
      <c r="A500" s="193" t="s">
        <v>5400</v>
      </c>
      <c r="B500" s="193" t="s">
        <v>5385</v>
      </c>
      <c r="C500" s="211" t="e">
        <f>VLOOKUP(A500,'1996 Pres Raw'!A:C,1,FALSE)</f>
        <v>#N/A</v>
      </c>
      <c r="D500" s="211" t="e">
        <f>VLOOKUP(A500,'1996 Pres Raw'!A:C,3,FALSE)</f>
        <v>#N/A</v>
      </c>
      <c r="G500" s="193" t="s">
        <v>5385</v>
      </c>
      <c r="H500" t="str">
        <f>VLOOKUP(G500,'1996 Pres Raw'!C:D,1,FALSE)</f>
        <v>DIOMEDE</v>
      </c>
      <c r="I500" t="str">
        <f>VLOOKUP(G500,'1996 Pres Raw'!C:D,2,FALSE)</f>
        <v>Nome</v>
      </c>
      <c r="K500" s="211" t="s">
        <v>5866</v>
      </c>
      <c r="L500" s="211" t="s">
        <v>5933</v>
      </c>
      <c r="M500" s="211" t="s">
        <v>5867</v>
      </c>
      <c r="N500" s="211" t="s">
        <v>5933</v>
      </c>
      <c r="O500" t="e">
        <f t="shared" si="14"/>
        <v>#N/A</v>
      </c>
      <c r="P500" t="e">
        <f t="shared" si="15"/>
        <v>#N/A</v>
      </c>
    </row>
    <row r="501" spans="1:16" x14ac:dyDescent="0.25">
      <c r="A501" s="193" t="s">
        <v>5401</v>
      </c>
      <c r="B501" s="193" t="s">
        <v>5386</v>
      </c>
      <c r="C501" s="211" t="e">
        <f>VLOOKUP(A501,'1996 Pres Raw'!A:C,1,FALSE)</f>
        <v>#N/A</v>
      </c>
      <c r="D501" s="211" t="e">
        <f>VLOOKUP(A501,'1996 Pres Raw'!A:C,3,FALSE)</f>
        <v>#N/A</v>
      </c>
      <c r="G501" s="193" t="s">
        <v>5386</v>
      </c>
      <c r="H501" t="str">
        <f>VLOOKUP(G501,'1996 Pres Raw'!C:D,1,FALSE)</f>
        <v>SHISHMAREF</v>
      </c>
      <c r="I501" t="str">
        <f>VLOOKUP(G501,'1996 Pres Raw'!C:D,2,FALSE)</f>
        <v>Nome</v>
      </c>
      <c r="K501" s="211" t="s">
        <v>5315</v>
      </c>
      <c r="L501" s="211" t="s">
        <v>5935</v>
      </c>
      <c r="M501" s="211" t="s">
        <v>5300</v>
      </c>
      <c r="N501" s="211" t="s">
        <v>5935</v>
      </c>
      <c r="O501" t="str">
        <f t="shared" si="14"/>
        <v>36-685</v>
      </c>
      <c r="P501" t="str">
        <f t="shared" si="15"/>
        <v>TANANA</v>
      </c>
    </row>
    <row r="502" spans="1:16" x14ac:dyDescent="0.25">
      <c r="A502" s="193" t="s">
        <v>5402</v>
      </c>
      <c r="B502" s="193" t="s">
        <v>5387</v>
      </c>
      <c r="C502" s="211" t="e">
        <f>VLOOKUP(A502,'1996 Pres Raw'!A:C,1,FALSE)</f>
        <v>#N/A</v>
      </c>
      <c r="D502" s="211" t="e">
        <f>VLOOKUP(A502,'1996 Pres Raw'!A:C,3,FALSE)</f>
        <v>#N/A</v>
      </c>
      <c r="G502" s="193" t="s">
        <v>5387</v>
      </c>
      <c r="H502" t="str">
        <f>VLOOKUP(G502,'1996 Pres Raw'!C:D,1,FALSE)</f>
        <v>TELLER</v>
      </c>
      <c r="I502" t="str">
        <f>VLOOKUP(G502,'1996 Pres Raw'!C:D,2,FALSE)</f>
        <v>Nome</v>
      </c>
      <c r="K502" s="211" t="s">
        <v>5868</v>
      </c>
      <c r="L502" s="211" t="s">
        <v>5933</v>
      </c>
      <c r="M502" s="211" t="s">
        <v>5265</v>
      </c>
      <c r="N502" s="211" t="s">
        <v>5933</v>
      </c>
      <c r="O502" t="e">
        <f t="shared" si="14"/>
        <v>#N/A</v>
      </c>
      <c r="P502" t="e">
        <f t="shared" si="15"/>
        <v>#N/A</v>
      </c>
    </row>
    <row r="503" spans="1:16" x14ac:dyDescent="0.25">
      <c r="A503" s="193" t="s">
        <v>5403</v>
      </c>
      <c r="B503" s="193" t="s">
        <v>5388</v>
      </c>
      <c r="C503" s="211" t="e">
        <f>VLOOKUP(A503,'1996 Pres Raw'!A:C,1,FALSE)</f>
        <v>#N/A</v>
      </c>
      <c r="D503" s="211" t="e">
        <f>VLOOKUP(A503,'1996 Pres Raw'!A:C,3,FALSE)</f>
        <v>#N/A</v>
      </c>
      <c r="G503" s="193" t="s">
        <v>5388</v>
      </c>
      <c r="H503" t="str">
        <f>VLOOKUP(G503,'1996 Pres Raw'!C:D,1,FALSE)</f>
        <v>WALES</v>
      </c>
      <c r="I503" t="str">
        <f>VLOOKUP(G503,'1996 Pres Raw'!C:D,2,FALSE)</f>
        <v>Nome</v>
      </c>
      <c r="K503" s="211" t="s">
        <v>5869</v>
      </c>
      <c r="L503" s="211" t="s">
        <v>5933</v>
      </c>
      <c r="M503" s="211" t="s">
        <v>5266</v>
      </c>
      <c r="N503" s="211" t="s">
        <v>5933</v>
      </c>
      <c r="O503" t="e">
        <f t="shared" si="14"/>
        <v>#N/A</v>
      </c>
      <c r="P503" t="e">
        <f t="shared" si="15"/>
        <v>#N/A</v>
      </c>
    </row>
    <row r="504" spans="1:16" x14ac:dyDescent="0.25">
      <c r="A504" s="193" t="s">
        <v>5391</v>
      </c>
      <c r="B504" s="193" t="s">
        <v>4540</v>
      </c>
      <c r="C504" s="211" t="str">
        <f>VLOOKUP(A504,'1996 Pres Raw'!A:C,1,FALSE)</f>
        <v>37-991</v>
      </c>
      <c r="D504" s="211" t="str">
        <f>VLOOKUP(A504,'1996 Pres Raw'!A:C,3,FALSE)</f>
        <v>ABSENTE</v>
      </c>
      <c r="G504" s="193" t="s">
        <v>4540</v>
      </c>
      <c r="H504" t="str">
        <f>VLOOKUP(G504,'1996 Pres Raw'!C:D,1,FALSE)</f>
        <v>ABSENTEE</v>
      </c>
      <c r="I504">
        <f>VLOOKUP(G504,'1996 Pres Raw'!C:D,2,FALSE)</f>
        <v>0</v>
      </c>
      <c r="K504" s="211" t="s">
        <v>5317</v>
      </c>
      <c r="L504" s="211" t="s">
        <v>5936</v>
      </c>
      <c r="M504" s="211" t="s">
        <v>5301</v>
      </c>
      <c r="N504" s="211" t="s">
        <v>5936</v>
      </c>
      <c r="O504" t="str">
        <f t="shared" si="14"/>
        <v>36-690</v>
      </c>
      <c r="P504" t="str">
        <f t="shared" si="15"/>
        <v>TULUKSAK</v>
      </c>
    </row>
    <row r="505" spans="1:16" x14ac:dyDescent="0.25">
      <c r="A505" s="193" t="s">
        <v>5390</v>
      </c>
      <c r="B505" s="193" t="s">
        <v>4541</v>
      </c>
      <c r="C505" s="211" t="str">
        <f>VLOOKUP(A505,'1996 Pres Raw'!A:C,1,FALSE)</f>
        <v>37-995</v>
      </c>
      <c r="D505" s="211" t="str">
        <f>VLOOKUP(A505,'1996 Pres Raw'!A:C,3,FALSE)</f>
        <v>QUESTON</v>
      </c>
      <c r="G505" s="193" t="s">
        <v>4541</v>
      </c>
      <c r="H505" t="str">
        <f>VLOOKUP(G505,'1996 Pres Raw'!C:D,1,FALSE)</f>
        <v>QUESTION</v>
      </c>
      <c r="I505">
        <f>VLOOKUP(G505,'1996 Pres Raw'!C:D,2,FALSE)</f>
        <v>0</v>
      </c>
      <c r="K505" s="211" t="s">
        <v>5314</v>
      </c>
      <c r="L505" s="211" t="s">
        <v>5928</v>
      </c>
      <c r="M505" s="211" t="s">
        <v>5302</v>
      </c>
      <c r="N505" s="211" t="s">
        <v>5928</v>
      </c>
      <c r="O505" t="str">
        <f t="shared" si="14"/>
        <v>36-695</v>
      </c>
      <c r="P505" t="str">
        <f t="shared" si="15"/>
        <v>TYONEK</v>
      </c>
    </row>
    <row r="506" spans="1:16" x14ac:dyDescent="0.25">
      <c r="A506" s="193" t="s">
        <v>5389</v>
      </c>
      <c r="B506" s="193" t="s">
        <v>4542</v>
      </c>
      <c r="C506" s="211" t="str">
        <f>VLOOKUP(A506,'1996 Pres Raw'!A:C,1,FALSE)</f>
        <v>37-TOT</v>
      </c>
      <c r="D506" s="211" t="str">
        <f>VLOOKUP(A506,'1996 Pres Raw'!A:C,3,FALSE)</f>
        <v>TOTALS</v>
      </c>
      <c r="G506" s="193" t="s">
        <v>4542</v>
      </c>
      <c r="H506" t="str">
        <f>VLOOKUP(G506,'1996 Pres Raw'!C:D,1,FALSE)</f>
        <v>TOTAL</v>
      </c>
      <c r="I506">
        <f>VLOOKUP(G506,'1996 Pres Raw'!C:D,2,FALSE)</f>
        <v>0</v>
      </c>
      <c r="K506" s="211" t="s">
        <v>5313</v>
      </c>
      <c r="L506" s="211" t="s">
        <v>5935</v>
      </c>
      <c r="M506" s="211" t="s">
        <v>5303</v>
      </c>
      <c r="N506" s="211" t="s">
        <v>5935</v>
      </c>
      <c r="O506" t="str">
        <f t="shared" si="14"/>
        <v>36-700</v>
      </c>
      <c r="P506" t="str">
        <f t="shared" si="15"/>
        <v>VENETIE</v>
      </c>
    </row>
    <row r="507" spans="1:16" x14ac:dyDescent="0.25">
      <c r="A507" s="193" t="s">
        <v>5470</v>
      </c>
      <c r="B507" s="193" t="s">
        <v>5417</v>
      </c>
      <c r="C507" s="211" t="str">
        <f>VLOOKUP(A507,'1996 Pres Raw'!A:C,1,FALSE)</f>
        <v>38-105</v>
      </c>
      <c r="D507" s="211" t="str">
        <f>VLOOKUP(A507,'1996 Pres Raw'!A:C,3,FALSE)</f>
        <v>ALAKANUK</v>
      </c>
      <c r="G507" s="193" t="s">
        <v>5417</v>
      </c>
      <c r="H507" t="str">
        <f>VLOOKUP(G507,'1996 Pres Raw'!C:D,1,FALSE)</f>
        <v>ALAKANUK</v>
      </c>
      <c r="I507" t="str">
        <f>VLOOKUP(G507,'1996 Pres Raw'!C:D,2,FALSE)</f>
        <v>Wade-Hampton</v>
      </c>
      <c r="K507" s="211" t="s">
        <v>5309</v>
      </c>
      <c r="M507" s="211" t="s">
        <v>5631</v>
      </c>
      <c r="O507" t="str">
        <f t="shared" si="14"/>
        <v>36-991</v>
      </c>
      <c r="P507" t="str">
        <f t="shared" si="15"/>
        <v>ABSENTEE</v>
      </c>
    </row>
    <row r="508" spans="1:16" x14ac:dyDescent="0.25">
      <c r="A508" s="193" t="s">
        <v>5471</v>
      </c>
      <c r="B508" s="193" t="s">
        <v>5418</v>
      </c>
      <c r="C508" s="211" t="str">
        <f>VLOOKUP(A508,'1996 Pres Raw'!A:C,1,FALSE)</f>
        <v>38-115</v>
      </c>
      <c r="D508" s="211" t="str">
        <f>VLOOKUP(A508,'1996 Pres Raw'!A:C,3,FALSE)</f>
        <v>CHEVAK</v>
      </c>
      <c r="G508" s="193" t="s">
        <v>5418</v>
      </c>
      <c r="H508" t="str">
        <f>VLOOKUP(G508,'1996 Pres Raw'!C:D,1,FALSE)</f>
        <v>CHEVAK</v>
      </c>
      <c r="I508" t="str">
        <f>VLOOKUP(G508,'1996 Pres Raw'!C:D,2,FALSE)</f>
        <v>Wade-Hampton</v>
      </c>
      <c r="K508" s="211" t="s">
        <v>5308</v>
      </c>
      <c r="M508" s="211" t="s">
        <v>5632</v>
      </c>
      <c r="O508" t="str">
        <f t="shared" si="14"/>
        <v>36-995</v>
      </c>
      <c r="P508" t="str">
        <f t="shared" si="15"/>
        <v>QUESTION</v>
      </c>
    </row>
    <row r="509" spans="1:16" x14ac:dyDescent="0.25">
      <c r="A509" s="193" t="s">
        <v>5472</v>
      </c>
      <c r="B509" s="193" t="s">
        <v>5419</v>
      </c>
      <c r="C509" s="211" t="str">
        <f>VLOOKUP(A509,'1996 Pres Raw'!A:C,1,FALSE)</f>
        <v>38-125</v>
      </c>
      <c r="D509" s="211" t="str">
        <f>VLOOKUP(A509,'1996 Pres Raw'!A:C,3,FALSE)</f>
        <v>ELIM</v>
      </c>
      <c r="G509" s="193" t="s">
        <v>5419</v>
      </c>
      <c r="H509" t="str">
        <f>VLOOKUP(G509,'1996 Pres Raw'!C:D,1,FALSE)</f>
        <v>ELIM</v>
      </c>
      <c r="I509" t="str">
        <f>VLOOKUP(G509,'1996 Pres Raw'!C:D,2,FALSE)</f>
        <v>Nome</v>
      </c>
      <c r="K509" s="211" t="s">
        <v>5307</v>
      </c>
      <c r="M509" s="211" t="s">
        <v>5639</v>
      </c>
      <c r="O509" t="str">
        <f t="shared" si="14"/>
        <v>36-TOT</v>
      </c>
      <c r="P509" t="str">
        <f t="shared" si="15"/>
        <v>TOTAL</v>
      </c>
    </row>
    <row r="510" spans="1:16" x14ac:dyDescent="0.25">
      <c r="A510" s="193" t="s">
        <v>5473</v>
      </c>
      <c r="B510" s="193" t="s">
        <v>5420</v>
      </c>
      <c r="C510" s="211" t="str">
        <f>VLOOKUP(A510,'1996 Pres Raw'!A:C,1,FALSE)</f>
        <v>38-130</v>
      </c>
      <c r="D510" s="211" t="str">
        <f>VLOOKUP(A510,'1996 Pres Raw'!A:C,3,FALSE)</f>
        <v>EMMONAK</v>
      </c>
      <c r="G510" s="193" t="s">
        <v>5420</v>
      </c>
      <c r="H510" t="str">
        <f>VLOOKUP(G510,'1996 Pres Raw'!C:D,1,FALSE)</f>
        <v>EMMONAK</v>
      </c>
      <c r="I510" t="str">
        <f>VLOOKUP(G510,'1996 Pres Raw'!C:D,2,FALSE)</f>
        <v>Wade-Hampton</v>
      </c>
      <c r="O510" t="e">
        <f t="shared" si="14"/>
        <v>#N/A</v>
      </c>
      <c r="P510" t="e">
        <f t="shared" si="15"/>
        <v>#N/A</v>
      </c>
    </row>
    <row r="511" spans="1:16" x14ac:dyDescent="0.25">
      <c r="A511" s="193" t="s">
        <v>5474</v>
      </c>
      <c r="B511" s="193" t="s">
        <v>5421</v>
      </c>
      <c r="C511" s="211" t="str">
        <f>VLOOKUP(A511,'1996 Pres Raw'!A:C,1,FALSE)</f>
        <v>38-135</v>
      </c>
      <c r="D511" s="211" t="str">
        <f>VLOOKUP(A511,'1996 Pres Raw'!A:C,3,FALSE)</f>
        <v>GAMBELL</v>
      </c>
      <c r="G511" s="193" t="s">
        <v>5421</v>
      </c>
      <c r="H511" t="str">
        <f>VLOOKUP(G511,'1996 Pres Raw'!C:D,1,FALSE)</f>
        <v>GAMBELL</v>
      </c>
      <c r="I511" t="str">
        <f>VLOOKUP(G511,'1996 Pres Raw'!C:D,2,FALSE)</f>
        <v>Nome</v>
      </c>
      <c r="K511" s="211" t="s">
        <v>5404</v>
      </c>
      <c r="L511" s="211" t="s">
        <v>5938</v>
      </c>
      <c r="M511" s="211" t="s">
        <v>5364</v>
      </c>
      <c r="N511" s="211" t="s">
        <v>5938</v>
      </c>
      <c r="O511" t="str">
        <f t="shared" si="14"/>
        <v>37-005</v>
      </c>
      <c r="P511" t="str">
        <f t="shared" si="15"/>
        <v>AMBLER</v>
      </c>
    </row>
    <row r="512" spans="1:16" x14ac:dyDescent="0.25">
      <c r="A512" s="193" t="s">
        <v>5475</v>
      </c>
      <c r="B512" s="193" t="s">
        <v>5422</v>
      </c>
      <c r="C512" s="211" t="str">
        <f>VLOOKUP(A512,'1996 Pres Raw'!A:C,1,FALSE)</f>
        <v>38-140</v>
      </c>
      <c r="D512" s="211" t="str">
        <f>VLOOKUP(A512,'1996 Pres Raw'!A:C,3,FALSE)</f>
        <v>GOLOVIN</v>
      </c>
      <c r="G512" s="193" t="s">
        <v>5422</v>
      </c>
      <c r="H512" t="str">
        <f>VLOOKUP(G512,'1996 Pres Raw'!C:D,1,FALSE)</f>
        <v>GOLOVIN</v>
      </c>
      <c r="I512" t="str">
        <f>VLOOKUP(G512,'1996 Pres Raw'!C:D,2,FALSE)</f>
        <v>Nome</v>
      </c>
      <c r="K512" s="211" t="s">
        <v>5405</v>
      </c>
      <c r="L512" s="211" t="s">
        <v>5939</v>
      </c>
      <c r="M512" s="211" t="s">
        <v>5870</v>
      </c>
      <c r="N512" s="211" t="s">
        <v>5939</v>
      </c>
      <c r="O512" t="str">
        <f t="shared" si="14"/>
        <v>37-010</v>
      </c>
      <c r="P512" t="str">
        <f t="shared" si="15"/>
        <v>ANKTVK PASS</v>
      </c>
    </row>
    <row r="513" spans="1:16" x14ac:dyDescent="0.25">
      <c r="A513" s="193" t="s">
        <v>5476</v>
      </c>
      <c r="B513" s="193" t="s">
        <v>5423</v>
      </c>
      <c r="C513" s="211" t="str">
        <f>VLOOKUP(A513,'1996 Pres Raw'!A:C,1,FALSE)</f>
        <v>38-145</v>
      </c>
      <c r="D513" s="211" t="str">
        <f>VLOOKUP(A513,'1996 Pres Raw'!A:C,3,FALSE)</f>
        <v>HOOPER BAY</v>
      </c>
      <c r="G513" s="193" t="s">
        <v>5423</v>
      </c>
      <c r="H513" t="str">
        <f>VLOOKUP(G513,'1996 Pres Raw'!C:D,1,FALSE)</f>
        <v>HOOPER BAY</v>
      </c>
      <c r="I513" t="str">
        <f>VLOOKUP(G513,'1996 Pres Raw'!C:D,2,FALSE)</f>
        <v>Wade-Hampton</v>
      </c>
      <c r="K513" s="211" t="s">
        <v>5406</v>
      </c>
      <c r="L513" s="211" t="s">
        <v>5939</v>
      </c>
      <c r="M513" s="211" t="s">
        <v>5366</v>
      </c>
      <c r="N513" s="211" t="s">
        <v>5939</v>
      </c>
      <c r="O513" t="str">
        <f t="shared" si="14"/>
        <v>37-015</v>
      </c>
      <c r="P513" t="str">
        <f t="shared" si="15"/>
        <v>ATQASUK</v>
      </c>
    </row>
    <row r="514" spans="1:16" x14ac:dyDescent="0.25">
      <c r="A514" s="193" t="s">
        <v>5477</v>
      </c>
      <c r="B514" s="193" t="s">
        <v>5424</v>
      </c>
      <c r="C514" s="211" t="str">
        <f>VLOOKUP(A514,'1996 Pres Raw'!A:C,1,FALSE)</f>
        <v>38-150</v>
      </c>
      <c r="D514" s="211" t="str">
        <f>VLOOKUP(A514,'1996 Pres Raw'!A:C,3,FALSE)</f>
        <v>KOTLIK</v>
      </c>
      <c r="G514" s="193" t="s">
        <v>5424</v>
      </c>
      <c r="H514" t="str">
        <f>VLOOKUP(G514,'1996 Pres Raw'!C:D,1,FALSE)</f>
        <v>KOTLIK</v>
      </c>
      <c r="I514" t="str">
        <f>VLOOKUP(G514,'1996 Pres Raw'!C:D,2,FALSE)</f>
        <v>Wade-Hampton</v>
      </c>
      <c r="K514" s="211" t="s">
        <v>5407</v>
      </c>
      <c r="L514" s="211" t="s">
        <v>5939</v>
      </c>
      <c r="M514" s="211" t="s">
        <v>5367</v>
      </c>
      <c r="N514" s="211" t="s">
        <v>5939</v>
      </c>
      <c r="O514" t="str">
        <f t="shared" si="14"/>
        <v>37-020</v>
      </c>
      <c r="P514" t="str">
        <f t="shared" si="15"/>
        <v>BARROW</v>
      </c>
    </row>
    <row r="515" spans="1:16" x14ac:dyDescent="0.25">
      <c r="A515" s="193" t="s">
        <v>5478</v>
      </c>
      <c r="B515" s="193" t="s">
        <v>5425</v>
      </c>
      <c r="C515" s="211" t="str">
        <f>VLOOKUP(A515,'1996 Pres Raw'!A:C,1,FALSE)</f>
        <v>38-155</v>
      </c>
      <c r="D515" s="211" t="str">
        <f>VLOOKUP(A515,'1996 Pres Raw'!A:C,3,FALSE)</f>
        <v>KOYUK</v>
      </c>
      <c r="G515" s="193" t="s">
        <v>5425</v>
      </c>
      <c r="H515" t="str">
        <f>VLOOKUP(G515,'1996 Pres Raw'!C:D,1,FALSE)</f>
        <v>KOYUK</v>
      </c>
      <c r="I515" t="str">
        <f>VLOOKUP(G515,'1996 Pres Raw'!C:D,2,FALSE)</f>
        <v>Nome</v>
      </c>
      <c r="K515" s="211" t="s">
        <v>5408</v>
      </c>
      <c r="L515" s="211" t="s">
        <v>5939</v>
      </c>
      <c r="M515" s="211" t="s">
        <v>5871</v>
      </c>
      <c r="N515" s="211" t="s">
        <v>5939</v>
      </c>
      <c r="O515" t="str">
        <f t="shared" ref="O515:O578" si="16">VLOOKUP(K515,A:B,1,FALSE)</f>
        <v>37-025</v>
      </c>
      <c r="P515" t="str">
        <f t="shared" ref="P515:P578" si="17">VLOOKUP(K515,A:B,2,FALSE)</f>
        <v xml:space="preserve"> BROWERVILLE</v>
      </c>
    </row>
    <row r="516" spans="1:16" x14ac:dyDescent="0.25">
      <c r="A516" s="193" t="s">
        <v>5479</v>
      </c>
      <c r="B516" s="193" t="s">
        <v>5426</v>
      </c>
      <c r="C516" s="211" t="str">
        <f>VLOOKUP(A516,'1996 Pres Raw'!A:C,1,FALSE)</f>
        <v>38-160</v>
      </c>
      <c r="D516" s="211" t="str">
        <f>VLOOKUP(A516,'1996 Pres Raw'!A:C,3,FALSE)</f>
        <v>NOME 1</v>
      </c>
      <c r="G516" s="193" t="s">
        <v>5426</v>
      </c>
      <c r="H516" t="str">
        <f>VLOOKUP(G516,'1996 Pres Raw'!C:D,1,FALSE)</f>
        <v>NOME 1</v>
      </c>
      <c r="I516" t="str">
        <f>VLOOKUP(G516,'1996 Pres Raw'!C:D,2,FALSE)</f>
        <v>Nome</v>
      </c>
      <c r="K516" s="211" t="s">
        <v>5409</v>
      </c>
      <c r="L516" s="211" t="s">
        <v>5938</v>
      </c>
      <c r="M516" s="211" t="s">
        <v>5369</v>
      </c>
      <c r="N516" s="211" t="s">
        <v>5938</v>
      </c>
      <c r="O516" t="str">
        <f t="shared" si="16"/>
        <v>37-030</v>
      </c>
      <c r="P516" t="str">
        <f t="shared" si="17"/>
        <v>BUCKLAND</v>
      </c>
    </row>
    <row r="517" spans="1:16" x14ac:dyDescent="0.25">
      <c r="A517" s="193" t="s">
        <v>5480</v>
      </c>
      <c r="B517" s="193" t="s">
        <v>5427</v>
      </c>
      <c r="C517" s="211" t="str">
        <f>VLOOKUP(A517,'1996 Pres Raw'!A:C,1,FALSE)</f>
        <v>38-165</v>
      </c>
      <c r="D517" s="211" t="str">
        <f>VLOOKUP(A517,'1996 Pres Raw'!A:C,3,FALSE)</f>
        <v>NOME 2</v>
      </c>
      <c r="G517" s="193" t="s">
        <v>5427</v>
      </c>
      <c r="H517" t="str">
        <f>VLOOKUP(G517,'1996 Pres Raw'!C:D,1,FALSE)</f>
        <v>NOME 2</v>
      </c>
      <c r="I517" t="str">
        <f>VLOOKUP(G517,'1996 Pres Raw'!C:D,2,FALSE)</f>
        <v>Nome</v>
      </c>
      <c r="K517" s="211" t="s">
        <v>5410</v>
      </c>
      <c r="L517" s="211" t="s">
        <v>5938</v>
      </c>
      <c r="M517" s="211" t="s">
        <v>5370</v>
      </c>
      <c r="N517" s="211" t="s">
        <v>5938</v>
      </c>
      <c r="O517" t="str">
        <f t="shared" si="16"/>
        <v>37-035</v>
      </c>
      <c r="P517" t="str">
        <f t="shared" si="17"/>
        <v>DEERING</v>
      </c>
    </row>
    <row r="518" spans="1:16" x14ac:dyDescent="0.25">
      <c r="A518" s="193" t="s">
        <v>5481</v>
      </c>
      <c r="B518" s="193" t="s">
        <v>5428</v>
      </c>
      <c r="C518" s="211" t="str">
        <f>VLOOKUP(A518,'1996 Pres Raw'!A:C,1,FALSE)</f>
        <v>38-170</v>
      </c>
      <c r="D518" s="211" t="str">
        <f>VLOOKUP(A518,'1996 Pres Raw'!A:C,3,FALSE)</f>
        <v>SAVOONGA</v>
      </c>
      <c r="G518" s="193" t="s">
        <v>5428</v>
      </c>
      <c r="H518" t="str">
        <f>VLOOKUP(G518,'1996 Pres Raw'!C:D,1,FALSE)</f>
        <v>SAVOONGA</v>
      </c>
      <c r="I518" t="str">
        <f>VLOOKUP(G518,'1996 Pres Raw'!C:D,2,FALSE)</f>
        <v>Nome</v>
      </c>
      <c r="K518" s="211" t="s">
        <v>5872</v>
      </c>
      <c r="L518" s="211" t="s">
        <v>5940</v>
      </c>
      <c r="M518" s="211" t="s">
        <v>5385</v>
      </c>
      <c r="N518" s="211" t="s">
        <v>5940</v>
      </c>
      <c r="O518" t="e">
        <f t="shared" si="16"/>
        <v>#N/A</v>
      </c>
      <c r="P518" t="e">
        <f t="shared" si="17"/>
        <v>#N/A</v>
      </c>
    </row>
    <row r="519" spans="1:16" x14ac:dyDescent="0.25">
      <c r="A519" s="193" t="s">
        <v>5482</v>
      </c>
      <c r="B519" s="193" t="s">
        <v>5429</v>
      </c>
      <c r="C519" s="211" t="str">
        <f>VLOOKUP(A519,'1996 Pres Raw'!A:C,1,FALSE)</f>
        <v>38-175</v>
      </c>
      <c r="D519" s="211" t="str">
        <f>VLOOKUP(A519,'1996 Pres Raw'!A:C,3,FALSE)</f>
        <v>SCAMMON BAY</v>
      </c>
      <c r="G519" s="193" t="s">
        <v>5429</v>
      </c>
      <c r="H519" t="str">
        <f>VLOOKUP(G519,'1996 Pres Raw'!C:D,1,FALSE)</f>
        <v>SCAMMON BAY</v>
      </c>
      <c r="I519" t="str">
        <f>VLOOKUP(G519,'1996 Pres Raw'!C:D,2,FALSE)</f>
        <v>Wade-Hampton</v>
      </c>
      <c r="K519" s="211" t="s">
        <v>5411</v>
      </c>
      <c r="L519" s="211" t="s">
        <v>5939</v>
      </c>
      <c r="M519" s="211" t="s">
        <v>5371</v>
      </c>
      <c r="N519" s="211" t="s">
        <v>5939</v>
      </c>
      <c r="O519" t="str">
        <f t="shared" si="16"/>
        <v>37-040</v>
      </c>
      <c r="P519" t="str">
        <f t="shared" si="17"/>
        <v>KAKTOVIK</v>
      </c>
    </row>
    <row r="520" spans="1:16" x14ac:dyDescent="0.25">
      <c r="A520" s="193" t="s">
        <v>5457</v>
      </c>
      <c r="B520" s="193" t="s">
        <v>5430</v>
      </c>
      <c r="C520" s="211" t="str">
        <f>VLOOKUP(A520,'1996 Pres Raw'!A:C,1,FALSE)</f>
        <v>38-180</v>
      </c>
      <c r="D520" s="211" t="str">
        <f>VLOOKUP(A520,'1996 Pres Raw'!A:C,3,FALSE)</f>
        <v>SHAKTOOLIK</v>
      </c>
      <c r="G520" s="193" t="s">
        <v>5884</v>
      </c>
      <c r="H520" t="str">
        <f>VLOOKUP(G520,'1996 Pres Raw'!C:D,1,FALSE)</f>
        <v>SHAKTOOLIK</v>
      </c>
      <c r="I520" t="str">
        <f>VLOOKUP(G520,'1996 Pres Raw'!C:D,2,FALSE)</f>
        <v>Nome</v>
      </c>
      <c r="K520" s="211" t="s">
        <v>5412</v>
      </c>
      <c r="L520" s="211" t="s">
        <v>5938</v>
      </c>
      <c r="M520" s="211" t="s">
        <v>5372</v>
      </c>
      <c r="N520" s="211" t="s">
        <v>5938</v>
      </c>
      <c r="O520" t="str">
        <f t="shared" si="16"/>
        <v>37-045</v>
      </c>
      <c r="P520" t="str">
        <f t="shared" si="17"/>
        <v>KIANA</v>
      </c>
    </row>
    <row r="521" spans="1:16" x14ac:dyDescent="0.25">
      <c r="A521" s="193" t="s">
        <v>5458</v>
      </c>
      <c r="B521" s="193" t="s">
        <v>5431</v>
      </c>
      <c r="C521" s="211" t="str">
        <f>VLOOKUP(A521,'1996 Pres Raw'!A:C,1,FALSE)</f>
        <v>38-185</v>
      </c>
      <c r="D521" s="211" t="str">
        <f>VLOOKUP(A521,'1996 Pres Raw'!A:C,3,FALSE)</f>
        <v>SHELDON POINT</v>
      </c>
      <c r="G521" s="193" t="s">
        <v>5431</v>
      </c>
      <c r="H521" t="str">
        <f>VLOOKUP(G521,'1996 Pres Raw'!C:D,1,FALSE)</f>
        <v>SHELDON POINT</v>
      </c>
      <c r="I521" t="str">
        <f>VLOOKUP(G521,'1996 Pres Raw'!C:D,2,FALSE)</f>
        <v>Wade-Hampton</v>
      </c>
      <c r="K521" s="211" t="s">
        <v>5413</v>
      </c>
      <c r="L521" s="211" t="s">
        <v>5938</v>
      </c>
      <c r="M521" s="211" t="s">
        <v>5373</v>
      </c>
      <c r="N521" s="211" t="s">
        <v>5938</v>
      </c>
      <c r="O521" t="str">
        <f t="shared" si="16"/>
        <v>37-050</v>
      </c>
      <c r="P521" t="str">
        <f t="shared" si="17"/>
        <v>KIVALINA</v>
      </c>
    </row>
    <row r="522" spans="1:16" x14ac:dyDescent="0.25">
      <c r="A522" s="193" t="s">
        <v>5460</v>
      </c>
      <c r="B522" s="193" t="s">
        <v>5432</v>
      </c>
      <c r="C522" s="211" t="str">
        <f>VLOOKUP(A522,'1996 Pres Raw'!A:C,1,FALSE)</f>
        <v>38-195</v>
      </c>
      <c r="D522" s="211" t="str">
        <f>VLOOKUP(A522,'1996 Pres Raw'!A:C,3,FALSE)</f>
        <v>ST. MICHAEL</v>
      </c>
      <c r="G522" s="193" t="s">
        <v>5432</v>
      </c>
      <c r="H522" t="str">
        <f>VLOOKUP(G522,'1996 Pres Raw'!C:D,1,FALSE)</f>
        <v>ST. MICHAEL</v>
      </c>
      <c r="I522" t="str">
        <f>VLOOKUP(G522,'1996 Pres Raw'!C:D,2,FALSE)</f>
        <v>Nome</v>
      </c>
      <c r="K522" s="211" t="s">
        <v>5414</v>
      </c>
      <c r="L522" s="211" t="s">
        <v>5938</v>
      </c>
      <c r="M522" s="211" t="s">
        <v>5374</v>
      </c>
      <c r="N522" s="211" t="s">
        <v>5938</v>
      </c>
      <c r="O522" t="str">
        <f t="shared" si="16"/>
        <v>37-055</v>
      </c>
      <c r="P522" t="str">
        <f t="shared" si="17"/>
        <v>KOBUK</v>
      </c>
    </row>
    <row r="523" spans="1:16" x14ac:dyDescent="0.25">
      <c r="A523" s="193" t="s">
        <v>5459</v>
      </c>
      <c r="B523" s="193" t="s">
        <v>5433</v>
      </c>
      <c r="C523" s="211" t="str">
        <f>VLOOKUP(A523,'1996 Pres Raw'!A:C,1,FALSE)</f>
        <v>38-200</v>
      </c>
      <c r="D523" s="211" t="str">
        <f>VLOOKUP(A523,'1996 Pres Raw'!A:C,3,FALSE)</f>
        <v>STEBBINS</v>
      </c>
      <c r="G523" s="193" t="s">
        <v>5887</v>
      </c>
      <c r="H523" t="str">
        <f>VLOOKUP(G523,'1996 Pres Raw'!C:D,1,FALSE)</f>
        <v>STEBBINS</v>
      </c>
      <c r="I523" t="str">
        <f>VLOOKUP(G523,'1996 Pres Raw'!C:D,2,FALSE)</f>
        <v>Nome</v>
      </c>
      <c r="K523" s="211" t="s">
        <v>5415</v>
      </c>
      <c r="L523" s="211" t="s">
        <v>5938</v>
      </c>
      <c r="M523" s="211" t="s">
        <v>5375</v>
      </c>
      <c r="N523" s="211" t="s">
        <v>5938</v>
      </c>
      <c r="O523" t="str">
        <f t="shared" si="16"/>
        <v>37-060</v>
      </c>
      <c r="P523" t="str">
        <f t="shared" si="17"/>
        <v>KOTZEBUE</v>
      </c>
    </row>
    <row r="524" spans="1:16" x14ac:dyDescent="0.25">
      <c r="A524" s="193" t="s">
        <v>5461</v>
      </c>
      <c r="B524" s="193" t="s">
        <v>5435</v>
      </c>
      <c r="C524" s="211" t="str">
        <f>VLOOKUP(A524,'1996 Pres Raw'!A:C,1,FALSE)</f>
        <v>38-210</v>
      </c>
      <c r="D524" s="211" t="str">
        <f>VLOOKUP(A524,'1996 Pres Raw'!A:C,3,FALSE)</f>
        <v>UNALAKLEET</v>
      </c>
      <c r="G524" s="193" t="s">
        <v>5435</v>
      </c>
      <c r="H524" t="str">
        <f>VLOOKUP(G524,'1996 Pres Raw'!C:D,1,FALSE)</f>
        <v>UNALAKLEET</v>
      </c>
      <c r="I524" t="str">
        <f>VLOOKUP(G524,'1996 Pres Raw'!C:D,2,FALSE)</f>
        <v>Nome</v>
      </c>
      <c r="K524" s="211" t="s">
        <v>5416</v>
      </c>
      <c r="L524" s="211" t="s">
        <v>5938</v>
      </c>
      <c r="M524" s="211" t="s">
        <v>5873</v>
      </c>
      <c r="N524" s="211" t="s">
        <v>5938</v>
      </c>
      <c r="O524" t="str">
        <f t="shared" si="16"/>
        <v>37-065</v>
      </c>
      <c r="P524" t="str">
        <f t="shared" si="17"/>
        <v>NOTAK</v>
      </c>
    </row>
    <row r="525" spans="1:16" x14ac:dyDescent="0.25">
      <c r="A525" s="193" t="s">
        <v>5462</v>
      </c>
      <c r="B525" s="193" t="s">
        <v>5434</v>
      </c>
      <c r="C525" s="211" t="str">
        <f>VLOOKUP(A525,'1996 Pres Raw'!A:C,1,FALSE)</f>
        <v>38-220</v>
      </c>
      <c r="D525" s="211" t="str">
        <f>VLOOKUP(A525,'1996 Pres Raw'!A:C,3,FALSE)</f>
        <v>WHITE MOUNTAIN</v>
      </c>
      <c r="G525" s="193" t="s">
        <v>5434</v>
      </c>
      <c r="H525" t="str">
        <f>VLOOKUP(G525,'1996 Pres Raw'!C:D,1,FALSE)</f>
        <v>WHITE MOUNTAIN</v>
      </c>
      <c r="I525" t="str">
        <f>VLOOKUP(G525,'1996 Pres Raw'!C:D,2,FALSE)</f>
        <v>Nome</v>
      </c>
      <c r="K525" s="211" t="s">
        <v>5392</v>
      </c>
      <c r="L525" s="211" t="s">
        <v>5938</v>
      </c>
      <c r="M525" s="211" t="s">
        <v>5377</v>
      </c>
      <c r="N525" s="211" t="s">
        <v>5938</v>
      </c>
      <c r="O525" t="str">
        <f t="shared" si="16"/>
        <v>37-070</v>
      </c>
      <c r="P525" t="str">
        <f t="shared" si="17"/>
        <v>NOORVIK</v>
      </c>
    </row>
    <row r="526" spans="1:16" x14ac:dyDescent="0.25">
      <c r="A526" s="193" t="s">
        <v>5463</v>
      </c>
      <c r="B526" s="193" t="s">
        <v>5436</v>
      </c>
      <c r="C526" s="211" t="e">
        <f>VLOOKUP(A526,'1996 Pres Raw'!A:C,1,FALSE)</f>
        <v>#N/A</v>
      </c>
      <c r="D526" s="211" t="e">
        <f>VLOOKUP(A526,'1996 Pres Raw'!A:C,3,FALSE)</f>
        <v>#N/A</v>
      </c>
      <c r="G526" s="193" t="s">
        <v>5436</v>
      </c>
      <c r="H526" t="str">
        <f>VLOOKUP(G526,'1996 Pres Raw'!C:D,1,FALSE)</f>
        <v>MEKORYUK</v>
      </c>
      <c r="I526" t="str">
        <f>VLOOKUP(G526,'1996 Pres Raw'!C:D,2,FALSE)</f>
        <v>Bethel</v>
      </c>
      <c r="K526" s="211" t="s">
        <v>5393</v>
      </c>
      <c r="L526" s="211" t="s">
        <v>5938</v>
      </c>
      <c r="M526" s="211" t="s">
        <v>5378</v>
      </c>
      <c r="N526" s="211" t="s">
        <v>5938</v>
      </c>
      <c r="O526" t="str">
        <f t="shared" si="16"/>
        <v>37-075</v>
      </c>
      <c r="P526" t="str">
        <f t="shared" si="17"/>
        <v>NUIQSUT</v>
      </c>
    </row>
    <row r="527" spans="1:16" x14ac:dyDescent="0.25">
      <c r="A527" s="193" t="s">
        <v>5464</v>
      </c>
      <c r="B527" s="193" t="s">
        <v>5437</v>
      </c>
      <c r="C527" s="211" t="e">
        <f>VLOOKUP(A527,'1996 Pres Raw'!A:C,1,FALSE)</f>
        <v>#N/A</v>
      </c>
      <c r="D527" s="211" t="e">
        <f>VLOOKUP(A527,'1996 Pres Raw'!A:C,3,FALSE)</f>
        <v>#N/A</v>
      </c>
      <c r="G527" s="193" t="s">
        <v>5437</v>
      </c>
      <c r="H527" t="str">
        <f>VLOOKUP(G527,'1996 Pres Raw'!C:D,1,FALSE)</f>
        <v>NEWTOK</v>
      </c>
      <c r="I527" t="str">
        <f>VLOOKUP(G527,'1996 Pres Raw'!C:D,2,FALSE)</f>
        <v>Bethel</v>
      </c>
      <c r="K527" s="211" t="s">
        <v>5394</v>
      </c>
      <c r="L527" s="211" t="s">
        <v>5939</v>
      </c>
      <c r="M527" s="211" t="s">
        <v>5874</v>
      </c>
      <c r="N527" s="211" t="s">
        <v>5939</v>
      </c>
      <c r="O527" t="str">
        <f t="shared" si="16"/>
        <v>37-080</v>
      </c>
      <c r="P527" t="str">
        <f t="shared" si="17"/>
        <v>PONT HOPE</v>
      </c>
    </row>
    <row r="528" spans="1:16" x14ac:dyDescent="0.25">
      <c r="A528" s="193" t="s">
        <v>5465</v>
      </c>
      <c r="B528" s="193" t="s">
        <v>5438</v>
      </c>
      <c r="C528" s="211" t="e">
        <f>VLOOKUP(A528,'1996 Pres Raw'!A:C,1,FALSE)</f>
        <v>#N/A</v>
      </c>
      <c r="D528" s="211" t="e">
        <f>VLOOKUP(A528,'1996 Pres Raw'!A:C,3,FALSE)</f>
        <v>#N/A</v>
      </c>
      <c r="G528" s="193" t="s">
        <v>5438</v>
      </c>
      <c r="H528" t="str">
        <f>VLOOKUP(G528,'1996 Pres Raw'!C:D,1,FALSE)</f>
        <v>NIGHTMUTE</v>
      </c>
      <c r="I528" t="str">
        <f>VLOOKUP(G528,'1996 Pres Raw'!C:D,2,FALSE)</f>
        <v>Bethel</v>
      </c>
      <c r="K528" s="211" t="s">
        <v>5395</v>
      </c>
      <c r="L528" s="211" t="s">
        <v>5939</v>
      </c>
      <c r="M528" s="211" t="s">
        <v>5380</v>
      </c>
      <c r="N528" s="211" t="s">
        <v>5939</v>
      </c>
      <c r="O528" t="str">
        <f t="shared" si="16"/>
        <v>37-085</v>
      </c>
      <c r="P528" t="str">
        <f t="shared" si="17"/>
        <v>POINT LAY</v>
      </c>
    </row>
    <row r="529" spans="1:16" x14ac:dyDescent="0.25">
      <c r="A529" s="193" t="s">
        <v>5466</v>
      </c>
      <c r="B529" s="193" t="s">
        <v>5439</v>
      </c>
      <c r="C529" s="211" t="e">
        <f>VLOOKUP(A529,'1996 Pres Raw'!A:C,1,FALSE)</f>
        <v>#N/A</v>
      </c>
      <c r="D529" s="211" t="e">
        <f>VLOOKUP(A529,'1996 Pres Raw'!A:C,3,FALSE)</f>
        <v>#N/A</v>
      </c>
      <c r="G529" s="193" t="s">
        <v>5439</v>
      </c>
      <c r="H529" t="str">
        <f>VLOOKUP(G529,'1996 Pres Raw'!C:D,1,FALSE)</f>
        <v>TOKSOOK BAY</v>
      </c>
      <c r="I529" t="str">
        <f>VLOOKUP(G529,'1996 Pres Raw'!C:D,2,FALSE)</f>
        <v>Bethel</v>
      </c>
      <c r="K529" s="211" t="s">
        <v>5396</v>
      </c>
      <c r="L529" s="211" t="s">
        <v>5938</v>
      </c>
      <c r="M529" s="211" t="s">
        <v>5381</v>
      </c>
      <c r="N529" s="211" t="s">
        <v>5938</v>
      </c>
      <c r="O529" t="str">
        <f t="shared" si="16"/>
        <v>37-090</v>
      </c>
      <c r="P529" t="str">
        <f t="shared" si="17"/>
        <v>SELAWIK</v>
      </c>
    </row>
    <row r="530" spans="1:16" x14ac:dyDescent="0.25">
      <c r="A530" s="193" t="s">
        <v>5467</v>
      </c>
      <c r="B530" s="193" t="s">
        <v>5440</v>
      </c>
      <c r="C530" s="211" t="e">
        <f>VLOOKUP(A530,'1996 Pres Raw'!A:C,1,FALSE)</f>
        <v>#N/A</v>
      </c>
      <c r="D530" s="211" t="e">
        <f>VLOOKUP(A530,'1996 Pres Raw'!A:C,3,FALSE)</f>
        <v>#N/A</v>
      </c>
      <c r="G530" s="193" t="s">
        <v>5440</v>
      </c>
      <c r="H530" t="str">
        <f>VLOOKUP(G530,'1996 Pres Raw'!C:D,1,FALSE)</f>
        <v>TUNUNAK</v>
      </c>
      <c r="I530" t="str">
        <f>VLOOKUP(G530,'1996 Pres Raw'!C:D,2,FALSE)</f>
        <v>Bethel</v>
      </c>
      <c r="K530" s="211" t="s">
        <v>5875</v>
      </c>
      <c r="L530" s="211" t="s">
        <v>5940</v>
      </c>
      <c r="M530" s="211" t="s">
        <v>5386</v>
      </c>
      <c r="N530" s="211" t="s">
        <v>5940</v>
      </c>
      <c r="O530" t="e">
        <f t="shared" si="16"/>
        <v>#N/A</v>
      </c>
      <c r="P530" t="e">
        <f t="shared" si="17"/>
        <v>#N/A</v>
      </c>
    </row>
    <row r="531" spans="1:16" x14ac:dyDescent="0.25">
      <c r="A531" s="193" t="s">
        <v>5468</v>
      </c>
      <c r="B531" s="193" t="s">
        <v>5441</v>
      </c>
      <c r="C531" s="211" t="e">
        <f>VLOOKUP(A531,'1996 Pres Raw'!A:C,1,FALSE)</f>
        <v>#N/A</v>
      </c>
      <c r="D531" s="211" t="e">
        <f>VLOOKUP(A531,'1996 Pres Raw'!A:C,3,FALSE)</f>
        <v>#N/A</v>
      </c>
      <c r="G531" s="193" t="s">
        <v>5441</v>
      </c>
      <c r="H531" t="str">
        <f>VLOOKUP(G531,'1996 Pres Raw'!C:D,1,FALSE)</f>
        <v>FORTUNA LEDGE</v>
      </c>
      <c r="I531" t="str">
        <f>VLOOKUP(G531,'1996 Pres Raw'!C:D,2,FALSE)</f>
        <v>Wade-Hampton</v>
      </c>
      <c r="K531" s="211" t="s">
        <v>5397</v>
      </c>
      <c r="L531" s="211" t="s">
        <v>5938</v>
      </c>
      <c r="M531" s="211" t="s">
        <v>5382</v>
      </c>
      <c r="N531" s="211" t="s">
        <v>5938</v>
      </c>
      <c r="O531" t="str">
        <f t="shared" si="16"/>
        <v>37-095</v>
      </c>
      <c r="P531" t="str">
        <f t="shared" si="17"/>
        <v>SHUNGNAK</v>
      </c>
    </row>
    <row r="532" spans="1:16" x14ac:dyDescent="0.25">
      <c r="A532" s="193" t="s">
        <v>5469</v>
      </c>
      <c r="B532" s="193" t="s">
        <v>5442</v>
      </c>
      <c r="C532" s="211" t="e">
        <f>VLOOKUP(A532,'1996 Pres Raw'!A:C,1,FALSE)</f>
        <v>#N/A</v>
      </c>
      <c r="D532" s="211" t="e">
        <f>VLOOKUP(A532,'1996 Pres Raw'!A:C,3,FALSE)</f>
        <v>#N/A</v>
      </c>
      <c r="G532" s="211" t="s">
        <v>5880</v>
      </c>
      <c r="H532" t="str">
        <f>VLOOKUP(G532,'1996 Pres Raw'!C:D,1,FALSE)</f>
        <v>MOUNTAN VILLAGE</v>
      </c>
      <c r="I532" t="str">
        <f>VLOOKUP(G532,'1996 Pres Raw'!C:D,2,FALSE)</f>
        <v>Wade-Hampton</v>
      </c>
      <c r="K532" s="211" t="s">
        <v>5398</v>
      </c>
      <c r="L532" s="211" t="s">
        <v>5939</v>
      </c>
      <c r="M532" s="211" t="s">
        <v>5383</v>
      </c>
      <c r="N532" s="211" t="s">
        <v>5939</v>
      </c>
      <c r="O532" t="str">
        <f t="shared" si="16"/>
        <v>37-100</v>
      </c>
      <c r="P532" t="str">
        <f t="shared" si="17"/>
        <v>WAINWRIGHT</v>
      </c>
    </row>
    <row r="533" spans="1:16" x14ac:dyDescent="0.25">
      <c r="A533" s="193" t="s">
        <v>5453</v>
      </c>
      <c r="B533" s="193" t="s">
        <v>5443</v>
      </c>
      <c r="C533" s="211" t="e">
        <f>VLOOKUP(A533,'1996 Pres Raw'!A:C,1,FALSE)</f>
        <v>#N/A</v>
      </c>
      <c r="D533" s="211" t="e">
        <f>VLOOKUP(A533,'1996 Pres Raw'!A:C,3,FALSE)</f>
        <v>#N/A</v>
      </c>
      <c r="G533" s="193" t="s">
        <v>5443</v>
      </c>
      <c r="H533" t="str">
        <f>VLOOKUP(G533,'1996 Pres Raw'!C:D,1,FALSE)</f>
        <v>PILOT STATION</v>
      </c>
      <c r="I533" t="str">
        <f>VLOOKUP(G533,'1996 Pres Raw'!C:D,2,FALSE)</f>
        <v>Wade-Hampton</v>
      </c>
      <c r="K533" s="211" t="s">
        <v>5876</v>
      </c>
      <c r="L533" s="211" t="s">
        <v>5940</v>
      </c>
      <c r="M533" s="211" t="s">
        <v>5388</v>
      </c>
      <c r="N533" s="211" t="s">
        <v>5940</v>
      </c>
      <c r="O533" t="e">
        <f t="shared" si="16"/>
        <v>#N/A</v>
      </c>
      <c r="P533" t="e">
        <f t="shared" si="17"/>
        <v>#N/A</v>
      </c>
    </row>
    <row r="534" spans="1:16" x14ac:dyDescent="0.25">
      <c r="A534" s="193" t="s">
        <v>5454</v>
      </c>
      <c r="B534" s="193" t="s">
        <v>5444</v>
      </c>
      <c r="C534" s="211" t="e">
        <f>VLOOKUP(A534,'1996 Pres Raw'!A:C,1,FALSE)</f>
        <v>#N/A</v>
      </c>
      <c r="D534" s="211" t="e">
        <f>VLOOKUP(A534,'1996 Pres Raw'!A:C,3,FALSE)</f>
        <v>#N/A</v>
      </c>
      <c r="G534" s="193" t="s">
        <v>5444</v>
      </c>
      <c r="H534" t="str">
        <f>VLOOKUP(G534,'1996 Pres Raw'!C:D,1,FALSE)</f>
        <v>PITKAS POINT</v>
      </c>
      <c r="I534" t="str">
        <f>VLOOKUP(G534,'1996 Pres Raw'!C:D,2,FALSE)</f>
        <v>Wade-Hampton</v>
      </c>
      <c r="K534" s="211" t="s">
        <v>5391</v>
      </c>
      <c r="M534" s="211" t="s">
        <v>5631</v>
      </c>
      <c r="O534" t="str">
        <f t="shared" si="16"/>
        <v>37-991</v>
      </c>
      <c r="P534" t="str">
        <f t="shared" si="17"/>
        <v>ABSENTEE</v>
      </c>
    </row>
    <row r="535" spans="1:16" x14ac:dyDescent="0.25">
      <c r="A535" s="193" t="s">
        <v>5455</v>
      </c>
      <c r="B535" s="193" t="s">
        <v>5445</v>
      </c>
      <c r="C535" s="211" t="e">
        <f>VLOOKUP(A535,'1996 Pres Raw'!A:C,1,FALSE)</f>
        <v>#N/A</v>
      </c>
      <c r="D535" s="211" t="e">
        <f>VLOOKUP(A535,'1996 Pres Raw'!A:C,3,FALSE)</f>
        <v>#N/A</v>
      </c>
      <c r="G535" s="193" t="s">
        <v>5445</v>
      </c>
      <c r="H535" t="str">
        <f>VLOOKUP(G535,'1996 Pres Raw'!C:D,1,FALSE)</f>
        <v>RUSSIAN MISSION</v>
      </c>
      <c r="I535" t="str">
        <f>VLOOKUP(G535,'1996 Pres Raw'!C:D,2,FALSE)</f>
        <v>Wade-Hampton</v>
      </c>
      <c r="K535" s="211" t="s">
        <v>5390</v>
      </c>
      <c r="M535" s="211" t="s">
        <v>5632</v>
      </c>
      <c r="O535" t="str">
        <f t="shared" si="16"/>
        <v>37-995</v>
      </c>
      <c r="P535" t="str">
        <f t="shared" si="17"/>
        <v>QUESTION</v>
      </c>
    </row>
    <row r="536" spans="1:16" x14ac:dyDescent="0.25">
      <c r="A536" s="193" t="s">
        <v>5456</v>
      </c>
      <c r="B536" s="193" t="s">
        <v>5446</v>
      </c>
      <c r="C536" s="211" t="e">
        <f>VLOOKUP(A536,'1996 Pres Raw'!A:C,1,FALSE)</f>
        <v>#N/A</v>
      </c>
      <c r="D536" s="211" t="e">
        <f>VLOOKUP(A536,'1996 Pres Raw'!A:C,3,FALSE)</f>
        <v>#N/A</v>
      </c>
      <c r="G536" s="193" t="s">
        <v>5886</v>
      </c>
      <c r="H536" t="str">
        <f>VLOOKUP(G536,'1996 Pres Raw'!C:D,1,FALSE)</f>
        <v>ST. MARY'S</v>
      </c>
      <c r="I536" t="str">
        <f>VLOOKUP(G536,'1996 Pres Raw'!C:D,2,FALSE)</f>
        <v>Wade-Hampton</v>
      </c>
      <c r="K536" s="211" t="s">
        <v>5389</v>
      </c>
      <c r="M536" s="211" t="s">
        <v>5639</v>
      </c>
      <c r="O536" t="str">
        <f t="shared" si="16"/>
        <v>37-TOT</v>
      </c>
      <c r="P536" t="str">
        <f t="shared" si="17"/>
        <v>TOTAL</v>
      </c>
    </row>
    <row r="537" spans="1:16" x14ac:dyDescent="0.25">
      <c r="A537" s="193" t="s">
        <v>5450</v>
      </c>
      <c r="B537" s="193" t="s">
        <v>4540</v>
      </c>
      <c r="C537" s="211" t="str">
        <f>VLOOKUP(A537,'1996 Pres Raw'!A:C,1,FALSE)</f>
        <v>38-991</v>
      </c>
      <c r="D537" s="211" t="str">
        <f>VLOOKUP(A537,'1996 Pres Raw'!A:C,3,FALSE)</f>
        <v>ABSENTE</v>
      </c>
      <c r="G537" s="193" t="s">
        <v>4540</v>
      </c>
      <c r="H537" t="str">
        <f>VLOOKUP(G537,'1996 Pres Raw'!C:D,1,FALSE)</f>
        <v>ABSENTEE</v>
      </c>
      <c r="I537">
        <f>VLOOKUP(G537,'1996 Pres Raw'!C:D,2,FALSE)</f>
        <v>0</v>
      </c>
      <c r="O537" t="e">
        <f t="shared" si="16"/>
        <v>#N/A</v>
      </c>
      <c r="P537" t="e">
        <f t="shared" si="17"/>
        <v>#N/A</v>
      </c>
    </row>
    <row r="538" spans="1:16" x14ac:dyDescent="0.25">
      <c r="A538" s="193" t="s">
        <v>5451</v>
      </c>
      <c r="B538" s="193" t="s">
        <v>4541</v>
      </c>
      <c r="C538" s="211" t="str">
        <f>VLOOKUP(A538,'1996 Pres Raw'!A:C,1,FALSE)</f>
        <v>38-995</v>
      </c>
      <c r="D538" s="211" t="str">
        <f>VLOOKUP(A538,'1996 Pres Raw'!A:C,3,FALSE)</f>
        <v>QUESTON</v>
      </c>
      <c r="G538" s="193" t="s">
        <v>4541</v>
      </c>
      <c r="H538" t="str">
        <f>VLOOKUP(G538,'1996 Pres Raw'!C:D,1,FALSE)</f>
        <v>QUESTION</v>
      </c>
      <c r="I538">
        <f>VLOOKUP(G538,'1996 Pres Raw'!C:D,2,FALSE)</f>
        <v>0</v>
      </c>
      <c r="K538" s="211" t="s">
        <v>5470</v>
      </c>
      <c r="L538" s="211" t="s">
        <v>5937</v>
      </c>
      <c r="M538" s="211" t="s">
        <v>5417</v>
      </c>
      <c r="N538" s="211" t="s">
        <v>5937</v>
      </c>
      <c r="O538" t="str">
        <f t="shared" si="16"/>
        <v>38-105</v>
      </c>
      <c r="P538" t="str">
        <f t="shared" si="17"/>
        <v>ALAKANUK</v>
      </c>
    </row>
    <row r="539" spans="1:16" x14ac:dyDescent="0.25">
      <c r="A539" s="193" t="s">
        <v>5452</v>
      </c>
      <c r="B539" s="193" t="s">
        <v>4542</v>
      </c>
      <c r="C539" s="211" t="str">
        <f>VLOOKUP(A539,'1996 Pres Raw'!A:C,1,FALSE)</f>
        <v>38-TOT</v>
      </c>
      <c r="D539" s="211" t="str">
        <f>VLOOKUP(A539,'1996 Pres Raw'!A:C,3,FALSE)</f>
        <v>TOTALS</v>
      </c>
      <c r="G539" s="193" t="s">
        <v>4542</v>
      </c>
      <c r="H539" t="str">
        <f>VLOOKUP(G539,'1996 Pres Raw'!C:D,1,FALSE)</f>
        <v>TOTAL</v>
      </c>
      <c r="I539">
        <f>VLOOKUP(G539,'1996 Pres Raw'!C:D,2,FALSE)</f>
        <v>0</v>
      </c>
      <c r="K539" s="211" t="s">
        <v>5877</v>
      </c>
      <c r="L539" s="211" t="s">
        <v>5940</v>
      </c>
      <c r="M539" s="211" t="s">
        <v>5384</v>
      </c>
      <c r="N539" s="211" t="s">
        <v>5940</v>
      </c>
      <c r="O539" t="e">
        <f t="shared" si="16"/>
        <v>#N/A</v>
      </c>
      <c r="P539" t="e">
        <f t="shared" si="17"/>
        <v>#N/A</v>
      </c>
    </row>
    <row r="540" spans="1:16" x14ac:dyDescent="0.25">
      <c r="A540" s="193" t="s">
        <v>5520</v>
      </c>
      <c r="B540" s="193" t="s">
        <v>5485</v>
      </c>
      <c r="C540" s="211" t="str">
        <f>VLOOKUP(A540,'1996 Pres Raw'!A:C,1,FALSE)</f>
        <v>39-225</v>
      </c>
      <c r="D540" s="211" t="str">
        <f>VLOOKUP(A540,'1996 Pres Raw'!A:C,3,FALSE)</f>
        <v>AKIACHAK</v>
      </c>
      <c r="G540" s="193" t="s">
        <v>5485</v>
      </c>
      <c r="H540" t="str">
        <f>VLOOKUP(G540,'1996 Pres Raw'!C:D,1,FALSE)</f>
        <v>AKIACHAK</v>
      </c>
      <c r="I540" t="str">
        <f>VLOOKUP(G540,'1996 Pres Raw'!C:D,2,FALSE)</f>
        <v>Bethel</v>
      </c>
      <c r="K540" s="211" t="s">
        <v>5471</v>
      </c>
      <c r="L540" s="211" t="s">
        <v>5937</v>
      </c>
      <c r="M540" s="211" t="s">
        <v>5418</v>
      </c>
      <c r="N540" s="211" t="s">
        <v>5937</v>
      </c>
      <c r="O540" t="str">
        <f t="shared" si="16"/>
        <v>38-115</v>
      </c>
      <c r="P540" t="str">
        <f t="shared" si="17"/>
        <v>CHEVAK</v>
      </c>
    </row>
    <row r="541" spans="1:16" x14ac:dyDescent="0.25">
      <c r="A541" s="193" t="s">
        <v>5521</v>
      </c>
      <c r="B541" s="193" t="s">
        <v>5486</v>
      </c>
      <c r="C541" s="211" t="str">
        <f>VLOOKUP(A541,'1996 Pres Raw'!A:C,1,FALSE)</f>
        <v>39-230</v>
      </c>
      <c r="D541" s="211" t="str">
        <f>VLOOKUP(A541,'1996 Pres Raw'!A:C,3,FALSE)</f>
        <v>AKIAK</v>
      </c>
      <c r="G541" s="193" t="s">
        <v>5486</v>
      </c>
      <c r="H541" t="str">
        <f>VLOOKUP(G541,'1996 Pres Raw'!C:D,1,FALSE)</f>
        <v>AKIAK</v>
      </c>
      <c r="I541" t="str">
        <f>VLOOKUP(G541,'1996 Pres Raw'!C:D,2,FALSE)</f>
        <v>Bethel</v>
      </c>
      <c r="K541" s="211" t="s">
        <v>5472</v>
      </c>
      <c r="L541" s="211" t="s">
        <v>5940</v>
      </c>
      <c r="M541" s="211" t="s">
        <v>5419</v>
      </c>
      <c r="N541" s="211" t="s">
        <v>5940</v>
      </c>
      <c r="O541" t="str">
        <f t="shared" si="16"/>
        <v>38-125</v>
      </c>
      <c r="P541" t="str">
        <f t="shared" si="17"/>
        <v>ELIM</v>
      </c>
    </row>
    <row r="542" spans="1:16" x14ac:dyDescent="0.25">
      <c r="A542" s="193" t="s">
        <v>5522</v>
      </c>
      <c r="B542" s="193" t="s">
        <v>5487</v>
      </c>
      <c r="C542" s="211" t="str">
        <f>VLOOKUP(A542,'1996 Pres Raw'!A:C,1,FALSE)</f>
        <v>39-235</v>
      </c>
      <c r="D542" s="211" t="str">
        <f>VLOOKUP(A542,'1996 Pres Raw'!A:C,3,FALSE)</f>
        <v>ATMAUTLUAK</v>
      </c>
      <c r="G542" s="193" t="s">
        <v>5892</v>
      </c>
      <c r="H542" t="str">
        <f>VLOOKUP(G542,'1996 Pres Raw'!C:D,1,FALSE)</f>
        <v>ATMAUTLUAK</v>
      </c>
      <c r="I542" t="str">
        <f>VLOOKUP(G542,'1996 Pres Raw'!C:D,2,FALSE)</f>
        <v>Bethel</v>
      </c>
      <c r="K542" s="211" t="s">
        <v>5473</v>
      </c>
      <c r="L542" s="211" t="s">
        <v>5937</v>
      </c>
      <c r="M542" s="211" t="s">
        <v>5420</v>
      </c>
      <c r="N542" s="211" t="s">
        <v>5937</v>
      </c>
      <c r="O542" t="str">
        <f t="shared" si="16"/>
        <v>38-130</v>
      </c>
      <c r="P542" t="str">
        <f t="shared" si="17"/>
        <v>EMMONAK</v>
      </c>
    </row>
    <row r="543" spans="1:16" x14ac:dyDescent="0.25">
      <c r="A543" s="193" t="s">
        <v>5523</v>
      </c>
      <c r="B543" s="193" t="s">
        <v>5488</v>
      </c>
      <c r="C543" s="211" t="str">
        <f>VLOOKUP(A543,'1996 Pres Raw'!A:C,1,FALSE)</f>
        <v>39-240</v>
      </c>
      <c r="D543" s="211" t="str">
        <f>VLOOKUP(A543,'1996 Pres Raw'!A:C,3,FALSE)</f>
        <v>BETHEL 1</v>
      </c>
      <c r="G543" s="193" t="s">
        <v>5488</v>
      </c>
      <c r="H543" t="str">
        <f>VLOOKUP(G543,'1996 Pres Raw'!C:D,1,FALSE)</f>
        <v>BETHEL 1</v>
      </c>
      <c r="I543" t="str">
        <f>VLOOKUP(G543,'1996 Pres Raw'!C:D,2,FALSE)</f>
        <v>Bethel</v>
      </c>
      <c r="K543" s="211" t="s">
        <v>5474</v>
      </c>
      <c r="L543" s="211" t="s">
        <v>5940</v>
      </c>
      <c r="M543" s="211" t="s">
        <v>5421</v>
      </c>
      <c r="N543" s="211" t="s">
        <v>5940</v>
      </c>
      <c r="O543" t="str">
        <f t="shared" si="16"/>
        <v>38-135</v>
      </c>
      <c r="P543" t="str">
        <f t="shared" si="17"/>
        <v>GAMBELL</v>
      </c>
    </row>
    <row r="544" spans="1:16" x14ac:dyDescent="0.25">
      <c r="A544" s="193" t="s">
        <v>5524</v>
      </c>
      <c r="B544" s="193" t="s">
        <v>5489</v>
      </c>
      <c r="C544" s="211" t="str">
        <f>VLOOKUP(A544,'1996 Pres Raw'!A:C,1,FALSE)</f>
        <v>39-245</v>
      </c>
      <c r="D544" s="211" t="str">
        <f>VLOOKUP(A544,'1996 Pres Raw'!A:C,3,FALSE)</f>
        <v>BETHEL 2</v>
      </c>
      <c r="G544" s="193" t="s">
        <v>5489</v>
      </c>
      <c r="H544" t="str">
        <f>VLOOKUP(G544,'1996 Pres Raw'!C:D,1,FALSE)</f>
        <v>BETHEL 2</v>
      </c>
      <c r="I544" t="str">
        <f>VLOOKUP(G544,'1996 Pres Raw'!C:D,2,FALSE)</f>
        <v>Bethel</v>
      </c>
      <c r="K544" s="211" t="s">
        <v>5475</v>
      </c>
      <c r="L544" s="211" t="s">
        <v>5940</v>
      </c>
      <c r="M544" s="211" t="s">
        <v>5422</v>
      </c>
      <c r="N544" s="211" t="s">
        <v>5940</v>
      </c>
      <c r="O544" t="str">
        <f t="shared" si="16"/>
        <v>38-140</v>
      </c>
      <c r="P544" t="str">
        <f t="shared" si="17"/>
        <v>GOLOVIN</v>
      </c>
    </row>
    <row r="545" spans="1:16" x14ac:dyDescent="0.25">
      <c r="A545" s="193" t="s">
        <v>5525</v>
      </c>
      <c r="B545" s="193" t="s">
        <v>5490</v>
      </c>
      <c r="C545" s="211" t="str">
        <f>VLOOKUP(A545,'1996 Pres Raw'!A:C,1,FALSE)</f>
        <v>39-250</v>
      </c>
      <c r="D545" s="211" t="str">
        <f>VLOOKUP(A545,'1996 Pres Raw'!A:C,3,FALSE)</f>
        <v>BETHEL 3</v>
      </c>
      <c r="G545" s="193" t="s">
        <v>5490</v>
      </c>
      <c r="H545" t="str">
        <f>VLOOKUP(G545,'1996 Pres Raw'!C:D,1,FALSE)</f>
        <v>BETHEL 3</v>
      </c>
      <c r="I545" t="str">
        <f>VLOOKUP(G545,'1996 Pres Raw'!C:D,2,FALSE)</f>
        <v>Bethel</v>
      </c>
      <c r="K545" s="211" t="s">
        <v>5476</v>
      </c>
      <c r="L545" s="211" t="s">
        <v>5937</v>
      </c>
      <c r="M545" s="211" t="s">
        <v>5423</v>
      </c>
      <c r="N545" s="211" t="s">
        <v>5937</v>
      </c>
      <c r="O545" t="str">
        <f t="shared" si="16"/>
        <v>38-145</v>
      </c>
      <c r="P545" t="str">
        <f t="shared" si="17"/>
        <v>HOOPER BAY</v>
      </c>
    </row>
    <row r="546" spans="1:16" x14ac:dyDescent="0.25">
      <c r="A546" s="193" t="s">
        <v>5526</v>
      </c>
      <c r="B546" s="193" t="s">
        <v>5491</v>
      </c>
      <c r="C546" s="211" t="str">
        <f>VLOOKUP(A546,'1996 Pres Raw'!A:C,1,FALSE)</f>
        <v>39-255</v>
      </c>
      <c r="D546" s="211" t="str">
        <f>VLOOKUP(A546,'1996 Pres Raw'!A:C,3,FALSE)</f>
        <v>CHEFORNAK</v>
      </c>
      <c r="G546" s="193" t="s">
        <v>5491</v>
      </c>
      <c r="H546" t="str">
        <f>VLOOKUP(G546,'1996 Pres Raw'!C:D,1,FALSE)</f>
        <v>CHEFORNAK</v>
      </c>
      <c r="I546" t="str">
        <f>VLOOKUP(G546,'1996 Pres Raw'!C:D,2,FALSE)</f>
        <v>Bethel</v>
      </c>
      <c r="K546" s="211" t="s">
        <v>5477</v>
      </c>
      <c r="L546" s="211" t="s">
        <v>5937</v>
      </c>
      <c r="M546" s="211" t="s">
        <v>5424</v>
      </c>
      <c r="N546" s="211" t="s">
        <v>5937</v>
      </c>
      <c r="O546" t="str">
        <f t="shared" si="16"/>
        <v>38-150</v>
      </c>
      <c r="P546" t="str">
        <f t="shared" si="17"/>
        <v>KOTLIK</v>
      </c>
    </row>
    <row r="547" spans="1:16" x14ac:dyDescent="0.25">
      <c r="A547" s="193" t="s">
        <v>5527</v>
      </c>
      <c r="B547" s="193" t="s">
        <v>5492</v>
      </c>
      <c r="C547" s="211" t="str">
        <f>VLOOKUP(A547,'1996 Pres Raw'!A:C,1,FALSE)</f>
        <v>39-260</v>
      </c>
      <c r="D547" s="211" t="str">
        <f>VLOOKUP(A547,'1996 Pres Raw'!A:C,3,FALSE)</f>
        <v>EEK</v>
      </c>
      <c r="G547" s="193" t="s">
        <v>5492</v>
      </c>
      <c r="H547" t="str">
        <f>VLOOKUP(G547,'1996 Pres Raw'!C:D,1,FALSE)</f>
        <v>EEK</v>
      </c>
      <c r="I547" t="str">
        <f>VLOOKUP(G547,'1996 Pres Raw'!C:D,2,FALSE)</f>
        <v>Bethel</v>
      </c>
      <c r="K547" s="211" t="s">
        <v>5478</v>
      </c>
      <c r="L547" s="211" t="s">
        <v>5940</v>
      </c>
      <c r="M547" s="211" t="s">
        <v>5425</v>
      </c>
      <c r="N547" s="211" t="s">
        <v>5940</v>
      </c>
      <c r="O547" t="str">
        <f t="shared" si="16"/>
        <v>38-155</v>
      </c>
      <c r="P547" t="str">
        <f t="shared" si="17"/>
        <v>KOYUK</v>
      </c>
    </row>
    <row r="548" spans="1:16" x14ac:dyDescent="0.25">
      <c r="A548" s="193" t="s">
        <v>5528</v>
      </c>
      <c r="B548" s="193" t="s">
        <v>5493</v>
      </c>
      <c r="C548" s="211" t="str">
        <f>VLOOKUP(A548,'1996 Pres Raw'!A:C,1,FALSE)</f>
        <v>39-265</v>
      </c>
      <c r="D548" s="211" t="str">
        <f>VLOOKUP(A548,'1996 Pres Raw'!A:C,3,FALSE)</f>
        <v>GOODNEWS BAY</v>
      </c>
      <c r="G548" s="193" t="s">
        <v>5493</v>
      </c>
      <c r="H548" t="str">
        <f>VLOOKUP(G548,'1996 Pres Raw'!C:D,1,FALSE)</f>
        <v>GOODNEWS BAY</v>
      </c>
      <c r="I548" t="str">
        <f>VLOOKUP(G548,'1996 Pres Raw'!C:D,2,FALSE)</f>
        <v>Bethel</v>
      </c>
      <c r="K548" s="211" t="s">
        <v>5878</v>
      </c>
      <c r="L548" s="211" t="s">
        <v>5936</v>
      </c>
      <c r="M548" s="211" t="s">
        <v>5436</v>
      </c>
      <c r="N548" s="211" t="s">
        <v>5936</v>
      </c>
      <c r="O548" t="e">
        <f t="shared" si="16"/>
        <v>#N/A</v>
      </c>
      <c r="P548" t="e">
        <f t="shared" si="17"/>
        <v>#N/A</v>
      </c>
    </row>
    <row r="549" spans="1:16" x14ac:dyDescent="0.25">
      <c r="A549" s="193" t="s">
        <v>5529</v>
      </c>
      <c r="B549" s="193" t="s">
        <v>5494</v>
      </c>
      <c r="C549" s="211" t="str">
        <f>VLOOKUP(A549,'1996 Pres Raw'!A:C,1,FALSE)</f>
        <v>39-270</v>
      </c>
      <c r="D549" s="211" t="str">
        <f>VLOOKUP(A549,'1996 Pres Raw'!A:C,3,FALSE)</f>
        <v>KASIGLUK</v>
      </c>
      <c r="G549" s="193" t="s">
        <v>5494</v>
      </c>
      <c r="H549" t="str">
        <f>VLOOKUP(G549,'1996 Pres Raw'!C:D,1,FALSE)</f>
        <v>KASIGLUK</v>
      </c>
      <c r="I549" t="str">
        <f>VLOOKUP(G549,'1996 Pres Raw'!C:D,2,FALSE)</f>
        <v>Bethel</v>
      </c>
      <c r="K549" s="211" t="s">
        <v>5879</v>
      </c>
      <c r="L549" s="211" t="s">
        <v>5937</v>
      </c>
      <c r="M549" s="211" t="s">
        <v>5880</v>
      </c>
      <c r="N549" s="211" t="s">
        <v>5937</v>
      </c>
      <c r="O549" t="e">
        <f t="shared" si="16"/>
        <v>#N/A</v>
      </c>
      <c r="P549" t="e">
        <f t="shared" si="17"/>
        <v>#N/A</v>
      </c>
    </row>
    <row r="550" spans="1:16" x14ac:dyDescent="0.25">
      <c r="A550" s="193" t="s">
        <v>5530</v>
      </c>
      <c r="B550" s="193" t="s">
        <v>5495</v>
      </c>
      <c r="C550" s="211" t="str">
        <f>VLOOKUP(A550,'1996 Pres Raw'!A:C,1,FALSE)</f>
        <v>39-275</v>
      </c>
      <c r="D550" s="211" t="str">
        <f>VLOOKUP(A550,'1996 Pres Raw'!A:C,3,FALSE)</f>
        <v>KIPNUK</v>
      </c>
      <c r="G550" s="193" t="s">
        <v>5495</v>
      </c>
      <c r="H550" t="str">
        <f>VLOOKUP(G550,'1996 Pres Raw'!C:D,1,FALSE)</f>
        <v>KIPNUK</v>
      </c>
      <c r="I550" t="str">
        <f>VLOOKUP(G550,'1996 Pres Raw'!C:D,2,FALSE)</f>
        <v>Bethel</v>
      </c>
      <c r="K550" s="211" t="s">
        <v>5881</v>
      </c>
      <c r="L550" s="211" t="s">
        <v>5936</v>
      </c>
      <c r="M550" s="211" t="s">
        <v>5437</v>
      </c>
      <c r="N550" s="211" t="s">
        <v>5936</v>
      </c>
      <c r="O550" t="e">
        <f t="shared" si="16"/>
        <v>#N/A</v>
      </c>
      <c r="P550" t="e">
        <f t="shared" si="17"/>
        <v>#N/A</v>
      </c>
    </row>
    <row r="551" spans="1:16" x14ac:dyDescent="0.25">
      <c r="A551" s="193" t="s">
        <v>5531</v>
      </c>
      <c r="B551" s="193" t="s">
        <v>5496</v>
      </c>
      <c r="C551" s="211" t="str">
        <f>VLOOKUP(A551,'1996 Pres Raw'!A:C,1,FALSE)</f>
        <v>39-280</v>
      </c>
      <c r="D551" s="211" t="str">
        <f>VLOOKUP(A551,'1996 Pres Raw'!A:C,3,FALSE)</f>
        <v>KONGIGANAK</v>
      </c>
      <c r="G551" s="193" t="s">
        <v>5496</v>
      </c>
      <c r="H551" t="str">
        <f>VLOOKUP(G551,'1996 Pres Raw'!C:D,1,FALSE)</f>
        <v>KONGIGANAK</v>
      </c>
      <c r="I551" t="str">
        <f>VLOOKUP(G551,'1996 Pres Raw'!C:D,2,FALSE)</f>
        <v>BEthel</v>
      </c>
      <c r="K551" s="211" t="s">
        <v>5882</v>
      </c>
      <c r="L551" s="211" t="s">
        <v>5936</v>
      </c>
      <c r="M551" s="211" t="s">
        <v>5438</v>
      </c>
      <c r="N551" s="211" t="s">
        <v>5936</v>
      </c>
      <c r="O551" t="e">
        <f t="shared" si="16"/>
        <v>#N/A</v>
      </c>
      <c r="P551" t="e">
        <f t="shared" si="17"/>
        <v>#N/A</v>
      </c>
    </row>
    <row r="552" spans="1:16" x14ac:dyDescent="0.25">
      <c r="A552" s="193" t="s">
        <v>5532</v>
      </c>
      <c r="B552" s="193" t="s">
        <v>5497</v>
      </c>
      <c r="C552" s="211" t="str">
        <f>VLOOKUP(A552,'1996 Pres Raw'!A:C,1,FALSE)</f>
        <v>39-285</v>
      </c>
      <c r="D552" s="211" t="str">
        <f>VLOOKUP(A552,'1996 Pres Raw'!A:C,3,FALSE)</f>
        <v>KWETHLUK</v>
      </c>
      <c r="G552" s="193" t="s">
        <v>5497</v>
      </c>
      <c r="H552" t="str">
        <f>VLOOKUP(G552,'1996 Pres Raw'!C:D,1,FALSE)</f>
        <v>KWETHLUK</v>
      </c>
      <c r="I552" t="str">
        <f>VLOOKUP(G552,'1996 Pres Raw'!C:D,2,FALSE)</f>
        <v>Bethel</v>
      </c>
      <c r="K552" s="211" t="s">
        <v>5479</v>
      </c>
      <c r="L552" s="211" t="s">
        <v>5940</v>
      </c>
      <c r="M552" s="211" t="s">
        <v>5426</v>
      </c>
      <c r="N552" s="211" t="s">
        <v>5940</v>
      </c>
      <c r="O552" t="str">
        <f t="shared" si="16"/>
        <v>38-160</v>
      </c>
      <c r="P552" t="str">
        <f t="shared" si="17"/>
        <v>NOME 1</v>
      </c>
    </row>
    <row r="553" spans="1:16" x14ac:dyDescent="0.25">
      <c r="A553" s="193" t="s">
        <v>5509</v>
      </c>
      <c r="B553" s="193" t="s">
        <v>5498</v>
      </c>
      <c r="C553" s="211" t="str">
        <f>VLOOKUP(A553,'1996 Pres Raw'!A:C,1,FALSE)</f>
        <v>39-290</v>
      </c>
      <c r="D553" s="211" t="str">
        <f>VLOOKUP(A553,'1996 Pres Raw'!A:C,3,FALSE)</f>
        <v>KWIGILLINGOK</v>
      </c>
      <c r="G553" s="193" t="s">
        <v>5899</v>
      </c>
      <c r="H553" t="str">
        <f>VLOOKUP(G553,'1996 Pres Raw'!C:D,1,FALSE)</f>
        <v>KWIGILLINGOK</v>
      </c>
      <c r="I553" t="str">
        <f>VLOOKUP(G553,'1996 Pres Raw'!C:D,2,FALSE)</f>
        <v>Bethel</v>
      </c>
      <c r="K553" s="211" t="s">
        <v>5480</v>
      </c>
      <c r="L553" s="211" t="s">
        <v>5940</v>
      </c>
      <c r="M553" s="211" t="s">
        <v>5427</v>
      </c>
      <c r="N553" s="211" t="s">
        <v>5940</v>
      </c>
      <c r="O553" t="str">
        <f t="shared" si="16"/>
        <v>38-165</v>
      </c>
      <c r="P553" t="str">
        <f t="shared" si="17"/>
        <v>NOME 2</v>
      </c>
    </row>
    <row r="554" spans="1:16" x14ac:dyDescent="0.25">
      <c r="A554" s="193" t="s">
        <v>5510</v>
      </c>
      <c r="B554" s="193" t="s">
        <v>5499</v>
      </c>
      <c r="C554" s="211" t="str">
        <f>VLOOKUP(A554,'1996 Pres Raw'!A:C,1,FALSE)</f>
        <v>39-300</v>
      </c>
      <c r="D554" s="211" t="str">
        <f>VLOOKUP(A554,'1996 Pres Raw'!A:C,3,FALSE)</f>
        <v>NAPAKIAK</v>
      </c>
      <c r="G554" s="193" t="s">
        <v>5499</v>
      </c>
      <c r="H554" t="str">
        <f>VLOOKUP(G554,'1996 Pres Raw'!C:D,1,FALSE)</f>
        <v>NAPAKIAK</v>
      </c>
      <c r="I554" t="str">
        <f>VLOOKUP(G554,'1996 Pres Raw'!C:D,2,FALSE)</f>
        <v>Bethel</v>
      </c>
      <c r="K554" s="211" t="s">
        <v>5883</v>
      </c>
      <c r="L554" s="211" t="s">
        <v>5937</v>
      </c>
      <c r="M554" s="211" t="s">
        <v>5444</v>
      </c>
      <c r="N554" s="211" t="s">
        <v>5937</v>
      </c>
      <c r="O554" t="e">
        <f t="shared" si="16"/>
        <v>#N/A</v>
      </c>
      <c r="P554" t="e">
        <f t="shared" si="17"/>
        <v>#N/A</v>
      </c>
    </row>
    <row r="555" spans="1:16" x14ac:dyDescent="0.25">
      <c r="A555" s="193" t="s">
        <v>5511</v>
      </c>
      <c r="B555" s="193" t="s">
        <v>5500</v>
      </c>
      <c r="C555" s="211" t="str">
        <f>VLOOKUP(A555,'1996 Pres Raw'!A:C,1,FALSE)</f>
        <v>39-305</v>
      </c>
      <c r="D555" s="211" t="str">
        <f>VLOOKUP(A555,'1996 Pres Raw'!A:C,3,FALSE)</f>
        <v>NAPASKIAK</v>
      </c>
      <c r="G555" s="193" t="s">
        <v>5500</v>
      </c>
      <c r="H555" t="str">
        <f>VLOOKUP(G555,'1996 Pres Raw'!C:D,1,FALSE)</f>
        <v>NAPASKIAK</v>
      </c>
      <c r="I555" t="str">
        <f>VLOOKUP(G555,'1996 Pres Raw'!C:D,2,FALSE)</f>
        <v>Bethel</v>
      </c>
      <c r="K555" s="211" t="s">
        <v>5481</v>
      </c>
      <c r="L555" s="211" t="s">
        <v>5940</v>
      </c>
      <c r="M555" s="211" t="s">
        <v>5428</v>
      </c>
      <c r="N555" s="211" t="s">
        <v>5940</v>
      </c>
      <c r="O555" t="str">
        <f t="shared" si="16"/>
        <v>38-170</v>
      </c>
      <c r="P555" t="str">
        <f t="shared" si="17"/>
        <v>SAVOONGA</v>
      </c>
    </row>
    <row r="556" spans="1:16" x14ac:dyDescent="0.25">
      <c r="A556" s="193" t="s">
        <v>5512</v>
      </c>
      <c r="B556" s="193" t="s">
        <v>5501</v>
      </c>
      <c r="C556" s="211" t="str">
        <f>VLOOKUP(A556,'1996 Pres Raw'!A:C,1,FALSE)</f>
        <v>39-320</v>
      </c>
      <c r="D556" s="211" t="str">
        <f>VLOOKUP(A556,'1996 Pres Raw'!A:C,3,FALSE)</f>
        <v>NUNAPITCHUCK</v>
      </c>
      <c r="G556" s="193" t="s">
        <v>5902</v>
      </c>
      <c r="H556" t="str">
        <f>VLOOKUP(G556,'1996 Pres Raw'!C:D,1,FALSE)</f>
        <v>NUNAPITCHUCK</v>
      </c>
      <c r="I556" t="str">
        <f>VLOOKUP(G556,'1996 Pres Raw'!C:D,2,FALSE)</f>
        <v>Bethel</v>
      </c>
      <c r="K556" s="211" t="s">
        <v>5482</v>
      </c>
      <c r="L556" s="211" t="s">
        <v>5937</v>
      </c>
      <c r="M556" s="211" t="s">
        <v>5429</v>
      </c>
      <c r="N556" s="211" t="s">
        <v>5937</v>
      </c>
      <c r="O556" t="str">
        <f t="shared" si="16"/>
        <v>38-175</v>
      </c>
      <c r="P556" t="str">
        <f t="shared" si="17"/>
        <v>SCAMMON BAY</v>
      </c>
    </row>
    <row r="557" spans="1:16" x14ac:dyDescent="0.25">
      <c r="A557" s="193" t="s">
        <v>5513</v>
      </c>
      <c r="B557" s="193" t="s">
        <v>5502</v>
      </c>
      <c r="C557" s="211" t="str">
        <f>VLOOKUP(A557,'1996 Pres Raw'!A:C,1,FALSE)</f>
        <v>39-325</v>
      </c>
      <c r="D557" s="211" t="str">
        <f>VLOOKUP(A557,'1996 Pres Raw'!A:C,3,FALSE)</f>
        <v>QUINHAGAK</v>
      </c>
      <c r="G557" s="193" t="s">
        <v>5502</v>
      </c>
      <c r="H557" t="str">
        <f>VLOOKUP(G557,'1996 Pres Raw'!C:D,1,FALSE)</f>
        <v>QUINHAGAK</v>
      </c>
      <c r="I557" t="str">
        <f>VLOOKUP(G557,'1996 Pres Raw'!C:D,2,FALSE)</f>
        <v>Bethel</v>
      </c>
      <c r="K557" s="211" t="s">
        <v>5457</v>
      </c>
      <c r="L557" s="211" t="s">
        <v>5940</v>
      </c>
      <c r="M557" s="211" t="s">
        <v>5884</v>
      </c>
      <c r="N557" s="211" t="s">
        <v>5940</v>
      </c>
      <c r="O557" t="str">
        <f t="shared" si="16"/>
        <v>38-180</v>
      </c>
      <c r="P557" t="str">
        <f t="shared" si="17"/>
        <v>SHALTOOLIK</v>
      </c>
    </row>
    <row r="558" spans="1:16" x14ac:dyDescent="0.25">
      <c r="A558" s="193" t="s">
        <v>5514</v>
      </c>
      <c r="B558" s="193" t="s">
        <v>5503</v>
      </c>
      <c r="C558" s="211" t="str">
        <f>VLOOKUP(A558,'1996 Pres Raw'!A:C,1,FALSE)</f>
        <v>39-335</v>
      </c>
      <c r="D558" s="211" t="str">
        <f>VLOOKUP(A558,'1996 Pres Raw'!A:C,3,FALSE)</f>
        <v>TUNTUTULIAK</v>
      </c>
      <c r="G558" s="193" t="s">
        <v>5503</v>
      </c>
      <c r="H558" t="str">
        <f>VLOOKUP(G558,'1996 Pres Raw'!C:D,1,FALSE)</f>
        <v>TUNTUTULIAK</v>
      </c>
      <c r="I558" t="str">
        <f>VLOOKUP(G558,'1996 Pres Raw'!C:D,2,FALSE)</f>
        <v>Bethel</v>
      </c>
      <c r="K558" s="211" t="s">
        <v>5458</v>
      </c>
      <c r="L558" s="211" t="s">
        <v>5937</v>
      </c>
      <c r="M558" s="211" t="s">
        <v>5431</v>
      </c>
      <c r="N558" s="211" t="s">
        <v>5937</v>
      </c>
      <c r="O558" t="str">
        <f t="shared" si="16"/>
        <v>38-185</v>
      </c>
      <c r="P558" t="str">
        <f t="shared" si="17"/>
        <v>SHELDON POINT</v>
      </c>
    </row>
    <row r="559" spans="1:16" x14ac:dyDescent="0.25">
      <c r="A559" s="193" t="s">
        <v>5515</v>
      </c>
      <c r="B559" s="193" t="s">
        <v>5504</v>
      </c>
      <c r="C559" s="211" t="e">
        <f>VLOOKUP(A559,'1996 Pres Raw'!A:C,1,FALSE)</f>
        <v>#N/A</v>
      </c>
      <c r="D559" s="211" t="e">
        <f>VLOOKUP(A559,'1996 Pres Raw'!A:C,3,FALSE)</f>
        <v>#N/A</v>
      </c>
      <c r="G559" s="193" t="s">
        <v>5504</v>
      </c>
      <c r="H559" t="str">
        <f>VLOOKUP(G559,'1996 Pres Raw'!C:D,1,FALSE)</f>
        <v>ALEKNAGIK</v>
      </c>
      <c r="I559" t="str">
        <f>VLOOKUP(G559,'1996 Pres Raw'!C:D,2,FALSE)</f>
        <v>Dillingham</v>
      </c>
      <c r="K559" s="211" t="s">
        <v>5885</v>
      </c>
      <c r="L559" s="211" t="s">
        <v>5937</v>
      </c>
      <c r="M559" s="211" t="s">
        <v>5886</v>
      </c>
      <c r="N559" s="211" t="s">
        <v>5937</v>
      </c>
      <c r="O559" t="e">
        <f t="shared" si="16"/>
        <v>#N/A</v>
      </c>
      <c r="P559" t="e">
        <f t="shared" si="17"/>
        <v>#N/A</v>
      </c>
    </row>
    <row r="560" spans="1:16" x14ac:dyDescent="0.25">
      <c r="A560" s="193" t="s">
        <v>5516</v>
      </c>
      <c r="B560" s="193" t="s">
        <v>5505</v>
      </c>
      <c r="C560" s="211" t="e">
        <f>VLOOKUP(A560,'1996 Pres Raw'!A:C,1,FALSE)</f>
        <v>#N/A</v>
      </c>
      <c r="D560" s="211" t="e">
        <f>VLOOKUP(A560,'1996 Pres Raw'!A:C,3,FALSE)</f>
        <v>#N/A</v>
      </c>
      <c r="G560" s="211" t="s">
        <v>5894</v>
      </c>
      <c r="H560" t="str">
        <f>VLOOKUP(G560,'1996 Pres Raw'!C:D,1,FALSE)</f>
        <v>CLARK'S PONT</v>
      </c>
      <c r="I560" t="str">
        <f>VLOOKUP(G560,'1996 Pres Raw'!C:D,2,FALSE)</f>
        <v>Dillingham</v>
      </c>
      <c r="K560" s="211" t="s">
        <v>5460</v>
      </c>
      <c r="L560" s="211" t="s">
        <v>5940</v>
      </c>
      <c r="M560" s="211" t="s">
        <v>5432</v>
      </c>
      <c r="N560" s="211" t="s">
        <v>5940</v>
      </c>
      <c r="O560" t="str">
        <f t="shared" si="16"/>
        <v>38-195</v>
      </c>
      <c r="P560" t="str">
        <f t="shared" si="17"/>
        <v>ST. MICHAEL</v>
      </c>
    </row>
    <row r="561" spans="1:16" x14ac:dyDescent="0.25">
      <c r="A561" s="193" t="s">
        <v>5517</v>
      </c>
      <c r="B561" s="193" t="s">
        <v>5506</v>
      </c>
      <c r="C561" s="211" t="e">
        <f>VLOOKUP(A561,'1996 Pres Raw'!A:C,1,FALSE)</f>
        <v>#N/A</v>
      </c>
      <c r="D561" s="211" t="e">
        <f>VLOOKUP(A561,'1996 Pres Raw'!A:C,3,FALSE)</f>
        <v>#N/A</v>
      </c>
      <c r="G561" s="211" t="s">
        <v>5896</v>
      </c>
      <c r="H561" t="str">
        <f>VLOOKUP(G561,'1996 Pres Raw'!C:D,1,FALSE)</f>
        <v>DILLINGAM</v>
      </c>
      <c r="I561" t="str">
        <f>VLOOKUP(G561,'1996 Pres Raw'!C:D,2,FALSE)</f>
        <v>Dillingham</v>
      </c>
      <c r="K561" s="211" t="s">
        <v>5459</v>
      </c>
      <c r="L561" s="211" t="s">
        <v>5940</v>
      </c>
      <c r="M561" s="211" t="s">
        <v>5887</v>
      </c>
      <c r="N561" s="211" t="s">
        <v>5940</v>
      </c>
      <c r="O561" t="str">
        <f t="shared" si="16"/>
        <v>38-200</v>
      </c>
      <c r="P561" t="str">
        <f t="shared" si="17"/>
        <v>STEBBENS</v>
      </c>
    </row>
    <row r="562" spans="1:16" x14ac:dyDescent="0.25">
      <c r="A562" s="193" t="s">
        <v>5518</v>
      </c>
      <c r="B562" s="193" t="s">
        <v>5507</v>
      </c>
      <c r="C562" s="211" t="e">
        <f>VLOOKUP(A562,'1996 Pres Raw'!A:C,1,FALSE)</f>
        <v>#N/A</v>
      </c>
      <c r="D562" s="211" t="e">
        <f>VLOOKUP(A562,'1996 Pres Raw'!A:C,3,FALSE)</f>
        <v>#N/A</v>
      </c>
      <c r="G562" s="193" t="s">
        <v>5507</v>
      </c>
      <c r="H562" t="str">
        <f>VLOOKUP(G562,'1996 Pres Raw'!C:D,1,FALSE)</f>
        <v>MANOKOTAK</v>
      </c>
      <c r="I562" t="str">
        <f>VLOOKUP(G562,'1996 Pres Raw'!C:D,2,FALSE)</f>
        <v>Dillingham</v>
      </c>
      <c r="K562" s="211" t="s">
        <v>5888</v>
      </c>
      <c r="L562" s="211" t="s">
        <v>5940</v>
      </c>
      <c r="M562" s="211" t="s">
        <v>5387</v>
      </c>
      <c r="N562" s="211" t="s">
        <v>5940</v>
      </c>
      <c r="O562" t="e">
        <f t="shared" si="16"/>
        <v>#N/A</v>
      </c>
      <c r="P562" t="e">
        <f t="shared" si="17"/>
        <v>#N/A</v>
      </c>
    </row>
    <row r="563" spans="1:16" x14ac:dyDescent="0.25">
      <c r="A563" s="193" t="s">
        <v>5519</v>
      </c>
      <c r="B563" s="193" t="s">
        <v>5508</v>
      </c>
      <c r="C563" s="211" t="e">
        <f>VLOOKUP(A563,'1996 Pres Raw'!A:C,1,FALSE)</f>
        <v>#N/A</v>
      </c>
      <c r="D563" s="211" t="e">
        <f>VLOOKUP(A563,'1996 Pres Raw'!A:C,3,FALSE)</f>
        <v>#N/A</v>
      </c>
      <c r="G563" s="193" t="s">
        <v>5508</v>
      </c>
      <c r="H563" t="str">
        <f>VLOOKUP(G563,'1996 Pres Raw'!C:D,1,FALSE)</f>
        <v>TOGIAK</v>
      </c>
      <c r="I563" t="str">
        <f>VLOOKUP(G563,'1996 Pres Raw'!C:D,2,FALSE)</f>
        <v>Dillingham</v>
      </c>
      <c r="K563" s="211" t="s">
        <v>5889</v>
      </c>
      <c r="L563" s="211" t="s">
        <v>5936</v>
      </c>
      <c r="M563" s="211" t="s">
        <v>5439</v>
      </c>
      <c r="N563" s="211" t="s">
        <v>5936</v>
      </c>
      <c r="O563" t="e">
        <f t="shared" si="16"/>
        <v>#N/A</v>
      </c>
      <c r="P563" t="e">
        <f t="shared" si="17"/>
        <v>#N/A</v>
      </c>
    </row>
    <row r="564" spans="1:16" x14ac:dyDescent="0.25">
      <c r="A564" s="193" t="s">
        <v>5449</v>
      </c>
      <c r="B564" s="193" t="s">
        <v>4540</v>
      </c>
      <c r="C564" s="211" t="str">
        <f>VLOOKUP(A564,'1996 Pres Raw'!A:C,1,FALSE)</f>
        <v>39-991</v>
      </c>
      <c r="D564" s="211" t="str">
        <f>VLOOKUP(A564,'1996 Pres Raw'!A:C,3,FALSE)</f>
        <v>ABSENTE</v>
      </c>
      <c r="G564" s="193" t="s">
        <v>4540</v>
      </c>
      <c r="H564" t="str">
        <f>VLOOKUP(G564,'1996 Pres Raw'!C:D,1,FALSE)</f>
        <v>ABSENTEE</v>
      </c>
      <c r="I564">
        <f>VLOOKUP(G564,'1996 Pres Raw'!C:D,2,FALSE)</f>
        <v>0</v>
      </c>
      <c r="K564" s="211" t="s">
        <v>5890</v>
      </c>
      <c r="L564" s="211" t="s">
        <v>5936</v>
      </c>
      <c r="M564" s="211" t="s">
        <v>5440</v>
      </c>
      <c r="N564" s="211" t="s">
        <v>5936</v>
      </c>
      <c r="O564" t="e">
        <f t="shared" si="16"/>
        <v>#N/A</v>
      </c>
      <c r="P564" t="e">
        <f t="shared" si="17"/>
        <v>#N/A</v>
      </c>
    </row>
    <row r="565" spans="1:16" x14ac:dyDescent="0.25">
      <c r="A565" s="193" t="s">
        <v>5448</v>
      </c>
      <c r="B565" s="193" t="s">
        <v>4541</v>
      </c>
      <c r="C565" s="211" t="str">
        <f>VLOOKUP(A565,'1996 Pres Raw'!A:C,1,FALSE)</f>
        <v>39-995</v>
      </c>
      <c r="D565" s="211" t="str">
        <f>VLOOKUP(A565,'1996 Pres Raw'!A:C,3,FALSE)</f>
        <v>QUESTON</v>
      </c>
      <c r="G565" s="193" t="s">
        <v>4541</v>
      </c>
      <c r="H565" t="str">
        <f>VLOOKUP(G565,'1996 Pres Raw'!C:D,1,FALSE)</f>
        <v>QUESTION</v>
      </c>
      <c r="I565">
        <f>VLOOKUP(G565,'1996 Pres Raw'!C:D,2,FALSE)</f>
        <v>0</v>
      </c>
      <c r="K565" s="211" t="s">
        <v>5461</v>
      </c>
      <c r="L565" s="211" t="s">
        <v>5940</v>
      </c>
      <c r="M565" s="211" t="s">
        <v>5435</v>
      </c>
      <c r="N565" s="211" t="s">
        <v>5940</v>
      </c>
      <c r="O565" t="str">
        <f t="shared" si="16"/>
        <v>38-210</v>
      </c>
      <c r="P565" t="str">
        <f t="shared" si="17"/>
        <v>UNALAKLEET</v>
      </c>
    </row>
    <row r="566" spans="1:16" x14ac:dyDescent="0.25">
      <c r="A566" s="193" t="s">
        <v>5447</v>
      </c>
      <c r="B566" s="193" t="s">
        <v>4542</v>
      </c>
      <c r="C566" s="211" t="str">
        <f>VLOOKUP(A566,'1996 Pres Raw'!A:C,1,FALSE)</f>
        <v>39-TOT</v>
      </c>
      <c r="D566" s="211" t="str">
        <f>VLOOKUP(A566,'1996 Pres Raw'!A:C,3,FALSE)</f>
        <v>TOTALS</v>
      </c>
      <c r="G566" s="193" t="s">
        <v>4542</v>
      </c>
      <c r="H566" t="str">
        <f>VLOOKUP(G566,'1996 Pres Raw'!C:D,1,FALSE)</f>
        <v>TOTAL</v>
      </c>
      <c r="I566">
        <f>VLOOKUP(G566,'1996 Pres Raw'!C:D,2,FALSE)</f>
        <v>0</v>
      </c>
      <c r="K566" s="211" t="s">
        <v>5462</v>
      </c>
      <c r="L566" s="211" t="s">
        <v>5940</v>
      </c>
      <c r="M566" s="211" t="s">
        <v>5434</v>
      </c>
      <c r="N566" s="211" t="s">
        <v>5940</v>
      </c>
      <c r="O566" t="str">
        <f t="shared" si="16"/>
        <v>38-220</v>
      </c>
      <c r="P566" t="str">
        <f t="shared" si="17"/>
        <v>WHITE MOUNTAIN</v>
      </c>
    </row>
    <row r="567" spans="1:16" x14ac:dyDescent="0.25">
      <c r="A567" s="193" t="s">
        <v>5565</v>
      </c>
      <c r="B567" s="193" t="s">
        <v>5533</v>
      </c>
      <c r="C567" s="211" t="e">
        <f>VLOOKUP(A567,'1996 Pres Raw'!A:C,1,FALSE)</f>
        <v>#N/A</v>
      </c>
      <c r="D567" s="211" t="e">
        <f>VLOOKUP(A567,'1996 Pres Raw'!A:C,3,FALSE)</f>
        <v>#N/A</v>
      </c>
      <c r="G567" s="193" t="s">
        <v>5533</v>
      </c>
      <c r="H567" t="str">
        <f>VLOOKUP(G567,'1996 Pres Raw'!C:D,1,FALSE)</f>
        <v>CHIGNIKS</v>
      </c>
      <c r="I567" t="str">
        <f>VLOOKUP(G567,'1996 Pres Raw'!C:D,2,FALSE)</f>
        <v>Lake and Peninsula</v>
      </c>
      <c r="K567" s="211" t="s">
        <v>5450</v>
      </c>
      <c r="M567" s="211" t="s">
        <v>5631</v>
      </c>
      <c r="O567" t="str">
        <f t="shared" si="16"/>
        <v>38-991</v>
      </c>
      <c r="P567" t="str">
        <f t="shared" si="17"/>
        <v>ABSENTEE</v>
      </c>
    </row>
    <row r="568" spans="1:16" x14ac:dyDescent="0.25">
      <c r="A568" s="193" t="s">
        <v>5566</v>
      </c>
      <c r="B568" s="193" t="s">
        <v>5534</v>
      </c>
      <c r="C568" s="211" t="e">
        <f>VLOOKUP(A568,'1996 Pres Raw'!A:C,1,FALSE)</f>
        <v>#N/A</v>
      </c>
      <c r="D568" s="211" t="e">
        <f>VLOOKUP(A568,'1996 Pres Raw'!A:C,3,FALSE)</f>
        <v>#N/A</v>
      </c>
      <c r="G568" s="193" t="s">
        <v>5534</v>
      </c>
      <c r="H568" t="e">
        <f>VLOOKUP(G568,'1996 Pres Raw'!C:D,1,FALSE)</f>
        <v>#N/A</v>
      </c>
      <c r="I568" t="s">
        <v>5944</v>
      </c>
      <c r="K568" s="211" t="s">
        <v>5451</v>
      </c>
      <c r="M568" s="211" t="s">
        <v>5632</v>
      </c>
      <c r="O568" t="str">
        <f t="shared" si="16"/>
        <v>38-995</v>
      </c>
      <c r="P568" t="str">
        <f t="shared" si="17"/>
        <v>QUESTION</v>
      </c>
    </row>
    <row r="569" spans="1:16" x14ac:dyDescent="0.25">
      <c r="A569" s="193" t="s">
        <v>5577</v>
      </c>
      <c r="B569" s="193" t="s">
        <v>5535</v>
      </c>
      <c r="C569" s="211" t="str">
        <f>VLOOKUP(A569,'1996 Pres Raw'!A:C,1,FALSE)</f>
        <v>40-810</v>
      </c>
      <c r="D569" s="211" t="str">
        <f>VLOOKUP(A569,'1996 Pres Raw'!A:C,3,FALSE)</f>
        <v>AKUTAN</v>
      </c>
      <c r="G569" s="193" t="s">
        <v>5535</v>
      </c>
      <c r="H569" t="str">
        <f>VLOOKUP(G569,'1996 Pres Raw'!C:D,1,FALSE)</f>
        <v>AKUTAN</v>
      </c>
      <c r="I569" t="str">
        <f>VLOOKUP(G569,'1996 Pres Raw'!C:D,2,FALSE)</f>
        <v>Aleutians East</v>
      </c>
      <c r="K569" s="211" t="s">
        <v>5452</v>
      </c>
      <c r="M569" s="211" t="s">
        <v>5639</v>
      </c>
      <c r="O569" t="str">
        <f t="shared" si="16"/>
        <v>38-TOT</v>
      </c>
      <c r="P569" t="str">
        <f t="shared" si="17"/>
        <v>TOTAL</v>
      </c>
    </row>
    <row r="570" spans="1:16" x14ac:dyDescent="0.25">
      <c r="A570" s="193" t="s">
        <v>5567</v>
      </c>
      <c r="B570" s="193" t="s">
        <v>5536</v>
      </c>
      <c r="C570" s="211" t="str">
        <f>VLOOKUP(A570,'1996 Pres Raw'!A:C,1,FALSE)</f>
        <v>40-820</v>
      </c>
      <c r="D570" s="211" t="str">
        <f>VLOOKUP(A570,'1996 Pres Raw'!A:C,3,FALSE)</f>
        <v>ALEUTIANS 1</v>
      </c>
      <c r="G570" s="193" t="s">
        <v>5536</v>
      </c>
      <c r="H570" t="e">
        <f>VLOOKUP(G570,'1996 Pres Raw'!C:D,1,FALSE)</f>
        <v>#N/A</v>
      </c>
      <c r="I570" t="s">
        <v>5944</v>
      </c>
      <c r="O570" t="e">
        <f t="shared" si="16"/>
        <v>#N/A</v>
      </c>
      <c r="P570" t="e">
        <f t="shared" si="17"/>
        <v>#N/A</v>
      </c>
    </row>
    <row r="571" spans="1:16" x14ac:dyDescent="0.25">
      <c r="A571" s="193" t="s">
        <v>5568</v>
      </c>
      <c r="B571" s="193" t="s">
        <v>5537</v>
      </c>
      <c r="C571" s="211" t="str">
        <f>VLOOKUP(A571,'1996 Pres Raw'!A:C,1,FALSE)</f>
        <v>40-830</v>
      </c>
      <c r="D571" s="211" t="str">
        <f>VLOOKUP(A571,'1996 Pres Raw'!A:C,3,FALSE)</f>
        <v>COLD BAY</v>
      </c>
      <c r="G571" s="193" t="s">
        <v>5537</v>
      </c>
      <c r="H571" t="str">
        <f>VLOOKUP(G571,'1996 Pres Raw'!C:D,1,FALSE)</f>
        <v>COLD BAY</v>
      </c>
      <c r="I571" t="str">
        <f>VLOOKUP(G571,'1996 Pres Raw'!C:D,2,FALSE)</f>
        <v>Aleutians East</v>
      </c>
      <c r="K571" s="211" t="s">
        <v>5520</v>
      </c>
      <c r="L571" s="211" t="s">
        <v>5936</v>
      </c>
      <c r="M571" s="211" t="s">
        <v>5485</v>
      </c>
      <c r="N571" s="211" t="s">
        <v>5936</v>
      </c>
      <c r="O571" t="str">
        <f t="shared" si="16"/>
        <v>39-225</v>
      </c>
      <c r="P571" t="str">
        <f t="shared" si="17"/>
        <v>AKIACHAK</v>
      </c>
    </row>
    <row r="572" spans="1:16" x14ac:dyDescent="0.25">
      <c r="A572" s="193" t="s">
        <v>5569</v>
      </c>
      <c r="B572" s="193" t="s">
        <v>5538</v>
      </c>
      <c r="C572" s="211" t="str">
        <f>VLOOKUP(A572,'1996 Pres Raw'!A:C,1,FALSE)</f>
        <v>40-840</v>
      </c>
      <c r="D572" s="211" t="str">
        <f>VLOOKUP(A572,'1996 Pres Raw'!A:C,3,FALSE)</f>
        <v>EGEGIK-PILOT PT</v>
      </c>
      <c r="G572" s="193" t="s">
        <v>5906</v>
      </c>
      <c r="H572" t="str">
        <f>VLOOKUP(G572,'1996 Pres Raw'!C:D,1,FALSE)</f>
        <v>EGEGIK-PILOT PT</v>
      </c>
      <c r="I572" t="str">
        <f>VLOOKUP(G572,'1996 Pres Raw'!C:D,2,FALSE)</f>
        <v>Lake and Peninsula</v>
      </c>
      <c r="K572" s="211" t="s">
        <v>5521</v>
      </c>
      <c r="L572" s="211" t="s">
        <v>5936</v>
      </c>
      <c r="M572" s="211" t="s">
        <v>5486</v>
      </c>
      <c r="N572" s="211" t="s">
        <v>5936</v>
      </c>
      <c r="O572" t="str">
        <f t="shared" si="16"/>
        <v>39-230</v>
      </c>
      <c r="P572" t="str">
        <f t="shared" si="17"/>
        <v>AKIAK</v>
      </c>
    </row>
    <row r="573" spans="1:16" x14ac:dyDescent="0.25">
      <c r="A573" s="193" t="s">
        <v>5570</v>
      </c>
      <c r="B573" s="193" t="s">
        <v>5539</v>
      </c>
      <c r="C573" s="211" t="e">
        <f>VLOOKUP(A573,'1996 Pres Raw'!A:C,1,FALSE)</f>
        <v>#N/A</v>
      </c>
      <c r="D573" s="211" t="e">
        <f>VLOOKUP(A573,'1996 Pres Raw'!A:C,3,FALSE)</f>
        <v>#N/A</v>
      </c>
      <c r="G573" s="193" t="s">
        <v>5539</v>
      </c>
      <c r="H573" t="str">
        <f>VLOOKUP(G573,'1996 Pres Raw'!C:D,1,FALSE)</f>
        <v>EKWOK</v>
      </c>
      <c r="I573" t="str">
        <f>VLOOKUP(G573,'1996 Pres Raw'!C:D,2,FALSE)</f>
        <v>Dillingham</v>
      </c>
      <c r="K573" s="211" t="s">
        <v>5891</v>
      </c>
      <c r="L573" s="211" t="s">
        <v>5941</v>
      </c>
      <c r="M573" s="211" t="s">
        <v>5504</v>
      </c>
      <c r="N573" s="211" t="s">
        <v>5941</v>
      </c>
      <c r="O573" t="e">
        <f t="shared" si="16"/>
        <v>#N/A</v>
      </c>
      <c r="P573" t="e">
        <f t="shared" si="17"/>
        <v>#N/A</v>
      </c>
    </row>
    <row r="574" spans="1:16" x14ac:dyDescent="0.25">
      <c r="A574" s="193" t="s">
        <v>5571</v>
      </c>
      <c r="B574" s="193" t="s">
        <v>5540</v>
      </c>
      <c r="C574" s="211" t="str">
        <f>VLOOKUP(A574,'1996 Pres Raw'!A:C,1,FALSE)</f>
        <v>40-855</v>
      </c>
      <c r="D574" s="211" t="str">
        <f>VLOOKUP(A574,'1996 Pres Raw'!A:C,3,FALSE)</f>
        <v>KING COVE</v>
      </c>
      <c r="G574" s="193" t="s">
        <v>5540</v>
      </c>
      <c r="H574" t="str">
        <f>VLOOKUP(G574,'1996 Pres Raw'!C:D,1,FALSE)</f>
        <v>KING COVE</v>
      </c>
      <c r="I574" t="str">
        <f>VLOOKUP(G574,'1996 Pres Raw'!C:D,2,FALSE)</f>
        <v>Aleutians East</v>
      </c>
      <c r="K574" s="211" t="s">
        <v>5522</v>
      </c>
      <c r="L574" s="211" t="s">
        <v>5936</v>
      </c>
      <c r="M574" s="211" t="s">
        <v>5892</v>
      </c>
      <c r="N574" s="211" t="s">
        <v>5936</v>
      </c>
      <c r="O574" t="str">
        <f t="shared" si="16"/>
        <v>39-235</v>
      </c>
      <c r="P574" t="str">
        <f t="shared" si="17"/>
        <v>ATMAUTLAUK</v>
      </c>
    </row>
    <row r="575" spans="1:16" x14ac:dyDescent="0.25">
      <c r="A575" s="193" t="s">
        <v>5572</v>
      </c>
      <c r="B575" s="193" t="s">
        <v>5541</v>
      </c>
      <c r="C575" s="211" t="str">
        <f>VLOOKUP(A575,'1996 Pres Raw'!A:C,1,FALSE)</f>
        <v>40-860</v>
      </c>
      <c r="D575" s="211" t="str">
        <f>VLOOKUP(A575,'1996 Pres Raw'!A:C,3,FALSE)</f>
        <v>KING SALMON</v>
      </c>
      <c r="G575" s="193" t="s">
        <v>5541</v>
      </c>
      <c r="H575" t="str">
        <f>VLOOKUP(G575,'1996 Pres Raw'!C:D,1,FALSE)</f>
        <v>KING SALMON</v>
      </c>
      <c r="I575" t="str">
        <f>VLOOKUP(G575,'1996 Pres Raw'!C:D,2,FALSE)</f>
        <v>Bristol Bay</v>
      </c>
      <c r="K575" s="211" t="s">
        <v>5523</v>
      </c>
      <c r="L575" s="211" t="s">
        <v>5936</v>
      </c>
      <c r="M575" s="211" t="s">
        <v>5488</v>
      </c>
      <c r="N575" s="211" t="s">
        <v>5936</v>
      </c>
      <c r="O575" t="str">
        <f t="shared" si="16"/>
        <v>39-240</v>
      </c>
      <c r="P575" t="str">
        <f t="shared" si="17"/>
        <v>BETHEL 1</v>
      </c>
    </row>
    <row r="576" spans="1:16" x14ac:dyDescent="0.25">
      <c r="A576" s="193" t="s">
        <v>5573</v>
      </c>
      <c r="B576" s="193" t="s">
        <v>5542</v>
      </c>
      <c r="C576" s="211" t="e">
        <f>VLOOKUP(A576,'1996 Pres Raw'!A:C,1,FALSE)</f>
        <v>#N/A</v>
      </c>
      <c r="D576" s="211" t="e">
        <f>VLOOKUP(A576,'1996 Pres Raw'!A:C,3,FALSE)</f>
        <v>#N/A</v>
      </c>
      <c r="G576" s="193" t="s">
        <v>5542</v>
      </c>
      <c r="H576" t="str">
        <f>VLOOKUP(G576,'1996 Pres Raw'!C:D,1,FALSE)</f>
        <v>KOLIGANEK</v>
      </c>
      <c r="I576" t="str">
        <f>VLOOKUP(G576,'1996 Pres Raw'!C:D,2,FALSE)</f>
        <v>Dillingham</v>
      </c>
      <c r="K576" s="211" t="s">
        <v>5524</v>
      </c>
      <c r="L576" s="211" t="s">
        <v>5936</v>
      </c>
      <c r="M576" s="211" t="s">
        <v>5489</v>
      </c>
      <c r="N576" s="211" t="s">
        <v>5936</v>
      </c>
      <c r="O576" t="str">
        <f t="shared" si="16"/>
        <v>39-245</v>
      </c>
      <c r="P576" t="str">
        <f t="shared" si="17"/>
        <v>BETHEL 2</v>
      </c>
    </row>
    <row r="577" spans="1:16" x14ac:dyDescent="0.25">
      <c r="A577" s="193" t="s">
        <v>5574</v>
      </c>
      <c r="B577" s="193" t="s">
        <v>5543</v>
      </c>
      <c r="C577" s="211" t="str">
        <f>VLOOKUP(A577,'1996 Pres Raw'!A:C,1,FALSE)</f>
        <v>40-875</v>
      </c>
      <c r="D577" s="211" t="str">
        <f>VLOOKUP(A577,'1996 Pres Raw'!A:C,3,FALSE)</f>
        <v>LEVELOCK</v>
      </c>
      <c r="G577" s="193" t="s">
        <v>5543</v>
      </c>
      <c r="H577" t="str">
        <f>VLOOKUP(G577,'1996 Pres Raw'!C:D,1,FALSE)</f>
        <v>LEVELOCK</v>
      </c>
      <c r="I577" t="str">
        <f>VLOOKUP(G577,'1996 Pres Raw'!C:D,2,FALSE)</f>
        <v>Lake and Peninsula</v>
      </c>
      <c r="K577" s="211" t="s">
        <v>5525</v>
      </c>
      <c r="L577" s="211" t="s">
        <v>5936</v>
      </c>
      <c r="M577" s="211" t="s">
        <v>5490</v>
      </c>
      <c r="N577" s="211" t="s">
        <v>5936</v>
      </c>
      <c r="O577" t="str">
        <f t="shared" si="16"/>
        <v>39-250</v>
      </c>
      <c r="P577" t="str">
        <f t="shared" si="17"/>
        <v>BETHEL 3</v>
      </c>
    </row>
    <row r="578" spans="1:16" x14ac:dyDescent="0.25">
      <c r="A578" s="193" t="s">
        <v>5575</v>
      </c>
      <c r="B578" s="193" t="s">
        <v>5544</v>
      </c>
      <c r="C578" s="211" t="str">
        <f>VLOOKUP(A578,'1996 Pres Raw'!A:C,1,FALSE)</f>
        <v>40-885</v>
      </c>
      <c r="D578" s="211" t="str">
        <f>VLOOKUP(A578,'1996 Pres Raw'!A:C,3,FALSE)</f>
        <v>NAKNEK</v>
      </c>
      <c r="G578" s="193" t="s">
        <v>5544</v>
      </c>
      <c r="H578" t="str">
        <f>VLOOKUP(G578,'1996 Pres Raw'!C:D,1,FALSE)</f>
        <v>NAKNEK</v>
      </c>
      <c r="I578" t="str">
        <f>VLOOKUP(G578,'1996 Pres Raw'!C:D,2,FALSE)</f>
        <v>Bristol Bay</v>
      </c>
      <c r="K578" s="211" t="s">
        <v>5526</v>
      </c>
      <c r="L578" s="211" t="s">
        <v>5936</v>
      </c>
      <c r="M578" s="211" t="s">
        <v>5491</v>
      </c>
      <c r="N578" s="211" t="s">
        <v>5936</v>
      </c>
      <c r="O578" t="str">
        <f t="shared" si="16"/>
        <v>39-255</v>
      </c>
      <c r="P578" t="str">
        <f t="shared" si="17"/>
        <v>CHEFORNAK</v>
      </c>
    </row>
    <row r="579" spans="1:16" x14ac:dyDescent="0.25">
      <c r="A579" s="193" t="s">
        <v>5576</v>
      </c>
      <c r="B579" s="193" t="s">
        <v>5545</v>
      </c>
      <c r="C579" s="211" t="e">
        <f>VLOOKUP(A579,'1996 Pres Raw'!A:C,1,FALSE)</f>
        <v>#N/A</v>
      </c>
      <c r="D579" s="211" t="e">
        <f>VLOOKUP(A579,'1996 Pres Raw'!A:C,3,FALSE)</f>
        <v>#N/A</v>
      </c>
      <c r="G579" s="193" t="s">
        <v>5545</v>
      </c>
      <c r="H579" t="str">
        <f>VLOOKUP(G579,'1996 Pres Raw'!C:D,1,FALSE)</f>
        <v>NEW STUYAHOK</v>
      </c>
      <c r="I579" t="str">
        <f>VLOOKUP(G579,'1996 Pres Raw'!C:D,2,FALSE)</f>
        <v>Dillingham</v>
      </c>
      <c r="K579" s="211" t="s">
        <v>5893</v>
      </c>
      <c r="L579" s="211" t="s">
        <v>5941</v>
      </c>
      <c r="M579" s="211" t="s">
        <v>5894</v>
      </c>
      <c r="N579" s="211" t="s">
        <v>5941</v>
      </c>
      <c r="O579" t="e">
        <f t="shared" ref="O579:O623" si="18">VLOOKUP(K579,A:B,1,FALSE)</f>
        <v>#N/A</v>
      </c>
      <c r="P579" t="e">
        <f t="shared" ref="P579:P623" si="19">VLOOKUP(K579,A:B,2,FALSE)</f>
        <v>#N/A</v>
      </c>
    </row>
    <row r="580" spans="1:16" x14ac:dyDescent="0.25">
      <c r="A580" s="193" t="s">
        <v>5557</v>
      </c>
      <c r="B580" s="193" t="s">
        <v>5546</v>
      </c>
      <c r="C580" s="211" t="e">
        <f>VLOOKUP(A580,'1996 Pres Raw'!A:C,1,FALSE)</f>
        <v>#N/A</v>
      </c>
      <c r="D580" s="211" t="e">
        <f>VLOOKUP(A580,'1996 Pres Raw'!A:C,3,FALSE)</f>
        <v>#N/A</v>
      </c>
      <c r="G580" s="193" t="s">
        <v>5958</v>
      </c>
      <c r="H580" t="e">
        <f>VLOOKUP(G580,'1996 Pres Raw'!C:D,1,FALSE)</f>
        <v>#N/A</v>
      </c>
      <c r="I580" t="s">
        <v>5944</v>
      </c>
      <c r="K580" s="211" t="s">
        <v>5895</v>
      </c>
      <c r="L580" s="211" t="s">
        <v>5941</v>
      </c>
      <c r="M580" s="211" t="s">
        <v>5896</v>
      </c>
      <c r="N580" s="211" t="s">
        <v>5941</v>
      </c>
      <c r="O580" t="e">
        <f t="shared" si="18"/>
        <v>#N/A</v>
      </c>
      <c r="P580" t="e">
        <f t="shared" si="19"/>
        <v>#N/A</v>
      </c>
    </row>
    <row r="581" spans="1:16" x14ac:dyDescent="0.25">
      <c r="A581" s="193" t="s">
        <v>5558</v>
      </c>
      <c r="B581" s="193" t="s">
        <v>5547</v>
      </c>
      <c r="C581" s="211" t="str">
        <f>VLOOKUP(A581,'1996 Pres Raw'!A:C,1,FALSE)</f>
        <v>40-905</v>
      </c>
      <c r="D581" s="211" t="str">
        <f>VLOOKUP(A581,'1996 Pres Raw'!A:C,3,FALSE)</f>
        <v>PEDRO BAY</v>
      </c>
      <c r="G581" s="193" t="s">
        <v>5547</v>
      </c>
      <c r="H581" t="str">
        <f>VLOOKUP(G581,'1996 Pres Raw'!C:D,1,FALSE)</f>
        <v>PEDRO BAY</v>
      </c>
      <c r="I581" t="str">
        <f>VLOOKUP(G581,'1996 Pres Raw'!C:D,2,FALSE)</f>
        <v>Lake and Peninsula</v>
      </c>
      <c r="K581" s="211" t="s">
        <v>5527</v>
      </c>
      <c r="L581" s="211" t="s">
        <v>5936</v>
      </c>
      <c r="M581" s="211" t="s">
        <v>5492</v>
      </c>
      <c r="N581" s="211" t="s">
        <v>5936</v>
      </c>
      <c r="O581" t="str">
        <f t="shared" si="18"/>
        <v>39-260</v>
      </c>
      <c r="P581" t="str">
        <f t="shared" si="19"/>
        <v>EEK</v>
      </c>
    </row>
    <row r="582" spans="1:16" x14ac:dyDescent="0.25">
      <c r="A582" s="193" t="s">
        <v>5560</v>
      </c>
      <c r="B582" s="193" t="s">
        <v>5548</v>
      </c>
      <c r="C582" s="211" t="str">
        <f>VLOOKUP(A582,'1996 Pres Raw'!A:C,1,FALSE)</f>
        <v>40-910</v>
      </c>
      <c r="D582" s="211" t="str">
        <f>VLOOKUP(A582,'1996 Pres Raw'!A:C,3,FALSE)</f>
        <v>PORT HEIDEN</v>
      </c>
      <c r="G582" s="193" t="s">
        <v>5548</v>
      </c>
      <c r="H582" t="str">
        <f>VLOOKUP(G582,'1996 Pres Raw'!C:D,1,FALSE)</f>
        <v>PORT HEIDEN</v>
      </c>
      <c r="I582" t="str">
        <f>VLOOKUP(G582,'1996 Pres Raw'!C:D,2,FALSE)</f>
        <v>Lake and Peninsula</v>
      </c>
      <c r="K582" s="211" t="s">
        <v>5897</v>
      </c>
      <c r="L582" s="211" t="s">
        <v>5941</v>
      </c>
      <c r="M582" s="211" t="s">
        <v>5539</v>
      </c>
      <c r="N582" s="211" t="s">
        <v>5941</v>
      </c>
      <c r="O582" t="e">
        <f t="shared" si="18"/>
        <v>#N/A</v>
      </c>
      <c r="P582" t="e">
        <f t="shared" si="19"/>
        <v>#N/A</v>
      </c>
    </row>
    <row r="583" spans="1:16" x14ac:dyDescent="0.25">
      <c r="A583" s="193" t="s">
        <v>5561</v>
      </c>
      <c r="B583" s="193" t="s">
        <v>5549</v>
      </c>
      <c r="C583" s="211" t="str">
        <f>VLOOKUP(A583,'1996 Pres Raw'!A:C,1,FALSE)</f>
        <v>40-915</v>
      </c>
      <c r="D583" s="211" t="str">
        <f>VLOOKUP(A583,'1996 Pres Raw'!A:C,3,FALSE)</f>
        <v>SAND POINT</v>
      </c>
      <c r="G583" s="193" t="s">
        <v>5549</v>
      </c>
      <c r="H583" t="str">
        <f>VLOOKUP(G583,'1996 Pres Raw'!C:D,1,FALSE)</f>
        <v>SAND POINT</v>
      </c>
      <c r="I583" t="str">
        <f>VLOOKUP(G583,'1996 Pres Raw'!C:D,2,FALSE)</f>
        <v>Aleutians East</v>
      </c>
      <c r="K583" s="211" t="s">
        <v>5528</v>
      </c>
      <c r="L583" s="211" t="s">
        <v>5936</v>
      </c>
      <c r="M583" s="211" t="s">
        <v>5493</v>
      </c>
      <c r="N583" s="211" t="s">
        <v>5936</v>
      </c>
      <c r="O583" t="str">
        <f t="shared" si="18"/>
        <v>39-265</v>
      </c>
      <c r="P583" t="str">
        <f t="shared" si="19"/>
        <v>GOODNEWS BAY</v>
      </c>
    </row>
    <row r="584" spans="1:16" x14ac:dyDescent="0.25">
      <c r="A584" s="193" t="s">
        <v>5559</v>
      </c>
      <c r="B584" s="193" t="s">
        <v>5550</v>
      </c>
      <c r="C584" s="211" t="str">
        <f>VLOOKUP(A584,'1996 Pres Raw'!A:C,1,FALSE)</f>
        <v>40-920</v>
      </c>
      <c r="D584" s="211" t="str">
        <f>VLOOKUP(A584,'1996 Pres Raw'!A:C,3,FALSE)</f>
        <v>SOUTH NAKNEK</v>
      </c>
      <c r="G584" s="193" t="s">
        <v>5550</v>
      </c>
      <c r="H584" t="str">
        <f>VLOOKUP(G584,'1996 Pres Raw'!C:D,1,FALSE)</f>
        <v>SOUTH NAKNEK</v>
      </c>
      <c r="I584" t="str">
        <f>VLOOKUP(G584,'1996 Pres Raw'!C:D,2,FALSE)</f>
        <v>Bristol Bay</v>
      </c>
      <c r="K584" s="211" t="s">
        <v>5529</v>
      </c>
      <c r="L584" s="211" t="s">
        <v>5936</v>
      </c>
      <c r="M584" s="211" t="s">
        <v>5494</v>
      </c>
      <c r="N584" s="211" t="s">
        <v>5936</v>
      </c>
      <c r="O584" t="str">
        <f t="shared" si="18"/>
        <v>39-270</v>
      </c>
      <c r="P584" t="str">
        <f t="shared" si="19"/>
        <v>KASIGLUK</v>
      </c>
    </row>
    <row r="585" spans="1:16" x14ac:dyDescent="0.25">
      <c r="A585" s="193" t="s">
        <v>5562</v>
      </c>
      <c r="B585" s="193" t="s">
        <v>5551</v>
      </c>
      <c r="C585" s="211" t="str">
        <f>VLOOKUP(A585,'1996 Pres Raw'!A:C,1,FALSE)</f>
        <v>40-925</v>
      </c>
      <c r="D585" s="211" t="str">
        <f>VLOOKUP(A585,'1996 Pres Raw'!A:C,3,FALSE)</f>
        <v>ST.GEO. ISLAND</v>
      </c>
      <c r="G585" s="193" t="s">
        <v>5912</v>
      </c>
      <c r="H585" t="str">
        <f>VLOOKUP(G585,'1996 Pres Raw'!C:D,1,FALSE)</f>
        <v>ST.GEO. ISLAND</v>
      </c>
      <c r="I585" t="str">
        <f>VLOOKUP(G585,'1996 Pres Raw'!C:D,2,FALSE)</f>
        <v>Aleutians West</v>
      </c>
      <c r="K585" s="211" t="s">
        <v>5530</v>
      </c>
      <c r="L585" s="211" t="s">
        <v>5936</v>
      </c>
      <c r="M585" s="211" t="s">
        <v>5495</v>
      </c>
      <c r="N585" s="211" t="s">
        <v>5936</v>
      </c>
      <c r="O585" t="str">
        <f t="shared" si="18"/>
        <v>39-275</v>
      </c>
      <c r="P585" t="str">
        <f t="shared" si="19"/>
        <v>KIPNUK</v>
      </c>
    </row>
    <row r="586" spans="1:16" x14ac:dyDescent="0.25">
      <c r="A586" s="193" t="s">
        <v>5563</v>
      </c>
      <c r="B586" s="193" t="s">
        <v>5552</v>
      </c>
      <c r="C586" s="211" t="str">
        <f>VLOOKUP(A586,'1996 Pres Raw'!A:C,1,FALSE)</f>
        <v>40-930</v>
      </c>
      <c r="D586" s="211" t="str">
        <f>VLOOKUP(A586,'1996 Pres Raw'!A:C,3,FALSE)</f>
        <v>ST. PAUL ISLAND</v>
      </c>
      <c r="G586" s="193" t="s">
        <v>5913</v>
      </c>
      <c r="H586" t="str">
        <f>VLOOKUP(G586,'1996 Pres Raw'!C:D,1,FALSE)</f>
        <v>ST. PAUL ISLAND</v>
      </c>
      <c r="I586" t="str">
        <f>VLOOKUP(G586,'1996 Pres Raw'!C:D,2,FALSE)</f>
        <v>Aleutians West</v>
      </c>
      <c r="K586" s="211" t="s">
        <v>5898</v>
      </c>
      <c r="L586" s="211" t="s">
        <v>5941</v>
      </c>
      <c r="M586" s="211" t="s">
        <v>5542</v>
      </c>
      <c r="N586" s="211" t="s">
        <v>5941</v>
      </c>
      <c r="O586" t="e">
        <f t="shared" si="18"/>
        <v>#N/A</v>
      </c>
      <c r="P586" t="e">
        <f t="shared" si="19"/>
        <v>#N/A</v>
      </c>
    </row>
    <row r="587" spans="1:16" x14ac:dyDescent="0.25">
      <c r="A587" s="193" t="s">
        <v>5564</v>
      </c>
      <c r="B587" s="193" t="s">
        <v>5553</v>
      </c>
      <c r="C587" s="211" t="str">
        <f>VLOOKUP(A587,'1996 Pres Raw'!A:C,1,FALSE)</f>
        <v>40-940</v>
      </c>
      <c r="D587" s="211" t="str">
        <f>VLOOKUP(A587,'1996 Pres Raw'!A:C,3,FALSE)</f>
        <v>ALEUTIANS 2</v>
      </c>
      <c r="G587" s="193" t="s">
        <v>5553</v>
      </c>
      <c r="H587" t="e">
        <f>VLOOKUP(G587,'1996 Pres Raw'!C:D,1,FALSE)</f>
        <v>#N/A</v>
      </c>
      <c r="I587" t="s">
        <v>5944</v>
      </c>
      <c r="K587" s="211" t="s">
        <v>5531</v>
      </c>
      <c r="L587" s="211" t="s">
        <v>5942</v>
      </c>
      <c r="M587" s="211" t="s">
        <v>5496</v>
      </c>
      <c r="N587" s="211" t="s">
        <v>5942</v>
      </c>
      <c r="O587" t="str">
        <f t="shared" si="18"/>
        <v>39-280</v>
      </c>
      <c r="P587" t="str">
        <f t="shared" si="19"/>
        <v>KONGIGANAK</v>
      </c>
    </row>
    <row r="588" spans="1:16" x14ac:dyDescent="0.25">
      <c r="A588" s="193" t="s">
        <v>5556</v>
      </c>
      <c r="B588" s="193" t="s">
        <v>4540</v>
      </c>
      <c r="C588" s="211" t="str">
        <f>VLOOKUP(A588,'1996 Pres Raw'!A:C,1,FALSE)</f>
        <v>40-991</v>
      </c>
      <c r="D588" s="211" t="str">
        <f>VLOOKUP(A588,'1996 Pres Raw'!A:C,3,FALSE)</f>
        <v>ABSENTE</v>
      </c>
      <c r="G588" s="193" t="s">
        <v>4540</v>
      </c>
      <c r="H588" t="str">
        <f>VLOOKUP(G588,'1996 Pres Raw'!C:D,1,FALSE)</f>
        <v>ABSENTEE</v>
      </c>
      <c r="I588">
        <f>VLOOKUP(G588,'1996 Pres Raw'!C:D,2,FALSE)</f>
        <v>0</v>
      </c>
      <c r="K588" s="211" t="s">
        <v>5532</v>
      </c>
      <c r="L588" s="211" t="s">
        <v>5936</v>
      </c>
      <c r="M588" s="211" t="s">
        <v>5497</v>
      </c>
      <c r="N588" s="211" t="s">
        <v>5936</v>
      </c>
      <c r="O588" t="str">
        <f t="shared" si="18"/>
        <v>39-285</v>
      </c>
      <c r="P588" t="str">
        <f t="shared" si="19"/>
        <v>KWETHLUK</v>
      </c>
    </row>
    <row r="589" spans="1:16" x14ac:dyDescent="0.25">
      <c r="A589" s="193" t="s">
        <v>5555</v>
      </c>
      <c r="B589" s="193" t="s">
        <v>4541</v>
      </c>
      <c r="C589" s="211" t="str">
        <f>VLOOKUP(A589,'1996 Pres Raw'!A:C,1,FALSE)</f>
        <v>40-995</v>
      </c>
      <c r="D589" s="211" t="str">
        <f>VLOOKUP(A589,'1996 Pres Raw'!A:C,3,FALSE)</f>
        <v>QUESTON</v>
      </c>
      <c r="G589" s="193" t="s">
        <v>4541</v>
      </c>
      <c r="H589" t="str">
        <f>VLOOKUP(G589,'1996 Pres Raw'!C:D,1,FALSE)</f>
        <v>QUESTION</v>
      </c>
      <c r="I589">
        <f>VLOOKUP(G589,'1996 Pres Raw'!C:D,2,FALSE)</f>
        <v>0</v>
      </c>
      <c r="K589" s="211" t="s">
        <v>5509</v>
      </c>
      <c r="L589" s="211" t="s">
        <v>5936</v>
      </c>
      <c r="M589" s="211" t="s">
        <v>5899</v>
      </c>
      <c r="N589" s="211" t="s">
        <v>5936</v>
      </c>
      <c r="O589" t="str">
        <f t="shared" si="18"/>
        <v>39-290</v>
      </c>
      <c r="P589" t="str">
        <f t="shared" si="19"/>
        <v>KWIGLLINGOK</v>
      </c>
    </row>
    <row r="590" spans="1:16" x14ac:dyDescent="0.25">
      <c r="A590" s="193" t="s">
        <v>5554</v>
      </c>
      <c r="B590" s="193" t="s">
        <v>4542</v>
      </c>
      <c r="C590" s="211" t="str">
        <f>VLOOKUP(A590,'1996 Pres Raw'!A:C,1,FALSE)</f>
        <v>40-TOT</v>
      </c>
      <c r="D590" s="211" t="str">
        <f>VLOOKUP(A590,'1996 Pres Raw'!A:C,3,FALSE)</f>
        <v>TOTALS</v>
      </c>
      <c r="G590" s="193" t="s">
        <v>4542</v>
      </c>
      <c r="H590" t="str">
        <f>VLOOKUP(G590,'1996 Pres Raw'!C:D,1,FALSE)</f>
        <v>TOTAL</v>
      </c>
      <c r="I590">
        <f>VLOOKUP(G590,'1996 Pres Raw'!C:D,2,FALSE)</f>
        <v>0</v>
      </c>
      <c r="K590" s="211" t="s">
        <v>5900</v>
      </c>
      <c r="L590" s="211" t="s">
        <v>5941</v>
      </c>
      <c r="M590" s="211" t="s">
        <v>5507</v>
      </c>
      <c r="N590" s="211" t="s">
        <v>5941</v>
      </c>
      <c r="O590" t="e">
        <f t="shared" si="18"/>
        <v>#N/A</v>
      </c>
      <c r="P590" t="e">
        <f t="shared" si="19"/>
        <v>#N/A</v>
      </c>
    </row>
    <row r="591" spans="1:16" x14ac:dyDescent="0.25">
      <c r="A591" s="193" t="s">
        <v>5590</v>
      </c>
      <c r="B591" s="193" t="s">
        <v>5588</v>
      </c>
      <c r="C591" s="211" t="e">
        <f>VLOOKUP(A591,'1996 Pres Raw'!A:C,1,FALSE)</f>
        <v>#N/A</v>
      </c>
      <c r="D591" s="211" t="e">
        <f>VLOOKUP(A591,'1996 Pres Raw'!A:C,3,FALSE)</f>
        <v>#N/A</v>
      </c>
      <c r="G591" s="193" t="s">
        <v>5588</v>
      </c>
      <c r="H591" t="e">
        <f>VLOOKUP(G591,'1996 Pres Raw'!C:D,1,FALSE)</f>
        <v>#N/A</v>
      </c>
      <c r="I591" t="e">
        <f>VLOOKUP(G591,'1996 Pres Raw'!C:D,2,FALSE)</f>
        <v>#N/A</v>
      </c>
      <c r="K591" s="211" t="s">
        <v>5510</v>
      </c>
      <c r="L591" s="211" t="s">
        <v>5936</v>
      </c>
      <c r="M591" s="211" t="s">
        <v>5499</v>
      </c>
      <c r="N591" s="211" t="s">
        <v>5936</v>
      </c>
      <c r="O591" t="str">
        <f t="shared" si="18"/>
        <v>39-300</v>
      </c>
      <c r="P591" t="str">
        <f t="shared" si="19"/>
        <v>NAPAKIAK</v>
      </c>
    </row>
    <row r="592" spans="1:16" x14ac:dyDescent="0.25">
      <c r="A592" s="193" t="s">
        <v>5591</v>
      </c>
      <c r="B592" s="193" t="s">
        <v>4542</v>
      </c>
      <c r="C592" s="211" t="e">
        <f>VLOOKUP(A592,'1996 Pres Raw'!A:C,1,FALSE)</f>
        <v>#N/A</v>
      </c>
      <c r="D592" s="211" t="e">
        <f>VLOOKUP(A592,'1996 Pres Raw'!A:C,3,FALSE)</f>
        <v>#N/A</v>
      </c>
      <c r="G592" s="193" t="s">
        <v>4542</v>
      </c>
      <c r="H592" t="str">
        <f>VLOOKUP(G592,'1996 Pres Raw'!C:D,1,FALSE)</f>
        <v>TOTAL</v>
      </c>
      <c r="I592">
        <f>VLOOKUP(G592,'1996 Pres Raw'!C:D,2,FALSE)</f>
        <v>0</v>
      </c>
      <c r="K592" s="211" t="s">
        <v>5511</v>
      </c>
      <c r="L592" s="211" t="s">
        <v>5936</v>
      </c>
      <c r="M592" s="211" t="s">
        <v>5500</v>
      </c>
      <c r="N592" s="211" t="s">
        <v>5936</v>
      </c>
      <c r="O592" t="str">
        <f t="shared" si="18"/>
        <v>39-305</v>
      </c>
      <c r="P592" t="str">
        <f t="shared" si="19"/>
        <v>NAPASKIAK</v>
      </c>
    </row>
    <row r="593" spans="1:16" x14ac:dyDescent="0.25">
      <c r="A593" s="202" t="s">
        <v>5584</v>
      </c>
      <c r="B593" s="193" t="s">
        <v>5580</v>
      </c>
      <c r="C593" s="211" t="e">
        <f>VLOOKUP(A593,'1996 Pres Raw'!A:C,1,FALSE)</f>
        <v>#N/A</v>
      </c>
      <c r="D593" s="211" t="e">
        <f>VLOOKUP(A593,'1996 Pres Raw'!A:C,3,FALSE)</f>
        <v>#N/A</v>
      </c>
      <c r="G593" s="193" t="s">
        <v>5580</v>
      </c>
      <c r="H593" t="e">
        <f>VLOOKUP(G593,'1996 Pres Raw'!C:D,1,FALSE)</f>
        <v>#N/A</v>
      </c>
      <c r="I593" t="e">
        <f>VLOOKUP(G593,'1996 Pres Raw'!C:D,2,FALSE)</f>
        <v>#N/A</v>
      </c>
      <c r="K593" s="211" t="s">
        <v>5901</v>
      </c>
      <c r="L593" s="211" t="s">
        <v>5941</v>
      </c>
      <c r="M593" s="211" t="s">
        <v>5545</v>
      </c>
      <c r="N593" s="211" t="s">
        <v>5941</v>
      </c>
      <c r="O593" t="e">
        <f t="shared" si="18"/>
        <v>#N/A</v>
      </c>
      <c r="P593" t="e">
        <f t="shared" si="19"/>
        <v>#N/A</v>
      </c>
    </row>
    <row r="594" spans="1:16" x14ac:dyDescent="0.25">
      <c r="A594" s="202" t="s">
        <v>5585</v>
      </c>
      <c r="B594" s="193" t="s">
        <v>5581</v>
      </c>
      <c r="C594" s="211" t="e">
        <f>VLOOKUP(A594,'1996 Pres Raw'!A:C,1,FALSE)</f>
        <v>#N/A</v>
      </c>
      <c r="D594" s="211" t="e">
        <f>VLOOKUP(A594,'1996 Pres Raw'!A:C,3,FALSE)</f>
        <v>#N/A</v>
      </c>
      <c r="G594" s="193" t="s">
        <v>5581</v>
      </c>
      <c r="H594" t="e">
        <f>VLOOKUP(G594,'1996 Pres Raw'!C:D,1,FALSE)</f>
        <v>#N/A</v>
      </c>
      <c r="I594" t="e">
        <f>VLOOKUP(G594,'1996 Pres Raw'!C:D,2,FALSE)</f>
        <v>#N/A</v>
      </c>
      <c r="K594" s="211" t="s">
        <v>5512</v>
      </c>
      <c r="L594" s="211" t="s">
        <v>5936</v>
      </c>
      <c r="M594" s="211" t="s">
        <v>5902</v>
      </c>
      <c r="N594" s="211" t="s">
        <v>5936</v>
      </c>
      <c r="O594" t="str">
        <f t="shared" si="18"/>
        <v>39-320</v>
      </c>
      <c r="P594" t="str">
        <f t="shared" si="19"/>
        <v>NUNAPITCHUK</v>
      </c>
    </row>
    <row r="595" spans="1:16" x14ac:dyDescent="0.25">
      <c r="A595" s="202" t="s">
        <v>5586</v>
      </c>
      <c r="B595" s="193" t="s">
        <v>5582</v>
      </c>
      <c r="C595" s="211" t="e">
        <f>VLOOKUP(A595,'1996 Pres Raw'!A:C,1,FALSE)</f>
        <v>#N/A</v>
      </c>
      <c r="D595" s="211" t="e">
        <f>VLOOKUP(A595,'1996 Pres Raw'!A:C,3,FALSE)</f>
        <v>#N/A</v>
      </c>
      <c r="G595" s="193" t="s">
        <v>5582</v>
      </c>
      <c r="H595" t="e">
        <f>VLOOKUP(G595,'1996 Pres Raw'!C:D,1,FALSE)</f>
        <v>#N/A</v>
      </c>
      <c r="I595" t="e">
        <f>VLOOKUP(G595,'1996 Pres Raw'!C:D,2,FALSE)</f>
        <v>#N/A</v>
      </c>
      <c r="K595" s="211" t="s">
        <v>5513</v>
      </c>
      <c r="L595" s="211" t="s">
        <v>5936</v>
      </c>
      <c r="M595" s="211" t="s">
        <v>5502</v>
      </c>
      <c r="N595" s="211" t="s">
        <v>5936</v>
      </c>
      <c r="O595" t="str">
        <f t="shared" si="18"/>
        <v>39-325</v>
      </c>
      <c r="P595" t="str">
        <f t="shared" si="19"/>
        <v>QUINHAGAK</v>
      </c>
    </row>
    <row r="596" spans="1:16" x14ac:dyDescent="0.25">
      <c r="A596" s="202" t="s">
        <v>5579</v>
      </c>
      <c r="B596" s="193" t="s">
        <v>5583</v>
      </c>
      <c r="C596" s="211" t="e">
        <f>VLOOKUP(A596,'1996 Pres Raw'!A:C,1,FALSE)</f>
        <v>#N/A</v>
      </c>
      <c r="D596" s="211" t="e">
        <f>VLOOKUP(A596,'1996 Pres Raw'!A:C,3,FALSE)</f>
        <v>#N/A</v>
      </c>
      <c r="G596" s="193" t="s">
        <v>5583</v>
      </c>
      <c r="H596" t="e">
        <f>VLOOKUP(G596,'1996 Pres Raw'!C:D,1,FALSE)</f>
        <v>#N/A</v>
      </c>
      <c r="I596" t="e">
        <f>VLOOKUP(G596,'1996 Pres Raw'!C:D,2,FALSE)</f>
        <v>#N/A</v>
      </c>
      <c r="K596" s="211" t="s">
        <v>5903</v>
      </c>
      <c r="L596" s="211" t="s">
        <v>5941</v>
      </c>
      <c r="M596" s="211" t="s">
        <v>5508</v>
      </c>
      <c r="N596" s="211" t="s">
        <v>5941</v>
      </c>
      <c r="O596" t="e">
        <f t="shared" si="18"/>
        <v>#N/A</v>
      </c>
      <c r="P596" t="e">
        <f t="shared" si="19"/>
        <v>#N/A</v>
      </c>
    </row>
    <row r="597" spans="1:16" x14ac:dyDescent="0.25">
      <c r="C597"/>
      <c r="D597"/>
      <c r="K597" s="211" t="s">
        <v>5514</v>
      </c>
      <c r="L597" s="211" t="s">
        <v>5936</v>
      </c>
      <c r="M597" s="211" t="s">
        <v>5503</v>
      </c>
      <c r="N597" s="211" t="s">
        <v>5936</v>
      </c>
      <c r="O597" t="str">
        <f t="shared" si="18"/>
        <v>39-335</v>
      </c>
      <c r="P597" t="str">
        <f t="shared" si="19"/>
        <v>TUNTUTULIAK</v>
      </c>
    </row>
    <row r="598" spans="1:16" x14ac:dyDescent="0.25">
      <c r="C598"/>
      <c r="D598"/>
      <c r="K598" s="211" t="s">
        <v>5449</v>
      </c>
      <c r="M598" s="211" t="s">
        <v>5631</v>
      </c>
      <c r="O598" t="str">
        <f t="shared" si="18"/>
        <v>39-991</v>
      </c>
      <c r="P598" t="str">
        <f t="shared" si="19"/>
        <v>ABSENTEE</v>
      </c>
    </row>
    <row r="599" spans="1:16" x14ac:dyDescent="0.25">
      <c r="C599"/>
      <c r="D599"/>
      <c r="K599" s="211" t="s">
        <v>5448</v>
      </c>
      <c r="M599" s="211" t="s">
        <v>5632</v>
      </c>
      <c r="O599" t="str">
        <f t="shared" si="18"/>
        <v>39-995</v>
      </c>
      <c r="P599" t="str">
        <f t="shared" si="19"/>
        <v>QUESTION</v>
      </c>
    </row>
    <row r="600" spans="1:16" x14ac:dyDescent="0.25">
      <c r="C600"/>
      <c r="D600"/>
      <c r="K600" s="211" t="s">
        <v>5447</v>
      </c>
      <c r="M600" s="211" t="s">
        <v>5639</v>
      </c>
      <c r="O600" t="str">
        <f t="shared" si="18"/>
        <v>39-TOT</v>
      </c>
      <c r="P600" t="str">
        <f t="shared" si="19"/>
        <v>TOTAL</v>
      </c>
    </row>
    <row r="601" spans="1:16" x14ac:dyDescent="0.25">
      <c r="C601"/>
      <c r="D601"/>
      <c r="O601" t="e">
        <f t="shared" si="18"/>
        <v>#N/A</v>
      </c>
      <c r="P601" t="e">
        <f t="shared" si="19"/>
        <v>#N/A</v>
      </c>
    </row>
    <row r="602" spans="1:16" x14ac:dyDescent="0.25">
      <c r="C602"/>
      <c r="D602"/>
      <c r="K602" s="211" t="s">
        <v>5577</v>
      </c>
      <c r="L602" s="211" t="s">
        <v>5943</v>
      </c>
      <c r="M602" s="211" t="s">
        <v>5535</v>
      </c>
      <c r="N602" s="211" t="s">
        <v>5943</v>
      </c>
      <c r="O602" t="str">
        <f t="shared" si="18"/>
        <v>40-810</v>
      </c>
      <c r="P602" t="str">
        <f t="shared" si="19"/>
        <v>AKUTAN</v>
      </c>
    </row>
    <row r="603" spans="1:16" x14ac:dyDescent="0.25">
      <c r="C603"/>
      <c r="D603"/>
      <c r="K603" s="211" t="s">
        <v>5567</v>
      </c>
      <c r="L603" s="211" t="s">
        <v>5944</v>
      </c>
      <c r="M603" s="211" t="s">
        <v>5904</v>
      </c>
      <c r="N603" s="211" t="s">
        <v>5944</v>
      </c>
      <c r="O603" t="str">
        <f t="shared" si="18"/>
        <v>40-820</v>
      </c>
      <c r="P603" t="str">
        <f t="shared" si="19"/>
        <v>ATKA</v>
      </c>
    </row>
    <row r="604" spans="1:16" x14ac:dyDescent="0.25">
      <c r="C604"/>
      <c r="D604"/>
      <c r="K604" s="211" t="s">
        <v>5905</v>
      </c>
      <c r="L604" s="211" t="s">
        <v>5945</v>
      </c>
      <c r="M604" s="211" t="s">
        <v>5533</v>
      </c>
      <c r="N604" s="211" t="s">
        <v>5945</v>
      </c>
      <c r="O604" t="e">
        <f t="shared" si="18"/>
        <v>#N/A</v>
      </c>
      <c r="P604" t="e">
        <f t="shared" si="19"/>
        <v>#N/A</v>
      </c>
    </row>
    <row r="605" spans="1:16" x14ac:dyDescent="0.25">
      <c r="C605"/>
      <c r="D605"/>
      <c r="K605" s="211" t="s">
        <v>5568</v>
      </c>
      <c r="L605" s="211" t="s">
        <v>5943</v>
      </c>
      <c r="M605" s="211" t="s">
        <v>5537</v>
      </c>
      <c r="N605" s="211" t="s">
        <v>5943</v>
      </c>
      <c r="O605" t="str">
        <f t="shared" si="18"/>
        <v>40-830</v>
      </c>
      <c r="P605" t="str">
        <f t="shared" si="19"/>
        <v>COLD BAY</v>
      </c>
    </row>
    <row r="606" spans="1:16" x14ac:dyDescent="0.25">
      <c r="C606"/>
      <c r="D606"/>
      <c r="K606" s="211" t="s">
        <v>5569</v>
      </c>
      <c r="L606" s="211" t="s">
        <v>5945</v>
      </c>
      <c r="M606" s="211" t="s">
        <v>5906</v>
      </c>
      <c r="N606" s="211" t="s">
        <v>5945</v>
      </c>
      <c r="O606" t="str">
        <f t="shared" si="18"/>
        <v>40-840</v>
      </c>
      <c r="P606" t="str">
        <f t="shared" si="19"/>
        <v>EGEGIK</v>
      </c>
    </row>
    <row r="607" spans="1:16" x14ac:dyDescent="0.25">
      <c r="C607"/>
      <c r="D607"/>
      <c r="K607" s="211" t="s">
        <v>5907</v>
      </c>
      <c r="L607" s="211" t="s">
        <v>5945</v>
      </c>
      <c r="M607" s="211" t="s">
        <v>5908</v>
      </c>
      <c r="N607" s="211" t="s">
        <v>5945</v>
      </c>
      <c r="O607" t="e">
        <f t="shared" si="18"/>
        <v>#N/A</v>
      </c>
      <c r="P607" t="e">
        <f t="shared" si="19"/>
        <v>#N/A</v>
      </c>
    </row>
    <row r="608" spans="1:16" x14ac:dyDescent="0.25">
      <c r="C608"/>
      <c r="D608"/>
      <c r="K608" s="211" t="s">
        <v>5571</v>
      </c>
      <c r="L608" s="211" t="s">
        <v>5943</v>
      </c>
      <c r="M608" s="211" t="s">
        <v>5540</v>
      </c>
      <c r="N608" s="211" t="s">
        <v>5943</v>
      </c>
      <c r="O608" t="str">
        <f t="shared" si="18"/>
        <v>40-855</v>
      </c>
      <c r="P608" t="str">
        <f t="shared" si="19"/>
        <v>KING COVE</v>
      </c>
    </row>
    <row r="609" spans="3:16" x14ac:dyDescent="0.25">
      <c r="C609"/>
      <c r="D609"/>
      <c r="K609" s="211" t="s">
        <v>5572</v>
      </c>
      <c r="L609" s="211" t="s">
        <v>5946</v>
      </c>
      <c r="M609" s="211" t="s">
        <v>5541</v>
      </c>
      <c r="N609" s="211" t="s">
        <v>5946</v>
      </c>
      <c r="O609" t="str">
        <f t="shared" si="18"/>
        <v>40-860</v>
      </c>
      <c r="P609" t="str">
        <f t="shared" si="19"/>
        <v>KING SALMON</v>
      </c>
    </row>
    <row r="610" spans="3:16" x14ac:dyDescent="0.25">
      <c r="C610"/>
      <c r="D610"/>
      <c r="K610" s="211" t="s">
        <v>5909</v>
      </c>
      <c r="L610" s="211" t="s">
        <v>5945</v>
      </c>
      <c r="M610" s="211" t="s">
        <v>5910</v>
      </c>
      <c r="N610" s="211" t="s">
        <v>5945</v>
      </c>
      <c r="O610" t="e">
        <f t="shared" si="18"/>
        <v>#N/A</v>
      </c>
      <c r="P610" t="e">
        <f t="shared" si="19"/>
        <v>#N/A</v>
      </c>
    </row>
    <row r="611" spans="3:16" x14ac:dyDescent="0.25">
      <c r="C611"/>
      <c r="D611"/>
      <c r="K611" s="211" t="s">
        <v>5574</v>
      </c>
      <c r="L611" s="211" t="s">
        <v>5945</v>
      </c>
      <c r="M611" s="211" t="s">
        <v>5543</v>
      </c>
      <c r="N611" s="211" t="s">
        <v>5945</v>
      </c>
      <c r="O611" t="str">
        <f t="shared" si="18"/>
        <v>40-875</v>
      </c>
      <c r="P611" t="str">
        <f t="shared" si="19"/>
        <v>LEVELOCK</v>
      </c>
    </row>
    <row r="612" spans="3:16" x14ac:dyDescent="0.25">
      <c r="C612"/>
      <c r="D612"/>
      <c r="K612" s="211" t="s">
        <v>5575</v>
      </c>
      <c r="L612" s="211" t="s">
        <v>5946</v>
      </c>
      <c r="M612" s="211" t="s">
        <v>5544</v>
      </c>
      <c r="N612" s="211" t="s">
        <v>5946</v>
      </c>
      <c r="O612" t="str">
        <f t="shared" si="18"/>
        <v>40-885</v>
      </c>
      <c r="P612" t="str">
        <f t="shared" si="19"/>
        <v>NAKNEK</v>
      </c>
    </row>
    <row r="613" spans="3:16" x14ac:dyDescent="0.25">
      <c r="C613"/>
      <c r="D613"/>
      <c r="K613" s="211" t="s">
        <v>5911</v>
      </c>
      <c r="L613" s="211" t="s">
        <v>5945</v>
      </c>
      <c r="M613" s="211" t="s">
        <v>5306</v>
      </c>
      <c r="N613" s="211" t="s">
        <v>5945</v>
      </c>
      <c r="O613" t="e">
        <f t="shared" si="18"/>
        <v>#N/A</v>
      </c>
      <c r="P613" t="e">
        <f t="shared" si="19"/>
        <v>#N/A</v>
      </c>
    </row>
    <row r="614" spans="3:16" x14ac:dyDescent="0.25">
      <c r="C614"/>
      <c r="D614"/>
      <c r="K614" s="211" t="s">
        <v>5558</v>
      </c>
      <c r="L614" s="211" t="s">
        <v>5945</v>
      </c>
      <c r="M614" s="211" t="s">
        <v>5547</v>
      </c>
      <c r="N614" s="211" t="s">
        <v>5945</v>
      </c>
      <c r="O614" t="str">
        <f t="shared" si="18"/>
        <v>40-905</v>
      </c>
      <c r="P614" t="str">
        <f t="shared" si="19"/>
        <v>PEDRO BAY</v>
      </c>
    </row>
    <row r="615" spans="3:16" x14ac:dyDescent="0.25">
      <c r="C615"/>
      <c r="D615"/>
      <c r="K615" s="211" t="s">
        <v>5560</v>
      </c>
      <c r="L615" s="211" t="s">
        <v>5945</v>
      </c>
      <c r="M615" s="211" t="s">
        <v>5548</v>
      </c>
      <c r="N615" s="211" t="s">
        <v>5945</v>
      </c>
      <c r="O615" t="str">
        <f t="shared" si="18"/>
        <v>40-910</v>
      </c>
      <c r="P615" t="str">
        <f t="shared" si="19"/>
        <v>PORT HEIDEN</v>
      </c>
    </row>
    <row r="616" spans="3:16" x14ac:dyDescent="0.25">
      <c r="C616"/>
      <c r="D616"/>
      <c r="K616" s="211" t="s">
        <v>5561</v>
      </c>
      <c r="L616" s="211" t="s">
        <v>5943</v>
      </c>
      <c r="M616" s="211" t="s">
        <v>5549</v>
      </c>
      <c r="N616" s="211" t="s">
        <v>5943</v>
      </c>
      <c r="O616" t="str">
        <f t="shared" si="18"/>
        <v>40-915</v>
      </c>
      <c r="P616" t="str">
        <f t="shared" si="19"/>
        <v>SAND POINT</v>
      </c>
    </row>
    <row r="617" spans="3:16" x14ac:dyDescent="0.25">
      <c r="C617"/>
      <c r="D617"/>
      <c r="K617" s="211" t="s">
        <v>5559</v>
      </c>
      <c r="L617" s="211" t="s">
        <v>5946</v>
      </c>
      <c r="M617" s="211" t="s">
        <v>5550</v>
      </c>
      <c r="N617" s="211" t="s">
        <v>5946</v>
      </c>
      <c r="O617" t="str">
        <f t="shared" si="18"/>
        <v>40-920</v>
      </c>
      <c r="P617" t="str">
        <f t="shared" si="19"/>
        <v>SOUTH NAKNEK</v>
      </c>
    </row>
    <row r="618" spans="3:16" x14ac:dyDescent="0.25">
      <c r="C618"/>
      <c r="D618"/>
      <c r="K618" s="211" t="s">
        <v>5562</v>
      </c>
      <c r="L618" s="211" t="s">
        <v>5944</v>
      </c>
      <c r="M618" s="211" t="s">
        <v>5912</v>
      </c>
      <c r="N618" s="211" t="s">
        <v>5944</v>
      </c>
      <c r="O618" t="str">
        <f t="shared" si="18"/>
        <v>40-925</v>
      </c>
      <c r="P618" t="str">
        <f t="shared" si="19"/>
        <v>ST. GEORGE</v>
      </c>
    </row>
    <row r="619" spans="3:16" x14ac:dyDescent="0.25">
      <c r="C619"/>
      <c r="D619"/>
      <c r="K619" s="211" t="s">
        <v>5563</v>
      </c>
      <c r="L619" s="211" t="s">
        <v>5944</v>
      </c>
      <c r="M619" s="211" t="s">
        <v>5913</v>
      </c>
      <c r="N619" s="211" t="s">
        <v>5944</v>
      </c>
      <c r="O619" t="str">
        <f t="shared" si="18"/>
        <v>40-930</v>
      </c>
      <c r="P619" t="str">
        <f t="shared" si="19"/>
        <v>ST. PAUL</v>
      </c>
    </row>
    <row r="620" spans="3:16" x14ac:dyDescent="0.25">
      <c r="C620"/>
      <c r="D620"/>
      <c r="K620" s="211" t="s">
        <v>5564</v>
      </c>
      <c r="L620" s="211" t="s">
        <v>5944</v>
      </c>
      <c r="M620" s="211" t="s">
        <v>5914</v>
      </c>
      <c r="N620" s="211" t="s">
        <v>5944</v>
      </c>
      <c r="O620" t="str">
        <f t="shared" si="18"/>
        <v>40-940</v>
      </c>
      <c r="P620" t="str">
        <f t="shared" si="19"/>
        <v>UNALASKA-DUTCH</v>
      </c>
    </row>
    <row r="621" spans="3:16" x14ac:dyDescent="0.25">
      <c r="C621"/>
      <c r="D621"/>
      <c r="K621" s="211" t="s">
        <v>5556</v>
      </c>
      <c r="M621" s="211" t="s">
        <v>5631</v>
      </c>
      <c r="O621" t="str">
        <f t="shared" si="18"/>
        <v>40-991</v>
      </c>
      <c r="P621" t="str">
        <f t="shared" si="19"/>
        <v>ABSENTEE</v>
      </c>
    </row>
    <row r="622" spans="3:16" x14ac:dyDescent="0.25">
      <c r="C622"/>
      <c r="D622"/>
      <c r="K622" s="211" t="s">
        <v>5555</v>
      </c>
      <c r="M622" s="211" t="s">
        <v>5632</v>
      </c>
      <c r="O622" t="str">
        <f t="shared" si="18"/>
        <v>40-995</v>
      </c>
      <c r="P622" t="str">
        <f t="shared" si="19"/>
        <v>QUESTION</v>
      </c>
    </row>
    <row r="623" spans="3:16" x14ac:dyDescent="0.25">
      <c r="C623"/>
      <c r="D623"/>
      <c r="K623" s="211" t="s">
        <v>5554</v>
      </c>
      <c r="M623" s="211" t="s">
        <v>5639</v>
      </c>
      <c r="O623" t="str">
        <f t="shared" si="18"/>
        <v>40-TOT</v>
      </c>
      <c r="P623" t="str">
        <f t="shared" si="19"/>
        <v>TOTAL</v>
      </c>
    </row>
    <row r="624" spans="3:16" x14ac:dyDescent="0.25">
      <c r="C624"/>
      <c r="D624"/>
    </row>
    <row r="625" spans="3:4" x14ac:dyDescent="0.25">
      <c r="C625"/>
      <c r="D625"/>
    </row>
    <row r="626" spans="3:4" x14ac:dyDescent="0.25">
      <c r="C626"/>
      <c r="D626"/>
    </row>
    <row r="627" spans="3:4" x14ac:dyDescent="0.25">
      <c r="C627"/>
      <c r="D627"/>
    </row>
    <row r="628" spans="3:4" x14ac:dyDescent="0.25">
      <c r="C628"/>
      <c r="D628"/>
    </row>
    <row r="629" spans="3:4" x14ac:dyDescent="0.25">
      <c r="C629"/>
      <c r="D629"/>
    </row>
    <row r="630" spans="3:4" x14ac:dyDescent="0.25">
      <c r="C630"/>
      <c r="D630"/>
    </row>
    <row r="631" spans="3:4" x14ac:dyDescent="0.25">
      <c r="C631"/>
      <c r="D631"/>
    </row>
    <row r="632" spans="3:4" x14ac:dyDescent="0.25">
      <c r="C632"/>
      <c r="D632"/>
    </row>
    <row r="633" spans="3:4" x14ac:dyDescent="0.25">
      <c r="C633"/>
      <c r="D633"/>
    </row>
    <row r="634" spans="3:4" x14ac:dyDescent="0.25">
      <c r="C634"/>
      <c r="D634"/>
    </row>
    <row r="635" spans="3:4" x14ac:dyDescent="0.25">
      <c r="C635"/>
      <c r="D635"/>
    </row>
    <row r="636" spans="3:4" x14ac:dyDescent="0.25">
      <c r="C636"/>
      <c r="D636"/>
    </row>
    <row r="637" spans="3:4" x14ac:dyDescent="0.25">
      <c r="C637"/>
      <c r="D637"/>
    </row>
    <row r="638" spans="3:4" x14ac:dyDescent="0.25">
      <c r="C638"/>
      <c r="D638"/>
    </row>
    <row r="639" spans="3:4" x14ac:dyDescent="0.25">
      <c r="C639"/>
      <c r="D639"/>
    </row>
    <row r="640" spans="3:4" x14ac:dyDescent="0.25">
      <c r="C640"/>
      <c r="D640"/>
    </row>
    <row r="641" spans="3:4" x14ac:dyDescent="0.25">
      <c r="C641"/>
      <c r="D641"/>
    </row>
    <row r="642" spans="3:4" x14ac:dyDescent="0.25">
      <c r="C642"/>
      <c r="D642"/>
    </row>
    <row r="643" spans="3:4" x14ac:dyDescent="0.25">
      <c r="C643"/>
      <c r="D643"/>
    </row>
    <row r="644" spans="3:4" x14ac:dyDescent="0.25">
      <c r="C644"/>
      <c r="D644"/>
    </row>
    <row r="645" spans="3:4" x14ac:dyDescent="0.25">
      <c r="C645"/>
      <c r="D645"/>
    </row>
    <row r="646" spans="3:4" x14ac:dyDescent="0.25">
      <c r="C646"/>
      <c r="D646"/>
    </row>
    <row r="647" spans="3:4" x14ac:dyDescent="0.25">
      <c r="C647"/>
      <c r="D647"/>
    </row>
    <row r="648" spans="3:4" x14ac:dyDescent="0.25">
      <c r="C648"/>
      <c r="D648"/>
    </row>
    <row r="649" spans="3:4" x14ac:dyDescent="0.25">
      <c r="C649"/>
      <c r="D649"/>
    </row>
    <row r="650" spans="3:4" x14ac:dyDescent="0.25">
      <c r="C650"/>
      <c r="D650"/>
    </row>
    <row r="651" spans="3:4" x14ac:dyDescent="0.25">
      <c r="C651"/>
      <c r="D651"/>
    </row>
  </sheetData>
  <autoFilter ref="G1:I651" xr:uid="{56D3CEF9-71CE-421B-964C-B50E305527EE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C7AD-1A3F-46B9-943C-1A5D17F57955}">
  <dimension ref="A1:AK31"/>
  <sheetViews>
    <sheetView topLeftCell="Y1" workbookViewId="0">
      <selection activeCell="AU1" sqref="AU1"/>
    </sheetView>
  </sheetViews>
  <sheetFormatPr defaultRowHeight="13.2" x14ac:dyDescent="0.25"/>
  <cols>
    <col min="1" max="1" width="8.88671875" style="211"/>
  </cols>
  <sheetData>
    <row r="1" spans="1:37" s="209" customFormat="1" ht="14.4" x14ac:dyDescent="0.3">
      <c r="A1" s="224" t="s">
        <v>6107</v>
      </c>
      <c r="B1" s="209" t="s">
        <v>6064</v>
      </c>
      <c r="C1" s="209" t="s">
        <v>6065</v>
      </c>
      <c r="D1" s="209" t="s">
        <v>6066</v>
      </c>
      <c r="E1" s="209" t="s">
        <v>6067</v>
      </c>
      <c r="F1" s="209" t="s">
        <v>6068</v>
      </c>
      <c r="G1" s="209" t="s">
        <v>6069</v>
      </c>
      <c r="H1" s="209" t="s">
        <v>6070</v>
      </c>
      <c r="I1" s="209" t="s">
        <v>6071</v>
      </c>
      <c r="J1" s="209" t="s">
        <v>6072</v>
      </c>
      <c r="K1" s="209" t="s">
        <v>6073</v>
      </c>
      <c r="L1" s="209" t="s">
        <v>6074</v>
      </c>
      <c r="M1" s="209" t="s">
        <v>5963</v>
      </c>
      <c r="N1" s="209" t="s">
        <v>6076</v>
      </c>
      <c r="O1" s="209" t="s">
        <v>6077</v>
      </c>
      <c r="P1" s="209" t="s">
        <v>6078</v>
      </c>
      <c r="Q1" s="209" t="s">
        <v>6079</v>
      </c>
      <c r="R1" s="209" t="s">
        <v>6080</v>
      </c>
      <c r="S1" s="209" t="s">
        <v>6081</v>
      </c>
      <c r="T1" s="209" t="s">
        <v>6082</v>
      </c>
      <c r="U1" s="209" t="s">
        <v>6083</v>
      </c>
      <c r="V1" s="209" t="s">
        <v>6084</v>
      </c>
      <c r="W1" s="209" t="s">
        <v>6085</v>
      </c>
      <c r="X1" s="209" t="s">
        <v>6086</v>
      </c>
      <c r="Y1" s="209" t="s">
        <v>6087</v>
      </c>
      <c r="Z1" s="209" t="s">
        <v>6089</v>
      </c>
      <c r="AA1" s="209" t="s">
        <v>6090</v>
      </c>
      <c r="AB1" s="209" t="s">
        <v>6091</v>
      </c>
      <c r="AC1" s="209" t="s">
        <v>6092</v>
      </c>
      <c r="AD1" s="209" t="s">
        <v>6093</v>
      </c>
      <c r="AE1" s="209" t="s">
        <v>6094</v>
      </c>
      <c r="AF1" s="209" t="s">
        <v>6095</v>
      </c>
      <c r="AG1" s="209" t="s">
        <v>6096</v>
      </c>
      <c r="AH1" s="209" t="s">
        <v>6097</v>
      </c>
      <c r="AI1" s="209" t="s">
        <v>6098</v>
      </c>
      <c r="AJ1" s="209" t="s">
        <v>6099</v>
      </c>
      <c r="AK1" s="209" t="s">
        <v>6088</v>
      </c>
    </row>
    <row r="2" spans="1:37" ht="14.4" x14ac:dyDescent="0.3">
      <c r="A2" s="222" t="s">
        <v>5972</v>
      </c>
      <c r="B2" s="202">
        <v>0.50512820512820511</v>
      </c>
      <c r="C2" s="202">
        <v>0</v>
      </c>
      <c r="D2" s="202">
        <v>0.29230769230769232</v>
      </c>
      <c r="E2" s="202">
        <v>0</v>
      </c>
      <c r="F2" s="202">
        <v>0.2</v>
      </c>
      <c r="G2" s="202">
        <v>0</v>
      </c>
      <c r="H2" s="202">
        <v>0</v>
      </c>
      <c r="I2" s="202">
        <v>0</v>
      </c>
      <c r="J2" s="202">
        <v>2.5641025641025641E-3</v>
      </c>
      <c r="K2" s="202">
        <v>0</v>
      </c>
      <c r="L2" s="202">
        <v>0.50512820512820511</v>
      </c>
      <c r="M2" s="202">
        <v>390</v>
      </c>
      <c r="N2" s="202">
        <v>0.4765851767051959</v>
      </c>
      <c r="O2" s="202">
        <v>1.200192030724916E-3</v>
      </c>
      <c r="P2" s="202">
        <v>0.28021344953654126</v>
      </c>
      <c r="Q2" s="202">
        <v>2.1603456553048487E-3</v>
      </c>
      <c r="R2" s="202">
        <v>0.23672587614018242</v>
      </c>
      <c r="S2" s="202">
        <v>9.6015362457993285E-4</v>
      </c>
      <c r="T2" s="202">
        <v>0</v>
      </c>
      <c r="U2" s="202">
        <v>0</v>
      </c>
      <c r="V2" s="202">
        <v>2.1548063074707338E-3</v>
      </c>
      <c r="W2" s="202">
        <v>0</v>
      </c>
      <c r="X2" s="202">
        <v>0.4765851767051959</v>
      </c>
      <c r="Y2" s="202">
        <v>597.11135611907389</v>
      </c>
      <c r="Z2" s="202">
        <v>0.50201026414077832</v>
      </c>
      <c r="AA2" s="202">
        <v>8.1777141674531199E-4</v>
      </c>
      <c r="AB2" s="202">
        <v>0.27465168101733017</v>
      </c>
      <c r="AC2" s="202">
        <v>1.7779250413252447E-3</v>
      </c>
      <c r="AD2" s="202">
        <v>0.2194149696807057</v>
      </c>
      <c r="AE2" s="202">
        <v>-5.9634679365677563E-5</v>
      </c>
      <c r="AF2" s="202">
        <v>-3.8242061397960394E-4</v>
      </c>
      <c r="AG2" s="202">
        <v>-8.9231476595240909E-4</v>
      </c>
      <c r="AH2" s="202">
        <v>2.6617587624129268E-3</v>
      </c>
      <c r="AI2" s="202">
        <v>0</v>
      </c>
      <c r="AJ2" s="202">
        <v>0.50201026414077832</v>
      </c>
      <c r="AK2" s="202">
        <v>597.11135611907389</v>
      </c>
    </row>
    <row r="3" spans="1:37" ht="14.4" x14ac:dyDescent="0.3">
      <c r="A3" s="222" t="s">
        <v>5973</v>
      </c>
      <c r="B3" s="202">
        <v>0.37385159010600705</v>
      </c>
      <c r="C3" s="202">
        <v>2.1201413427561835E-3</v>
      </c>
      <c r="D3" s="202">
        <v>0.33498233215547701</v>
      </c>
      <c r="E3" s="202">
        <v>1.4134275618374558E-3</v>
      </c>
      <c r="F3" s="202">
        <v>0.27985865724381626</v>
      </c>
      <c r="G3" s="202">
        <v>3.5335689045936395E-3</v>
      </c>
      <c r="H3" s="202">
        <v>1.4134275618374558E-3</v>
      </c>
      <c r="I3" s="202">
        <v>1.4134275618374558E-3</v>
      </c>
      <c r="J3" s="202">
        <v>1.4134275618374558E-3</v>
      </c>
      <c r="K3" s="202">
        <v>0</v>
      </c>
      <c r="L3" s="202">
        <v>0.37385159010600705</v>
      </c>
      <c r="M3" s="202">
        <v>1415</v>
      </c>
      <c r="N3" s="202">
        <v>0.39084257721518134</v>
      </c>
      <c r="O3" s="202">
        <v>2.5849506945846319E-3</v>
      </c>
      <c r="P3" s="202">
        <v>0.30808615597576888</v>
      </c>
      <c r="Q3" s="202">
        <v>3.0835180978779925E-3</v>
      </c>
      <c r="R3" s="202">
        <v>0.28888511914556503</v>
      </c>
      <c r="S3" s="202">
        <v>3.2680847310127925E-3</v>
      </c>
      <c r="T3" s="202">
        <v>9.2317244257314381E-4</v>
      </c>
      <c r="U3" s="202">
        <v>9.2317244257314381E-4</v>
      </c>
      <c r="V3" s="202">
        <v>1.4032492548631103E-3</v>
      </c>
      <c r="W3" s="202">
        <v>0</v>
      </c>
      <c r="X3" s="202">
        <v>0.39084257721518134</v>
      </c>
      <c r="Y3" s="202">
        <v>2166.4424843807424</v>
      </c>
      <c r="Z3" s="202">
        <v>0.37073364911858026</v>
      </c>
      <c r="AA3" s="202">
        <v>2.937912759501496E-3</v>
      </c>
      <c r="AB3" s="202">
        <v>0.31732632086511492</v>
      </c>
      <c r="AC3" s="202">
        <v>3.1913526031627005E-3</v>
      </c>
      <c r="AD3" s="202">
        <v>0.29927362692452197</v>
      </c>
      <c r="AE3" s="202">
        <v>3.4739342252279619E-3</v>
      </c>
      <c r="AF3" s="202">
        <v>1.0310069478578518E-3</v>
      </c>
      <c r="AG3" s="202">
        <v>5.2111279588504668E-4</v>
      </c>
      <c r="AH3" s="202">
        <v>1.5110837601478183E-3</v>
      </c>
      <c r="AI3" s="202">
        <v>0</v>
      </c>
      <c r="AJ3" s="202">
        <v>0.37073364911858026</v>
      </c>
      <c r="AK3" s="202">
        <v>2166.4424843807424</v>
      </c>
    </row>
    <row r="4" spans="1:37" ht="14.4" x14ac:dyDescent="0.3">
      <c r="A4" s="222" t="s">
        <v>5974</v>
      </c>
      <c r="B4" s="202">
        <v>0.41662321283484716</v>
      </c>
      <c r="C4" s="202">
        <v>1.1641584710718746E-3</v>
      </c>
      <c r="D4" s="202">
        <v>0.30686489698410196</v>
      </c>
      <c r="E4" s="202">
        <v>4.6930138365084946E-3</v>
      </c>
      <c r="F4" s="202">
        <v>0.26044407795011099</v>
      </c>
      <c r="G4" s="202">
        <v>4.0745546487515613E-3</v>
      </c>
      <c r="H4" s="202">
        <v>1.758364357348144E-3</v>
      </c>
      <c r="I4" s="202">
        <v>1.9523907691934564E-3</v>
      </c>
      <c r="J4" s="202">
        <v>9.9438536070722621E-4</v>
      </c>
      <c r="K4" s="202">
        <v>1.4309447873591793E-3</v>
      </c>
      <c r="L4" s="202">
        <v>0.41662321283484716</v>
      </c>
      <c r="M4" s="202">
        <v>82463</v>
      </c>
      <c r="N4" s="202">
        <v>0.41393875847154538</v>
      </c>
      <c r="O4" s="202">
        <v>1.1886957190862873E-3</v>
      </c>
      <c r="P4" s="202">
        <v>0.29992191643119354</v>
      </c>
      <c r="Q4" s="202">
        <v>4.3791412817608131E-3</v>
      </c>
      <c r="R4" s="202">
        <v>0.27086928548368111</v>
      </c>
      <c r="S4" s="202">
        <v>3.9594401899860163E-3</v>
      </c>
      <c r="T4" s="202">
        <v>1.5374621060765248E-3</v>
      </c>
      <c r="U4" s="202">
        <v>1.8148334833499391E-3</v>
      </c>
      <c r="V4" s="202">
        <v>9.496822192407797E-4</v>
      </c>
      <c r="W4" s="202">
        <v>1.4407846140796537E-3</v>
      </c>
      <c r="X4" s="202">
        <v>0.41393875847154538</v>
      </c>
      <c r="Y4" s="202">
        <v>109363.56370487048</v>
      </c>
      <c r="Z4" s="202">
        <v>0.41353456704680458</v>
      </c>
      <c r="AA4" s="202">
        <v>1.1861499663101559E-3</v>
      </c>
      <c r="AB4" s="202">
        <v>0.30051747670806295</v>
      </c>
      <c r="AC4" s="202">
        <v>4.357035537480217E-3</v>
      </c>
      <c r="AD4" s="202">
        <v>0.27072479372167241</v>
      </c>
      <c r="AE4" s="202">
        <v>3.9404542541470354E-3</v>
      </c>
      <c r="AF4" s="202">
        <v>1.5497798510008326E-3</v>
      </c>
      <c r="AG4" s="202">
        <v>1.8085497636287041E-3</v>
      </c>
      <c r="AH4" s="202">
        <v>9.4532294592297326E-4</v>
      </c>
      <c r="AI4" s="202">
        <v>1.4358702049701963E-3</v>
      </c>
      <c r="AJ4" s="202">
        <v>0.41353456704680458</v>
      </c>
      <c r="AK4" s="202">
        <v>109363.56370487048</v>
      </c>
    </row>
    <row r="5" spans="1:37" ht="14.4" x14ac:dyDescent="0.3">
      <c r="A5" s="222" t="s">
        <v>5975</v>
      </c>
      <c r="B5" s="202">
        <v>0.4051906779661017</v>
      </c>
      <c r="C5" s="202">
        <v>4.2372881355932203E-3</v>
      </c>
      <c r="D5" s="202">
        <v>0.40783898305084748</v>
      </c>
      <c r="E5" s="202">
        <v>4.2372881355932203E-3</v>
      </c>
      <c r="F5" s="202">
        <v>0.16022245762711865</v>
      </c>
      <c r="G5" s="202">
        <v>4.2372881355932203E-3</v>
      </c>
      <c r="H5" s="202">
        <v>3.9724576271186439E-3</v>
      </c>
      <c r="I5" s="202">
        <v>3.4427966101694915E-3</v>
      </c>
      <c r="J5" s="202">
        <v>5.8262711864406781E-3</v>
      </c>
      <c r="K5" s="202">
        <v>7.9449152542372887E-4</v>
      </c>
      <c r="L5" s="202">
        <v>2.4078389830508473</v>
      </c>
      <c r="M5" s="202">
        <v>3776</v>
      </c>
      <c r="N5" s="202">
        <v>0.40013006630209091</v>
      </c>
      <c r="O5" s="202">
        <v>3.5319883767591853E-3</v>
      </c>
      <c r="P5" s="202">
        <v>0.39772163146002365</v>
      </c>
      <c r="Q5" s="202">
        <v>4.1229252456376026E-3</v>
      </c>
      <c r="R5" s="202">
        <v>0.17687596610909687</v>
      </c>
      <c r="S5" s="202">
        <v>4.2693541350052157E-3</v>
      </c>
      <c r="T5" s="202">
        <v>4.0131347654547185E-3</v>
      </c>
      <c r="U5" s="202">
        <v>3.3821403395420595E-3</v>
      </c>
      <c r="V5" s="202">
        <v>5.2233530357841612E-3</v>
      </c>
      <c r="W5" s="202">
        <v>7.294402306056067E-4</v>
      </c>
      <c r="X5" s="202">
        <v>0.40013006630209091</v>
      </c>
      <c r="Y5" s="202">
        <v>4599.402266821905</v>
      </c>
      <c r="Z5" s="202">
        <v>0.40047230821643892</v>
      </c>
      <c r="AA5" s="202">
        <v>3.791258530071907E-3</v>
      </c>
      <c r="AB5" s="202">
        <v>0.4005735134111259</v>
      </c>
      <c r="AC5" s="202">
        <v>4.3328897984560143E-3</v>
      </c>
      <c r="AD5" s="202">
        <v>0.17224772663646432</v>
      </c>
      <c r="AE5" s="202">
        <v>4.5166957600575519E-3</v>
      </c>
      <c r="AF5" s="202">
        <v>4.3514920334627432E-3</v>
      </c>
      <c r="AG5" s="202">
        <v>3.5291470285493589E-3</v>
      </c>
      <c r="AH5" s="202">
        <v>5.4612511249239361E-3</v>
      </c>
      <c r="AI5" s="202">
        <v>7.2371746044932637E-4</v>
      </c>
      <c r="AJ5" s="202">
        <v>2.4005735134111257</v>
      </c>
      <c r="AK5" s="202">
        <v>4599.402266821905</v>
      </c>
    </row>
    <row r="6" spans="1:37" ht="14.4" x14ac:dyDescent="0.3">
      <c r="A6" s="222" t="s">
        <v>5976</v>
      </c>
      <c r="B6" s="202">
        <v>0.40811965811965811</v>
      </c>
      <c r="C6" s="202">
        <v>0</v>
      </c>
      <c r="D6" s="202">
        <v>0.29059829059829062</v>
      </c>
      <c r="E6" s="202">
        <v>0</v>
      </c>
      <c r="F6" s="202">
        <v>0.29273504273504275</v>
      </c>
      <c r="G6" s="202">
        <v>2.136752136752137E-3</v>
      </c>
      <c r="H6" s="202">
        <v>0</v>
      </c>
      <c r="I6" s="202">
        <v>6.41025641025641E-3</v>
      </c>
      <c r="J6" s="202">
        <v>0</v>
      </c>
      <c r="K6" s="202">
        <v>0</v>
      </c>
      <c r="L6" s="202">
        <v>0.40811965811965811</v>
      </c>
      <c r="M6" s="202">
        <v>468</v>
      </c>
      <c r="N6" s="202">
        <v>0.41322457747085689</v>
      </c>
      <c r="O6" s="202">
        <v>1.2001920307249162E-3</v>
      </c>
      <c r="P6" s="202">
        <v>0.27909696320642075</v>
      </c>
      <c r="Q6" s="202">
        <v>2.1603456553048492E-3</v>
      </c>
      <c r="R6" s="202">
        <v>0.2972952595492202</v>
      </c>
      <c r="S6" s="202">
        <v>2.3557615372305726E-3</v>
      </c>
      <c r="T6" s="202">
        <v>0</v>
      </c>
      <c r="U6" s="202">
        <v>4.1868237379519184E-3</v>
      </c>
      <c r="V6" s="202">
        <v>4.8007681228996643E-4</v>
      </c>
      <c r="W6" s="202">
        <v>0</v>
      </c>
      <c r="X6" s="202">
        <v>0.41322457747085689</v>
      </c>
      <c r="Y6" s="202">
        <v>716.53362734288862</v>
      </c>
      <c r="Z6" s="202">
        <v>0.40500171713223126</v>
      </c>
      <c r="AA6" s="202">
        <v>8.1777141674531199E-4</v>
      </c>
      <c r="AB6" s="202">
        <v>0.27294227930792847</v>
      </c>
      <c r="AC6" s="202">
        <v>1.777925041325245E-3</v>
      </c>
      <c r="AD6" s="202">
        <v>0.31215001241574841</v>
      </c>
      <c r="AE6" s="202">
        <v>2.0771174573864593E-3</v>
      </c>
      <c r="AF6" s="202">
        <v>-3.8242061397960388E-4</v>
      </c>
      <c r="AG6" s="202">
        <v>5.5179416443040009E-3</v>
      </c>
      <c r="AH6" s="202">
        <v>9.7656198310362491E-5</v>
      </c>
      <c r="AI6" s="202">
        <v>0</v>
      </c>
      <c r="AJ6" s="202">
        <v>0.40500171713223126</v>
      </c>
      <c r="AK6" s="202">
        <v>716.53362734288874</v>
      </c>
    </row>
    <row r="7" spans="1:37" ht="14.4" x14ac:dyDescent="0.3">
      <c r="A7" s="222" t="s">
        <v>5977</v>
      </c>
      <c r="B7" s="202">
        <v>0.28232189973614774</v>
      </c>
      <c r="C7" s="202">
        <v>0</v>
      </c>
      <c r="D7" s="202">
        <v>0.32453825857519791</v>
      </c>
      <c r="E7" s="202">
        <v>7.9155672823219003E-3</v>
      </c>
      <c r="F7" s="202">
        <v>0.37467018469656993</v>
      </c>
      <c r="G7" s="202">
        <v>6.5963060686015833E-3</v>
      </c>
      <c r="H7" s="202">
        <v>0</v>
      </c>
      <c r="I7" s="202">
        <v>2.6385224274406332E-3</v>
      </c>
      <c r="J7" s="202">
        <v>1.3192612137203166E-3</v>
      </c>
      <c r="K7" s="202">
        <v>0</v>
      </c>
      <c r="L7" s="202">
        <v>4.3746701846965701</v>
      </c>
      <c r="M7" s="202">
        <v>758</v>
      </c>
      <c r="N7" s="202">
        <v>0.35455011962060817</v>
      </c>
      <c r="O7" s="202">
        <v>1.39217597104274E-4</v>
      </c>
      <c r="P7" s="202">
        <v>0.28068508281610383</v>
      </c>
      <c r="Q7" s="202">
        <v>6.536982475112558E-3</v>
      </c>
      <c r="R7" s="202">
        <v>0.34742357449812794</v>
      </c>
      <c r="S7" s="202">
        <v>6.4916173742091869E-3</v>
      </c>
      <c r="T7" s="202">
        <v>1.39217597104274E-4</v>
      </c>
      <c r="U7" s="202">
        <v>2.178994158370853E-3</v>
      </c>
      <c r="V7" s="202">
        <v>1.0198882806332894E-3</v>
      </c>
      <c r="W7" s="202">
        <v>8.3530558262564396E-4</v>
      </c>
      <c r="X7" s="202">
        <v>0.35455011962060817</v>
      </c>
      <c r="Y7" s="202">
        <v>1135.4982273201251</v>
      </c>
      <c r="Z7" s="202">
        <v>0.29483595033383259</v>
      </c>
      <c r="AA7" s="202">
        <v>-6.8781332125135571E-5</v>
      </c>
      <c r="AB7" s="202">
        <v>0.31959204171540978</v>
      </c>
      <c r="AC7" s="202">
        <v>8.2671969629329253E-3</v>
      </c>
      <c r="AD7" s="202">
        <v>0.36784515450493305</v>
      </c>
      <c r="AE7" s="202">
        <v>6.0499169215931722E-3</v>
      </c>
      <c r="AF7" s="202">
        <v>-2.7678026135454512E-4</v>
      </c>
      <c r="AG7" s="202">
        <v>2.224179501835817E-3</v>
      </c>
      <c r="AH7" s="202">
        <v>1.1118139287755748E-3</v>
      </c>
      <c r="AI7" s="202">
        <v>4.1930772416682482E-4</v>
      </c>
      <c r="AJ7" s="202">
        <v>4.3678451545049333</v>
      </c>
      <c r="AK7" s="202">
        <v>1135.4982273201251</v>
      </c>
    </row>
    <row r="8" spans="1:37" ht="14.4" x14ac:dyDescent="0.3">
      <c r="A8" s="222" t="s">
        <v>5978</v>
      </c>
      <c r="B8" s="202">
        <v>0.45198675496688739</v>
      </c>
      <c r="C8" s="202">
        <v>1.6556291390728477E-3</v>
      </c>
      <c r="D8" s="202">
        <v>0.36009933774834435</v>
      </c>
      <c r="E8" s="202">
        <v>1.6556291390728477E-3</v>
      </c>
      <c r="F8" s="202">
        <v>0.17632450331125829</v>
      </c>
      <c r="G8" s="202">
        <v>8.2781456953642384E-4</v>
      </c>
      <c r="H8" s="202">
        <v>1.6556291390728477E-3</v>
      </c>
      <c r="I8" s="202">
        <v>4.9668874172185433E-3</v>
      </c>
      <c r="J8" s="202">
        <v>8.2781456953642384E-4</v>
      </c>
      <c r="K8" s="202">
        <v>0</v>
      </c>
      <c r="L8" s="202">
        <v>0.45198675496688739</v>
      </c>
      <c r="M8" s="202">
        <v>1208</v>
      </c>
      <c r="N8" s="202">
        <v>0.43982833225171925</v>
      </c>
      <c r="O8" s="202">
        <v>1.5888069270715345E-3</v>
      </c>
      <c r="P8" s="202">
        <v>0.35093445866400474</v>
      </c>
      <c r="Q8" s="202">
        <v>1.9929060823930282E-3</v>
      </c>
      <c r="R8" s="202">
        <v>0.19683903727022348</v>
      </c>
      <c r="S8" s="202">
        <v>1.3834764549690505E-3</v>
      </c>
      <c r="T8" s="202">
        <v>1.9587545992951132E-3</v>
      </c>
      <c r="U8" s="202">
        <v>4.3761410269560035E-3</v>
      </c>
      <c r="V8" s="202">
        <v>1.0980867233677846E-3</v>
      </c>
      <c r="W8" s="202">
        <v>0</v>
      </c>
      <c r="X8" s="202">
        <v>0.43982833225171925</v>
      </c>
      <c r="Y8" s="202">
        <v>1547.9476381097118</v>
      </c>
      <c r="Z8" s="202">
        <v>0.4567196607317317</v>
      </c>
      <c r="AA8" s="202">
        <v>1.4131947358294262E-3</v>
      </c>
      <c r="AB8" s="202">
        <v>0.34649035656866201</v>
      </c>
      <c r="AC8" s="202">
        <v>1.9485569693282918E-3</v>
      </c>
      <c r="AD8" s="202">
        <v>0.1851640982543637</v>
      </c>
      <c r="AE8" s="202">
        <v>9.4659653140077187E-4</v>
      </c>
      <c r="AF8" s="202">
        <v>1.8191898864339563E-3</v>
      </c>
      <c r="AG8" s="202">
        <v>5.0039638167842819E-3</v>
      </c>
      <c r="AH8" s="202">
        <v>6.0252494060873435E-4</v>
      </c>
      <c r="AI8" s="202">
        <v>-1.0814243514285454E-4</v>
      </c>
      <c r="AJ8" s="202">
        <v>0.4567196607317317</v>
      </c>
      <c r="AK8" s="202">
        <v>1547.9476381097118</v>
      </c>
    </row>
    <row r="9" spans="1:37" ht="14.4" x14ac:dyDescent="0.3">
      <c r="A9" s="222" t="s">
        <v>5979</v>
      </c>
      <c r="B9" s="202">
        <v>0.39468266363765442</v>
      </c>
      <c r="C9" s="202">
        <v>1.2423683089592503E-3</v>
      </c>
      <c r="D9" s="202">
        <v>0.28979128212409483</v>
      </c>
      <c r="E9" s="202">
        <v>4.756495811443987E-3</v>
      </c>
      <c r="F9" s="202">
        <v>0.29405083061195514</v>
      </c>
      <c r="G9" s="202">
        <v>8.9450518245066026E-3</v>
      </c>
      <c r="H9" s="202">
        <v>2.2717591935254864E-3</v>
      </c>
      <c r="I9" s="202">
        <v>1.7393156325429505E-3</v>
      </c>
      <c r="J9" s="202">
        <v>9.2290217236972881E-4</v>
      </c>
      <c r="K9" s="202">
        <v>1.5973306829476076E-3</v>
      </c>
      <c r="L9" s="202">
        <v>0.39468266363765442</v>
      </c>
      <c r="M9" s="202">
        <v>28172</v>
      </c>
      <c r="N9" s="202">
        <v>0.39372426031005325</v>
      </c>
      <c r="O9" s="202">
        <v>1.242816440580354E-3</v>
      </c>
      <c r="P9" s="202">
        <v>0.28461077467705276</v>
      </c>
      <c r="Q9" s="202">
        <v>4.6565555591828282E-3</v>
      </c>
      <c r="R9" s="202">
        <v>0.301217964017506</v>
      </c>
      <c r="S9" s="202">
        <v>8.1597631838676039E-3</v>
      </c>
      <c r="T9" s="202">
        <v>2.0231501942903568E-3</v>
      </c>
      <c r="U9" s="202">
        <v>1.855648312837055E-3</v>
      </c>
      <c r="V9" s="202">
        <v>8.5264956372535245E-4</v>
      </c>
      <c r="W9" s="202">
        <v>1.6564177409044358E-3</v>
      </c>
      <c r="X9" s="202">
        <v>0.39372426031005325</v>
      </c>
      <c r="Y9" s="202">
        <v>38445.088216892596</v>
      </c>
      <c r="Z9" s="202">
        <v>0.39601562398824669</v>
      </c>
      <c r="AA9" s="202">
        <v>1.2384047766413684E-3</v>
      </c>
      <c r="AB9" s="202">
        <v>0.28331165716531997</v>
      </c>
      <c r="AC9" s="202">
        <v>4.6158483012326557E-3</v>
      </c>
      <c r="AD9" s="202">
        <v>0.30032618383914267</v>
      </c>
      <c r="AE9" s="202">
        <v>8.164334240441249E-3</v>
      </c>
      <c r="AF9" s="202">
        <v>2.0272808949411275E-3</v>
      </c>
      <c r="AG9" s="202">
        <v>1.7991395714948883E-3</v>
      </c>
      <c r="AH9" s="202">
        <v>8.2802475245538794E-4</v>
      </c>
      <c r="AI9" s="202">
        <v>1.6735024700839482E-3</v>
      </c>
      <c r="AJ9" s="202">
        <v>0.39601562398824669</v>
      </c>
      <c r="AK9" s="202">
        <v>38445.088216892596</v>
      </c>
    </row>
    <row r="10" spans="1:37" ht="14.4" x14ac:dyDescent="0.3">
      <c r="A10" s="222" t="s">
        <v>5981</v>
      </c>
      <c r="B10" s="202">
        <v>0.32335907335907338</v>
      </c>
      <c r="C10" s="202">
        <v>1.9305019305019305E-3</v>
      </c>
      <c r="D10" s="202">
        <v>0.38223938223938225</v>
      </c>
      <c r="E10" s="202">
        <v>4.8262548262548262E-3</v>
      </c>
      <c r="F10" s="202">
        <v>0.27413127413127414</v>
      </c>
      <c r="G10" s="202">
        <v>3.8610038610038611E-3</v>
      </c>
      <c r="H10" s="202">
        <v>9.6525096525096527E-4</v>
      </c>
      <c r="I10" s="202">
        <v>2.8957528957528956E-3</v>
      </c>
      <c r="J10" s="202">
        <v>5.7915057915057912E-3</v>
      </c>
      <c r="K10" s="202">
        <v>0</v>
      </c>
      <c r="L10" s="202">
        <v>2.3822393822393821</v>
      </c>
      <c r="M10" s="202">
        <v>1036</v>
      </c>
      <c r="N10" s="202">
        <v>0.32551517034275651</v>
      </c>
      <c r="O10" s="202">
        <v>3.1536238432790156E-3</v>
      </c>
      <c r="P10" s="202">
        <v>0.3682350061660406</v>
      </c>
      <c r="Q10" s="202">
        <v>4.9234187165221642E-3</v>
      </c>
      <c r="R10" s="202">
        <v>0.28637257947602773</v>
      </c>
      <c r="S10" s="202">
        <v>3.8690728345900757E-3</v>
      </c>
      <c r="T10" s="202">
        <v>7.060351887938094E-4</v>
      </c>
      <c r="U10" s="202">
        <v>2.292260912950568E-3</v>
      </c>
      <c r="V10" s="202">
        <v>4.5845218259011359E-3</v>
      </c>
      <c r="W10" s="202">
        <v>3.4831069313827931E-4</v>
      </c>
      <c r="X10" s="202">
        <v>2.3682350061660404</v>
      </c>
      <c r="Y10" s="202">
        <v>1416.3600000000001</v>
      </c>
      <c r="Z10" s="202">
        <v>0.32712058005161454</v>
      </c>
      <c r="AA10" s="202">
        <v>2.9047766978801469E-3</v>
      </c>
      <c r="AB10" s="202">
        <v>0.36947578568268225</v>
      </c>
      <c r="AC10" s="202">
        <v>4.876759876759877E-3</v>
      </c>
      <c r="AD10" s="202">
        <v>0.28383744918227682</v>
      </c>
      <c r="AE10" s="202">
        <v>3.7550178929489273E-3</v>
      </c>
      <c r="AF10" s="202">
        <v>4.5373183304217791E-4</v>
      </c>
      <c r="AG10" s="202">
        <v>2.4944492185871498E-3</v>
      </c>
      <c r="AH10" s="202">
        <v>4.9249585456482012E-3</v>
      </c>
      <c r="AI10" s="202">
        <v>1.5649101855998409E-4</v>
      </c>
      <c r="AJ10" s="202">
        <v>2.369475785682682</v>
      </c>
      <c r="AK10" s="202">
        <v>1416.36</v>
      </c>
    </row>
    <row r="11" spans="1:37" ht="14.4" x14ac:dyDescent="0.3">
      <c r="A11" s="222" t="s">
        <v>5982</v>
      </c>
      <c r="B11" s="202">
        <v>0.2785185185185185</v>
      </c>
      <c r="C11" s="202">
        <v>0</v>
      </c>
      <c r="D11" s="202">
        <v>0.45333333333333331</v>
      </c>
      <c r="E11" s="202">
        <v>5.9259259259259256E-3</v>
      </c>
      <c r="F11" s="202">
        <v>0.24296296296296296</v>
      </c>
      <c r="G11" s="202">
        <v>4.4444444444444444E-3</v>
      </c>
      <c r="H11" s="202">
        <v>4.4444444444444444E-3</v>
      </c>
      <c r="I11" s="202">
        <v>1.4814814814814814E-3</v>
      </c>
      <c r="J11" s="202">
        <v>7.4074074074074077E-3</v>
      </c>
      <c r="K11" s="202">
        <v>1.4814814814814814E-3</v>
      </c>
      <c r="L11" s="202">
        <v>2.4533333333333331</v>
      </c>
      <c r="M11" s="202">
        <v>675</v>
      </c>
      <c r="N11" s="202">
        <v>0.29271643639459732</v>
      </c>
      <c r="O11" s="202">
        <v>1.7415534656913968E-3</v>
      </c>
      <c r="P11" s="202">
        <v>0.42023685127133403</v>
      </c>
      <c r="Q11" s="202">
        <v>5.7277758427183717E-3</v>
      </c>
      <c r="R11" s="202">
        <v>0.26357444173536126</v>
      </c>
      <c r="S11" s="202">
        <v>4.2958318820387788E-3</v>
      </c>
      <c r="T11" s="202">
        <v>3.2508998026239406E-3</v>
      </c>
      <c r="U11" s="202">
        <v>1.2577886141104534E-3</v>
      </c>
      <c r="V11" s="202">
        <v>5.7664770308448465E-3</v>
      </c>
      <c r="W11" s="202">
        <v>1.4319439606795929E-3</v>
      </c>
      <c r="X11" s="202">
        <v>2.4202368512713339</v>
      </c>
      <c r="Y11" s="202">
        <v>922.82142857142856</v>
      </c>
      <c r="Z11" s="202">
        <v>0.28228002521105966</v>
      </c>
      <c r="AA11" s="202">
        <v>9.7427476737821568E-4</v>
      </c>
      <c r="AB11" s="202">
        <v>0.44056973677663325</v>
      </c>
      <c r="AC11" s="202">
        <v>5.9764309764309765E-3</v>
      </c>
      <c r="AD11" s="202">
        <v>0.25266913801396557</v>
      </c>
      <c r="AE11" s="202">
        <v>4.3384584763895102E-3</v>
      </c>
      <c r="AF11" s="202">
        <v>3.9329253122356569E-3</v>
      </c>
      <c r="AG11" s="202">
        <v>1.0801778043157352E-3</v>
      </c>
      <c r="AH11" s="202">
        <v>6.540860161549816E-3</v>
      </c>
      <c r="AI11" s="202">
        <v>1.6379725000414654E-3</v>
      </c>
      <c r="AJ11" s="202">
        <v>2.4405697367766335</v>
      </c>
      <c r="AK11" s="202">
        <v>922.82142857142867</v>
      </c>
    </row>
    <row r="12" spans="1:37" ht="14.4" x14ac:dyDescent="0.3">
      <c r="A12" s="222" t="s">
        <v>5983</v>
      </c>
      <c r="B12" s="202">
        <v>0.35747763101832125</v>
      </c>
      <c r="C12" s="202">
        <v>5.9650617809970177E-4</v>
      </c>
      <c r="D12" s="202">
        <v>0.44013634426927994</v>
      </c>
      <c r="E12" s="202">
        <v>4.0903280783979546E-3</v>
      </c>
      <c r="F12" s="202">
        <v>0.18909245845760544</v>
      </c>
      <c r="G12" s="202">
        <v>2.5564550489987218E-3</v>
      </c>
      <c r="H12" s="202">
        <v>1.7895185342991053E-3</v>
      </c>
      <c r="I12" s="202">
        <v>1.7895185342991053E-3</v>
      </c>
      <c r="J12" s="202">
        <v>8.5215168299957388E-4</v>
      </c>
      <c r="K12" s="202">
        <v>1.6190881976991904E-3</v>
      </c>
      <c r="L12" s="202">
        <v>2.4401363442692801</v>
      </c>
      <c r="M12" s="202">
        <v>11735</v>
      </c>
      <c r="N12" s="202">
        <v>0.34954188481675391</v>
      </c>
      <c r="O12" s="202">
        <v>6.5445026178010475E-4</v>
      </c>
      <c r="P12" s="202">
        <v>0.44188481675392671</v>
      </c>
      <c r="Q12" s="202">
        <v>3.7958115183246073E-3</v>
      </c>
      <c r="R12" s="202">
        <v>0.19535340314136126</v>
      </c>
      <c r="S12" s="202">
        <v>2.2905759162303663E-3</v>
      </c>
      <c r="T12" s="202">
        <v>1.7670157068062828E-3</v>
      </c>
      <c r="U12" s="202">
        <v>1.5706806282722514E-3</v>
      </c>
      <c r="V12" s="202">
        <v>9.8167539267015702E-4</v>
      </c>
      <c r="W12" s="202">
        <v>2.1596858638743455E-3</v>
      </c>
      <c r="X12" s="202">
        <v>2.4418848167539267</v>
      </c>
      <c r="Y12" s="202">
        <v>15280</v>
      </c>
      <c r="Z12" s="202">
        <v>0.34954188481675391</v>
      </c>
      <c r="AA12" s="202">
        <v>6.5445026178010475E-4</v>
      </c>
      <c r="AB12" s="202">
        <v>0.44188481675392671</v>
      </c>
      <c r="AC12" s="202">
        <v>3.7958115183246073E-3</v>
      </c>
      <c r="AD12" s="202">
        <v>0.19535340314136126</v>
      </c>
      <c r="AE12" s="202">
        <v>2.2905759162303663E-3</v>
      </c>
      <c r="AF12" s="202">
        <v>1.7670157068062828E-3</v>
      </c>
      <c r="AG12" s="202">
        <v>1.5706806282722514E-3</v>
      </c>
      <c r="AH12" s="202">
        <v>9.8167539267015702E-4</v>
      </c>
      <c r="AI12" s="202">
        <v>2.1596858638743455E-3</v>
      </c>
      <c r="AJ12" s="202">
        <v>2.4418848167539267</v>
      </c>
      <c r="AK12" s="202">
        <v>15280</v>
      </c>
    </row>
    <row r="13" spans="1:37" ht="14.4" x14ac:dyDescent="0.3">
      <c r="A13" s="222" t="s">
        <v>5984</v>
      </c>
      <c r="B13" s="202">
        <v>0.37635940898522463</v>
      </c>
      <c r="C13" s="202">
        <v>1.5750393759843995E-3</v>
      </c>
      <c r="D13" s="202">
        <v>0.26310657766444162</v>
      </c>
      <c r="E13" s="202">
        <v>1.3125328133203331E-2</v>
      </c>
      <c r="F13" s="202">
        <v>0.33533338333458335</v>
      </c>
      <c r="G13" s="202">
        <v>4.8751218780469507E-3</v>
      </c>
      <c r="H13" s="202">
        <v>1.5000375009375235E-3</v>
      </c>
      <c r="I13" s="202">
        <v>1.5000375009375235E-3</v>
      </c>
      <c r="J13" s="202">
        <v>1.1250281257031425E-3</v>
      </c>
      <c r="K13" s="202">
        <v>1.5000375009375235E-3</v>
      </c>
      <c r="L13" s="202">
        <v>0.37635940898522463</v>
      </c>
      <c r="M13" s="202">
        <v>13333</v>
      </c>
      <c r="N13" s="202">
        <v>0.36365388903987106</v>
      </c>
      <c r="O13" s="202">
        <v>1.2245474835865737E-3</v>
      </c>
      <c r="P13" s="202">
        <v>0.25801431751165149</v>
      </c>
      <c r="Q13" s="202">
        <v>1.2166920475270831E-2</v>
      </c>
      <c r="R13" s="202">
        <v>0.35390219141520451</v>
      </c>
      <c r="S13" s="202">
        <v>5.4700348258969276E-3</v>
      </c>
      <c r="T13" s="202">
        <v>1.5341442121959206E-3</v>
      </c>
      <c r="U13" s="202">
        <v>1.4741515919110024E-3</v>
      </c>
      <c r="V13" s="202">
        <v>9.9571982818368997E-4</v>
      </c>
      <c r="W13" s="202">
        <v>1.5640836162279063E-3</v>
      </c>
      <c r="X13" s="202">
        <v>0.36365388903987106</v>
      </c>
      <c r="Y13" s="202">
        <v>18857.535602122061</v>
      </c>
      <c r="Z13" s="202">
        <v>0.36536899403335771</v>
      </c>
      <c r="AA13" s="202">
        <v>1.2608009946559612E-3</v>
      </c>
      <c r="AB13" s="202">
        <v>0.25596258403232552</v>
      </c>
      <c r="AC13" s="202">
        <v>1.2314231896462004E-2</v>
      </c>
      <c r="AD13" s="202">
        <v>0.35406564070562468</v>
      </c>
      <c r="AE13" s="202">
        <v>5.508591727390294E-3</v>
      </c>
      <c r="AF13" s="202">
        <v>1.4540017840917318E-3</v>
      </c>
      <c r="AG13" s="202">
        <v>1.4719043033876403E-3</v>
      </c>
      <c r="AH13" s="202">
        <v>1.0072469275545146E-3</v>
      </c>
      <c r="AI13" s="202">
        <v>1.5860035951497915E-3</v>
      </c>
      <c r="AJ13" s="202">
        <v>0.36536899403335771</v>
      </c>
      <c r="AK13" s="202">
        <v>18857.535602122061</v>
      </c>
    </row>
    <row r="14" spans="1:37" ht="14.4" x14ac:dyDescent="0.3">
      <c r="A14" s="222" t="s">
        <v>5986</v>
      </c>
      <c r="B14" s="202">
        <v>0.38198198198198197</v>
      </c>
      <c r="C14" s="202">
        <v>1.4014014014014013E-3</v>
      </c>
      <c r="D14" s="202">
        <v>0.30710710710710709</v>
      </c>
      <c r="E14" s="202">
        <v>4.4044044044044047E-3</v>
      </c>
      <c r="F14" s="202">
        <v>0.29769769769769772</v>
      </c>
      <c r="G14" s="202">
        <v>1.8018018018018018E-3</v>
      </c>
      <c r="H14" s="202">
        <v>1.001001001001001E-3</v>
      </c>
      <c r="I14" s="202">
        <v>1.2012012012012011E-3</v>
      </c>
      <c r="J14" s="202">
        <v>1.8018018018018018E-3</v>
      </c>
      <c r="K14" s="202">
        <v>1.6016016016016017E-3</v>
      </c>
      <c r="L14" s="202">
        <v>0.38198198198198197</v>
      </c>
      <c r="M14" s="202">
        <v>4995</v>
      </c>
      <c r="N14" s="202">
        <v>0.36823657977504137</v>
      </c>
      <c r="O14" s="202">
        <v>1.3396532627301858E-3</v>
      </c>
      <c r="P14" s="202">
        <v>0.30521956868110717</v>
      </c>
      <c r="Q14" s="202">
        <v>4.4639313870083099E-3</v>
      </c>
      <c r="R14" s="202">
        <v>0.31359584436507515</v>
      </c>
      <c r="S14" s="202">
        <v>1.48995148995149E-3</v>
      </c>
      <c r="T14" s="202">
        <v>1.1893550355088817E-3</v>
      </c>
      <c r="U14" s="202">
        <v>1.0426106579952733E-3</v>
      </c>
      <c r="V14" s="202">
        <v>1.7858094781171704E-3</v>
      </c>
      <c r="W14" s="202">
        <v>1.6366958674650983E-3</v>
      </c>
      <c r="X14" s="202">
        <v>0.36823657977504137</v>
      </c>
      <c r="Y14" s="202">
        <v>6706.2959285004963</v>
      </c>
      <c r="Z14" s="202">
        <v>0.36794664942820166</v>
      </c>
      <c r="AA14" s="202">
        <v>1.3424942250089297E-3</v>
      </c>
      <c r="AB14" s="202">
        <v>0.3056394223207301</v>
      </c>
      <c r="AC14" s="202">
        <v>4.4728601255986482E-3</v>
      </c>
      <c r="AD14" s="202">
        <v>0.31359117706990292</v>
      </c>
      <c r="AE14" s="202">
        <v>1.4429234179444248E-3</v>
      </c>
      <c r="AF14" s="202">
        <v>1.0900228186913696E-3</v>
      </c>
      <c r="AG14" s="202">
        <v>1.0450457685199112E-3</v>
      </c>
      <c r="AH14" s="202">
        <v>1.7894621439041268E-3</v>
      </c>
      <c r="AI14" s="202">
        <v>1.6399426814979487E-3</v>
      </c>
      <c r="AJ14" s="202">
        <v>0.36794664942820166</v>
      </c>
      <c r="AK14" s="202">
        <v>6706.2959285004963</v>
      </c>
    </row>
    <row r="15" spans="1:37" ht="14.4" x14ac:dyDescent="0.3">
      <c r="A15" s="222" t="s">
        <v>5988</v>
      </c>
      <c r="B15" s="202">
        <v>0.41546162402669634</v>
      </c>
      <c r="C15" s="202">
        <v>8.3426028921023364E-4</v>
      </c>
      <c r="D15" s="202">
        <v>0.28698553948832034</v>
      </c>
      <c r="E15" s="202">
        <v>5.0055617352614016E-3</v>
      </c>
      <c r="F15" s="202">
        <v>0.28531701890989991</v>
      </c>
      <c r="G15" s="202">
        <v>1.946607341490545E-3</v>
      </c>
      <c r="H15" s="202">
        <v>1.3904338153503894E-3</v>
      </c>
      <c r="I15" s="202">
        <v>2.7808676307007786E-4</v>
      </c>
      <c r="J15" s="202">
        <v>1.946607341490545E-3</v>
      </c>
      <c r="K15" s="202">
        <v>8.3426028921023364E-4</v>
      </c>
      <c r="L15" s="202">
        <v>0.41546162402669634</v>
      </c>
      <c r="M15" s="202">
        <v>3596</v>
      </c>
      <c r="N15" s="202">
        <v>0.41215068241547015</v>
      </c>
      <c r="O15" s="202">
        <v>1.0656502906301268E-3</v>
      </c>
      <c r="P15" s="202">
        <v>0.26712651209373089</v>
      </c>
      <c r="Q15" s="202">
        <v>4.292693549068801E-3</v>
      </c>
      <c r="R15" s="202">
        <v>0.30842018086985112</v>
      </c>
      <c r="S15" s="202">
        <v>2.6616180276962925E-3</v>
      </c>
      <c r="T15" s="202">
        <v>1.2507817690388882E-3</v>
      </c>
      <c r="U15" s="202">
        <v>7.0541812932870213E-4</v>
      </c>
      <c r="V15" s="202">
        <v>1.4359132474476494E-3</v>
      </c>
      <c r="W15" s="202">
        <v>8.9054960773746357E-4</v>
      </c>
      <c r="X15" s="202">
        <v>0.41215068241547015</v>
      </c>
      <c r="Y15" s="202">
        <v>5551.9751284130843</v>
      </c>
      <c r="Z15" s="202">
        <v>0.4129881079458122</v>
      </c>
      <c r="AA15" s="202">
        <v>9.7859172531180975E-4</v>
      </c>
      <c r="AB15" s="202">
        <v>0.26517970564859622</v>
      </c>
      <c r="AC15" s="202">
        <v>4.1513127697353127E-3</v>
      </c>
      <c r="AD15" s="202">
        <v>0.30969525645596441</v>
      </c>
      <c r="AE15" s="202">
        <v>2.6807142326231272E-3</v>
      </c>
      <c r="AF15" s="202">
        <v>1.2644219154151989E-3</v>
      </c>
      <c r="AG15" s="202">
        <v>7.0814615860396437E-4</v>
      </c>
      <c r="AH15" s="202">
        <v>1.4550094523744846E-3</v>
      </c>
      <c r="AI15" s="202">
        <v>8.9873369556324998E-4</v>
      </c>
      <c r="AJ15" s="202">
        <v>0.4129881079458122</v>
      </c>
      <c r="AK15" s="202">
        <v>5551.9751284130843</v>
      </c>
    </row>
    <row r="16" spans="1:37" ht="14.4" x14ac:dyDescent="0.3">
      <c r="A16" s="222" t="s">
        <v>5990</v>
      </c>
      <c r="B16" s="202">
        <v>0.47695852534562211</v>
      </c>
      <c r="C16" s="202">
        <v>0</v>
      </c>
      <c r="D16" s="202">
        <v>0.26497695852534564</v>
      </c>
      <c r="E16" s="202">
        <v>2.304147465437788E-3</v>
      </c>
      <c r="F16" s="202">
        <v>0.24423963133640553</v>
      </c>
      <c r="G16" s="202">
        <v>4.608294930875576E-3</v>
      </c>
      <c r="H16" s="202">
        <v>2.304147465437788E-3</v>
      </c>
      <c r="I16" s="202">
        <v>0</v>
      </c>
      <c r="J16" s="202">
        <v>4.608294930875576E-3</v>
      </c>
      <c r="K16" s="202">
        <v>0</v>
      </c>
      <c r="L16" s="202">
        <v>0.47695852534562211</v>
      </c>
      <c r="M16" s="202">
        <v>434</v>
      </c>
      <c r="N16" s="202">
        <v>0.45473175684451167</v>
      </c>
      <c r="O16" s="202">
        <v>6.9028548816295538E-4</v>
      </c>
      <c r="P16" s="202">
        <v>0.26911251246040602</v>
      </c>
      <c r="Q16" s="202">
        <v>4.0419538701468496E-3</v>
      </c>
      <c r="R16" s="202">
        <v>0.26110345679128183</v>
      </c>
      <c r="S16" s="202">
        <v>4.5092707133050523E-3</v>
      </c>
      <c r="T16" s="202">
        <v>1.8257920767238681E-3</v>
      </c>
      <c r="U16" s="202">
        <v>0</v>
      </c>
      <c r="V16" s="202">
        <v>3.8895160775470491E-3</v>
      </c>
      <c r="W16" s="202">
        <v>9.5455677914672748E-5</v>
      </c>
      <c r="X16" s="202">
        <v>0.45473175684451167</v>
      </c>
      <c r="Y16" s="202">
        <v>611.66541828987476</v>
      </c>
      <c r="Z16" s="202">
        <v>0.47599887032046906</v>
      </c>
      <c r="AA16" s="202">
        <v>3.2476709297050359E-4</v>
      </c>
      <c r="AB16" s="202">
        <v>0.2478312174191134</v>
      </c>
      <c r="AC16" s="202">
        <v>3.7681570305631725E-3</v>
      </c>
      <c r="AD16" s="202">
        <v>0.26173282277000481</v>
      </c>
      <c r="AE16" s="202">
        <v>4.8016811703599366E-3</v>
      </c>
      <c r="AF16" s="202">
        <v>2.2111608197662507E-3</v>
      </c>
      <c r="AG16" s="202">
        <v>-7.3555220599826401E-4</v>
      </c>
      <c r="AH16" s="202">
        <v>4.0887439542872141E-3</v>
      </c>
      <c r="AI16" s="202">
        <v>-2.1868371536117523E-5</v>
      </c>
      <c r="AJ16" s="202">
        <v>0.47599887032046906</v>
      </c>
      <c r="AK16" s="202">
        <v>611.66541828987476</v>
      </c>
    </row>
    <row r="17" spans="1:37" ht="14.4" x14ac:dyDescent="0.3">
      <c r="A17" s="222" t="s">
        <v>5991</v>
      </c>
      <c r="B17" s="202">
        <v>0.39112316443974071</v>
      </c>
      <c r="C17" s="202">
        <v>5.9531684085196458E-4</v>
      </c>
      <c r="D17" s="202">
        <v>0.22926313004365656</v>
      </c>
      <c r="E17" s="202">
        <v>8.2021431406270676E-3</v>
      </c>
      <c r="F17" s="202">
        <v>0.35011244873660535</v>
      </c>
      <c r="G17" s="202">
        <v>1.2700092604841911E-2</v>
      </c>
      <c r="H17" s="202">
        <v>1.2567799973541474E-3</v>
      </c>
      <c r="I17" s="202">
        <v>2.8442915729593862E-3</v>
      </c>
      <c r="J17" s="202">
        <v>2.3151210477576397E-3</v>
      </c>
      <c r="K17" s="202">
        <v>1.5875115756052388E-3</v>
      </c>
      <c r="L17" s="202">
        <v>0.39112316443974071</v>
      </c>
      <c r="M17" s="202">
        <v>15118</v>
      </c>
      <c r="N17" s="202">
        <v>0.37999259327508178</v>
      </c>
      <c r="O17" s="202">
        <v>6.0282156333926816E-4</v>
      </c>
      <c r="P17" s="202">
        <v>0.22093949079562616</v>
      </c>
      <c r="Q17" s="202">
        <v>8.2819413836868472E-3</v>
      </c>
      <c r="R17" s="202">
        <v>0.37062199089240827</v>
      </c>
      <c r="S17" s="202">
        <v>1.2055972276615199E-2</v>
      </c>
      <c r="T17" s="202">
        <v>1.3798418900014286E-3</v>
      </c>
      <c r="U17" s="202">
        <v>2.3631533019627888E-3</v>
      </c>
      <c r="V17" s="202">
        <v>2.2975447190457638E-3</v>
      </c>
      <c r="W17" s="202">
        <v>1.4646499022325898E-3</v>
      </c>
      <c r="X17" s="202">
        <v>0.37999259327508178</v>
      </c>
      <c r="Y17" s="202">
        <v>19906.388108493054</v>
      </c>
      <c r="Z17" s="202">
        <v>0.37973113409875492</v>
      </c>
      <c r="AA17" s="202">
        <v>5.9975319495284495E-4</v>
      </c>
      <c r="AB17" s="202">
        <v>0.22041718384082776</v>
      </c>
      <c r="AC17" s="202">
        <v>8.2985905391975891E-3</v>
      </c>
      <c r="AD17" s="202">
        <v>0.37116389976116015</v>
      </c>
      <c r="AE17" s="202">
        <v>1.221103509208077E-2</v>
      </c>
      <c r="AF17" s="202">
        <v>1.4225775353513708E-3</v>
      </c>
      <c r="AG17" s="202">
        <v>2.3884253856285421E-3</v>
      </c>
      <c r="AH17" s="202">
        <v>2.291648792173813E-3</v>
      </c>
      <c r="AI17" s="202">
        <v>1.4757517598722549E-3</v>
      </c>
      <c r="AJ17" s="202">
        <v>0.37973113409875492</v>
      </c>
      <c r="AK17" s="202">
        <v>19906.388108493054</v>
      </c>
    </row>
    <row r="18" spans="1:37" ht="14.4" x14ac:dyDescent="0.3">
      <c r="A18" s="222" t="s">
        <v>5993</v>
      </c>
      <c r="B18" s="202">
        <v>0.38612368024132732</v>
      </c>
      <c r="C18" s="202">
        <v>3.3936651583710408E-3</v>
      </c>
      <c r="D18" s="202">
        <v>0.40422322775263952</v>
      </c>
      <c r="E18" s="202">
        <v>3.3936651583710408E-3</v>
      </c>
      <c r="F18" s="202">
        <v>0.19117647058823528</v>
      </c>
      <c r="G18" s="202">
        <v>1.1312217194570137E-3</v>
      </c>
      <c r="H18" s="202">
        <v>2.2624434389140274E-3</v>
      </c>
      <c r="I18" s="202">
        <v>1.885369532428356E-3</v>
      </c>
      <c r="J18" s="202">
        <v>5.6561085972850677E-3</v>
      </c>
      <c r="K18" s="202">
        <v>7.5414781297134241E-4</v>
      </c>
      <c r="L18" s="202">
        <v>2.4042232277526394</v>
      </c>
      <c r="M18" s="202">
        <v>2652</v>
      </c>
      <c r="N18" s="202">
        <v>0.38362272506281209</v>
      </c>
      <c r="O18" s="202">
        <v>3.224081168655787E-3</v>
      </c>
      <c r="P18" s="202">
        <v>0.40265714009248699</v>
      </c>
      <c r="Q18" s="202">
        <v>3.6734867665577935E-3</v>
      </c>
      <c r="R18" s="202">
        <v>0.19440379150880724</v>
      </c>
      <c r="S18" s="202">
        <v>1.6513913395339534E-3</v>
      </c>
      <c r="T18" s="202">
        <v>2.4039714832638924E-3</v>
      </c>
      <c r="U18" s="202">
        <v>2.3141682249315739E-3</v>
      </c>
      <c r="V18" s="202">
        <v>5.0045914113131347E-3</v>
      </c>
      <c r="W18" s="202">
        <v>1.0446529416376731E-3</v>
      </c>
      <c r="X18" s="202">
        <v>2.402657140092487</v>
      </c>
      <c r="Y18" s="202">
        <v>3017.6067452927787</v>
      </c>
      <c r="Z18" s="202">
        <v>0.38023141387678699</v>
      </c>
      <c r="AA18" s="202">
        <v>3.1354983026346101E-3</v>
      </c>
      <c r="AB18" s="202">
        <v>0.40512839556232427</v>
      </c>
      <c r="AC18" s="202">
        <v>3.6357911346516793E-3</v>
      </c>
      <c r="AD18" s="202">
        <v>0.19577830708603813</v>
      </c>
      <c r="AE18" s="202">
        <v>1.5245650874468155E-3</v>
      </c>
      <c r="AF18" s="202">
        <v>2.3115065302935869E-3</v>
      </c>
      <c r="AG18" s="202">
        <v>2.2676453473540747E-3</v>
      </c>
      <c r="AH18" s="202">
        <v>4.916683947476597E-3</v>
      </c>
      <c r="AI18" s="202">
        <v>1.0701931249933068E-3</v>
      </c>
      <c r="AJ18" s="202">
        <v>2.4051283955623242</v>
      </c>
      <c r="AK18" s="202">
        <v>3017.6067452927787</v>
      </c>
    </row>
    <row r="19" spans="1:37" ht="14.4" x14ac:dyDescent="0.3">
      <c r="A19" s="222" t="s">
        <v>5994</v>
      </c>
      <c r="B19" s="202">
        <v>0.3570520965692503</v>
      </c>
      <c r="C19" s="202">
        <v>3.1766200762388818E-3</v>
      </c>
      <c r="D19" s="202">
        <v>0.41232528589580686</v>
      </c>
      <c r="E19" s="202">
        <v>7.6238881829733167E-3</v>
      </c>
      <c r="F19" s="202">
        <v>0.21029224904701399</v>
      </c>
      <c r="G19" s="202">
        <v>1.2706480304955528E-3</v>
      </c>
      <c r="H19" s="202">
        <v>1.9059720457433292E-3</v>
      </c>
      <c r="I19" s="202">
        <v>6.3532401524777639E-4</v>
      </c>
      <c r="J19" s="202">
        <v>5.0825921219822112E-3</v>
      </c>
      <c r="K19" s="202">
        <v>6.3532401524777639E-4</v>
      </c>
      <c r="L19" s="202">
        <v>2.4123252858958066</v>
      </c>
      <c r="M19" s="202">
        <v>1574</v>
      </c>
      <c r="N19" s="202">
        <v>0.35376597644812063</v>
      </c>
      <c r="O19" s="202">
        <v>3.0686583461549542E-3</v>
      </c>
      <c r="P19" s="202">
        <v>0.40060108951845436</v>
      </c>
      <c r="Q19" s="202">
        <v>7.408803803609222E-3</v>
      </c>
      <c r="R19" s="202">
        <v>0.22462878366007608</v>
      </c>
      <c r="S19" s="202">
        <v>1.9318437038592963E-3</v>
      </c>
      <c r="T19" s="202">
        <v>2.017290099042301E-3</v>
      </c>
      <c r="U19" s="202">
        <v>1.4061595803029697E-3</v>
      </c>
      <c r="V19" s="202">
        <v>4.4255918526372728E-3</v>
      </c>
      <c r="W19" s="202">
        <v>7.4580298774298728E-4</v>
      </c>
      <c r="X19" s="202">
        <v>2.4006010895184544</v>
      </c>
      <c r="Y19" s="202">
        <v>1902.2830540037244</v>
      </c>
      <c r="Z19" s="202">
        <v>0.3500087028200522</v>
      </c>
      <c r="AA19" s="202">
        <v>3.0200364521805871E-3</v>
      </c>
      <c r="AB19" s="202">
        <v>0.40050609161283074</v>
      </c>
      <c r="AC19" s="202">
        <v>7.8522051426604123E-3</v>
      </c>
      <c r="AD19" s="202">
        <v>0.22901260012225569</v>
      </c>
      <c r="AE19" s="202">
        <v>1.5083928000081473E-3</v>
      </c>
      <c r="AF19" s="202">
        <v>1.9330257608947625E-3</v>
      </c>
      <c r="AG19" s="202">
        <v>1.1026154587725312E-3</v>
      </c>
      <c r="AH19" s="202">
        <v>4.2927056205153673E-3</v>
      </c>
      <c r="AI19" s="202">
        <v>7.6362420982957306E-4</v>
      </c>
      <c r="AJ19" s="202">
        <v>2.4005060916128307</v>
      </c>
      <c r="AK19" s="202">
        <v>1902.2830540037244</v>
      </c>
    </row>
    <row r="20" spans="1:37" ht="14.4" x14ac:dyDescent="0.3">
      <c r="A20" s="222" t="s">
        <v>5995</v>
      </c>
      <c r="B20" s="202">
        <v>0.40677025527192007</v>
      </c>
      <c r="C20" s="202">
        <v>4.4395116537180911E-3</v>
      </c>
      <c r="D20" s="202">
        <v>0.39123196448390679</v>
      </c>
      <c r="E20" s="202">
        <v>3.3296337402885681E-3</v>
      </c>
      <c r="F20" s="202">
        <v>0.17369589345172032</v>
      </c>
      <c r="G20" s="202">
        <v>6.6592674805771362E-3</v>
      </c>
      <c r="H20" s="202">
        <v>2.7746947835738068E-3</v>
      </c>
      <c r="I20" s="202">
        <v>3.8845726970033298E-3</v>
      </c>
      <c r="J20" s="202">
        <v>6.6592674805771362E-3</v>
      </c>
      <c r="K20" s="202">
        <v>5.5493895671476139E-4</v>
      </c>
      <c r="L20" s="202">
        <v>0.40677025527192007</v>
      </c>
      <c r="M20" s="202">
        <v>1802</v>
      </c>
      <c r="N20" s="202">
        <v>0.39490411392629265</v>
      </c>
      <c r="O20" s="202">
        <v>4.113608696087674E-3</v>
      </c>
      <c r="P20" s="202">
        <v>0.38314790986022573</v>
      </c>
      <c r="Q20" s="202">
        <v>3.8556225467190688E-3</v>
      </c>
      <c r="R20" s="202">
        <v>0.19434797787475602</v>
      </c>
      <c r="S20" s="202">
        <v>6.3905319083181721E-3</v>
      </c>
      <c r="T20" s="202">
        <v>2.7360945831947921E-3</v>
      </c>
      <c r="U20" s="202">
        <v>4.0946750534967017E-3</v>
      </c>
      <c r="V20" s="202">
        <v>5.7301753157581892E-3</v>
      </c>
      <c r="W20" s="202">
        <v>6.7929023515095495E-4</v>
      </c>
      <c r="X20" s="202">
        <v>0.39490411392629265</v>
      </c>
      <c r="Y20" s="202">
        <v>2177.8361266294228</v>
      </c>
      <c r="Z20" s="202">
        <v>0.39972686152272197</v>
      </c>
      <c r="AA20" s="202">
        <v>4.2829280296597955E-3</v>
      </c>
      <c r="AB20" s="202">
        <v>0.37941277020093067</v>
      </c>
      <c r="AC20" s="202">
        <v>3.5579506999756632E-3</v>
      </c>
      <c r="AD20" s="202">
        <v>0.19241624452696202</v>
      </c>
      <c r="AE20" s="202">
        <v>6.8970122500897303E-3</v>
      </c>
      <c r="AF20" s="202">
        <v>2.8017484987252401E-3</v>
      </c>
      <c r="AG20" s="202">
        <v>4.3518641405280844E-3</v>
      </c>
      <c r="AH20" s="202">
        <v>5.8693809791102915E-3</v>
      </c>
      <c r="AI20" s="202">
        <v>6.8323915129655805E-4</v>
      </c>
      <c r="AJ20" s="202">
        <v>0.39972686152272197</v>
      </c>
      <c r="AK20" s="202">
        <v>2177.8361266294228</v>
      </c>
    </row>
    <row r="21" spans="1:37" ht="14.4" x14ac:dyDescent="0.3">
      <c r="A21" s="222" t="s">
        <v>5997</v>
      </c>
      <c r="B21" s="202">
        <v>0.34270516717325228</v>
      </c>
      <c r="C21" s="202">
        <v>0</v>
      </c>
      <c r="D21" s="202">
        <v>0.33054711246200608</v>
      </c>
      <c r="E21" s="202">
        <v>7.5987841945288756E-3</v>
      </c>
      <c r="F21" s="202">
        <v>0.31838905775075987</v>
      </c>
      <c r="G21" s="202">
        <v>0</v>
      </c>
      <c r="H21" s="202">
        <v>7.5987841945288754E-4</v>
      </c>
      <c r="I21" s="202">
        <v>0</v>
      </c>
      <c r="J21" s="202">
        <v>0</v>
      </c>
      <c r="K21" s="202">
        <v>0</v>
      </c>
      <c r="L21" s="202">
        <v>0.34270516717325228</v>
      </c>
      <c r="M21" s="202">
        <v>1316</v>
      </c>
      <c r="N21" s="202">
        <v>0.34466742349336554</v>
      </c>
      <c r="O21" s="202">
        <v>6.4775229952066329E-4</v>
      </c>
      <c r="P21" s="202">
        <v>0.33149383493381313</v>
      </c>
      <c r="Q21" s="202">
        <v>6.7598563683107767E-3</v>
      </c>
      <c r="R21" s="202">
        <v>0.31482238395684903</v>
      </c>
      <c r="S21" s="202">
        <v>2.5910091980826532E-4</v>
      </c>
      <c r="T21" s="202">
        <v>7.0189572881190418E-4</v>
      </c>
      <c r="U21" s="202">
        <v>2.5910091980826532E-4</v>
      </c>
      <c r="V21" s="202">
        <v>2.5910091980826532E-4</v>
      </c>
      <c r="W21" s="202">
        <v>1.2955045990413266E-4</v>
      </c>
      <c r="X21" s="202">
        <v>0.34466742349336554</v>
      </c>
      <c r="Y21" s="202">
        <v>1747.1971104231166</v>
      </c>
      <c r="Z21" s="202">
        <v>0.33382140147695732</v>
      </c>
      <c r="AA21" s="202">
        <v>5.6285597130691285E-4</v>
      </c>
      <c r="AB21" s="202">
        <v>0.3312306950228831</v>
      </c>
      <c r="AC21" s="202">
        <v>7.2343984582350536E-3</v>
      </c>
      <c r="AD21" s="202">
        <v>0.32726453435674108</v>
      </c>
      <c r="AE21" s="202">
        <v>-6.3231052643611494E-4</v>
      </c>
      <c r="AF21" s="202">
        <v>6.3473989471576865E-4</v>
      </c>
      <c r="AG21" s="202">
        <v>8.9308263380764307E-5</v>
      </c>
      <c r="AH21" s="202">
        <v>4.4119351670138425E-6</v>
      </c>
      <c r="AI21" s="202">
        <v>-2.1003485295086936E-4</v>
      </c>
      <c r="AJ21" s="202">
        <v>0.33382140147695732</v>
      </c>
      <c r="AK21" s="202">
        <v>1747.1971104231166</v>
      </c>
    </row>
    <row r="22" spans="1:37" ht="14.4" x14ac:dyDescent="0.3">
      <c r="A22" s="222" t="s">
        <v>5998</v>
      </c>
      <c r="B22" s="202">
        <v>0.31259640102827763</v>
      </c>
      <c r="C22" s="202">
        <v>4.1131105398457581E-3</v>
      </c>
      <c r="D22" s="202">
        <v>0.35424164524421592</v>
      </c>
      <c r="E22" s="202">
        <v>5.6555269922879178E-3</v>
      </c>
      <c r="F22" s="202">
        <v>0.30848329048843187</v>
      </c>
      <c r="G22" s="202">
        <v>6.169665809768638E-3</v>
      </c>
      <c r="H22" s="202">
        <v>3.084832904884319E-3</v>
      </c>
      <c r="I22" s="202">
        <v>1.5424164524421595E-3</v>
      </c>
      <c r="J22" s="202">
        <v>3.084832904884319E-3</v>
      </c>
      <c r="K22" s="202">
        <v>1.0282776349614395E-3</v>
      </c>
      <c r="L22" s="202">
        <v>2.3542416452442159</v>
      </c>
      <c r="M22" s="202">
        <v>1945</v>
      </c>
      <c r="N22" s="202">
        <v>0.31762084286380576</v>
      </c>
      <c r="O22" s="202">
        <v>4.7220007185825559E-3</v>
      </c>
      <c r="P22" s="202">
        <v>0.34760588699510236</v>
      </c>
      <c r="Q22" s="202">
        <v>5.5272805981250199E-3</v>
      </c>
      <c r="R22" s="202">
        <v>0.31170410611509031</v>
      </c>
      <c r="S22" s="202">
        <v>5.5412929606365848E-3</v>
      </c>
      <c r="T22" s="202">
        <v>2.2662081011848097E-3</v>
      </c>
      <c r="U22" s="202">
        <v>1.3022464218767869E-3</v>
      </c>
      <c r="V22" s="202">
        <v>2.6074815784732372E-3</v>
      </c>
      <c r="W22" s="202">
        <v>1.1026536471226908E-3</v>
      </c>
      <c r="X22" s="202">
        <v>2.3476058869951024</v>
      </c>
      <c r="Y22" s="202">
        <v>2658.1112143566461</v>
      </c>
      <c r="Z22" s="202">
        <v>0.31591990227478733</v>
      </c>
      <c r="AA22" s="202">
        <v>5.0680300329178979E-3</v>
      </c>
      <c r="AB22" s="202">
        <v>0.34180016121830448</v>
      </c>
      <c r="AC22" s="202">
        <v>5.7084833064350478E-3</v>
      </c>
      <c r="AD22" s="202">
        <v>0.31831760577402163</v>
      </c>
      <c r="AE22" s="202">
        <v>6.0516163832976203E-3</v>
      </c>
      <c r="AF22" s="202">
        <v>2.5681211979042113E-3</v>
      </c>
      <c r="AG22" s="202">
        <v>1.14663532856702E-3</v>
      </c>
      <c r="AH22" s="202">
        <v>2.2366831696661762E-3</v>
      </c>
      <c r="AI22" s="202">
        <v>1.1827613140985079E-3</v>
      </c>
      <c r="AJ22" s="202">
        <v>2.3418001612183046</v>
      </c>
      <c r="AK22" s="202">
        <v>2658.1112143566465</v>
      </c>
    </row>
    <row r="23" spans="1:37" ht="14.4" x14ac:dyDescent="0.3">
      <c r="A23" s="222" t="s">
        <v>6000</v>
      </c>
      <c r="B23" s="202">
        <v>0.3867435158501441</v>
      </c>
      <c r="C23" s="202">
        <v>2.8818443804034583E-4</v>
      </c>
      <c r="D23" s="202">
        <v>0.36772334293948128</v>
      </c>
      <c r="E23" s="202">
        <v>5.1873198847262247E-3</v>
      </c>
      <c r="F23" s="202">
        <v>0.22968299711815562</v>
      </c>
      <c r="G23" s="202">
        <v>4.6109510086455334E-3</v>
      </c>
      <c r="H23" s="202">
        <v>1.440922190201729E-3</v>
      </c>
      <c r="I23" s="202">
        <v>8.6455331412103745E-4</v>
      </c>
      <c r="J23" s="202">
        <v>1.1527377521613833E-3</v>
      </c>
      <c r="K23" s="202">
        <v>2.3054755043227667E-3</v>
      </c>
      <c r="L23" s="202">
        <v>0.3867435158501441</v>
      </c>
      <c r="M23" s="202">
        <v>3470</v>
      </c>
      <c r="N23" s="202">
        <v>0.37783738841206599</v>
      </c>
      <c r="O23" s="202">
        <v>8.648146551064348E-4</v>
      </c>
      <c r="P23" s="202">
        <v>0.35949520868637702</v>
      </c>
      <c r="Q23" s="202">
        <v>4.9435260797769491E-3</v>
      </c>
      <c r="R23" s="202">
        <v>0.24800841368635274</v>
      </c>
      <c r="S23" s="202">
        <v>3.7320986091806101E-3</v>
      </c>
      <c r="T23" s="202">
        <v>1.2148622378329904E-3</v>
      </c>
      <c r="U23" s="202">
        <v>9.1028798656557996E-4</v>
      </c>
      <c r="V23" s="202">
        <v>1.1273503421513514E-3</v>
      </c>
      <c r="W23" s="202">
        <v>1.8660493045903051E-3</v>
      </c>
      <c r="X23" s="202">
        <v>0.37783738841206599</v>
      </c>
      <c r="Y23" s="202">
        <v>4606.9711042311665</v>
      </c>
      <c r="Z23" s="202">
        <v>0.37785975015384909</v>
      </c>
      <c r="AA23" s="202">
        <v>8.5104040934725852E-4</v>
      </c>
      <c r="AB23" s="202">
        <v>0.36840692550035825</v>
      </c>
      <c r="AC23" s="202">
        <v>4.8229341484324019E-3</v>
      </c>
      <c r="AD23" s="202">
        <v>0.23855847372413674</v>
      </c>
      <c r="AE23" s="202">
        <v>3.9786404822094185E-3</v>
      </c>
      <c r="AF23" s="202">
        <v>1.3157836654646101E-3</v>
      </c>
      <c r="AG23" s="202">
        <v>9.5386157750180166E-4</v>
      </c>
      <c r="AH23" s="202">
        <v>1.157149687328397E-3</v>
      </c>
      <c r="AI23" s="202">
        <v>2.095440651371897E-3</v>
      </c>
      <c r="AJ23" s="202">
        <v>0.37785975015384909</v>
      </c>
      <c r="AK23" s="202">
        <v>4606.9711042311665</v>
      </c>
    </row>
    <row r="24" spans="1:37" ht="14.4" x14ac:dyDescent="0.3">
      <c r="A24" s="222" t="s">
        <v>6001</v>
      </c>
      <c r="B24" s="202">
        <v>0.36962750716332377</v>
      </c>
      <c r="C24" s="202">
        <v>2.8653295128939827E-3</v>
      </c>
      <c r="D24" s="202">
        <v>0.33524355300859598</v>
      </c>
      <c r="E24" s="202">
        <v>2.8653295128939827E-3</v>
      </c>
      <c r="F24" s="202">
        <v>0.28080229226361031</v>
      </c>
      <c r="G24" s="202">
        <v>0</v>
      </c>
      <c r="H24" s="202">
        <v>0</v>
      </c>
      <c r="I24" s="202">
        <v>2.8653295128939827E-3</v>
      </c>
      <c r="J24" s="202">
        <v>5.7306590257879654E-3</v>
      </c>
      <c r="K24" s="202">
        <v>0</v>
      </c>
      <c r="L24" s="202">
        <v>0.36962750716332377</v>
      </c>
      <c r="M24" s="202">
        <v>349</v>
      </c>
      <c r="N24" s="202">
        <v>0.35935832986519678</v>
      </c>
      <c r="O24" s="202">
        <v>3.8374057739733068E-3</v>
      </c>
      <c r="P24" s="202">
        <v>0.33385979147267558</v>
      </c>
      <c r="Q24" s="202">
        <v>3.4890950808350281E-3</v>
      </c>
      <c r="R24" s="202">
        <v>0.29125211207021307</v>
      </c>
      <c r="S24" s="202">
        <v>1.0449320794148381E-3</v>
      </c>
      <c r="T24" s="202">
        <v>0</v>
      </c>
      <c r="U24" s="202">
        <v>2.2700076548510498E-3</v>
      </c>
      <c r="V24" s="202">
        <v>4.5400153097020996E-3</v>
      </c>
      <c r="W24" s="202">
        <v>3.4831069313827936E-4</v>
      </c>
      <c r="X24" s="202">
        <v>0.35935832986519678</v>
      </c>
      <c r="Y24" s="202">
        <v>477.13285714285712</v>
      </c>
      <c r="Z24" s="202">
        <v>0.37338901385586493</v>
      </c>
      <c r="AA24" s="202">
        <v>3.8396042802721982E-3</v>
      </c>
      <c r="AB24" s="202">
        <v>0.32247995645189598</v>
      </c>
      <c r="AC24" s="202">
        <v>2.9158345633990331E-3</v>
      </c>
      <c r="AD24" s="202">
        <v>0.29050846731461294</v>
      </c>
      <c r="AE24" s="202">
        <v>-1.0598596805493357E-4</v>
      </c>
      <c r="AF24" s="202">
        <v>-5.1151913220878731E-4</v>
      </c>
      <c r="AG24" s="202">
        <v>2.4640258357282365E-3</v>
      </c>
      <c r="AH24" s="202">
        <v>4.8641117799303754E-3</v>
      </c>
      <c r="AI24" s="202">
        <v>1.5649101855998406E-4</v>
      </c>
      <c r="AJ24" s="202">
        <v>0.37338901385586493</v>
      </c>
      <c r="AK24" s="202">
        <v>477.13285714285718</v>
      </c>
    </row>
    <row r="25" spans="1:37" ht="14.4" x14ac:dyDescent="0.3">
      <c r="A25" s="222" t="s">
        <v>6002</v>
      </c>
      <c r="B25" s="202">
        <v>0.44231764097258147</v>
      </c>
      <c r="C25" s="202">
        <v>0</v>
      </c>
      <c r="D25" s="202">
        <v>0.20227625452664252</v>
      </c>
      <c r="E25" s="202">
        <v>6.2079668908432487E-3</v>
      </c>
      <c r="F25" s="202">
        <v>0.32695292291774442</v>
      </c>
      <c r="G25" s="202">
        <v>1.4485256078634247E-2</v>
      </c>
      <c r="H25" s="202">
        <v>3.6213140196585617E-3</v>
      </c>
      <c r="I25" s="202">
        <v>1.0346611484738748E-3</v>
      </c>
      <c r="J25" s="202">
        <v>1.5519917227108122E-3</v>
      </c>
      <c r="K25" s="202">
        <v>1.5519917227108122E-3</v>
      </c>
      <c r="L25" s="202">
        <v>0.44231764097258147</v>
      </c>
      <c r="M25" s="202">
        <v>1933</v>
      </c>
      <c r="N25" s="202">
        <v>0.42749785049012662</v>
      </c>
      <c r="O25" s="202">
        <v>6.6148736001782013E-5</v>
      </c>
      <c r="P25" s="202">
        <v>0.21803089629400976</v>
      </c>
      <c r="Q25" s="202">
        <v>6.6938949118904977E-3</v>
      </c>
      <c r="R25" s="202">
        <v>0.32645657654007404</v>
      </c>
      <c r="S25" s="202">
        <v>1.3581826116052889E-2</v>
      </c>
      <c r="T25" s="202">
        <v>3.3954565290132224E-3</v>
      </c>
      <c r="U25" s="202">
        <v>1.0627003988895039E-3</v>
      </c>
      <c r="V25" s="202">
        <v>1.8079463935520941E-3</v>
      </c>
      <c r="W25" s="202">
        <v>1.4067035903895903E-3</v>
      </c>
      <c r="X25" s="202">
        <v>0.42749785049012662</v>
      </c>
      <c r="Y25" s="202">
        <v>2636.763983615107</v>
      </c>
      <c r="Z25" s="202">
        <v>0.43918978808771808</v>
      </c>
      <c r="AA25" s="202">
        <v>-2.1670084873588564E-4</v>
      </c>
      <c r="AB25" s="202">
        <v>0.19856022638145823</v>
      </c>
      <c r="AC25" s="202">
        <v>6.8032205999875358E-3</v>
      </c>
      <c r="AD25" s="202">
        <v>0.33371164688000549</v>
      </c>
      <c r="AE25" s="202">
        <v>1.4319564059310707E-2</v>
      </c>
      <c r="AF25" s="202">
        <v>3.6545888972702818E-3</v>
      </c>
      <c r="AG25" s="202">
        <v>9.1899227634884744E-4</v>
      </c>
      <c r="AH25" s="202">
        <v>1.4830538651840902E-3</v>
      </c>
      <c r="AI25" s="202">
        <v>1.5756198014526086E-3</v>
      </c>
      <c r="AJ25" s="202">
        <v>0.43918978808771808</v>
      </c>
      <c r="AK25" s="202">
        <v>2636.763983615107</v>
      </c>
    </row>
    <row r="26" spans="1:37" ht="14.4" x14ac:dyDescent="0.3">
      <c r="A26" s="222" t="s">
        <v>6004</v>
      </c>
      <c r="B26" s="202">
        <v>0.39423076923076922</v>
      </c>
      <c r="C26" s="202">
        <v>1.3736263736263737E-3</v>
      </c>
      <c r="D26" s="202">
        <v>0.2620879120879121</v>
      </c>
      <c r="E26" s="202">
        <v>6.5934065934065934E-3</v>
      </c>
      <c r="F26" s="202">
        <v>0.31703296703296702</v>
      </c>
      <c r="G26" s="202">
        <v>1.1538461538461539E-2</v>
      </c>
      <c r="H26" s="202">
        <v>1.6483516483516484E-3</v>
      </c>
      <c r="I26" s="202">
        <v>1.0989010989010989E-3</v>
      </c>
      <c r="J26" s="202">
        <v>3.8461538461538464E-3</v>
      </c>
      <c r="K26" s="202">
        <v>5.4945054945054945E-4</v>
      </c>
      <c r="L26" s="202">
        <v>0.39423076923076922</v>
      </c>
      <c r="M26" s="202">
        <v>3640</v>
      </c>
      <c r="N26" s="202">
        <v>0.3934370643653548</v>
      </c>
      <c r="O26" s="202">
        <v>1.0257099024116093E-3</v>
      </c>
      <c r="P26" s="202">
        <v>0.2585645934040558</v>
      </c>
      <c r="Q26" s="202">
        <v>6.7727057946917408E-3</v>
      </c>
      <c r="R26" s="202">
        <v>0.32112784790423016</v>
      </c>
      <c r="S26" s="202">
        <v>1.1728926250525479E-2</v>
      </c>
      <c r="T26" s="202">
        <v>2.0371282946294142E-3</v>
      </c>
      <c r="U26" s="202">
        <v>1.1863252689057054E-3</v>
      </c>
      <c r="V26" s="202">
        <v>3.4302724784046742E-3</v>
      </c>
      <c r="W26" s="202">
        <v>6.8942633679072794E-4</v>
      </c>
      <c r="X26" s="202">
        <v>0.3934370643653548</v>
      </c>
      <c r="Y26" s="202">
        <v>5027.3528886168342</v>
      </c>
      <c r="Z26" s="202">
        <v>0.3931824553267082</v>
      </c>
      <c r="AA26" s="202">
        <v>1.1383876547348265E-3</v>
      </c>
      <c r="AB26" s="202">
        <v>0.25922033618135004</v>
      </c>
      <c r="AC26" s="202">
        <v>6.9912900802594127E-3</v>
      </c>
      <c r="AD26" s="202">
        <v>0.32109795463372509</v>
      </c>
      <c r="AE26" s="202">
        <v>1.1167103452132465E-2</v>
      </c>
      <c r="AF26" s="202">
        <v>1.7254905387377732E-3</v>
      </c>
      <c r="AG26" s="202">
        <v>1.0962766428167434E-3</v>
      </c>
      <c r="AH26" s="202">
        <v>3.8300505154702934E-3</v>
      </c>
      <c r="AI26" s="202">
        <v>5.506549740651762E-4</v>
      </c>
      <c r="AJ26" s="202">
        <v>0.3931824553267082</v>
      </c>
      <c r="AK26" s="202">
        <v>5027.3528886168342</v>
      </c>
    </row>
    <row r="27" spans="1:37" ht="14.4" x14ac:dyDescent="0.3">
      <c r="A27" s="222" t="s">
        <v>6006</v>
      </c>
      <c r="B27" s="202">
        <v>0.43274111675126903</v>
      </c>
      <c r="C27" s="202">
        <v>1.9035532994923859E-3</v>
      </c>
      <c r="D27" s="202">
        <v>0.39340101522842641</v>
      </c>
      <c r="E27" s="202">
        <v>3.8071065989847717E-3</v>
      </c>
      <c r="F27" s="202">
        <v>0.15228426395939088</v>
      </c>
      <c r="G27" s="202">
        <v>1.9035532994923859E-3</v>
      </c>
      <c r="H27" s="202">
        <v>4.4416243654822338E-3</v>
      </c>
      <c r="I27" s="202">
        <v>2.5380710659898475E-3</v>
      </c>
      <c r="J27" s="202">
        <v>6.9796954314720813E-3</v>
      </c>
      <c r="K27" s="202">
        <v>0</v>
      </c>
      <c r="L27" s="202">
        <v>0.43274111675126903</v>
      </c>
      <c r="M27" s="202">
        <v>1576</v>
      </c>
      <c r="N27" s="202">
        <v>0.42607763658829817</v>
      </c>
      <c r="O27" s="202">
        <v>1.8962479962596848E-3</v>
      </c>
      <c r="P27" s="202">
        <v>0.39463248063051032</v>
      </c>
      <c r="Q27" s="202">
        <v>3.9980880977825281E-3</v>
      </c>
      <c r="R27" s="202">
        <v>0.15725082654288006</v>
      </c>
      <c r="S27" s="202">
        <v>2.307432206786001E-3</v>
      </c>
      <c r="T27" s="202">
        <v>4.3560479561848787E-3</v>
      </c>
      <c r="U27" s="202">
        <v>2.8709841704515101E-3</v>
      </c>
      <c r="V27" s="202">
        <v>6.1990716003205984E-3</v>
      </c>
      <c r="W27" s="202">
        <v>4.1118421052631582E-4</v>
      </c>
      <c r="X27" s="202">
        <v>0.42607763658829817</v>
      </c>
      <c r="Y27" s="202">
        <v>1774.4592592592592</v>
      </c>
      <c r="Z27" s="202">
        <v>0.42766832191696097</v>
      </c>
      <c r="AA27" s="202">
        <v>1.6690260090440427E-3</v>
      </c>
      <c r="AB27" s="202">
        <v>0.39521479446819247</v>
      </c>
      <c r="AC27" s="202">
        <v>4.0614316477177144E-3</v>
      </c>
      <c r="AD27" s="202">
        <v>0.15504681269233433</v>
      </c>
      <c r="AE27" s="202">
        <v>2.3391039817535941E-3</v>
      </c>
      <c r="AF27" s="202">
        <v>4.4903573089520189E-3</v>
      </c>
      <c r="AG27" s="202">
        <v>2.8959536195960855E-3</v>
      </c>
      <c r="AH27" s="202">
        <v>6.2547928973590199E-3</v>
      </c>
      <c r="AI27" s="202">
        <v>3.5940545808966861E-4</v>
      </c>
      <c r="AJ27" s="202">
        <v>0.42766832191696097</v>
      </c>
      <c r="AK27" s="202">
        <v>1774.4592592592594</v>
      </c>
    </row>
    <row r="28" spans="1:37" ht="14.4" x14ac:dyDescent="0.3">
      <c r="A28" s="222" t="s">
        <v>6008</v>
      </c>
      <c r="B28" s="202">
        <v>0.44260700389105057</v>
      </c>
      <c r="C28" s="202">
        <v>9.727626459143969E-4</v>
      </c>
      <c r="D28" s="202">
        <v>0.21108949416342412</v>
      </c>
      <c r="E28" s="202">
        <v>4.8638132295719845E-3</v>
      </c>
      <c r="F28" s="202">
        <v>0.33268482490272372</v>
      </c>
      <c r="G28" s="202">
        <v>4.8638132295719845E-3</v>
      </c>
      <c r="H28" s="202">
        <v>0</v>
      </c>
      <c r="I28" s="202">
        <v>9.727626459143969E-4</v>
      </c>
      <c r="J28" s="202">
        <v>1.9455252918287938E-3</v>
      </c>
      <c r="K28" s="202">
        <v>0</v>
      </c>
      <c r="L28" s="202">
        <v>0.44260700389105057</v>
      </c>
      <c r="M28" s="202">
        <v>1028</v>
      </c>
      <c r="N28" s="202">
        <v>0.41991412367179271</v>
      </c>
      <c r="O28" s="202">
        <v>1.3804433246983163E-3</v>
      </c>
      <c r="P28" s="202">
        <v>0.24151759542248322</v>
      </c>
      <c r="Q28" s="202">
        <v>4.6998588051213258E-3</v>
      </c>
      <c r="R28" s="202">
        <v>0.32559004689525017</v>
      </c>
      <c r="S28" s="202">
        <v>3.9225560456965305E-3</v>
      </c>
      <c r="T28" s="202">
        <v>1.2955045990413266E-4</v>
      </c>
      <c r="U28" s="202">
        <v>9.9179194498591819E-4</v>
      </c>
      <c r="V28" s="202">
        <v>1.7244829701635713E-3</v>
      </c>
      <c r="W28" s="202">
        <v>1.2955045990413266E-4</v>
      </c>
      <c r="X28" s="202">
        <v>0.41991412367179271</v>
      </c>
      <c r="Y28" s="202">
        <v>1364.8317853457172</v>
      </c>
      <c r="Z28" s="202">
        <v>0.43372323819475567</v>
      </c>
      <c r="AA28" s="202">
        <v>1.5356186172213097E-3</v>
      </c>
      <c r="AB28" s="202">
        <v>0.21177307672430112</v>
      </c>
      <c r="AC28" s="202">
        <v>4.4994274932781625E-3</v>
      </c>
      <c r="AD28" s="202">
        <v>0.34156030150870492</v>
      </c>
      <c r="AE28" s="202">
        <v>4.2315027031358697E-3</v>
      </c>
      <c r="AF28" s="202">
        <v>-1.2513852473711884E-4</v>
      </c>
      <c r="AG28" s="202">
        <v>1.0620709092951613E-3</v>
      </c>
      <c r="AH28" s="202">
        <v>1.9499372269958075E-3</v>
      </c>
      <c r="AI28" s="202">
        <v>-2.1003485295086939E-4</v>
      </c>
      <c r="AJ28" s="202">
        <v>0.43372323819475567</v>
      </c>
      <c r="AK28" s="202">
        <v>1364.8317853457172</v>
      </c>
    </row>
    <row r="29" spans="1:37" ht="14.4" x14ac:dyDescent="0.3">
      <c r="A29" s="222" t="s">
        <v>6009</v>
      </c>
      <c r="B29" s="202">
        <v>0.4</v>
      </c>
      <c r="C29" s="202">
        <v>4.2553191489361703E-3</v>
      </c>
      <c r="D29" s="202">
        <v>0.34893617021276596</v>
      </c>
      <c r="E29" s="202">
        <v>0</v>
      </c>
      <c r="F29" s="202">
        <v>0.24255319148936169</v>
      </c>
      <c r="G29" s="202">
        <v>0</v>
      </c>
      <c r="H29" s="202">
        <v>0</v>
      </c>
      <c r="I29" s="202">
        <v>4.2553191489361703E-3</v>
      </c>
      <c r="J29" s="202">
        <v>0</v>
      </c>
      <c r="K29" s="202">
        <v>0</v>
      </c>
      <c r="L29" s="202">
        <v>0.4</v>
      </c>
      <c r="M29" s="202">
        <v>235</v>
      </c>
      <c r="N29" s="202">
        <v>0.38157436433298497</v>
      </c>
      <c r="O29" s="202">
        <v>4.8541171065015522E-3</v>
      </c>
      <c r="P29" s="202">
        <v>0.34387528995012484</v>
      </c>
      <c r="Q29" s="202">
        <v>1.3932427725531172E-3</v>
      </c>
      <c r="R29" s="202">
        <v>0.26327471338476471</v>
      </c>
      <c r="S29" s="202">
        <v>1.0449320794148379E-3</v>
      </c>
      <c r="T29" s="202">
        <v>0</v>
      </c>
      <c r="U29" s="202">
        <v>3.2867189873792952E-3</v>
      </c>
      <c r="V29" s="202">
        <v>3.4831069313827931E-4</v>
      </c>
      <c r="W29" s="202">
        <v>3.4831069313827931E-4</v>
      </c>
      <c r="X29" s="202">
        <v>0.38157436433298497</v>
      </c>
      <c r="Y29" s="202">
        <v>321.27857142857147</v>
      </c>
      <c r="Z29" s="202">
        <v>0.40376150669254124</v>
      </c>
      <c r="AA29" s="202">
        <v>5.2295939163143866E-3</v>
      </c>
      <c r="AB29" s="202">
        <v>0.33617257365606595</v>
      </c>
      <c r="AC29" s="202">
        <v>5.0505050505050315E-5</v>
      </c>
      <c r="AD29" s="202">
        <v>0.25225936654036435</v>
      </c>
      <c r="AE29" s="202">
        <v>-1.0598596805493365E-4</v>
      </c>
      <c r="AF29" s="202">
        <v>-5.1151913220878742E-4</v>
      </c>
      <c r="AG29" s="202">
        <v>3.8540154717704241E-3</v>
      </c>
      <c r="AH29" s="202">
        <v>-8.6654724585759086E-4</v>
      </c>
      <c r="AI29" s="202">
        <v>1.5649101855998409E-4</v>
      </c>
      <c r="AJ29" s="202">
        <v>0.40376150669254124</v>
      </c>
      <c r="AK29" s="202">
        <v>321.27857142857141</v>
      </c>
    </row>
    <row r="30" spans="1:37" ht="14.4" x14ac:dyDescent="0.3">
      <c r="A30" s="222" t="s">
        <v>6010</v>
      </c>
      <c r="B30" s="202">
        <v>0.36217948717948717</v>
      </c>
      <c r="C30" s="202">
        <v>1.3736263736263737E-3</v>
      </c>
      <c r="D30" s="202">
        <v>0.38003663003663002</v>
      </c>
      <c r="E30" s="202">
        <v>1.3736263736263737E-3</v>
      </c>
      <c r="F30" s="202">
        <v>0.23809523809523808</v>
      </c>
      <c r="G30" s="202">
        <v>6.41025641025641E-3</v>
      </c>
      <c r="H30" s="202">
        <v>9.1575091575091575E-4</v>
      </c>
      <c r="I30" s="202">
        <v>5.036630036630037E-3</v>
      </c>
      <c r="J30" s="202">
        <v>3.205128205128205E-3</v>
      </c>
      <c r="K30" s="202">
        <v>1.3736263736263737E-3</v>
      </c>
      <c r="L30" s="202">
        <v>2.38003663003663</v>
      </c>
      <c r="M30" s="202">
        <v>2184</v>
      </c>
      <c r="N30" s="202">
        <v>0.37028699827260186</v>
      </c>
      <c r="O30" s="202">
        <v>1.212011168289049E-3</v>
      </c>
      <c r="P30" s="202">
        <v>0.35675034835225228</v>
      </c>
      <c r="Q30" s="202">
        <v>3.4672009726707774E-3</v>
      </c>
      <c r="R30" s="202">
        <v>0.25261773129415693</v>
      </c>
      <c r="S30" s="202">
        <v>6.4099030127658498E-3</v>
      </c>
      <c r="T30" s="202">
        <v>1.0289797228601406E-3</v>
      </c>
      <c r="U30" s="202">
        <v>3.8416677193230235E-3</v>
      </c>
      <c r="V30" s="202">
        <v>3.0671376848182635E-3</v>
      </c>
      <c r="W30" s="202">
        <v>1.3180218002618656E-3</v>
      </c>
      <c r="X30" s="202">
        <v>0.37028699827260186</v>
      </c>
      <c r="Y30" s="202">
        <v>2911.5461634072685</v>
      </c>
      <c r="Z30" s="202">
        <v>0.3566112385221869</v>
      </c>
      <c r="AA30" s="202">
        <v>1.2666830519720321E-3</v>
      </c>
      <c r="AB30" s="202">
        <v>0.37148116555628435</v>
      </c>
      <c r="AC30" s="202">
        <v>2.6606319198029002E-3</v>
      </c>
      <c r="AD30" s="202">
        <v>0.25219229378828395</v>
      </c>
      <c r="AE30" s="202">
        <v>6.105250182794902E-3</v>
      </c>
      <c r="AF30" s="202">
        <v>7.4925619347167554E-4</v>
      </c>
      <c r="AG30" s="202">
        <v>4.710469384280388E-3</v>
      </c>
      <c r="AH30" s="202">
        <v>2.8489172350833819E-3</v>
      </c>
      <c r="AI30" s="202">
        <v>1.3740941658395057E-3</v>
      </c>
      <c r="AJ30" s="202">
        <v>2.3714811655562844</v>
      </c>
      <c r="AK30" s="202">
        <v>2911.5461634072685</v>
      </c>
    </row>
    <row r="31" spans="1:37" ht="14.4" x14ac:dyDescent="0.3">
      <c r="A31" s="223" t="s">
        <v>6075</v>
      </c>
      <c r="B31" s="202">
        <v>0.3989165752602496</v>
      </c>
      <c r="C31" s="202">
        <v>1.2727912415405947E-3</v>
      </c>
      <c r="D31" s="202">
        <v>0.31029719158095159</v>
      </c>
      <c r="E31" s="202">
        <v>5.4895589726608584E-3</v>
      </c>
      <c r="F31" s="202">
        <v>0.27180819139468948</v>
      </c>
      <c r="G31" s="202">
        <v>5.5102547652062335E-3</v>
      </c>
      <c r="H31" s="202">
        <v>1.8160557958567024E-3</v>
      </c>
      <c r="I31" s="202">
        <v>1.9350566029926117E-3</v>
      </c>
      <c r="J31" s="202">
        <v>1.5935760259939153E-3</v>
      </c>
      <c r="K31" s="202">
        <v>1.3607483598584407E-3</v>
      </c>
      <c r="L31" s="202">
        <v>0.3989165752602496</v>
      </c>
      <c r="M31" s="202">
        <v>193276</v>
      </c>
      <c r="N31" s="202">
        <v>0.39455519098619463</v>
      </c>
      <c r="O31" s="202">
        <v>1.2768525970407972E-3</v>
      </c>
      <c r="P31" s="202">
        <v>0.30285395901690082</v>
      </c>
      <c r="Q31" s="202">
        <v>5.3318269052188474E-3</v>
      </c>
      <c r="R31" s="202">
        <v>0.28428542685569247</v>
      </c>
      <c r="S31" s="202">
        <v>5.3356961555129064E-3</v>
      </c>
      <c r="T31" s="202">
        <v>1.6753853773292888E-3</v>
      </c>
      <c r="U31" s="202">
        <v>1.8146783879155574E-3</v>
      </c>
      <c r="V31" s="202">
        <v>1.4587073608617598E-3</v>
      </c>
      <c r="W31" s="202">
        <v>1.4122763573330033E-3</v>
      </c>
      <c r="X31" s="202">
        <v>0.39455519098619463</v>
      </c>
      <c r="Y31" s="202">
        <v>258447.99999999997</v>
      </c>
      <c r="Z31" s="202">
        <v>0.39455519098619468</v>
      </c>
      <c r="AA31" s="202">
        <v>1.2768525970407976E-3</v>
      </c>
      <c r="AB31" s="202">
        <v>0.30285395901690088</v>
      </c>
      <c r="AC31" s="202">
        <v>5.3318269052188456E-3</v>
      </c>
      <c r="AD31" s="202">
        <v>0.28428542685569247</v>
      </c>
      <c r="AE31" s="202">
        <v>5.3356961555129081E-3</v>
      </c>
      <c r="AF31" s="202">
        <v>1.6753853773292888E-3</v>
      </c>
      <c r="AG31" s="202">
        <v>1.8146783879155574E-3</v>
      </c>
      <c r="AH31" s="202">
        <v>1.4587073608617594E-3</v>
      </c>
      <c r="AI31" s="202">
        <v>1.4122763573330033E-3</v>
      </c>
      <c r="AJ31" s="202">
        <v>0.39455519098619468</v>
      </c>
      <c r="AK31" s="202">
        <v>258447.99999999997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C0FF-C409-4DCB-A0DD-0E3DD2ABD9C0}">
  <dimension ref="A1:D623"/>
  <sheetViews>
    <sheetView workbookViewId="0"/>
  </sheetViews>
  <sheetFormatPr defaultRowHeight="13.2" x14ac:dyDescent="0.25"/>
  <cols>
    <col min="1" max="4" width="8.88671875" style="211"/>
  </cols>
  <sheetData>
    <row r="1" spans="1:4" x14ac:dyDescent="0.25">
      <c r="A1" s="211" t="s">
        <v>5915</v>
      </c>
      <c r="B1" s="211" t="s">
        <v>5916</v>
      </c>
      <c r="C1" s="211" t="s">
        <v>4527</v>
      </c>
      <c r="D1" s="211" t="s">
        <v>5916</v>
      </c>
    </row>
    <row r="2" spans="1:4" x14ac:dyDescent="0.25">
      <c r="A2" s="211" t="s">
        <v>4494</v>
      </c>
      <c r="B2" s="211" t="s">
        <v>5917</v>
      </c>
      <c r="C2" s="211" t="s">
        <v>5578</v>
      </c>
      <c r="D2" s="211" t="s">
        <v>5917</v>
      </c>
    </row>
    <row r="3" spans="1:4" x14ac:dyDescent="0.25">
      <c r="A3" s="211" t="s">
        <v>4495</v>
      </c>
      <c r="B3" s="211" t="s">
        <v>5918</v>
      </c>
      <c r="C3" s="211" t="s">
        <v>4493</v>
      </c>
      <c r="D3" s="211" t="s">
        <v>5918</v>
      </c>
    </row>
    <row r="4" spans="1:4" x14ac:dyDescent="0.25">
      <c r="A4" s="211" t="s">
        <v>4496</v>
      </c>
      <c r="B4" s="211" t="s">
        <v>5917</v>
      </c>
      <c r="C4" s="211" t="s">
        <v>5608</v>
      </c>
      <c r="D4" s="211" t="s">
        <v>5917</v>
      </c>
    </row>
    <row r="5" spans="1:4" x14ac:dyDescent="0.25">
      <c r="A5" s="211" t="s">
        <v>4497</v>
      </c>
      <c r="B5" s="211" t="s">
        <v>5917</v>
      </c>
      <c r="C5" s="211" t="s">
        <v>5609</v>
      </c>
      <c r="D5" s="211" t="s">
        <v>5917</v>
      </c>
    </row>
    <row r="6" spans="1:4" x14ac:dyDescent="0.25">
      <c r="A6" s="211" t="s">
        <v>4498</v>
      </c>
      <c r="B6" s="211" t="s">
        <v>5917</v>
      </c>
      <c r="C6" s="211" t="s">
        <v>5610</v>
      </c>
      <c r="D6" s="211" t="s">
        <v>5917</v>
      </c>
    </row>
    <row r="7" spans="1:4" x14ac:dyDescent="0.25">
      <c r="A7" s="211" t="s">
        <v>4499</v>
      </c>
      <c r="B7" s="211" t="s">
        <v>5917</v>
      </c>
      <c r="C7" s="211" t="s">
        <v>5611</v>
      </c>
      <c r="D7" s="211" t="s">
        <v>5917</v>
      </c>
    </row>
    <row r="8" spans="1:4" x14ac:dyDescent="0.25">
      <c r="A8" s="211" t="s">
        <v>4500</v>
      </c>
      <c r="B8" s="211" t="s">
        <v>5917</v>
      </c>
      <c r="C8" s="211" t="s">
        <v>5612</v>
      </c>
      <c r="D8" s="211" t="s">
        <v>5917</v>
      </c>
    </row>
    <row r="9" spans="1:4" x14ac:dyDescent="0.25">
      <c r="A9" s="211" t="s">
        <v>4501</v>
      </c>
      <c r="B9" s="211" t="s">
        <v>5917</v>
      </c>
      <c r="C9" s="211" t="s">
        <v>5613</v>
      </c>
      <c r="D9" s="211" t="s">
        <v>5917</v>
      </c>
    </row>
    <row r="10" spans="1:4" x14ac:dyDescent="0.25">
      <c r="A10" s="211" t="s">
        <v>4502</v>
      </c>
      <c r="B10" s="211" t="s">
        <v>5917</v>
      </c>
      <c r="C10" s="211" t="s">
        <v>5614</v>
      </c>
      <c r="D10" s="211" t="s">
        <v>5917</v>
      </c>
    </row>
    <row r="11" spans="1:4" x14ac:dyDescent="0.25">
      <c r="A11" s="211" t="s">
        <v>4503</v>
      </c>
      <c r="B11" s="211" t="s">
        <v>5917</v>
      </c>
      <c r="C11" s="211" t="s">
        <v>5615</v>
      </c>
      <c r="D11" s="211" t="s">
        <v>5917</v>
      </c>
    </row>
    <row r="12" spans="1:4" x14ac:dyDescent="0.25">
      <c r="A12" s="211" t="s">
        <v>4504</v>
      </c>
      <c r="B12" s="211" t="s">
        <v>5917</v>
      </c>
      <c r="C12" s="211" t="s">
        <v>4507</v>
      </c>
      <c r="D12" s="211" t="s">
        <v>5917</v>
      </c>
    </row>
    <row r="13" spans="1:4" x14ac:dyDescent="0.25">
      <c r="A13" s="211" t="s">
        <v>4505</v>
      </c>
      <c r="B13" s="211" t="s">
        <v>5917</v>
      </c>
      <c r="C13" s="211" t="s">
        <v>5616</v>
      </c>
      <c r="D13" s="211" t="s">
        <v>5917</v>
      </c>
    </row>
    <row r="14" spans="1:4" x14ac:dyDescent="0.25">
      <c r="A14" s="211" t="s">
        <v>4506</v>
      </c>
      <c r="B14" s="211" t="s">
        <v>5917</v>
      </c>
      <c r="C14" s="211" t="s">
        <v>5617</v>
      </c>
      <c r="D14" s="211" t="s">
        <v>5917</v>
      </c>
    </row>
    <row r="15" spans="1:4" x14ac:dyDescent="0.25">
      <c r="A15" s="211" t="s">
        <v>4543</v>
      </c>
      <c r="B15" s="211" t="s">
        <v>5917</v>
      </c>
      <c r="C15" s="211" t="s">
        <v>5618</v>
      </c>
      <c r="D15" s="211" t="s">
        <v>5917</v>
      </c>
    </row>
    <row r="16" spans="1:4" x14ac:dyDescent="0.25">
      <c r="A16" s="211" t="s">
        <v>4544</v>
      </c>
      <c r="B16" s="211" t="s">
        <v>5917</v>
      </c>
      <c r="C16" s="211" t="s">
        <v>4537</v>
      </c>
      <c r="D16" s="211" t="s">
        <v>5917</v>
      </c>
    </row>
    <row r="17" spans="1:4" x14ac:dyDescent="0.25">
      <c r="A17" s="211" t="s">
        <v>4545</v>
      </c>
      <c r="B17" s="211" t="s">
        <v>5917</v>
      </c>
      <c r="C17" s="211" t="s">
        <v>4538</v>
      </c>
      <c r="D17" s="211" t="s">
        <v>5917</v>
      </c>
    </row>
    <row r="18" spans="1:4" x14ac:dyDescent="0.25">
      <c r="A18" s="211" t="s">
        <v>4546</v>
      </c>
      <c r="B18" s="211" t="s">
        <v>5917</v>
      </c>
      <c r="C18" s="211" t="s">
        <v>4539</v>
      </c>
      <c r="D18" s="211" t="s">
        <v>5917</v>
      </c>
    </row>
    <row r="19" spans="1:4" x14ac:dyDescent="0.25">
      <c r="A19" s="211" t="s">
        <v>4547</v>
      </c>
      <c r="C19" s="214" t="s">
        <v>4540</v>
      </c>
    </row>
    <row r="20" spans="1:4" x14ac:dyDescent="0.25">
      <c r="A20" s="211" t="s">
        <v>4548</v>
      </c>
      <c r="C20" s="211" t="s">
        <v>4541</v>
      </c>
    </row>
    <row r="21" spans="1:4" x14ac:dyDescent="0.25">
      <c r="A21" s="211" t="s">
        <v>4549</v>
      </c>
      <c r="C21" s="211" t="s">
        <v>4542</v>
      </c>
    </row>
    <row r="23" spans="1:4" x14ac:dyDescent="0.25">
      <c r="A23" s="211" t="s">
        <v>4563</v>
      </c>
      <c r="B23" s="211" t="s">
        <v>5919</v>
      </c>
      <c r="C23" s="211" t="s">
        <v>5619</v>
      </c>
      <c r="D23" s="211" t="s">
        <v>5919</v>
      </c>
    </row>
    <row r="24" spans="1:4" x14ac:dyDescent="0.25">
      <c r="A24" s="211" t="s">
        <v>4564</v>
      </c>
      <c r="B24" s="211" t="s">
        <v>5919</v>
      </c>
      <c r="C24" s="211" t="s">
        <v>5620</v>
      </c>
      <c r="D24" s="211" t="s">
        <v>5919</v>
      </c>
    </row>
    <row r="25" spans="1:4" x14ac:dyDescent="0.25">
      <c r="A25" s="211" t="s">
        <v>4565</v>
      </c>
      <c r="B25" s="211" t="s">
        <v>5919</v>
      </c>
      <c r="C25" s="211" t="s">
        <v>5621</v>
      </c>
      <c r="D25" s="211" t="s">
        <v>5919</v>
      </c>
    </row>
    <row r="26" spans="1:4" x14ac:dyDescent="0.25">
      <c r="A26" s="211" t="s">
        <v>4566</v>
      </c>
      <c r="B26" s="211" t="s">
        <v>5919</v>
      </c>
      <c r="C26" s="211" t="s">
        <v>4553</v>
      </c>
      <c r="D26" s="211" t="s">
        <v>5919</v>
      </c>
    </row>
    <row r="27" spans="1:4" x14ac:dyDescent="0.25">
      <c r="A27" s="211" t="s">
        <v>4567</v>
      </c>
      <c r="B27" s="211" t="s">
        <v>5920</v>
      </c>
      <c r="C27" s="211" t="s">
        <v>5622</v>
      </c>
      <c r="D27" s="211" t="s">
        <v>5920</v>
      </c>
    </row>
    <row r="28" spans="1:4" x14ac:dyDescent="0.25">
      <c r="A28" s="211" t="s">
        <v>4568</v>
      </c>
      <c r="B28" s="211" t="s">
        <v>5920</v>
      </c>
      <c r="C28" s="211" t="s">
        <v>5623</v>
      </c>
      <c r="D28" s="211" t="s">
        <v>5920</v>
      </c>
    </row>
    <row r="29" spans="1:4" x14ac:dyDescent="0.25">
      <c r="A29" s="211" t="s">
        <v>4569</v>
      </c>
      <c r="B29" s="211" t="s">
        <v>5921</v>
      </c>
      <c r="C29" s="211" t="s">
        <v>5624</v>
      </c>
      <c r="D29" s="211" t="s">
        <v>5921</v>
      </c>
    </row>
    <row r="30" spans="1:4" x14ac:dyDescent="0.25">
      <c r="A30" s="211" t="s">
        <v>4570</v>
      </c>
      <c r="B30" s="211" t="s">
        <v>5921</v>
      </c>
      <c r="C30" s="211" t="s">
        <v>5625</v>
      </c>
      <c r="D30" s="211" t="s">
        <v>5921</v>
      </c>
    </row>
    <row r="31" spans="1:4" x14ac:dyDescent="0.25">
      <c r="A31" s="211" t="s">
        <v>4571</v>
      </c>
      <c r="B31" s="211" t="s">
        <v>5921</v>
      </c>
      <c r="C31" s="211" t="s">
        <v>4558</v>
      </c>
      <c r="D31" s="211" t="s">
        <v>5921</v>
      </c>
    </row>
    <row r="32" spans="1:4" x14ac:dyDescent="0.25">
      <c r="A32" s="211" t="s">
        <v>4572</v>
      </c>
      <c r="B32" s="211" t="s">
        <v>5921</v>
      </c>
      <c r="C32" s="211" t="s">
        <v>5626</v>
      </c>
      <c r="D32" s="211" t="s">
        <v>5921</v>
      </c>
    </row>
    <row r="33" spans="1:4" x14ac:dyDescent="0.25">
      <c r="A33" s="211" t="s">
        <v>4573</v>
      </c>
      <c r="B33" s="211" t="s">
        <v>5921</v>
      </c>
      <c r="C33" s="211" t="s">
        <v>5627</v>
      </c>
      <c r="D33" s="211" t="s">
        <v>5921</v>
      </c>
    </row>
    <row r="34" spans="1:4" x14ac:dyDescent="0.25">
      <c r="A34" s="211" t="s">
        <v>4574</v>
      </c>
      <c r="B34" s="211" t="s">
        <v>5921</v>
      </c>
      <c r="C34" s="211" t="s">
        <v>5628</v>
      </c>
      <c r="D34" s="211" t="s">
        <v>5921</v>
      </c>
    </row>
    <row r="35" spans="1:4" x14ac:dyDescent="0.25">
      <c r="A35" s="211" t="s">
        <v>4575</v>
      </c>
      <c r="B35" s="211" t="s">
        <v>5921</v>
      </c>
      <c r="C35" s="211" t="s">
        <v>5629</v>
      </c>
      <c r="D35" s="211" t="s">
        <v>5921</v>
      </c>
    </row>
    <row r="36" spans="1:4" x14ac:dyDescent="0.25">
      <c r="A36" s="211" t="s">
        <v>4577</v>
      </c>
      <c r="B36" s="211" t="s">
        <v>5921</v>
      </c>
      <c r="C36" s="211" t="s">
        <v>5630</v>
      </c>
      <c r="D36" s="211" t="s">
        <v>5921</v>
      </c>
    </row>
    <row r="37" spans="1:4" x14ac:dyDescent="0.25">
      <c r="A37" s="211" t="s">
        <v>4578</v>
      </c>
      <c r="C37" s="211" t="s">
        <v>5631</v>
      </c>
    </row>
    <row r="38" spans="1:4" x14ac:dyDescent="0.25">
      <c r="A38" s="211" t="s">
        <v>4579</v>
      </c>
      <c r="C38" s="211" t="s">
        <v>5632</v>
      </c>
    </row>
    <row r="39" spans="1:4" x14ac:dyDescent="0.25">
      <c r="A39" s="211" t="s">
        <v>4580</v>
      </c>
      <c r="C39" s="211" t="s">
        <v>4542</v>
      </c>
    </row>
    <row r="41" spans="1:4" x14ac:dyDescent="0.25">
      <c r="A41" s="211" t="s">
        <v>4596</v>
      </c>
      <c r="B41" s="211" t="s">
        <v>5922</v>
      </c>
      <c r="C41" s="211" t="s">
        <v>5633</v>
      </c>
      <c r="D41" s="211" t="s">
        <v>5922</v>
      </c>
    </row>
    <row r="42" spans="1:4" x14ac:dyDescent="0.25">
      <c r="A42" s="211" t="s">
        <v>4598</v>
      </c>
      <c r="B42" s="211" t="s">
        <v>5922</v>
      </c>
      <c r="C42" s="211" t="s">
        <v>5634</v>
      </c>
      <c r="D42" s="211" t="s">
        <v>5922</v>
      </c>
    </row>
    <row r="43" spans="1:4" x14ac:dyDescent="0.25">
      <c r="A43" s="211" t="s">
        <v>4599</v>
      </c>
      <c r="B43" s="211" t="s">
        <v>5922</v>
      </c>
      <c r="C43" s="211" t="s">
        <v>5635</v>
      </c>
      <c r="D43" s="211" t="s">
        <v>5922</v>
      </c>
    </row>
    <row r="44" spans="1:4" x14ac:dyDescent="0.25">
      <c r="A44" s="211" t="s">
        <v>4601</v>
      </c>
      <c r="B44" s="211" t="s">
        <v>5922</v>
      </c>
      <c r="C44" s="211" t="s">
        <v>5636</v>
      </c>
      <c r="D44" s="211" t="s">
        <v>5922</v>
      </c>
    </row>
    <row r="45" spans="1:4" x14ac:dyDescent="0.25">
      <c r="A45" s="211" t="s">
        <v>4602</v>
      </c>
      <c r="B45" s="211" t="s">
        <v>5922</v>
      </c>
      <c r="C45" s="211" t="s">
        <v>5637</v>
      </c>
      <c r="D45" s="211" t="s">
        <v>5922</v>
      </c>
    </row>
    <row r="46" spans="1:4" x14ac:dyDescent="0.25">
      <c r="A46" s="211" t="s">
        <v>4603</v>
      </c>
      <c r="B46" s="211" t="s">
        <v>5922</v>
      </c>
      <c r="C46" s="211" t="s">
        <v>5638</v>
      </c>
      <c r="D46" s="211" t="s">
        <v>5922</v>
      </c>
    </row>
    <row r="47" spans="1:4" x14ac:dyDescent="0.25">
      <c r="A47" s="211" t="s">
        <v>4604</v>
      </c>
      <c r="B47" s="211" t="s">
        <v>5922</v>
      </c>
      <c r="C47" s="211" t="s">
        <v>4591</v>
      </c>
      <c r="D47" s="211" t="s">
        <v>5922</v>
      </c>
    </row>
    <row r="48" spans="1:4" x14ac:dyDescent="0.25">
      <c r="A48" s="211" t="s">
        <v>4605</v>
      </c>
      <c r="B48" s="211" t="s">
        <v>5922</v>
      </c>
      <c r="C48" s="211" t="s">
        <v>4592</v>
      </c>
      <c r="D48" s="211" t="s">
        <v>5922</v>
      </c>
    </row>
    <row r="49" spans="1:4" x14ac:dyDescent="0.25">
      <c r="A49" s="211" t="s">
        <v>4606</v>
      </c>
      <c r="B49" s="211" t="s">
        <v>5922</v>
      </c>
      <c r="C49" s="211" t="s">
        <v>4593</v>
      </c>
      <c r="D49" s="211" t="s">
        <v>5922</v>
      </c>
    </row>
    <row r="50" spans="1:4" x14ac:dyDescent="0.25">
      <c r="A50" s="211" t="s">
        <v>4607</v>
      </c>
      <c r="B50" s="211" t="s">
        <v>5922</v>
      </c>
      <c r="C50" s="211" t="s">
        <v>4594</v>
      </c>
      <c r="D50" s="211" t="s">
        <v>5922</v>
      </c>
    </row>
    <row r="51" spans="1:4" x14ac:dyDescent="0.25">
      <c r="A51" s="211" t="s">
        <v>4608</v>
      </c>
      <c r="B51" s="211" t="s">
        <v>5922</v>
      </c>
      <c r="C51" s="211" t="s">
        <v>4595</v>
      </c>
      <c r="D51" s="211" t="s">
        <v>5922</v>
      </c>
    </row>
    <row r="52" spans="1:4" x14ac:dyDescent="0.25">
      <c r="A52" s="211" t="s">
        <v>4610</v>
      </c>
      <c r="B52" s="211" t="s">
        <v>5922</v>
      </c>
      <c r="C52" s="211" t="s">
        <v>5631</v>
      </c>
      <c r="D52" s="211" t="s">
        <v>5922</v>
      </c>
    </row>
    <row r="53" spans="1:4" x14ac:dyDescent="0.25">
      <c r="A53" s="211" t="s">
        <v>4611</v>
      </c>
      <c r="B53" s="211" t="s">
        <v>5922</v>
      </c>
      <c r="C53" s="211" t="s">
        <v>5632</v>
      </c>
      <c r="D53" s="211" t="s">
        <v>5922</v>
      </c>
    </row>
    <row r="54" spans="1:4" x14ac:dyDescent="0.25">
      <c r="A54" s="211" t="s">
        <v>4612</v>
      </c>
      <c r="C54" s="211" t="s">
        <v>5639</v>
      </c>
    </row>
    <row r="56" spans="1:4" x14ac:dyDescent="0.25">
      <c r="A56" s="211" t="s">
        <v>4624</v>
      </c>
      <c r="B56" s="211" t="s">
        <v>5922</v>
      </c>
      <c r="C56" s="211" t="s">
        <v>4613</v>
      </c>
      <c r="D56" s="211" t="s">
        <v>5922</v>
      </c>
    </row>
    <row r="57" spans="1:4" x14ac:dyDescent="0.25">
      <c r="A57" s="211" t="s">
        <v>5640</v>
      </c>
      <c r="B57" s="211" t="s">
        <v>5922</v>
      </c>
      <c r="C57" s="211" t="s">
        <v>5641</v>
      </c>
      <c r="D57" s="211" t="s">
        <v>5922</v>
      </c>
    </row>
    <row r="58" spans="1:4" x14ac:dyDescent="0.25">
      <c r="A58" s="211" t="s">
        <v>4626</v>
      </c>
      <c r="B58" s="211" t="s">
        <v>5922</v>
      </c>
      <c r="C58" s="211" t="s">
        <v>4615</v>
      </c>
      <c r="D58" s="211" t="s">
        <v>5922</v>
      </c>
    </row>
    <row r="59" spans="1:4" x14ac:dyDescent="0.25">
      <c r="A59" s="211" t="s">
        <v>4627</v>
      </c>
      <c r="B59" s="211" t="s">
        <v>5922</v>
      </c>
      <c r="C59" s="211" t="s">
        <v>4616</v>
      </c>
      <c r="D59" s="211" t="s">
        <v>5922</v>
      </c>
    </row>
    <row r="60" spans="1:4" x14ac:dyDescent="0.25">
      <c r="A60" s="211" t="s">
        <v>4628</v>
      </c>
      <c r="B60" s="211" t="s">
        <v>5922</v>
      </c>
      <c r="C60" s="211" t="s">
        <v>4617</v>
      </c>
      <c r="D60" s="211" t="s">
        <v>5922</v>
      </c>
    </row>
    <row r="61" spans="1:4" x14ac:dyDescent="0.25">
      <c r="A61" s="211" t="s">
        <v>4629</v>
      </c>
      <c r="B61" s="211" t="s">
        <v>5922</v>
      </c>
      <c r="C61" s="211" t="s">
        <v>4618</v>
      </c>
      <c r="D61" s="211" t="s">
        <v>5922</v>
      </c>
    </row>
    <row r="62" spans="1:4" x14ac:dyDescent="0.25">
      <c r="A62" s="211" t="s">
        <v>4630</v>
      </c>
      <c r="B62" s="211" t="s">
        <v>5922</v>
      </c>
      <c r="C62" s="211" t="s">
        <v>4619</v>
      </c>
      <c r="D62" s="211" t="s">
        <v>5922</v>
      </c>
    </row>
    <row r="63" spans="1:4" x14ac:dyDescent="0.25">
      <c r="A63" s="211" t="s">
        <v>4631</v>
      </c>
      <c r="B63" s="211" t="s">
        <v>5922</v>
      </c>
      <c r="C63" s="211" t="s">
        <v>4620</v>
      </c>
      <c r="D63" s="211" t="s">
        <v>5922</v>
      </c>
    </row>
    <row r="64" spans="1:4" x14ac:dyDescent="0.25">
      <c r="A64" s="211" t="s">
        <v>4623</v>
      </c>
      <c r="B64" s="211" t="s">
        <v>5922</v>
      </c>
      <c r="C64" s="211" t="s">
        <v>5631</v>
      </c>
      <c r="D64" s="211" t="s">
        <v>5922</v>
      </c>
    </row>
    <row r="65" spans="1:4" x14ac:dyDescent="0.25">
      <c r="A65" s="211" t="s">
        <v>4622</v>
      </c>
      <c r="B65" s="211" t="s">
        <v>5922</v>
      </c>
      <c r="C65" s="211" t="s">
        <v>5632</v>
      </c>
      <c r="D65" s="211" t="s">
        <v>5922</v>
      </c>
    </row>
    <row r="66" spans="1:4" x14ac:dyDescent="0.25">
      <c r="A66" s="211" t="s">
        <v>4621</v>
      </c>
      <c r="C66" s="211" t="s">
        <v>5639</v>
      </c>
    </row>
    <row r="68" spans="1:4" x14ac:dyDescent="0.25">
      <c r="A68" s="211" t="s">
        <v>4645</v>
      </c>
      <c r="B68" s="211" t="s">
        <v>5923</v>
      </c>
      <c r="C68" s="211" t="s">
        <v>4632</v>
      </c>
      <c r="D68" s="211" t="s">
        <v>5923</v>
      </c>
    </row>
    <row r="69" spans="1:4" x14ac:dyDescent="0.25">
      <c r="A69" s="211" t="s">
        <v>4646</v>
      </c>
      <c r="B69" s="211" t="s">
        <v>5923</v>
      </c>
      <c r="C69" s="211" t="s">
        <v>5642</v>
      </c>
      <c r="D69" s="211" t="s">
        <v>5923</v>
      </c>
    </row>
    <row r="70" spans="1:4" x14ac:dyDescent="0.25">
      <c r="A70" s="211" t="s">
        <v>4647</v>
      </c>
      <c r="B70" s="211" t="s">
        <v>5918</v>
      </c>
      <c r="C70" s="211" t="s">
        <v>4634</v>
      </c>
      <c r="D70" s="211" t="s">
        <v>5918</v>
      </c>
    </row>
    <row r="71" spans="1:4" x14ac:dyDescent="0.25">
      <c r="A71" s="211" t="s">
        <v>4648</v>
      </c>
      <c r="B71" s="211" t="s">
        <v>5918</v>
      </c>
      <c r="C71" s="211" t="s">
        <v>4635</v>
      </c>
      <c r="D71" s="211" t="s">
        <v>5918</v>
      </c>
    </row>
    <row r="72" spans="1:4" x14ac:dyDescent="0.25">
      <c r="A72" s="211" t="s">
        <v>4649</v>
      </c>
      <c r="B72" s="211" t="s">
        <v>5924</v>
      </c>
      <c r="C72" s="211" t="s">
        <v>4636</v>
      </c>
      <c r="D72" s="211" t="s">
        <v>5924</v>
      </c>
    </row>
    <row r="73" spans="1:4" x14ac:dyDescent="0.25">
      <c r="A73" s="211" t="s">
        <v>4650</v>
      </c>
      <c r="B73" s="211" t="s">
        <v>5923</v>
      </c>
      <c r="C73" s="211" t="s">
        <v>4637</v>
      </c>
      <c r="D73" s="211" t="s">
        <v>5923</v>
      </c>
    </row>
    <row r="74" spans="1:4" x14ac:dyDescent="0.25">
      <c r="A74" s="211" t="s">
        <v>4651</v>
      </c>
      <c r="B74" s="211" t="s">
        <v>5923</v>
      </c>
      <c r="C74" s="211" t="s">
        <v>5643</v>
      </c>
      <c r="D74" s="211" t="s">
        <v>5923</v>
      </c>
    </row>
    <row r="75" spans="1:4" x14ac:dyDescent="0.25">
      <c r="A75" s="211" t="s">
        <v>4652</v>
      </c>
      <c r="B75" s="211" t="s">
        <v>5918</v>
      </c>
      <c r="C75" s="211" t="s">
        <v>4639</v>
      </c>
      <c r="D75" s="211" t="s">
        <v>5918</v>
      </c>
    </row>
    <row r="76" spans="1:4" x14ac:dyDescent="0.25">
      <c r="A76" s="211" t="s">
        <v>4653</v>
      </c>
      <c r="B76" s="211" t="s">
        <v>5918</v>
      </c>
      <c r="C76" s="211" t="s">
        <v>4640</v>
      </c>
      <c r="D76" s="211" t="s">
        <v>5918</v>
      </c>
    </row>
    <row r="77" spans="1:4" x14ac:dyDescent="0.25">
      <c r="A77" s="211" t="s">
        <v>4654</v>
      </c>
      <c r="B77" s="211" t="s">
        <v>5918</v>
      </c>
      <c r="C77" s="211" t="s">
        <v>4641</v>
      </c>
      <c r="D77" s="211" t="s">
        <v>5918</v>
      </c>
    </row>
    <row r="78" spans="1:4" x14ac:dyDescent="0.25">
      <c r="A78" s="211" t="s">
        <v>4655</v>
      </c>
      <c r="B78" s="211" t="s">
        <v>5918</v>
      </c>
      <c r="C78" s="211" t="s">
        <v>4642</v>
      </c>
      <c r="D78" s="211" t="s">
        <v>5918</v>
      </c>
    </row>
    <row r="79" spans="1:4" x14ac:dyDescent="0.25">
      <c r="A79" s="211" t="s">
        <v>4656</v>
      </c>
      <c r="B79" s="211" t="s">
        <v>5924</v>
      </c>
      <c r="C79" s="211" t="s">
        <v>4643</v>
      </c>
      <c r="D79" s="211" t="s">
        <v>5924</v>
      </c>
    </row>
    <row r="80" spans="1:4" x14ac:dyDescent="0.25">
      <c r="A80" s="211" t="s">
        <v>4672</v>
      </c>
      <c r="B80" s="211" t="s">
        <v>5918</v>
      </c>
      <c r="C80" s="211" t="s">
        <v>5644</v>
      </c>
      <c r="D80" s="211" t="s">
        <v>5918</v>
      </c>
    </row>
    <row r="81" spans="1:4" x14ac:dyDescent="0.25">
      <c r="A81" s="211" t="s">
        <v>4673</v>
      </c>
      <c r="B81" s="211" t="s">
        <v>5923</v>
      </c>
      <c r="C81" s="211" t="s">
        <v>5645</v>
      </c>
      <c r="D81" s="211" t="s">
        <v>5923</v>
      </c>
    </row>
    <row r="82" spans="1:4" x14ac:dyDescent="0.25">
      <c r="A82" s="211" t="s">
        <v>4674</v>
      </c>
      <c r="B82" s="211" t="s">
        <v>5918</v>
      </c>
      <c r="C82" s="211" t="s">
        <v>4661</v>
      </c>
      <c r="D82" s="211" t="s">
        <v>5918</v>
      </c>
    </row>
    <row r="83" spans="1:4" x14ac:dyDescent="0.25">
      <c r="A83" s="211" t="s">
        <v>4675</v>
      </c>
      <c r="B83" s="211" t="s">
        <v>5925</v>
      </c>
      <c r="C83" s="211" t="s">
        <v>4662</v>
      </c>
      <c r="D83" s="211" t="s">
        <v>5925</v>
      </c>
    </row>
    <row r="84" spans="1:4" x14ac:dyDescent="0.25">
      <c r="A84" s="211" t="s">
        <v>4676</v>
      </c>
      <c r="B84" s="211" t="s">
        <v>5918</v>
      </c>
      <c r="C84" s="211" t="s">
        <v>4663</v>
      </c>
      <c r="D84" s="211" t="s">
        <v>5918</v>
      </c>
    </row>
    <row r="85" spans="1:4" x14ac:dyDescent="0.25">
      <c r="A85" s="211" t="s">
        <v>4677</v>
      </c>
      <c r="B85" s="211" t="s">
        <v>5926</v>
      </c>
      <c r="C85" s="211" t="s">
        <v>4664</v>
      </c>
      <c r="D85" s="211" t="s">
        <v>5926</v>
      </c>
    </row>
    <row r="86" spans="1:4" x14ac:dyDescent="0.25">
      <c r="A86" s="211" t="s">
        <v>4678</v>
      </c>
      <c r="B86" s="211" t="s">
        <v>5924</v>
      </c>
      <c r="C86" s="211" t="s">
        <v>4665</v>
      </c>
      <c r="D86" s="211" t="s">
        <v>5924</v>
      </c>
    </row>
    <row r="87" spans="1:4" x14ac:dyDescent="0.25">
      <c r="A87" s="211" t="s">
        <v>4679</v>
      </c>
      <c r="B87" s="211" t="s">
        <v>5918</v>
      </c>
      <c r="C87" s="211" t="s">
        <v>4666</v>
      </c>
      <c r="D87" s="211" t="s">
        <v>5918</v>
      </c>
    </row>
    <row r="88" spans="1:4" x14ac:dyDescent="0.25">
      <c r="A88" s="211" t="s">
        <v>4680</v>
      </c>
      <c r="B88" s="211" t="s">
        <v>5924</v>
      </c>
      <c r="C88" s="211" t="s">
        <v>4667</v>
      </c>
      <c r="D88" s="211" t="s">
        <v>5924</v>
      </c>
    </row>
    <row r="89" spans="1:4" x14ac:dyDescent="0.25">
      <c r="A89" s="211" t="s">
        <v>4681</v>
      </c>
      <c r="B89" s="211" t="s">
        <v>5918</v>
      </c>
      <c r="C89" s="211" t="s">
        <v>4668</v>
      </c>
      <c r="D89" s="211" t="s">
        <v>5918</v>
      </c>
    </row>
    <row r="90" spans="1:4" x14ac:dyDescent="0.25">
      <c r="A90" s="211" t="s">
        <v>4682</v>
      </c>
      <c r="B90" s="211" t="s">
        <v>5924</v>
      </c>
      <c r="C90" s="211" t="s">
        <v>4669</v>
      </c>
      <c r="D90" s="211" t="s">
        <v>5924</v>
      </c>
    </row>
    <row r="91" spans="1:4" x14ac:dyDescent="0.25">
      <c r="A91" s="211" t="s">
        <v>4683</v>
      </c>
      <c r="B91" s="211" t="s">
        <v>5924</v>
      </c>
      <c r="C91" s="211" t="s">
        <v>4670</v>
      </c>
      <c r="D91" s="211" t="s">
        <v>5924</v>
      </c>
    </row>
    <row r="92" spans="1:4" x14ac:dyDescent="0.25">
      <c r="A92" s="211" t="s">
        <v>4686</v>
      </c>
      <c r="C92" s="211" t="s">
        <v>5631</v>
      </c>
    </row>
    <row r="93" spans="1:4" x14ac:dyDescent="0.25">
      <c r="A93" s="211" t="s">
        <v>4685</v>
      </c>
      <c r="C93" s="211" t="s">
        <v>5632</v>
      </c>
    </row>
    <row r="94" spans="1:4" x14ac:dyDescent="0.25">
      <c r="A94" s="211" t="s">
        <v>4684</v>
      </c>
      <c r="C94" s="211" t="s">
        <v>5639</v>
      </c>
    </row>
    <row r="96" spans="1:4" x14ac:dyDescent="0.25">
      <c r="A96" s="211" t="s">
        <v>4700</v>
      </c>
      <c r="B96" s="211" t="s">
        <v>5927</v>
      </c>
      <c r="C96" s="211" t="s">
        <v>4687</v>
      </c>
      <c r="D96" s="211" t="s">
        <v>5927</v>
      </c>
    </row>
    <row r="97" spans="1:4" x14ac:dyDescent="0.25">
      <c r="A97" s="211" t="s">
        <v>4701</v>
      </c>
      <c r="B97" s="211" t="s">
        <v>5927</v>
      </c>
      <c r="C97" s="211" t="s">
        <v>4688</v>
      </c>
      <c r="D97" s="211" t="s">
        <v>5927</v>
      </c>
    </row>
    <row r="98" spans="1:4" x14ac:dyDescent="0.25">
      <c r="A98" s="211" t="s">
        <v>4704</v>
      </c>
      <c r="B98" s="211" t="s">
        <v>5927</v>
      </c>
      <c r="C98" s="211" t="s">
        <v>5646</v>
      </c>
      <c r="D98" s="211" t="s">
        <v>5927</v>
      </c>
    </row>
    <row r="99" spans="1:4" x14ac:dyDescent="0.25">
      <c r="A99" s="211" t="s">
        <v>4705</v>
      </c>
      <c r="B99" s="211" t="s">
        <v>5927</v>
      </c>
      <c r="C99" s="211" t="s">
        <v>4692</v>
      </c>
      <c r="D99" s="211" t="s">
        <v>5927</v>
      </c>
    </row>
    <row r="100" spans="1:4" x14ac:dyDescent="0.25">
      <c r="A100" s="211" t="s">
        <v>4706</v>
      </c>
      <c r="B100" s="211" t="s">
        <v>5927</v>
      </c>
      <c r="C100" s="211" t="s">
        <v>4693</v>
      </c>
      <c r="D100" s="211" t="s">
        <v>5927</v>
      </c>
    </row>
    <row r="101" spans="1:4" x14ac:dyDescent="0.25">
      <c r="A101" s="211" t="s">
        <v>4707</v>
      </c>
      <c r="B101" s="211" t="s">
        <v>5927</v>
      </c>
      <c r="C101" s="211" t="s">
        <v>4694</v>
      </c>
      <c r="D101" s="211" t="s">
        <v>5927</v>
      </c>
    </row>
    <row r="102" spans="1:4" x14ac:dyDescent="0.25">
      <c r="A102" s="211" t="s">
        <v>4708</v>
      </c>
      <c r="B102" s="211" t="s">
        <v>5927</v>
      </c>
      <c r="C102" s="211" t="s">
        <v>5647</v>
      </c>
      <c r="D102" s="211" t="s">
        <v>5927</v>
      </c>
    </row>
    <row r="103" spans="1:4" x14ac:dyDescent="0.25">
      <c r="A103" s="211" t="s">
        <v>4709</v>
      </c>
      <c r="B103" s="211" t="s">
        <v>5927</v>
      </c>
      <c r="C103" s="211" t="s">
        <v>5648</v>
      </c>
      <c r="D103" s="211" t="s">
        <v>5927</v>
      </c>
    </row>
    <row r="104" spans="1:4" x14ac:dyDescent="0.25">
      <c r="A104" s="211" t="s">
        <v>4710</v>
      </c>
      <c r="B104" s="211" t="s">
        <v>5927</v>
      </c>
      <c r="C104" s="211" t="s">
        <v>5649</v>
      </c>
      <c r="D104" s="211" t="s">
        <v>5927</v>
      </c>
    </row>
    <row r="105" spans="1:4" x14ac:dyDescent="0.25">
      <c r="A105" s="211" t="s">
        <v>4711</v>
      </c>
      <c r="B105" s="211" t="s">
        <v>5927</v>
      </c>
      <c r="C105" s="211" t="s">
        <v>4698</v>
      </c>
      <c r="D105" s="211" t="s">
        <v>5927</v>
      </c>
    </row>
    <row r="106" spans="1:4" x14ac:dyDescent="0.25">
      <c r="A106" s="211" t="s">
        <v>4712</v>
      </c>
      <c r="B106" s="211" t="s">
        <v>5927</v>
      </c>
      <c r="C106" s="211" t="s">
        <v>4699</v>
      </c>
      <c r="D106" s="211" t="s">
        <v>5927</v>
      </c>
    </row>
    <row r="107" spans="1:4" x14ac:dyDescent="0.25">
      <c r="A107" s="211" t="s">
        <v>4714</v>
      </c>
      <c r="B107" s="211" t="s">
        <v>5927</v>
      </c>
      <c r="C107" s="211" t="s">
        <v>4713</v>
      </c>
      <c r="D107" s="211" t="s">
        <v>5927</v>
      </c>
    </row>
    <row r="108" spans="1:4" x14ac:dyDescent="0.25">
      <c r="A108" s="211" t="s">
        <v>4715</v>
      </c>
      <c r="B108" s="211" t="s">
        <v>5927</v>
      </c>
      <c r="C108" s="211" t="s">
        <v>5631</v>
      </c>
      <c r="D108" s="211" t="s">
        <v>5927</v>
      </c>
    </row>
    <row r="109" spans="1:4" x14ac:dyDescent="0.25">
      <c r="A109" s="211" t="s">
        <v>5650</v>
      </c>
      <c r="B109" s="211" t="s">
        <v>5927</v>
      </c>
      <c r="C109" s="211" t="s">
        <v>5632</v>
      </c>
      <c r="D109" s="211" t="s">
        <v>5927</v>
      </c>
    </row>
    <row r="110" spans="1:4" x14ac:dyDescent="0.25">
      <c r="A110" s="211" t="s">
        <v>4717</v>
      </c>
      <c r="C110" s="211" t="s">
        <v>5639</v>
      </c>
    </row>
    <row r="112" spans="1:4" x14ac:dyDescent="0.25">
      <c r="A112" s="211" t="s">
        <v>5651</v>
      </c>
      <c r="B112" s="211" t="s">
        <v>5928</v>
      </c>
      <c r="C112" s="211" t="s">
        <v>4689</v>
      </c>
      <c r="D112" s="211" t="s">
        <v>5928</v>
      </c>
    </row>
    <row r="113" spans="1:4" x14ac:dyDescent="0.25">
      <c r="A113" s="211" t="s">
        <v>5652</v>
      </c>
      <c r="B113" s="211" t="s">
        <v>5928</v>
      </c>
      <c r="C113" s="211" t="s">
        <v>4690</v>
      </c>
      <c r="D113" s="211" t="s">
        <v>5928</v>
      </c>
    </row>
    <row r="114" spans="1:4" x14ac:dyDescent="0.25">
      <c r="A114" s="211" t="s">
        <v>4729</v>
      </c>
      <c r="B114" s="211" t="s">
        <v>5928</v>
      </c>
      <c r="C114" s="211" t="s">
        <v>4718</v>
      </c>
      <c r="D114" s="211" t="s">
        <v>5928</v>
      </c>
    </row>
    <row r="115" spans="1:4" x14ac:dyDescent="0.25">
      <c r="A115" s="211" t="s">
        <v>4730</v>
      </c>
      <c r="B115" s="211" t="s">
        <v>5928</v>
      </c>
      <c r="C115" s="211" t="s">
        <v>4719</v>
      </c>
      <c r="D115" s="211" t="s">
        <v>5928</v>
      </c>
    </row>
    <row r="116" spans="1:4" x14ac:dyDescent="0.25">
      <c r="A116" s="211" t="s">
        <v>4731</v>
      </c>
      <c r="B116" s="211" t="s">
        <v>5928</v>
      </c>
      <c r="C116" s="211" t="s">
        <v>4720</v>
      </c>
      <c r="D116" s="211" t="s">
        <v>5928</v>
      </c>
    </row>
    <row r="117" spans="1:4" x14ac:dyDescent="0.25">
      <c r="A117" s="211" t="s">
        <v>5653</v>
      </c>
      <c r="B117" s="211" t="s">
        <v>5928</v>
      </c>
      <c r="C117" s="211" t="s">
        <v>5654</v>
      </c>
      <c r="D117" s="211" t="s">
        <v>5928</v>
      </c>
    </row>
    <row r="118" spans="1:4" x14ac:dyDescent="0.25">
      <c r="A118" s="211" t="s">
        <v>4732</v>
      </c>
      <c r="B118" s="211" t="s">
        <v>5928</v>
      </c>
      <c r="C118" s="211" t="s">
        <v>5655</v>
      </c>
      <c r="D118" s="211" t="s">
        <v>5928</v>
      </c>
    </row>
    <row r="119" spans="1:4" x14ac:dyDescent="0.25">
      <c r="A119" s="211" t="s">
        <v>4733</v>
      </c>
      <c r="B119" s="211" t="s">
        <v>5928</v>
      </c>
      <c r="C119" s="211" t="s">
        <v>5656</v>
      </c>
      <c r="D119" s="211" t="s">
        <v>5928</v>
      </c>
    </row>
    <row r="120" spans="1:4" x14ac:dyDescent="0.25">
      <c r="A120" s="211" t="s">
        <v>4734</v>
      </c>
      <c r="B120" s="211" t="s">
        <v>5928</v>
      </c>
      <c r="C120" s="211" t="s">
        <v>5657</v>
      </c>
      <c r="D120" s="211" t="s">
        <v>5928</v>
      </c>
    </row>
    <row r="121" spans="1:4" x14ac:dyDescent="0.25">
      <c r="A121" s="211" t="s">
        <v>4735</v>
      </c>
      <c r="B121" s="211" t="s">
        <v>5928</v>
      </c>
      <c r="C121" s="211" t="s">
        <v>5658</v>
      </c>
      <c r="D121" s="211" t="s">
        <v>5928</v>
      </c>
    </row>
    <row r="122" spans="1:4" x14ac:dyDescent="0.25">
      <c r="A122" s="211" t="s">
        <v>4736</v>
      </c>
      <c r="B122" s="211" t="s">
        <v>5928</v>
      </c>
      <c r="C122" s="211" t="s">
        <v>5659</v>
      </c>
      <c r="D122" s="211" t="s">
        <v>5928</v>
      </c>
    </row>
    <row r="123" spans="1:4" x14ac:dyDescent="0.25">
      <c r="A123" s="211" t="s">
        <v>4737</v>
      </c>
      <c r="B123" s="211" t="s">
        <v>5928</v>
      </c>
      <c r="C123" s="211" t="s">
        <v>5660</v>
      </c>
      <c r="D123" s="211" t="s">
        <v>5928</v>
      </c>
    </row>
    <row r="124" spans="1:4" x14ac:dyDescent="0.25">
      <c r="A124" s="211" t="s">
        <v>4738</v>
      </c>
      <c r="B124" s="211" t="s">
        <v>5928</v>
      </c>
      <c r="C124" s="211" t="s">
        <v>4727</v>
      </c>
      <c r="D124" s="211" t="s">
        <v>5928</v>
      </c>
    </row>
    <row r="125" spans="1:4" x14ac:dyDescent="0.25">
      <c r="A125" s="211" t="s">
        <v>4740</v>
      </c>
      <c r="B125" s="211" t="s">
        <v>5928</v>
      </c>
      <c r="C125" s="211" t="s">
        <v>5631</v>
      </c>
      <c r="D125" s="211" t="s">
        <v>5928</v>
      </c>
    </row>
    <row r="126" spans="1:4" x14ac:dyDescent="0.25">
      <c r="A126" s="211" t="s">
        <v>4741</v>
      </c>
      <c r="B126" s="211" t="s">
        <v>5928</v>
      </c>
      <c r="C126" s="211" t="s">
        <v>5632</v>
      </c>
      <c r="D126" s="211" t="s">
        <v>5928</v>
      </c>
    </row>
    <row r="127" spans="1:4" x14ac:dyDescent="0.25">
      <c r="A127" s="211" t="s">
        <v>4742</v>
      </c>
      <c r="C127" s="211" t="s">
        <v>5639</v>
      </c>
    </row>
    <row r="129" spans="1:4" x14ac:dyDescent="0.25">
      <c r="A129" s="211" t="s">
        <v>4757</v>
      </c>
      <c r="B129" s="211" t="s">
        <v>5928</v>
      </c>
      <c r="C129" s="211" t="s">
        <v>4743</v>
      </c>
      <c r="D129" s="211" t="s">
        <v>5928</v>
      </c>
    </row>
    <row r="130" spans="1:4" x14ac:dyDescent="0.25">
      <c r="A130" s="211" t="s">
        <v>4758</v>
      </c>
      <c r="B130" s="211" t="s">
        <v>5928</v>
      </c>
      <c r="C130" s="211" t="s">
        <v>4744</v>
      </c>
      <c r="D130" s="211" t="s">
        <v>5928</v>
      </c>
    </row>
    <row r="131" spans="1:4" x14ac:dyDescent="0.25">
      <c r="A131" s="211" t="s">
        <v>4759</v>
      </c>
      <c r="B131" s="211" t="s">
        <v>5928</v>
      </c>
      <c r="C131" s="211" t="s">
        <v>4745</v>
      </c>
      <c r="D131" s="211" t="s">
        <v>5928</v>
      </c>
    </row>
    <row r="132" spans="1:4" x14ac:dyDescent="0.25">
      <c r="A132" s="211" t="s">
        <v>4760</v>
      </c>
      <c r="B132" s="211" t="s">
        <v>5928</v>
      </c>
      <c r="C132" s="211" t="s">
        <v>4746</v>
      </c>
      <c r="D132" s="211" t="s">
        <v>5928</v>
      </c>
    </row>
    <row r="133" spans="1:4" x14ac:dyDescent="0.25">
      <c r="A133" s="211" t="s">
        <v>4761</v>
      </c>
      <c r="B133" s="211" t="s">
        <v>5928</v>
      </c>
      <c r="C133" s="211" t="s">
        <v>5661</v>
      </c>
      <c r="D133" s="211" t="s">
        <v>5928</v>
      </c>
    </row>
    <row r="134" spans="1:4" x14ac:dyDescent="0.25">
      <c r="A134" s="211" t="s">
        <v>4763</v>
      </c>
      <c r="B134" s="211" t="s">
        <v>5928</v>
      </c>
      <c r="C134" s="211" t="s">
        <v>5662</v>
      </c>
      <c r="D134" s="211" t="s">
        <v>5928</v>
      </c>
    </row>
    <row r="135" spans="1:4" x14ac:dyDescent="0.25">
      <c r="A135" s="211" t="s">
        <v>4764</v>
      </c>
      <c r="B135" s="211" t="s">
        <v>5928</v>
      </c>
      <c r="C135" s="211" t="s">
        <v>5663</v>
      </c>
      <c r="D135" s="211" t="s">
        <v>5928</v>
      </c>
    </row>
    <row r="136" spans="1:4" x14ac:dyDescent="0.25">
      <c r="A136" s="211" t="s">
        <v>4765</v>
      </c>
      <c r="B136" s="211" t="s">
        <v>5928</v>
      </c>
      <c r="C136" s="211" t="s">
        <v>4751</v>
      </c>
      <c r="D136" s="211" t="s">
        <v>5928</v>
      </c>
    </row>
    <row r="137" spans="1:4" x14ac:dyDescent="0.25">
      <c r="A137" s="211" t="s">
        <v>4766</v>
      </c>
      <c r="B137" s="211" t="s">
        <v>5928</v>
      </c>
      <c r="C137" s="211" t="s">
        <v>4752</v>
      </c>
      <c r="D137" s="211" t="s">
        <v>5928</v>
      </c>
    </row>
    <row r="138" spans="1:4" x14ac:dyDescent="0.25">
      <c r="A138" s="211" t="s">
        <v>5664</v>
      </c>
      <c r="B138" s="211" t="s">
        <v>5928</v>
      </c>
      <c r="C138" s="211" t="s">
        <v>4769</v>
      </c>
      <c r="D138" s="211" t="s">
        <v>5928</v>
      </c>
    </row>
    <row r="139" spans="1:4" x14ac:dyDescent="0.25">
      <c r="A139" s="211" t="s">
        <v>4756</v>
      </c>
      <c r="B139" s="211" t="s">
        <v>5928</v>
      </c>
      <c r="C139" s="211" t="s">
        <v>5631</v>
      </c>
      <c r="D139" s="211" t="s">
        <v>5928</v>
      </c>
    </row>
    <row r="140" spans="1:4" x14ac:dyDescent="0.25">
      <c r="A140" s="211" t="s">
        <v>4755</v>
      </c>
      <c r="B140" s="211" t="s">
        <v>5928</v>
      </c>
      <c r="C140" s="211" t="s">
        <v>5632</v>
      </c>
      <c r="D140" s="211" t="s">
        <v>5928</v>
      </c>
    </row>
    <row r="141" spans="1:4" x14ac:dyDescent="0.25">
      <c r="A141" s="211" t="s">
        <v>4754</v>
      </c>
      <c r="C141" s="211" t="s">
        <v>5639</v>
      </c>
    </row>
    <row r="143" spans="1:4" x14ac:dyDescent="0.25">
      <c r="A143" s="211" t="s">
        <v>4785</v>
      </c>
      <c r="B143" s="211" t="s">
        <v>5928</v>
      </c>
      <c r="C143" s="211" t="s">
        <v>4771</v>
      </c>
      <c r="D143" s="211" t="s">
        <v>5928</v>
      </c>
    </row>
    <row r="144" spans="1:4" x14ac:dyDescent="0.25">
      <c r="A144" s="211" t="s">
        <v>4786</v>
      </c>
      <c r="B144" s="211" t="s">
        <v>5928</v>
      </c>
      <c r="C144" s="211" t="s">
        <v>5665</v>
      </c>
      <c r="D144" s="211" t="s">
        <v>5928</v>
      </c>
    </row>
    <row r="145" spans="1:4" x14ac:dyDescent="0.25">
      <c r="A145" s="211" t="s">
        <v>4787</v>
      </c>
      <c r="B145" s="211" t="s">
        <v>5928</v>
      </c>
      <c r="C145" s="211" t="s">
        <v>5666</v>
      </c>
      <c r="D145" s="211" t="s">
        <v>5928</v>
      </c>
    </row>
    <row r="146" spans="1:4" x14ac:dyDescent="0.25">
      <c r="A146" s="211" t="s">
        <v>4792</v>
      </c>
      <c r="B146" s="211" t="s">
        <v>5928</v>
      </c>
      <c r="C146" s="211" t="s">
        <v>5667</v>
      </c>
      <c r="D146" s="211" t="s">
        <v>5928</v>
      </c>
    </row>
    <row r="147" spans="1:4" x14ac:dyDescent="0.25">
      <c r="A147" s="211" t="s">
        <v>4788</v>
      </c>
      <c r="B147" s="211" t="s">
        <v>5928</v>
      </c>
      <c r="C147" s="211" t="s">
        <v>5668</v>
      </c>
      <c r="D147" s="211" t="s">
        <v>5928</v>
      </c>
    </row>
    <row r="148" spans="1:4" x14ac:dyDescent="0.25">
      <c r="A148" s="211" t="s">
        <v>4789</v>
      </c>
      <c r="B148" s="211" t="s">
        <v>5928</v>
      </c>
      <c r="C148" s="211" t="s">
        <v>5669</v>
      </c>
      <c r="D148" s="211" t="s">
        <v>5928</v>
      </c>
    </row>
    <row r="149" spans="1:4" x14ac:dyDescent="0.25">
      <c r="A149" s="211" t="s">
        <v>4790</v>
      </c>
      <c r="B149" s="211" t="s">
        <v>5928</v>
      </c>
      <c r="C149" s="211" t="s">
        <v>5670</v>
      </c>
      <c r="D149" s="211" t="s">
        <v>5928</v>
      </c>
    </row>
    <row r="150" spans="1:4" x14ac:dyDescent="0.25">
      <c r="A150" s="211" t="s">
        <v>4791</v>
      </c>
      <c r="B150" s="211" t="s">
        <v>5928</v>
      </c>
      <c r="C150" s="211" t="s">
        <v>5671</v>
      </c>
      <c r="D150" s="211" t="s">
        <v>5928</v>
      </c>
    </row>
    <row r="151" spans="1:4" x14ac:dyDescent="0.25">
      <c r="A151" s="211" t="s">
        <v>4781</v>
      </c>
      <c r="B151" s="211" t="s">
        <v>5928</v>
      </c>
      <c r="C151" s="211" t="s">
        <v>5631</v>
      </c>
      <c r="D151" s="211" t="s">
        <v>5928</v>
      </c>
    </row>
    <row r="152" spans="1:4" x14ac:dyDescent="0.25">
      <c r="A152" s="211" t="s">
        <v>4780</v>
      </c>
      <c r="B152" s="211" t="s">
        <v>5928</v>
      </c>
      <c r="C152" s="211" t="s">
        <v>5632</v>
      </c>
      <c r="D152" s="211" t="s">
        <v>5928</v>
      </c>
    </row>
    <row r="153" spans="1:4" x14ac:dyDescent="0.25">
      <c r="A153" s="211" t="s">
        <v>4779</v>
      </c>
      <c r="C153" s="211" t="s">
        <v>5639</v>
      </c>
    </row>
    <row r="155" spans="1:4" x14ac:dyDescent="0.25">
      <c r="A155" s="211" t="s">
        <v>4805</v>
      </c>
      <c r="B155" s="211" t="s">
        <v>5929</v>
      </c>
      <c r="C155" s="211" t="s">
        <v>5672</v>
      </c>
      <c r="D155" s="211" t="s">
        <v>5929</v>
      </c>
    </row>
    <row r="156" spans="1:4" x14ac:dyDescent="0.25">
      <c r="A156" s="211" t="s">
        <v>4806</v>
      </c>
      <c r="B156" s="211" t="s">
        <v>5929</v>
      </c>
      <c r="C156" s="215" t="s">
        <v>5673</v>
      </c>
      <c r="D156" s="211" t="s">
        <v>5929</v>
      </c>
    </row>
    <row r="157" spans="1:4" x14ac:dyDescent="0.25">
      <c r="A157" s="211" t="s">
        <v>4807</v>
      </c>
      <c r="B157" s="211" t="s">
        <v>5929</v>
      </c>
      <c r="C157" s="211" t="s">
        <v>5674</v>
      </c>
      <c r="D157" s="211" t="s">
        <v>5929</v>
      </c>
    </row>
    <row r="158" spans="1:4" x14ac:dyDescent="0.25">
      <c r="A158" s="211" t="s">
        <v>4808</v>
      </c>
      <c r="B158" s="211" t="s">
        <v>5929</v>
      </c>
      <c r="C158" s="211" t="s">
        <v>5675</v>
      </c>
      <c r="D158" s="211" t="s">
        <v>5929</v>
      </c>
    </row>
    <row r="159" spans="1:4" x14ac:dyDescent="0.25">
      <c r="A159" s="211" t="s">
        <v>4809</v>
      </c>
      <c r="B159" s="211" t="s">
        <v>5929</v>
      </c>
      <c r="C159" s="211" t="s">
        <v>5676</v>
      </c>
      <c r="D159" s="211" t="s">
        <v>5929</v>
      </c>
    </row>
    <row r="160" spans="1:4" x14ac:dyDescent="0.25">
      <c r="A160" s="211" t="s">
        <v>4810</v>
      </c>
      <c r="B160" s="211" t="s">
        <v>5929</v>
      </c>
      <c r="C160" s="211" t="s">
        <v>5677</v>
      </c>
      <c r="D160" s="211" t="s">
        <v>5929</v>
      </c>
    </row>
    <row r="161" spans="1:4" x14ac:dyDescent="0.25">
      <c r="A161" s="211" t="s">
        <v>4811</v>
      </c>
      <c r="B161" s="211" t="s">
        <v>5929</v>
      </c>
      <c r="C161" s="211" t="s">
        <v>5678</v>
      </c>
      <c r="D161" s="211" t="s">
        <v>5929</v>
      </c>
    </row>
    <row r="162" spans="1:4" x14ac:dyDescent="0.25">
      <c r="A162" s="211" t="s">
        <v>4812</v>
      </c>
      <c r="B162" s="211" t="s">
        <v>5929</v>
      </c>
      <c r="C162" s="211" t="s">
        <v>5679</v>
      </c>
      <c r="D162" s="211" t="s">
        <v>5929</v>
      </c>
    </row>
    <row r="163" spans="1:4" x14ac:dyDescent="0.25">
      <c r="A163" s="211" t="s">
        <v>4813</v>
      </c>
      <c r="B163" s="211" t="s">
        <v>5929</v>
      </c>
      <c r="C163" s="211" t="s">
        <v>5680</v>
      </c>
      <c r="D163" s="211" t="s">
        <v>5929</v>
      </c>
    </row>
    <row r="164" spans="1:4" x14ac:dyDescent="0.25">
      <c r="A164" s="211" t="s">
        <v>4802</v>
      </c>
      <c r="B164" s="211" t="s">
        <v>5929</v>
      </c>
      <c r="C164" s="211" t="s">
        <v>5631</v>
      </c>
      <c r="D164" s="211" t="s">
        <v>5929</v>
      </c>
    </row>
    <row r="165" spans="1:4" x14ac:dyDescent="0.25">
      <c r="A165" s="211" t="s">
        <v>4803</v>
      </c>
      <c r="B165" s="211" t="s">
        <v>5929</v>
      </c>
      <c r="C165" s="211" t="s">
        <v>5632</v>
      </c>
      <c r="D165" s="211" t="s">
        <v>5929</v>
      </c>
    </row>
    <row r="166" spans="1:4" x14ac:dyDescent="0.25">
      <c r="A166" s="211" t="s">
        <v>4804</v>
      </c>
      <c r="C166" s="211" t="s">
        <v>5639</v>
      </c>
    </row>
    <row r="168" spans="1:4" x14ac:dyDescent="0.25">
      <c r="A168" s="211" t="s">
        <v>4826</v>
      </c>
      <c r="B168" s="211" t="s">
        <v>5929</v>
      </c>
      <c r="C168" s="211" t="s">
        <v>5681</v>
      </c>
      <c r="D168" s="211" t="s">
        <v>5929</v>
      </c>
    </row>
    <row r="169" spans="1:4" x14ac:dyDescent="0.25">
      <c r="A169" s="211" t="s">
        <v>4827</v>
      </c>
      <c r="B169" s="211" t="s">
        <v>5929</v>
      </c>
      <c r="C169" s="211" t="s">
        <v>5682</v>
      </c>
      <c r="D169" s="211" t="s">
        <v>5929</v>
      </c>
    </row>
    <row r="170" spans="1:4" x14ac:dyDescent="0.25">
      <c r="A170" s="211" t="s">
        <v>4828</v>
      </c>
      <c r="B170" s="211" t="s">
        <v>5929</v>
      </c>
      <c r="C170" s="211" t="s">
        <v>5683</v>
      </c>
      <c r="D170" s="211" t="s">
        <v>5929</v>
      </c>
    </row>
    <row r="171" spans="1:4" x14ac:dyDescent="0.25">
      <c r="A171" s="211" t="s">
        <v>4829</v>
      </c>
      <c r="B171" s="211" t="s">
        <v>5929</v>
      </c>
      <c r="C171" s="211" t="s">
        <v>5684</v>
      </c>
      <c r="D171" s="211" t="s">
        <v>5929</v>
      </c>
    </row>
    <row r="172" spans="1:4" x14ac:dyDescent="0.25">
      <c r="A172" s="211" t="s">
        <v>4830</v>
      </c>
      <c r="B172" s="211" t="s">
        <v>5929</v>
      </c>
      <c r="C172" s="211" t="s">
        <v>5685</v>
      </c>
      <c r="D172" s="211" t="s">
        <v>5929</v>
      </c>
    </row>
    <row r="173" spans="1:4" x14ac:dyDescent="0.25">
      <c r="A173" s="211" t="s">
        <v>4831</v>
      </c>
      <c r="B173" s="211" t="s">
        <v>5929</v>
      </c>
      <c r="C173" s="211" t="s">
        <v>5686</v>
      </c>
      <c r="D173" s="211" t="s">
        <v>5929</v>
      </c>
    </row>
    <row r="174" spans="1:4" x14ac:dyDescent="0.25">
      <c r="A174" s="211" t="s">
        <v>4832</v>
      </c>
      <c r="B174" s="211" t="s">
        <v>5929</v>
      </c>
      <c r="C174" s="211" t="s">
        <v>5687</v>
      </c>
      <c r="D174" s="211" t="s">
        <v>5929</v>
      </c>
    </row>
    <row r="175" spans="1:4" x14ac:dyDescent="0.25">
      <c r="A175" s="211" t="s">
        <v>4824</v>
      </c>
      <c r="B175" s="211" t="s">
        <v>5929</v>
      </c>
      <c r="C175" s="211" t="s">
        <v>5631</v>
      </c>
      <c r="D175" s="211" t="s">
        <v>5929</v>
      </c>
    </row>
    <row r="176" spans="1:4" x14ac:dyDescent="0.25">
      <c r="A176" s="211" t="s">
        <v>4823</v>
      </c>
      <c r="B176" s="211" t="s">
        <v>5929</v>
      </c>
      <c r="C176" s="211" t="s">
        <v>5632</v>
      </c>
      <c r="D176" s="211" t="s">
        <v>5929</v>
      </c>
    </row>
    <row r="177" spans="1:4" x14ac:dyDescent="0.25">
      <c r="A177" s="211" t="s">
        <v>4822</v>
      </c>
      <c r="C177" s="211" t="s">
        <v>5639</v>
      </c>
    </row>
    <row r="179" spans="1:4" x14ac:dyDescent="0.25">
      <c r="A179" s="211" t="s">
        <v>4843</v>
      </c>
      <c r="B179" s="211" t="s">
        <v>5929</v>
      </c>
      <c r="C179" s="211" t="s">
        <v>5688</v>
      </c>
      <c r="D179" s="211" t="s">
        <v>5929</v>
      </c>
    </row>
    <row r="180" spans="1:4" x14ac:dyDescent="0.25">
      <c r="A180" s="211" t="s">
        <v>4844</v>
      </c>
      <c r="B180" s="211" t="s">
        <v>5929</v>
      </c>
      <c r="C180" s="211" t="s">
        <v>5689</v>
      </c>
      <c r="D180" s="211" t="s">
        <v>5929</v>
      </c>
    </row>
    <row r="181" spans="1:4" x14ac:dyDescent="0.25">
      <c r="A181" s="211" t="s">
        <v>4845</v>
      </c>
      <c r="B181" s="211" t="s">
        <v>5929</v>
      </c>
      <c r="C181" s="211" t="s">
        <v>5690</v>
      </c>
      <c r="D181" s="211" t="s">
        <v>5929</v>
      </c>
    </row>
    <row r="182" spans="1:4" x14ac:dyDescent="0.25">
      <c r="A182" s="211" t="s">
        <v>4846</v>
      </c>
      <c r="B182" s="211" t="s">
        <v>5929</v>
      </c>
      <c r="C182" s="211" t="s">
        <v>5691</v>
      </c>
      <c r="D182" s="211" t="s">
        <v>5929</v>
      </c>
    </row>
    <row r="183" spans="1:4" x14ac:dyDescent="0.25">
      <c r="A183" s="211" t="s">
        <v>4847</v>
      </c>
      <c r="B183" s="211" t="s">
        <v>5929</v>
      </c>
      <c r="C183" s="211" t="s">
        <v>5692</v>
      </c>
      <c r="D183" s="211" t="s">
        <v>5929</v>
      </c>
    </row>
    <row r="184" spans="1:4" x14ac:dyDescent="0.25">
      <c r="A184" s="211" t="s">
        <v>4848</v>
      </c>
      <c r="B184" s="211" t="s">
        <v>5929</v>
      </c>
      <c r="C184" s="211" t="s">
        <v>5693</v>
      </c>
      <c r="D184" s="211" t="s">
        <v>5929</v>
      </c>
    </row>
    <row r="185" spans="1:4" x14ac:dyDescent="0.25">
      <c r="A185" s="211" t="s">
        <v>4849</v>
      </c>
      <c r="B185" s="211" t="s">
        <v>5929</v>
      </c>
      <c r="C185" s="211" t="s">
        <v>5694</v>
      </c>
      <c r="D185" s="211" t="s">
        <v>5929</v>
      </c>
    </row>
    <row r="186" spans="1:4" x14ac:dyDescent="0.25">
      <c r="A186" s="211" t="s">
        <v>4842</v>
      </c>
      <c r="B186" s="211" t="s">
        <v>5929</v>
      </c>
      <c r="C186" s="211" t="s">
        <v>5631</v>
      </c>
      <c r="D186" s="211" t="s">
        <v>5929</v>
      </c>
    </row>
    <row r="187" spans="1:4" x14ac:dyDescent="0.25">
      <c r="A187" s="211" t="s">
        <v>4841</v>
      </c>
      <c r="B187" s="211" t="s">
        <v>5929</v>
      </c>
      <c r="C187" s="211" t="s">
        <v>5632</v>
      </c>
      <c r="D187" s="211" t="s">
        <v>5929</v>
      </c>
    </row>
    <row r="188" spans="1:4" x14ac:dyDescent="0.25">
      <c r="A188" s="211" t="s">
        <v>4840</v>
      </c>
      <c r="C188" s="211" t="s">
        <v>5639</v>
      </c>
    </row>
    <row r="190" spans="1:4" x14ac:dyDescent="0.25">
      <c r="A190" s="211" t="s">
        <v>5695</v>
      </c>
      <c r="B190" s="211" t="s">
        <v>5929</v>
      </c>
      <c r="C190" s="211" t="s">
        <v>5696</v>
      </c>
      <c r="D190" s="211" t="s">
        <v>5929</v>
      </c>
    </row>
    <row r="191" spans="1:4" x14ac:dyDescent="0.25">
      <c r="A191" s="211" t="s">
        <v>4862</v>
      </c>
      <c r="B191" s="211" t="s">
        <v>5929</v>
      </c>
      <c r="C191" s="211" t="s">
        <v>5697</v>
      </c>
      <c r="D191" s="211" t="s">
        <v>5929</v>
      </c>
    </row>
    <row r="192" spans="1:4" x14ac:dyDescent="0.25">
      <c r="A192" s="211" t="s">
        <v>4863</v>
      </c>
      <c r="B192" s="211" t="s">
        <v>5929</v>
      </c>
      <c r="C192" s="211" t="s">
        <v>5698</v>
      </c>
      <c r="D192" s="211" t="s">
        <v>5929</v>
      </c>
    </row>
    <row r="193" spans="1:4" x14ac:dyDescent="0.25">
      <c r="A193" s="211" t="s">
        <v>4864</v>
      </c>
      <c r="B193" s="211" t="s">
        <v>5929</v>
      </c>
      <c r="C193" s="211" t="s">
        <v>5699</v>
      </c>
      <c r="D193" s="211" t="s">
        <v>5929</v>
      </c>
    </row>
    <row r="194" spans="1:4" x14ac:dyDescent="0.25">
      <c r="A194" s="211" t="s">
        <v>4865</v>
      </c>
      <c r="B194" s="211" t="s">
        <v>5929</v>
      </c>
      <c r="C194" s="211" t="s">
        <v>5700</v>
      </c>
      <c r="D194" s="211" t="s">
        <v>5929</v>
      </c>
    </row>
    <row r="195" spans="1:4" x14ac:dyDescent="0.25">
      <c r="A195" s="211" t="s">
        <v>4866</v>
      </c>
      <c r="B195" s="211" t="s">
        <v>5929</v>
      </c>
      <c r="C195" s="211" t="s">
        <v>5701</v>
      </c>
      <c r="D195" s="211" t="s">
        <v>5929</v>
      </c>
    </row>
    <row r="196" spans="1:4" x14ac:dyDescent="0.25">
      <c r="A196" s="211" t="s">
        <v>4867</v>
      </c>
      <c r="B196" s="211" t="s">
        <v>5929</v>
      </c>
      <c r="C196" s="211" t="s">
        <v>5702</v>
      </c>
      <c r="D196" s="211" t="s">
        <v>5929</v>
      </c>
    </row>
    <row r="197" spans="1:4" x14ac:dyDescent="0.25">
      <c r="A197" s="211" t="s">
        <v>4868</v>
      </c>
      <c r="B197" s="211" t="s">
        <v>5929</v>
      </c>
      <c r="C197" s="211" t="s">
        <v>5703</v>
      </c>
      <c r="D197" s="211" t="s">
        <v>5929</v>
      </c>
    </row>
    <row r="198" spans="1:4" x14ac:dyDescent="0.25">
      <c r="A198" s="211" t="s">
        <v>4869</v>
      </c>
      <c r="B198" s="211" t="s">
        <v>5929</v>
      </c>
      <c r="C198" s="211" t="s">
        <v>5704</v>
      </c>
      <c r="D198" s="211" t="s">
        <v>5929</v>
      </c>
    </row>
    <row r="199" spans="1:4" x14ac:dyDescent="0.25">
      <c r="A199" s="211" t="s">
        <v>4870</v>
      </c>
      <c r="B199" s="211" t="s">
        <v>5929</v>
      </c>
      <c r="C199" s="211" t="s">
        <v>5705</v>
      </c>
      <c r="D199" s="211" t="s">
        <v>5929</v>
      </c>
    </row>
    <row r="200" spans="1:4" x14ac:dyDescent="0.25">
      <c r="A200" s="211" t="s">
        <v>4861</v>
      </c>
      <c r="B200" s="211" t="s">
        <v>5929</v>
      </c>
      <c r="C200" s="211" t="s">
        <v>5631</v>
      </c>
      <c r="D200" s="211" t="s">
        <v>5929</v>
      </c>
    </row>
    <row r="201" spans="1:4" x14ac:dyDescent="0.25">
      <c r="A201" s="211" t="s">
        <v>4860</v>
      </c>
      <c r="B201" s="211" t="s">
        <v>5929</v>
      </c>
      <c r="C201" s="211" t="s">
        <v>5632</v>
      </c>
      <c r="D201" s="211" t="s">
        <v>5929</v>
      </c>
    </row>
    <row r="202" spans="1:4" x14ac:dyDescent="0.25">
      <c r="A202" s="211" t="s">
        <v>4859</v>
      </c>
      <c r="C202" s="211" t="s">
        <v>5639</v>
      </c>
    </row>
    <row r="204" spans="1:4" x14ac:dyDescent="0.25">
      <c r="A204" s="211" t="s">
        <v>4878</v>
      </c>
      <c r="B204" s="211" t="s">
        <v>5929</v>
      </c>
      <c r="C204" s="211" t="s">
        <v>5706</v>
      </c>
      <c r="D204" s="211" t="s">
        <v>5929</v>
      </c>
    </row>
    <row r="205" spans="1:4" x14ac:dyDescent="0.25">
      <c r="A205" s="211" t="s">
        <v>4879</v>
      </c>
      <c r="B205" s="211" t="s">
        <v>5929</v>
      </c>
      <c r="C205" s="211" t="s">
        <v>5707</v>
      </c>
      <c r="D205" s="211" t="s">
        <v>5929</v>
      </c>
    </row>
    <row r="206" spans="1:4" x14ac:dyDescent="0.25">
      <c r="A206" s="211" t="s">
        <v>4880</v>
      </c>
      <c r="B206" s="211" t="s">
        <v>5929</v>
      </c>
      <c r="C206" s="211" t="s">
        <v>5708</v>
      </c>
      <c r="D206" s="211" t="s">
        <v>5929</v>
      </c>
    </row>
    <row r="207" spans="1:4" x14ac:dyDescent="0.25">
      <c r="A207" s="211" t="s">
        <v>4881</v>
      </c>
      <c r="B207" s="211" t="s">
        <v>5929</v>
      </c>
      <c r="C207" s="211" t="s">
        <v>5709</v>
      </c>
      <c r="D207" s="211" t="s">
        <v>5929</v>
      </c>
    </row>
    <row r="208" spans="1:4" x14ac:dyDescent="0.25">
      <c r="A208" s="211" t="s">
        <v>4877</v>
      </c>
      <c r="B208" s="211" t="s">
        <v>5929</v>
      </c>
      <c r="C208" s="211" t="s">
        <v>5631</v>
      </c>
      <c r="D208" s="211" t="s">
        <v>5929</v>
      </c>
    </row>
    <row r="209" spans="1:4" x14ac:dyDescent="0.25">
      <c r="A209" s="211" t="s">
        <v>4876</v>
      </c>
      <c r="B209" s="211" t="s">
        <v>5929</v>
      </c>
      <c r="C209" s="211" t="s">
        <v>5632</v>
      </c>
      <c r="D209" s="211" t="s">
        <v>5929</v>
      </c>
    </row>
    <row r="210" spans="1:4" x14ac:dyDescent="0.25">
      <c r="A210" s="211" t="s">
        <v>4875</v>
      </c>
      <c r="C210" s="211" t="s">
        <v>5639</v>
      </c>
    </row>
    <row r="212" spans="1:4" x14ac:dyDescent="0.25">
      <c r="A212" s="211" t="s">
        <v>4893</v>
      </c>
      <c r="B212" s="211" t="s">
        <v>5929</v>
      </c>
      <c r="C212" s="211" t="s">
        <v>5710</v>
      </c>
      <c r="D212" s="211" t="s">
        <v>5929</v>
      </c>
    </row>
    <row r="213" spans="1:4" x14ac:dyDescent="0.25">
      <c r="A213" s="211" t="s">
        <v>4894</v>
      </c>
      <c r="B213" s="211" t="s">
        <v>5929</v>
      </c>
      <c r="C213" s="211" t="s">
        <v>5711</v>
      </c>
      <c r="D213" s="211" t="s">
        <v>5929</v>
      </c>
    </row>
    <row r="214" spans="1:4" x14ac:dyDescent="0.25">
      <c r="A214" s="211" t="s">
        <v>4895</v>
      </c>
      <c r="B214" s="211" t="s">
        <v>5929</v>
      </c>
      <c r="C214" s="211" t="s">
        <v>5712</v>
      </c>
      <c r="D214" s="211" t="s">
        <v>5929</v>
      </c>
    </row>
    <row r="215" spans="1:4" x14ac:dyDescent="0.25">
      <c r="A215" s="211" t="s">
        <v>4896</v>
      </c>
      <c r="B215" s="211" t="s">
        <v>5929</v>
      </c>
      <c r="C215" s="211" t="s">
        <v>5713</v>
      </c>
      <c r="D215" s="211" t="s">
        <v>5929</v>
      </c>
    </row>
    <row r="216" spans="1:4" x14ac:dyDescent="0.25">
      <c r="A216" s="211" t="s">
        <v>4897</v>
      </c>
      <c r="B216" s="211" t="s">
        <v>5929</v>
      </c>
      <c r="C216" s="211" t="s">
        <v>5714</v>
      </c>
      <c r="D216" s="211" t="s">
        <v>5929</v>
      </c>
    </row>
    <row r="217" spans="1:4" x14ac:dyDescent="0.25">
      <c r="A217" s="211" t="s">
        <v>4898</v>
      </c>
      <c r="B217" s="211" t="s">
        <v>5929</v>
      </c>
      <c r="C217" s="211" t="s">
        <v>5715</v>
      </c>
      <c r="D217" s="211" t="s">
        <v>5929</v>
      </c>
    </row>
    <row r="218" spans="1:4" x14ac:dyDescent="0.25">
      <c r="A218" s="211" t="s">
        <v>4899</v>
      </c>
      <c r="B218" s="211" t="s">
        <v>5929</v>
      </c>
      <c r="C218" s="211" t="s">
        <v>5716</v>
      </c>
      <c r="D218" s="211" t="s">
        <v>5929</v>
      </c>
    </row>
    <row r="219" spans="1:4" x14ac:dyDescent="0.25">
      <c r="A219" s="211" t="s">
        <v>4900</v>
      </c>
      <c r="B219" s="211" t="s">
        <v>5929</v>
      </c>
      <c r="C219" s="211" t="s">
        <v>5717</v>
      </c>
      <c r="D219" s="211" t="s">
        <v>5929</v>
      </c>
    </row>
    <row r="220" spans="1:4" x14ac:dyDescent="0.25">
      <c r="A220" s="211" t="s">
        <v>4892</v>
      </c>
      <c r="B220" s="211" t="s">
        <v>5929</v>
      </c>
      <c r="C220" s="211" t="s">
        <v>5631</v>
      </c>
      <c r="D220" s="211" t="s">
        <v>5929</v>
      </c>
    </row>
    <row r="221" spans="1:4" x14ac:dyDescent="0.25">
      <c r="A221" s="211" t="s">
        <v>4891</v>
      </c>
      <c r="B221" s="211" t="s">
        <v>5929</v>
      </c>
      <c r="C221" s="211" t="s">
        <v>5632</v>
      </c>
      <c r="D221" s="211" t="s">
        <v>5929</v>
      </c>
    </row>
    <row r="222" spans="1:4" x14ac:dyDescent="0.25">
      <c r="A222" s="211" t="s">
        <v>4890</v>
      </c>
      <c r="C222" s="211" t="s">
        <v>5639</v>
      </c>
    </row>
    <row r="224" spans="1:4" x14ac:dyDescent="0.25">
      <c r="A224" s="211" t="s">
        <v>4911</v>
      </c>
      <c r="B224" s="211" t="s">
        <v>5929</v>
      </c>
      <c r="C224" s="211" t="s">
        <v>5718</v>
      </c>
      <c r="D224" s="211" t="s">
        <v>5929</v>
      </c>
    </row>
    <row r="225" spans="1:4" x14ac:dyDescent="0.25">
      <c r="A225" s="211" t="s">
        <v>4912</v>
      </c>
      <c r="B225" s="211" t="s">
        <v>5929</v>
      </c>
      <c r="C225" s="211" t="s">
        <v>5719</v>
      </c>
      <c r="D225" s="211" t="s">
        <v>5929</v>
      </c>
    </row>
    <row r="226" spans="1:4" x14ac:dyDescent="0.25">
      <c r="A226" s="211" t="s">
        <v>4914</v>
      </c>
      <c r="B226" s="211" t="s">
        <v>5929</v>
      </c>
      <c r="C226" s="211" t="s">
        <v>5720</v>
      </c>
      <c r="D226" s="211" t="s">
        <v>5929</v>
      </c>
    </row>
    <row r="227" spans="1:4" x14ac:dyDescent="0.25">
      <c r="A227" s="211" t="s">
        <v>4915</v>
      </c>
      <c r="B227" s="211" t="s">
        <v>5929</v>
      </c>
      <c r="C227" s="211" t="s">
        <v>5721</v>
      </c>
      <c r="D227" s="211" t="s">
        <v>5929</v>
      </c>
    </row>
    <row r="228" spans="1:4" x14ac:dyDescent="0.25">
      <c r="A228" s="211" t="s">
        <v>4916</v>
      </c>
      <c r="B228" s="211" t="s">
        <v>5929</v>
      </c>
      <c r="C228" s="211" t="s">
        <v>5722</v>
      </c>
      <c r="D228" s="211" t="s">
        <v>5929</v>
      </c>
    </row>
    <row r="229" spans="1:4" x14ac:dyDescent="0.25">
      <c r="A229" s="211" t="s">
        <v>4917</v>
      </c>
      <c r="B229" s="211" t="s">
        <v>5929</v>
      </c>
      <c r="C229" s="211" t="s">
        <v>5723</v>
      </c>
      <c r="D229" s="211" t="s">
        <v>5929</v>
      </c>
    </row>
    <row r="230" spans="1:4" x14ac:dyDescent="0.25">
      <c r="A230" s="211" t="s">
        <v>4908</v>
      </c>
      <c r="B230" s="211" t="s">
        <v>5929</v>
      </c>
      <c r="C230" s="211" t="s">
        <v>5631</v>
      </c>
      <c r="D230" s="211" t="s">
        <v>5929</v>
      </c>
    </row>
    <row r="231" spans="1:4" x14ac:dyDescent="0.25">
      <c r="A231" s="211" t="s">
        <v>4909</v>
      </c>
      <c r="B231" s="211" t="s">
        <v>5929</v>
      </c>
      <c r="C231" s="211" t="s">
        <v>5632</v>
      </c>
      <c r="D231" s="211" t="s">
        <v>5929</v>
      </c>
    </row>
    <row r="232" spans="1:4" x14ac:dyDescent="0.25">
      <c r="A232" s="211" t="s">
        <v>4910</v>
      </c>
      <c r="C232" s="211" t="s">
        <v>5639</v>
      </c>
    </row>
    <row r="234" spans="1:4" x14ac:dyDescent="0.25">
      <c r="A234" s="211" t="s">
        <v>4934</v>
      </c>
      <c r="B234" s="211" t="s">
        <v>5929</v>
      </c>
      <c r="C234" s="211" t="s">
        <v>5724</v>
      </c>
      <c r="D234" s="211" t="s">
        <v>5929</v>
      </c>
    </row>
    <row r="235" spans="1:4" x14ac:dyDescent="0.25">
      <c r="A235" s="211" t="s">
        <v>4933</v>
      </c>
      <c r="B235" s="211" t="s">
        <v>5929</v>
      </c>
      <c r="C235" s="211" t="s">
        <v>5725</v>
      </c>
      <c r="D235" s="211" t="s">
        <v>5929</v>
      </c>
    </row>
    <row r="236" spans="1:4" x14ac:dyDescent="0.25">
      <c r="A236" s="211" t="s">
        <v>4932</v>
      </c>
      <c r="B236" s="211" t="s">
        <v>5929</v>
      </c>
      <c r="C236" s="211" t="s">
        <v>5726</v>
      </c>
      <c r="D236" s="211" t="s">
        <v>5929</v>
      </c>
    </row>
    <row r="237" spans="1:4" x14ac:dyDescent="0.25">
      <c r="A237" s="211" t="s">
        <v>4931</v>
      </c>
      <c r="B237" s="211" t="s">
        <v>5929</v>
      </c>
      <c r="C237" s="211" t="s">
        <v>5727</v>
      </c>
      <c r="D237" s="211" t="s">
        <v>5929</v>
      </c>
    </row>
    <row r="238" spans="1:4" x14ac:dyDescent="0.25">
      <c r="A238" s="211" t="s">
        <v>4930</v>
      </c>
      <c r="B238" s="211" t="s">
        <v>5929</v>
      </c>
      <c r="C238" s="211" t="s">
        <v>5728</v>
      </c>
      <c r="D238" s="211" t="s">
        <v>5929</v>
      </c>
    </row>
    <row r="239" spans="1:4" x14ac:dyDescent="0.25">
      <c r="A239" s="211" t="s">
        <v>4929</v>
      </c>
      <c r="B239" s="211" t="s">
        <v>5929</v>
      </c>
      <c r="C239" s="211" t="s">
        <v>5729</v>
      </c>
      <c r="D239" s="211" t="s">
        <v>5929</v>
      </c>
    </row>
    <row r="240" spans="1:4" x14ac:dyDescent="0.25">
      <c r="A240" s="211" t="s">
        <v>4928</v>
      </c>
      <c r="B240" s="211" t="s">
        <v>5929</v>
      </c>
      <c r="C240" s="211" t="s">
        <v>5730</v>
      </c>
      <c r="D240" s="211" t="s">
        <v>5929</v>
      </c>
    </row>
    <row r="241" spans="1:4" x14ac:dyDescent="0.25">
      <c r="A241" s="211" t="s">
        <v>4927</v>
      </c>
      <c r="B241" s="211" t="s">
        <v>5929</v>
      </c>
      <c r="C241" s="211" t="s">
        <v>5631</v>
      </c>
      <c r="D241" s="211" t="s">
        <v>5929</v>
      </c>
    </row>
    <row r="242" spans="1:4" x14ac:dyDescent="0.25">
      <c r="A242" s="211" t="s">
        <v>4926</v>
      </c>
      <c r="B242" s="211" t="s">
        <v>5929</v>
      </c>
      <c r="C242" s="211" t="s">
        <v>5632</v>
      </c>
      <c r="D242" s="211" t="s">
        <v>5929</v>
      </c>
    </row>
    <row r="243" spans="1:4" x14ac:dyDescent="0.25">
      <c r="A243" s="211" t="s">
        <v>4925</v>
      </c>
      <c r="C243" s="211" t="s">
        <v>5639</v>
      </c>
    </row>
    <row r="245" spans="1:4" x14ac:dyDescent="0.25">
      <c r="A245" s="211" t="s">
        <v>5731</v>
      </c>
      <c r="B245" s="211" t="s">
        <v>5929</v>
      </c>
      <c r="C245" s="211" t="s">
        <v>4768</v>
      </c>
      <c r="D245" s="211" t="s">
        <v>5929</v>
      </c>
    </row>
    <row r="246" spans="1:4" x14ac:dyDescent="0.25">
      <c r="A246" s="211" t="s">
        <v>5732</v>
      </c>
      <c r="B246" s="211" t="s">
        <v>5929</v>
      </c>
      <c r="C246" s="211" t="s">
        <v>4770</v>
      </c>
      <c r="D246" s="211" t="s">
        <v>5929</v>
      </c>
    </row>
    <row r="247" spans="1:4" x14ac:dyDescent="0.25">
      <c r="A247" s="211" t="s">
        <v>4947</v>
      </c>
      <c r="B247" s="211" t="s">
        <v>5929</v>
      </c>
      <c r="C247" s="211" t="s">
        <v>5733</v>
      </c>
      <c r="D247" s="211" t="s">
        <v>5929</v>
      </c>
    </row>
    <row r="248" spans="1:4" x14ac:dyDescent="0.25">
      <c r="A248" s="211" t="s">
        <v>4948</v>
      </c>
      <c r="B248" s="211" t="s">
        <v>5929</v>
      </c>
      <c r="C248" s="211" t="s">
        <v>5734</v>
      </c>
      <c r="D248" s="211" t="s">
        <v>5929</v>
      </c>
    </row>
    <row r="249" spans="1:4" x14ac:dyDescent="0.25">
      <c r="A249" s="211" t="s">
        <v>4949</v>
      </c>
      <c r="B249" s="211" t="s">
        <v>5929</v>
      </c>
      <c r="C249" s="211" t="s">
        <v>5735</v>
      </c>
      <c r="D249" s="211" t="s">
        <v>5929</v>
      </c>
    </row>
    <row r="250" spans="1:4" x14ac:dyDescent="0.25">
      <c r="A250" s="211" t="s">
        <v>4950</v>
      </c>
      <c r="B250" s="211" t="s">
        <v>5929</v>
      </c>
      <c r="C250" s="211" t="s">
        <v>5736</v>
      </c>
      <c r="D250" s="211" t="s">
        <v>5929</v>
      </c>
    </row>
    <row r="251" spans="1:4" x14ac:dyDescent="0.25">
      <c r="A251" s="211" t="s">
        <v>4951</v>
      </c>
      <c r="B251" s="211" t="s">
        <v>5929</v>
      </c>
      <c r="C251" s="211" t="s">
        <v>5737</v>
      </c>
      <c r="D251" s="211" t="s">
        <v>5929</v>
      </c>
    </row>
    <row r="252" spans="1:4" x14ac:dyDescent="0.25">
      <c r="A252" s="211" t="s">
        <v>4952</v>
      </c>
      <c r="B252" s="211" t="s">
        <v>5929</v>
      </c>
      <c r="C252" s="211" t="s">
        <v>5738</v>
      </c>
      <c r="D252" s="211" t="s">
        <v>5929</v>
      </c>
    </row>
    <row r="253" spans="1:4" x14ac:dyDescent="0.25">
      <c r="A253" s="211" t="s">
        <v>4953</v>
      </c>
      <c r="B253" s="211" t="s">
        <v>5929</v>
      </c>
      <c r="C253" s="211" t="s">
        <v>5739</v>
      </c>
      <c r="D253" s="211" t="s">
        <v>5929</v>
      </c>
    </row>
    <row r="254" spans="1:4" x14ac:dyDescent="0.25">
      <c r="A254" s="211" t="s">
        <v>4954</v>
      </c>
      <c r="B254" s="211" t="s">
        <v>5929</v>
      </c>
      <c r="C254" s="211" t="s">
        <v>5740</v>
      </c>
      <c r="D254" s="211" t="s">
        <v>5929</v>
      </c>
    </row>
    <row r="255" spans="1:4" x14ac:dyDescent="0.25">
      <c r="A255" s="211" t="s">
        <v>4946</v>
      </c>
      <c r="B255" s="211" t="s">
        <v>5929</v>
      </c>
      <c r="C255" s="211" t="s">
        <v>5631</v>
      </c>
      <c r="D255" s="211" t="s">
        <v>5929</v>
      </c>
    </row>
    <row r="256" spans="1:4" x14ac:dyDescent="0.25">
      <c r="A256" s="211" t="s">
        <v>4945</v>
      </c>
      <c r="B256" s="211" t="s">
        <v>5929</v>
      </c>
      <c r="C256" s="211" t="s">
        <v>5632</v>
      </c>
      <c r="D256" s="211" t="s">
        <v>5929</v>
      </c>
    </row>
    <row r="257" spans="1:4" x14ac:dyDescent="0.25">
      <c r="A257" s="211" t="s">
        <v>4944</v>
      </c>
      <c r="C257" s="211" t="s">
        <v>5639</v>
      </c>
    </row>
    <row r="259" spans="1:4" x14ac:dyDescent="0.25">
      <c r="A259" s="211" t="s">
        <v>5741</v>
      </c>
      <c r="B259" s="211" t="s">
        <v>5929</v>
      </c>
      <c r="C259" s="211" t="s">
        <v>5742</v>
      </c>
      <c r="D259" s="211" t="s">
        <v>5929</v>
      </c>
    </row>
    <row r="260" spans="1:4" x14ac:dyDescent="0.25">
      <c r="A260" s="211" t="s">
        <v>4965</v>
      </c>
      <c r="B260" s="211" t="s">
        <v>5929</v>
      </c>
      <c r="C260" s="211" t="s">
        <v>5743</v>
      </c>
      <c r="D260" s="211" t="s">
        <v>5929</v>
      </c>
    </row>
    <row r="261" spans="1:4" x14ac:dyDescent="0.25">
      <c r="A261" s="211" t="s">
        <v>4967</v>
      </c>
      <c r="B261" s="211" t="s">
        <v>5929</v>
      </c>
      <c r="C261" s="211" t="s">
        <v>5744</v>
      </c>
      <c r="D261" s="211" t="s">
        <v>5929</v>
      </c>
    </row>
    <row r="262" spans="1:4" x14ac:dyDescent="0.25">
      <c r="A262" s="211" t="s">
        <v>4968</v>
      </c>
      <c r="B262" s="211" t="s">
        <v>5929</v>
      </c>
      <c r="C262" s="211" t="s">
        <v>5745</v>
      </c>
      <c r="D262" s="211" t="s">
        <v>5929</v>
      </c>
    </row>
    <row r="263" spans="1:4" x14ac:dyDescent="0.25">
      <c r="A263" s="211" t="s">
        <v>4969</v>
      </c>
      <c r="B263" s="211" t="s">
        <v>5929</v>
      </c>
      <c r="C263" s="211" t="s">
        <v>5746</v>
      </c>
      <c r="D263" s="211" t="s">
        <v>5929</v>
      </c>
    </row>
    <row r="264" spans="1:4" x14ac:dyDescent="0.25">
      <c r="A264" s="211" t="s">
        <v>4970</v>
      </c>
      <c r="B264" s="211" t="s">
        <v>5929</v>
      </c>
      <c r="C264" s="211" t="s">
        <v>5747</v>
      </c>
      <c r="D264" s="211" t="s">
        <v>5929</v>
      </c>
    </row>
    <row r="265" spans="1:4" x14ac:dyDescent="0.25">
      <c r="A265" s="211" t="s">
        <v>4971</v>
      </c>
      <c r="B265" s="211" t="s">
        <v>5929</v>
      </c>
      <c r="C265" s="211" t="s">
        <v>5748</v>
      </c>
      <c r="D265" s="211" t="s">
        <v>5929</v>
      </c>
    </row>
    <row r="266" spans="1:4" x14ac:dyDescent="0.25">
      <c r="A266" s="211" t="s">
        <v>4972</v>
      </c>
      <c r="B266" s="211" t="s">
        <v>5929</v>
      </c>
      <c r="C266" s="211" t="s">
        <v>5749</v>
      </c>
      <c r="D266" s="211" t="s">
        <v>5929</v>
      </c>
    </row>
    <row r="267" spans="1:4" x14ac:dyDescent="0.25">
      <c r="A267" s="211" t="s">
        <v>4964</v>
      </c>
      <c r="B267" s="211" t="s">
        <v>5929</v>
      </c>
      <c r="C267" s="211" t="s">
        <v>5631</v>
      </c>
      <c r="D267" s="211" t="s">
        <v>5929</v>
      </c>
    </row>
    <row r="268" spans="1:4" x14ac:dyDescent="0.25">
      <c r="A268" s="211" t="s">
        <v>4963</v>
      </c>
      <c r="B268" s="211" t="s">
        <v>5929</v>
      </c>
      <c r="C268" s="211" t="s">
        <v>5632</v>
      </c>
      <c r="D268" s="211" t="s">
        <v>5929</v>
      </c>
    </row>
    <row r="269" spans="1:4" x14ac:dyDescent="0.25">
      <c r="A269" s="211" t="s">
        <v>4962</v>
      </c>
      <c r="C269" s="211" t="s">
        <v>5639</v>
      </c>
    </row>
    <row r="271" spans="1:4" x14ac:dyDescent="0.25">
      <c r="A271" s="211" t="s">
        <v>4983</v>
      </c>
      <c r="B271" s="211" t="s">
        <v>5929</v>
      </c>
      <c r="C271" s="211" t="s">
        <v>5750</v>
      </c>
      <c r="D271" s="211" t="s">
        <v>5929</v>
      </c>
    </row>
    <row r="272" spans="1:4" x14ac:dyDescent="0.25">
      <c r="A272" s="211" t="s">
        <v>4984</v>
      </c>
      <c r="B272" s="211" t="s">
        <v>5929</v>
      </c>
      <c r="C272" s="211" t="s">
        <v>5751</v>
      </c>
      <c r="D272" s="211" t="s">
        <v>5929</v>
      </c>
    </row>
    <row r="273" spans="1:4" x14ac:dyDescent="0.25">
      <c r="A273" s="211" t="s">
        <v>4985</v>
      </c>
      <c r="B273" s="211" t="s">
        <v>5929</v>
      </c>
      <c r="C273" s="211" t="s">
        <v>5752</v>
      </c>
      <c r="D273" s="211" t="s">
        <v>5929</v>
      </c>
    </row>
    <row r="274" spans="1:4" x14ac:dyDescent="0.25">
      <c r="A274" s="211" t="s">
        <v>4987</v>
      </c>
      <c r="B274" s="211" t="s">
        <v>5929</v>
      </c>
      <c r="C274" s="211" t="s">
        <v>5753</v>
      </c>
      <c r="D274" s="211" t="s">
        <v>5929</v>
      </c>
    </row>
    <row r="275" spans="1:4" x14ac:dyDescent="0.25">
      <c r="A275" s="211" t="s">
        <v>4988</v>
      </c>
      <c r="B275" s="211" t="s">
        <v>5929</v>
      </c>
      <c r="C275" s="211" t="s">
        <v>5754</v>
      </c>
      <c r="D275" s="211" t="s">
        <v>5929</v>
      </c>
    </row>
    <row r="276" spans="1:4" x14ac:dyDescent="0.25">
      <c r="A276" s="211" t="s">
        <v>4989</v>
      </c>
      <c r="B276" s="211" t="s">
        <v>5929</v>
      </c>
      <c r="C276" s="211" t="s">
        <v>5755</v>
      </c>
      <c r="D276" s="211" t="s">
        <v>5929</v>
      </c>
    </row>
    <row r="277" spans="1:4" x14ac:dyDescent="0.25">
      <c r="A277" s="211" t="s">
        <v>4982</v>
      </c>
      <c r="B277" s="211" t="s">
        <v>5929</v>
      </c>
      <c r="C277" s="211" t="s">
        <v>5631</v>
      </c>
      <c r="D277" s="211" t="s">
        <v>5929</v>
      </c>
    </row>
    <row r="278" spans="1:4" x14ac:dyDescent="0.25">
      <c r="A278" s="211" t="s">
        <v>4981</v>
      </c>
      <c r="B278" s="211" t="s">
        <v>5929</v>
      </c>
      <c r="C278" s="211" t="s">
        <v>5632</v>
      </c>
      <c r="D278" s="211" t="s">
        <v>5929</v>
      </c>
    </row>
    <row r="279" spans="1:4" x14ac:dyDescent="0.25">
      <c r="A279" s="211" t="s">
        <v>4980</v>
      </c>
      <c r="C279" s="211" t="s">
        <v>5639</v>
      </c>
    </row>
    <row r="281" spans="1:4" x14ac:dyDescent="0.25">
      <c r="A281" s="211" t="s">
        <v>5001</v>
      </c>
      <c r="B281" s="211" t="s">
        <v>5929</v>
      </c>
      <c r="C281" s="211" t="s">
        <v>5756</v>
      </c>
      <c r="D281" s="211" t="s">
        <v>5929</v>
      </c>
    </row>
    <row r="282" spans="1:4" x14ac:dyDescent="0.25">
      <c r="A282" s="211" t="s">
        <v>5002</v>
      </c>
      <c r="B282" s="211" t="s">
        <v>5929</v>
      </c>
      <c r="C282" s="211" t="s">
        <v>5757</v>
      </c>
      <c r="D282" s="211" t="s">
        <v>5929</v>
      </c>
    </row>
    <row r="283" spans="1:4" x14ac:dyDescent="0.25">
      <c r="A283" s="211" t="s">
        <v>5003</v>
      </c>
      <c r="B283" s="211" t="s">
        <v>5929</v>
      </c>
      <c r="C283" s="211" t="s">
        <v>5758</v>
      </c>
      <c r="D283" s="211" t="s">
        <v>5929</v>
      </c>
    </row>
    <row r="284" spans="1:4" x14ac:dyDescent="0.25">
      <c r="A284" s="211" t="s">
        <v>5004</v>
      </c>
      <c r="B284" s="211" t="s">
        <v>5929</v>
      </c>
      <c r="C284" s="211" t="s">
        <v>5759</v>
      </c>
      <c r="D284" s="211" t="s">
        <v>5929</v>
      </c>
    </row>
    <row r="285" spans="1:4" x14ac:dyDescent="0.25">
      <c r="A285" s="211" t="s">
        <v>5005</v>
      </c>
      <c r="B285" s="211" t="s">
        <v>5929</v>
      </c>
      <c r="C285" s="211" t="s">
        <v>5760</v>
      </c>
      <c r="D285" s="211" t="s">
        <v>5929</v>
      </c>
    </row>
    <row r="286" spans="1:4" x14ac:dyDescent="0.25">
      <c r="A286" s="211" t="s">
        <v>5006</v>
      </c>
      <c r="B286" s="211" t="s">
        <v>5929</v>
      </c>
      <c r="C286" s="211" t="s">
        <v>5761</v>
      </c>
      <c r="D286" s="211" t="s">
        <v>5929</v>
      </c>
    </row>
    <row r="287" spans="1:4" x14ac:dyDescent="0.25">
      <c r="A287" s="211" t="s">
        <v>5007</v>
      </c>
      <c r="B287" s="211" t="s">
        <v>5929</v>
      </c>
      <c r="C287" s="211" t="s">
        <v>5762</v>
      </c>
      <c r="D287" s="211" t="s">
        <v>5929</v>
      </c>
    </row>
    <row r="288" spans="1:4" x14ac:dyDescent="0.25">
      <c r="A288" s="211" t="s">
        <v>5008</v>
      </c>
      <c r="B288" s="211" t="s">
        <v>5929</v>
      </c>
      <c r="C288" s="211" t="s">
        <v>5763</v>
      </c>
      <c r="D288" s="211" t="s">
        <v>5929</v>
      </c>
    </row>
    <row r="289" spans="1:4" x14ac:dyDescent="0.25">
      <c r="A289" s="211" t="s">
        <v>5000</v>
      </c>
      <c r="B289" s="211" t="s">
        <v>5929</v>
      </c>
      <c r="C289" s="211" t="s">
        <v>5631</v>
      </c>
      <c r="D289" s="211" t="s">
        <v>5929</v>
      </c>
    </row>
    <row r="290" spans="1:4" x14ac:dyDescent="0.25">
      <c r="A290" s="211" t="s">
        <v>4999</v>
      </c>
      <c r="B290" s="211" t="s">
        <v>5929</v>
      </c>
      <c r="C290" s="211" t="s">
        <v>5632</v>
      </c>
      <c r="D290" s="211" t="s">
        <v>5929</v>
      </c>
    </row>
    <row r="291" spans="1:4" x14ac:dyDescent="0.25">
      <c r="A291" s="211" t="s">
        <v>4998</v>
      </c>
      <c r="C291" s="211" t="s">
        <v>5639</v>
      </c>
    </row>
    <row r="293" spans="1:4" x14ac:dyDescent="0.25">
      <c r="A293" s="211" t="s">
        <v>5019</v>
      </c>
      <c r="B293" s="211" t="s">
        <v>5929</v>
      </c>
      <c r="C293" s="211" t="s">
        <v>5764</v>
      </c>
      <c r="D293" s="211" t="s">
        <v>5929</v>
      </c>
    </row>
    <row r="294" spans="1:4" x14ac:dyDescent="0.25">
      <c r="A294" s="211" t="s">
        <v>5020</v>
      </c>
      <c r="B294" s="211" t="s">
        <v>5929</v>
      </c>
      <c r="C294" s="211" t="s">
        <v>5765</v>
      </c>
      <c r="D294" s="211" t="s">
        <v>5929</v>
      </c>
    </row>
    <row r="295" spans="1:4" x14ac:dyDescent="0.25">
      <c r="A295" s="211" t="s">
        <v>5021</v>
      </c>
      <c r="B295" s="211" t="s">
        <v>5929</v>
      </c>
      <c r="C295" s="211" t="s">
        <v>5766</v>
      </c>
      <c r="D295" s="211" t="s">
        <v>5929</v>
      </c>
    </row>
    <row r="296" spans="1:4" x14ac:dyDescent="0.25">
      <c r="A296" s="211" t="s">
        <v>5022</v>
      </c>
      <c r="B296" s="211" t="s">
        <v>5929</v>
      </c>
      <c r="C296" s="211" t="s">
        <v>5767</v>
      </c>
      <c r="D296" s="211" t="s">
        <v>5929</v>
      </c>
    </row>
    <row r="297" spans="1:4" x14ac:dyDescent="0.25">
      <c r="A297" s="211" t="s">
        <v>5023</v>
      </c>
      <c r="B297" s="211" t="s">
        <v>5929</v>
      </c>
      <c r="C297" s="211" t="s">
        <v>5768</v>
      </c>
      <c r="D297" s="211" t="s">
        <v>5929</v>
      </c>
    </row>
    <row r="298" spans="1:4" x14ac:dyDescent="0.25">
      <c r="A298" s="211" t="s">
        <v>5024</v>
      </c>
      <c r="B298" s="211" t="s">
        <v>5929</v>
      </c>
      <c r="C298" s="211" t="s">
        <v>5769</v>
      </c>
      <c r="D298" s="211" t="s">
        <v>5929</v>
      </c>
    </row>
    <row r="299" spans="1:4" x14ac:dyDescent="0.25">
      <c r="A299" s="211" t="s">
        <v>5025</v>
      </c>
      <c r="B299" s="211" t="s">
        <v>5929</v>
      </c>
      <c r="C299" s="211" t="s">
        <v>5770</v>
      </c>
      <c r="D299" s="211" t="s">
        <v>5929</v>
      </c>
    </row>
    <row r="300" spans="1:4" x14ac:dyDescent="0.25">
      <c r="A300" s="211" t="s">
        <v>5018</v>
      </c>
      <c r="B300" s="211" t="s">
        <v>5929</v>
      </c>
      <c r="C300" s="211" t="s">
        <v>5631</v>
      </c>
      <c r="D300" s="211" t="s">
        <v>5929</v>
      </c>
    </row>
    <row r="301" spans="1:4" x14ac:dyDescent="0.25">
      <c r="A301" s="211" t="s">
        <v>5017</v>
      </c>
      <c r="B301" s="211" t="s">
        <v>5929</v>
      </c>
      <c r="C301" s="211" t="s">
        <v>5632</v>
      </c>
      <c r="D301" s="211" t="s">
        <v>5929</v>
      </c>
    </row>
    <row r="302" spans="1:4" x14ac:dyDescent="0.25">
      <c r="A302" s="211" t="s">
        <v>5016</v>
      </c>
      <c r="C302" s="211" t="s">
        <v>5639</v>
      </c>
    </row>
    <row r="304" spans="1:4" x14ac:dyDescent="0.25">
      <c r="A304" s="211" t="s">
        <v>5032</v>
      </c>
      <c r="B304" s="211" t="s">
        <v>5929</v>
      </c>
      <c r="C304" s="211" t="s">
        <v>5771</v>
      </c>
      <c r="D304" s="211" t="s">
        <v>5929</v>
      </c>
    </row>
    <row r="305" spans="1:4" x14ac:dyDescent="0.25">
      <c r="A305" s="211" t="s">
        <v>5033</v>
      </c>
      <c r="B305" s="211" t="s">
        <v>5929</v>
      </c>
      <c r="C305" s="211" t="s">
        <v>5772</v>
      </c>
      <c r="D305" s="211" t="s">
        <v>5929</v>
      </c>
    </row>
    <row r="306" spans="1:4" x14ac:dyDescent="0.25">
      <c r="A306" s="211" t="s">
        <v>5034</v>
      </c>
      <c r="B306" s="211" t="s">
        <v>5929</v>
      </c>
      <c r="C306" s="211" t="s">
        <v>5773</v>
      </c>
      <c r="D306" s="211" t="s">
        <v>5929</v>
      </c>
    </row>
    <row r="307" spans="1:4" x14ac:dyDescent="0.25">
      <c r="A307" s="211" t="s">
        <v>5031</v>
      </c>
      <c r="B307" s="211" t="s">
        <v>5929</v>
      </c>
      <c r="C307" s="211" t="s">
        <v>5631</v>
      </c>
      <c r="D307" s="211" t="s">
        <v>5929</v>
      </c>
    </row>
    <row r="308" spans="1:4" x14ac:dyDescent="0.25">
      <c r="A308" s="211" t="s">
        <v>5030</v>
      </c>
      <c r="B308" s="211" t="s">
        <v>5929</v>
      </c>
      <c r="C308" s="211" t="s">
        <v>5632</v>
      </c>
      <c r="D308" s="211" t="s">
        <v>5929</v>
      </c>
    </row>
    <row r="309" spans="1:4" x14ac:dyDescent="0.25">
      <c r="A309" s="211" t="s">
        <v>5029</v>
      </c>
      <c r="C309" s="211" t="s">
        <v>5639</v>
      </c>
    </row>
    <row r="311" spans="1:4" x14ac:dyDescent="0.25">
      <c r="A311" s="211" t="s">
        <v>5044</v>
      </c>
      <c r="B311" s="211" t="s">
        <v>5929</v>
      </c>
      <c r="C311" s="211" t="s">
        <v>5774</v>
      </c>
      <c r="D311" s="211" t="s">
        <v>5929</v>
      </c>
    </row>
    <row r="312" spans="1:4" x14ac:dyDescent="0.25">
      <c r="A312" s="211" t="s">
        <v>5045</v>
      </c>
      <c r="B312" s="211" t="s">
        <v>5929</v>
      </c>
      <c r="C312" s="211" t="s">
        <v>5775</v>
      </c>
      <c r="D312" s="211" t="s">
        <v>5929</v>
      </c>
    </row>
    <row r="313" spans="1:4" x14ac:dyDescent="0.25">
      <c r="A313" s="211" t="s">
        <v>5046</v>
      </c>
      <c r="B313" s="211" t="s">
        <v>5929</v>
      </c>
      <c r="C313" s="211" t="s">
        <v>5776</v>
      </c>
      <c r="D313" s="211" t="s">
        <v>5929</v>
      </c>
    </row>
    <row r="314" spans="1:4" x14ac:dyDescent="0.25">
      <c r="A314" s="211" t="s">
        <v>5047</v>
      </c>
      <c r="B314" s="211" t="s">
        <v>5929</v>
      </c>
      <c r="C314" s="211" t="s">
        <v>5777</v>
      </c>
      <c r="D314" s="211" t="s">
        <v>5929</v>
      </c>
    </row>
    <row r="315" spans="1:4" x14ac:dyDescent="0.25">
      <c r="A315" s="211" t="s">
        <v>5048</v>
      </c>
      <c r="B315" s="211" t="s">
        <v>5929</v>
      </c>
      <c r="C315" s="211" t="s">
        <v>5778</v>
      </c>
      <c r="D315" s="211" t="s">
        <v>5929</v>
      </c>
    </row>
    <row r="316" spans="1:4" x14ac:dyDescent="0.25">
      <c r="A316" s="211" t="s">
        <v>5049</v>
      </c>
      <c r="B316" s="211" t="s">
        <v>5929</v>
      </c>
      <c r="C316" s="211" t="s">
        <v>5779</v>
      </c>
      <c r="D316" s="211" t="s">
        <v>5929</v>
      </c>
    </row>
    <row r="317" spans="1:4" x14ac:dyDescent="0.25">
      <c r="A317" s="211" t="s">
        <v>5043</v>
      </c>
      <c r="B317" s="211" t="s">
        <v>5929</v>
      </c>
      <c r="C317" s="211" t="s">
        <v>5631</v>
      </c>
      <c r="D317" s="211" t="s">
        <v>5929</v>
      </c>
    </row>
    <row r="318" spans="1:4" x14ac:dyDescent="0.25">
      <c r="A318" s="211" t="s">
        <v>5042</v>
      </c>
      <c r="B318" s="211" t="s">
        <v>5929</v>
      </c>
      <c r="C318" s="211" t="s">
        <v>5632</v>
      </c>
      <c r="D318" s="211" t="s">
        <v>5929</v>
      </c>
    </row>
    <row r="319" spans="1:4" x14ac:dyDescent="0.25">
      <c r="A319" s="211" t="s">
        <v>5041</v>
      </c>
      <c r="C319" s="211" t="s">
        <v>5639</v>
      </c>
    </row>
    <row r="321" spans="1:4" x14ac:dyDescent="0.25">
      <c r="A321" s="211" t="s">
        <v>5061</v>
      </c>
      <c r="B321" s="211" t="s">
        <v>5929</v>
      </c>
      <c r="C321" s="211" t="s">
        <v>5780</v>
      </c>
      <c r="D321" s="211" t="s">
        <v>5929</v>
      </c>
    </row>
    <row r="322" spans="1:4" x14ac:dyDescent="0.25">
      <c r="A322" s="211" t="s">
        <v>5062</v>
      </c>
      <c r="B322" s="211" t="s">
        <v>5929</v>
      </c>
      <c r="C322" s="211" t="s">
        <v>5781</v>
      </c>
      <c r="D322" s="211" t="s">
        <v>5929</v>
      </c>
    </row>
    <row r="323" spans="1:4" x14ac:dyDescent="0.25">
      <c r="A323" s="211" t="s">
        <v>5063</v>
      </c>
      <c r="B323" s="211" t="s">
        <v>5929</v>
      </c>
      <c r="C323" s="211" t="s">
        <v>5782</v>
      </c>
      <c r="D323" s="211" t="s">
        <v>5929</v>
      </c>
    </row>
    <row r="324" spans="1:4" x14ac:dyDescent="0.25">
      <c r="A324" s="211" t="s">
        <v>5064</v>
      </c>
      <c r="B324" s="211" t="s">
        <v>5929</v>
      </c>
      <c r="C324" s="211" t="s">
        <v>5783</v>
      </c>
      <c r="D324" s="211" t="s">
        <v>5929</v>
      </c>
    </row>
    <row r="325" spans="1:4" x14ac:dyDescent="0.25">
      <c r="A325" s="211" t="s">
        <v>5784</v>
      </c>
      <c r="B325" s="211" t="s">
        <v>5929</v>
      </c>
      <c r="C325" s="211" t="s">
        <v>5785</v>
      </c>
      <c r="D325" s="211" t="s">
        <v>5929</v>
      </c>
    </row>
    <row r="326" spans="1:4" x14ac:dyDescent="0.25">
      <c r="A326" s="211" t="s">
        <v>5066</v>
      </c>
      <c r="B326" s="211" t="s">
        <v>5929</v>
      </c>
      <c r="C326" s="211" t="s">
        <v>5786</v>
      </c>
      <c r="D326" s="211" t="s">
        <v>5929</v>
      </c>
    </row>
    <row r="327" spans="1:4" x14ac:dyDescent="0.25">
      <c r="A327" s="211" t="s">
        <v>5059</v>
      </c>
      <c r="B327" s="211" t="s">
        <v>5929</v>
      </c>
      <c r="C327" s="211" t="s">
        <v>5631</v>
      </c>
      <c r="D327" s="211" t="s">
        <v>5929</v>
      </c>
    </row>
    <row r="328" spans="1:4" x14ac:dyDescent="0.25">
      <c r="A328" s="211" t="s">
        <v>5058</v>
      </c>
      <c r="B328" s="211" t="s">
        <v>5929</v>
      </c>
      <c r="C328" s="211" t="s">
        <v>5632</v>
      </c>
      <c r="D328" s="211" t="s">
        <v>5929</v>
      </c>
    </row>
    <row r="329" spans="1:4" x14ac:dyDescent="0.25">
      <c r="A329" s="211" t="s">
        <v>5057</v>
      </c>
      <c r="C329" s="211" t="s">
        <v>5639</v>
      </c>
    </row>
    <row r="331" spans="1:4" x14ac:dyDescent="0.25">
      <c r="A331" s="211" t="s">
        <v>5787</v>
      </c>
      <c r="B331" s="211" t="s">
        <v>5930</v>
      </c>
      <c r="C331" s="211" t="s">
        <v>5788</v>
      </c>
      <c r="D331" s="211" t="s">
        <v>5930</v>
      </c>
    </row>
    <row r="332" spans="1:4" x14ac:dyDescent="0.25">
      <c r="A332" s="211" t="s">
        <v>5789</v>
      </c>
      <c r="B332" s="211" t="s">
        <v>5930</v>
      </c>
      <c r="C332" s="211" t="s">
        <v>5790</v>
      </c>
      <c r="D332" s="211" t="s">
        <v>5930</v>
      </c>
    </row>
    <row r="333" spans="1:4" x14ac:dyDescent="0.25">
      <c r="A333" s="211" t="s">
        <v>5075</v>
      </c>
      <c r="B333" s="211" t="s">
        <v>5930</v>
      </c>
      <c r="C333" s="211" t="s">
        <v>5067</v>
      </c>
      <c r="D333" s="211" t="s">
        <v>5930</v>
      </c>
    </row>
    <row r="334" spans="1:4" x14ac:dyDescent="0.25">
      <c r="A334" s="211" t="s">
        <v>5077</v>
      </c>
      <c r="B334" s="211" t="s">
        <v>5930</v>
      </c>
      <c r="C334" s="211" t="s">
        <v>5069</v>
      </c>
      <c r="D334" s="211" t="s">
        <v>5930</v>
      </c>
    </row>
    <row r="335" spans="1:4" x14ac:dyDescent="0.25">
      <c r="A335" s="211" t="s">
        <v>5078</v>
      </c>
      <c r="B335" s="211" t="s">
        <v>5930</v>
      </c>
      <c r="C335" s="211" t="s">
        <v>5070</v>
      </c>
      <c r="D335" s="211" t="s">
        <v>5930</v>
      </c>
    </row>
    <row r="336" spans="1:4" x14ac:dyDescent="0.25">
      <c r="A336" s="211" t="s">
        <v>5791</v>
      </c>
      <c r="B336" s="211" t="s">
        <v>5929</v>
      </c>
      <c r="C336" s="211" t="s">
        <v>5792</v>
      </c>
      <c r="D336" s="211" t="s">
        <v>5929</v>
      </c>
    </row>
    <row r="337" spans="1:4" x14ac:dyDescent="0.25">
      <c r="A337" s="211" t="s">
        <v>5793</v>
      </c>
      <c r="B337" s="211" t="s">
        <v>5929</v>
      </c>
      <c r="C337" s="211" t="s">
        <v>5794</v>
      </c>
      <c r="D337" s="211" t="s">
        <v>5929</v>
      </c>
    </row>
    <row r="338" spans="1:4" x14ac:dyDescent="0.25">
      <c r="A338" s="211" t="s">
        <v>5074</v>
      </c>
      <c r="C338" s="211" t="s">
        <v>5631</v>
      </c>
    </row>
    <row r="339" spans="1:4" x14ac:dyDescent="0.25">
      <c r="A339" s="211" t="s">
        <v>5073</v>
      </c>
      <c r="C339" s="211" t="s">
        <v>5632</v>
      </c>
    </row>
    <row r="340" spans="1:4" x14ac:dyDescent="0.25">
      <c r="A340" s="211" t="s">
        <v>5072</v>
      </c>
      <c r="C340" s="211" t="s">
        <v>5639</v>
      </c>
    </row>
    <row r="342" spans="1:4" x14ac:dyDescent="0.25">
      <c r="A342" s="211" t="s">
        <v>5090</v>
      </c>
      <c r="B342" s="211" t="s">
        <v>5930</v>
      </c>
      <c r="C342" s="211" t="s">
        <v>5081</v>
      </c>
      <c r="D342" s="211" t="s">
        <v>5930</v>
      </c>
    </row>
    <row r="343" spans="1:4" x14ac:dyDescent="0.25">
      <c r="A343" s="211" t="s">
        <v>5091</v>
      </c>
      <c r="B343" s="211" t="s">
        <v>5930</v>
      </c>
      <c r="C343" s="211" t="s">
        <v>5082</v>
      </c>
      <c r="D343" s="211" t="s">
        <v>5930</v>
      </c>
    </row>
    <row r="344" spans="1:4" x14ac:dyDescent="0.25">
      <c r="A344" s="211" t="s">
        <v>5092</v>
      </c>
      <c r="B344" s="211" t="s">
        <v>5930</v>
      </c>
      <c r="C344" s="211" t="s">
        <v>5083</v>
      </c>
      <c r="D344" s="211" t="s">
        <v>5930</v>
      </c>
    </row>
    <row r="345" spans="1:4" x14ac:dyDescent="0.25">
      <c r="A345" s="211" t="s">
        <v>5795</v>
      </c>
      <c r="B345" s="211" t="s">
        <v>5930</v>
      </c>
      <c r="C345" s="211" t="s">
        <v>5796</v>
      </c>
      <c r="D345" s="211" t="s">
        <v>5930</v>
      </c>
    </row>
    <row r="346" spans="1:4" x14ac:dyDescent="0.25">
      <c r="A346" s="211" t="s">
        <v>5093</v>
      </c>
      <c r="B346" s="211" t="s">
        <v>5930</v>
      </c>
      <c r="C346" s="211" t="s">
        <v>5797</v>
      </c>
      <c r="D346" s="211" t="s">
        <v>5930</v>
      </c>
    </row>
    <row r="347" spans="1:4" x14ac:dyDescent="0.25">
      <c r="A347" s="211" t="s">
        <v>5798</v>
      </c>
      <c r="B347" s="211" t="s">
        <v>5930</v>
      </c>
      <c r="C347" s="211" t="s">
        <v>5799</v>
      </c>
      <c r="D347" s="211" t="s">
        <v>5930</v>
      </c>
    </row>
    <row r="348" spans="1:4" x14ac:dyDescent="0.25">
      <c r="A348" s="211" t="s">
        <v>5094</v>
      </c>
      <c r="B348" s="211" t="s">
        <v>5930</v>
      </c>
      <c r="C348" s="211" t="s">
        <v>5800</v>
      </c>
      <c r="D348" s="211" t="s">
        <v>5930</v>
      </c>
    </row>
    <row r="349" spans="1:4" x14ac:dyDescent="0.25">
      <c r="A349" s="211" t="s">
        <v>5801</v>
      </c>
      <c r="B349" s="211" t="s">
        <v>5930</v>
      </c>
      <c r="C349" s="211" t="s">
        <v>5802</v>
      </c>
      <c r="D349" s="211" t="s">
        <v>5930</v>
      </c>
    </row>
    <row r="350" spans="1:4" x14ac:dyDescent="0.25">
      <c r="A350" s="211" t="s">
        <v>5803</v>
      </c>
      <c r="B350" s="211" t="s">
        <v>5930</v>
      </c>
      <c r="C350" s="211" t="s">
        <v>5236</v>
      </c>
      <c r="D350" s="211" t="s">
        <v>5930</v>
      </c>
    </row>
    <row r="351" spans="1:4" x14ac:dyDescent="0.25">
      <c r="A351" s="211" t="s">
        <v>5088</v>
      </c>
      <c r="B351" s="211" t="s">
        <v>5930</v>
      </c>
      <c r="C351" s="211" t="s">
        <v>5631</v>
      </c>
      <c r="D351" s="211" t="s">
        <v>5930</v>
      </c>
    </row>
    <row r="352" spans="1:4" x14ac:dyDescent="0.25">
      <c r="A352" s="211" t="s">
        <v>5087</v>
      </c>
      <c r="B352" s="211" t="s">
        <v>5930</v>
      </c>
      <c r="C352" s="211" t="s">
        <v>5632</v>
      </c>
      <c r="D352" s="211" t="s">
        <v>5930</v>
      </c>
    </row>
    <row r="353" spans="1:4" x14ac:dyDescent="0.25">
      <c r="A353" s="211" t="s">
        <v>5086</v>
      </c>
      <c r="C353" s="211" t="s">
        <v>5639</v>
      </c>
    </row>
    <row r="355" spans="1:4" x14ac:dyDescent="0.25">
      <c r="A355" s="211" t="s">
        <v>5105</v>
      </c>
      <c r="B355" s="211" t="s">
        <v>5930</v>
      </c>
      <c r="C355" s="211" t="s">
        <v>5096</v>
      </c>
      <c r="D355" s="211" t="s">
        <v>5930</v>
      </c>
    </row>
    <row r="356" spans="1:4" x14ac:dyDescent="0.25">
      <c r="A356" s="211" t="s">
        <v>5804</v>
      </c>
      <c r="B356" s="211" t="s">
        <v>5930</v>
      </c>
      <c r="C356" s="211" t="s">
        <v>5805</v>
      </c>
      <c r="D356" s="211" t="s">
        <v>5930</v>
      </c>
    </row>
    <row r="357" spans="1:4" x14ac:dyDescent="0.25">
      <c r="A357" s="211" t="s">
        <v>5106</v>
      </c>
      <c r="B357" s="211" t="s">
        <v>5930</v>
      </c>
      <c r="C357" s="211" t="s">
        <v>5097</v>
      </c>
      <c r="D357" s="211" t="s">
        <v>5930</v>
      </c>
    </row>
    <row r="358" spans="1:4" x14ac:dyDescent="0.25">
      <c r="A358" s="211" t="s">
        <v>5107</v>
      </c>
      <c r="B358" s="211" t="s">
        <v>5930</v>
      </c>
      <c r="C358" s="211" t="s">
        <v>5098</v>
      </c>
      <c r="D358" s="211" t="s">
        <v>5930</v>
      </c>
    </row>
    <row r="359" spans="1:4" x14ac:dyDescent="0.25">
      <c r="A359" s="211" t="s">
        <v>5108</v>
      </c>
      <c r="B359" s="211" t="s">
        <v>5930</v>
      </c>
      <c r="C359" s="211" t="s">
        <v>5099</v>
      </c>
      <c r="D359" s="211" t="s">
        <v>5930</v>
      </c>
    </row>
    <row r="360" spans="1:4" x14ac:dyDescent="0.25">
      <c r="A360" s="211" t="s">
        <v>5109</v>
      </c>
      <c r="B360" s="211" t="s">
        <v>5930</v>
      </c>
      <c r="C360" s="211" t="s">
        <v>5100</v>
      </c>
      <c r="D360" s="211" t="s">
        <v>5930</v>
      </c>
    </row>
    <row r="361" spans="1:4" x14ac:dyDescent="0.25">
      <c r="A361" s="211" t="s">
        <v>5110</v>
      </c>
      <c r="B361" s="211" t="s">
        <v>5930</v>
      </c>
      <c r="C361" s="211" t="s">
        <v>5806</v>
      </c>
      <c r="D361" s="211" t="s">
        <v>5930</v>
      </c>
    </row>
    <row r="362" spans="1:4" x14ac:dyDescent="0.25">
      <c r="A362" s="211" t="s">
        <v>5111</v>
      </c>
      <c r="B362" s="211" t="s">
        <v>5930</v>
      </c>
      <c r="C362" s="211" t="s">
        <v>5102</v>
      </c>
      <c r="D362" s="211" t="s">
        <v>5930</v>
      </c>
    </row>
    <row r="363" spans="1:4" x14ac:dyDescent="0.25">
      <c r="A363" s="211" t="s">
        <v>5112</v>
      </c>
      <c r="B363" s="211" t="s">
        <v>5930</v>
      </c>
      <c r="C363" s="211" t="s">
        <v>5103</v>
      </c>
      <c r="D363" s="211" t="s">
        <v>5930</v>
      </c>
    </row>
    <row r="364" spans="1:4" x14ac:dyDescent="0.25">
      <c r="A364" s="211" t="s">
        <v>5807</v>
      </c>
      <c r="B364" s="211" t="s">
        <v>5930</v>
      </c>
      <c r="C364" s="211" t="s">
        <v>5808</v>
      </c>
      <c r="D364" s="211" t="s">
        <v>5930</v>
      </c>
    </row>
    <row r="365" spans="1:4" x14ac:dyDescent="0.25">
      <c r="A365" s="211" t="s">
        <v>5113</v>
      </c>
      <c r="B365" s="211" t="s">
        <v>5930</v>
      </c>
      <c r="C365" s="211" t="s">
        <v>5104</v>
      </c>
      <c r="D365" s="211" t="s">
        <v>5930</v>
      </c>
    </row>
    <row r="366" spans="1:4" x14ac:dyDescent="0.25">
      <c r="A366" s="211" t="s">
        <v>5114</v>
      </c>
      <c r="B366" s="211" t="s">
        <v>5930</v>
      </c>
      <c r="C366" s="211" t="s">
        <v>5631</v>
      </c>
      <c r="D366" s="211" t="s">
        <v>5930</v>
      </c>
    </row>
    <row r="367" spans="1:4" x14ac:dyDescent="0.25">
      <c r="A367" s="211" t="s">
        <v>5115</v>
      </c>
      <c r="B367" s="211" t="s">
        <v>5930</v>
      </c>
      <c r="C367" s="211" t="s">
        <v>5632</v>
      </c>
      <c r="D367" s="211" t="s">
        <v>5930</v>
      </c>
    </row>
    <row r="368" spans="1:4" x14ac:dyDescent="0.25">
      <c r="A368" s="211" t="s">
        <v>5116</v>
      </c>
      <c r="C368" s="211" t="s">
        <v>5639</v>
      </c>
    </row>
    <row r="370" spans="1:4" x14ac:dyDescent="0.25">
      <c r="A370" s="211" t="s">
        <v>5127</v>
      </c>
      <c r="B370" s="211" t="s">
        <v>5931</v>
      </c>
      <c r="C370" s="211" t="s">
        <v>5119</v>
      </c>
      <c r="D370" s="211" t="s">
        <v>5931</v>
      </c>
    </row>
    <row r="371" spans="1:4" x14ac:dyDescent="0.25">
      <c r="A371" s="211" t="s">
        <v>5809</v>
      </c>
      <c r="B371" s="211" t="s">
        <v>5931</v>
      </c>
      <c r="C371" s="211" t="s">
        <v>5117</v>
      </c>
      <c r="D371" s="211" t="s">
        <v>5931</v>
      </c>
    </row>
    <row r="372" spans="1:4" x14ac:dyDescent="0.25">
      <c r="A372" s="211" t="s">
        <v>5128</v>
      </c>
      <c r="B372" s="211" t="s">
        <v>5931</v>
      </c>
      <c r="C372" s="211" t="s">
        <v>5120</v>
      </c>
      <c r="D372" s="211" t="s">
        <v>5931</v>
      </c>
    </row>
    <row r="373" spans="1:4" x14ac:dyDescent="0.25">
      <c r="A373" s="211" t="s">
        <v>5129</v>
      </c>
      <c r="B373" s="211" t="s">
        <v>5931</v>
      </c>
      <c r="C373" s="211" t="s">
        <v>5121</v>
      </c>
      <c r="D373" s="211" t="s">
        <v>5931</v>
      </c>
    </row>
    <row r="374" spans="1:4" x14ac:dyDescent="0.25">
      <c r="A374" s="211" t="s">
        <v>5810</v>
      </c>
      <c r="B374" s="211" t="s">
        <v>5931</v>
      </c>
      <c r="C374" s="211" t="s">
        <v>5118</v>
      </c>
      <c r="D374" s="211" t="s">
        <v>5931</v>
      </c>
    </row>
    <row r="375" spans="1:4" x14ac:dyDescent="0.25">
      <c r="A375" s="211" t="s">
        <v>5811</v>
      </c>
      <c r="B375" s="211" t="s">
        <v>5931</v>
      </c>
      <c r="C375" s="211" t="s">
        <v>5812</v>
      </c>
      <c r="D375" s="211" t="s">
        <v>5931</v>
      </c>
    </row>
    <row r="376" spans="1:4" x14ac:dyDescent="0.25">
      <c r="A376" s="211" t="s">
        <v>5131</v>
      </c>
      <c r="B376" s="211" t="s">
        <v>5931</v>
      </c>
      <c r="C376" s="211" t="s">
        <v>5813</v>
      </c>
      <c r="D376" s="211" t="s">
        <v>5931</v>
      </c>
    </row>
    <row r="377" spans="1:4" x14ac:dyDescent="0.25">
      <c r="A377" s="211" t="s">
        <v>5132</v>
      </c>
      <c r="B377" s="211" t="s">
        <v>5931</v>
      </c>
      <c r="C377" s="211" t="s">
        <v>5814</v>
      </c>
      <c r="D377" s="211" t="s">
        <v>5931</v>
      </c>
    </row>
    <row r="378" spans="1:4" x14ac:dyDescent="0.25">
      <c r="A378" s="211" t="s">
        <v>5133</v>
      </c>
      <c r="B378" s="211" t="s">
        <v>5931</v>
      </c>
      <c r="C378" s="211" t="s">
        <v>5631</v>
      </c>
      <c r="D378" s="211" t="s">
        <v>5931</v>
      </c>
    </row>
    <row r="379" spans="1:4" x14ac:dyDescent="0.25">
      <c r="A379" s="211" t="s">
        <v>5134</v>
      </c>
      <c r="B379" s="211" t="s">
        <v>5931</v>
      </c>
      <c r="C379" s="211" t="s">
        <v>5632</v>
      </c>
      <c r="D379" s="211" t="s">
        <v>5931</v>
      </c>
    </row>
    <row r="380" spans="1:4" x14ac:dyDescent="0.25">
      <c r="A380" s="211" t="s">
        <v>5135</v>
      </c>
      <c r="C380" s="211" t="s">
        <v>5639</v>
      </c>
    </row>
    <row r="382" spans="1:4" x14ac:dyDescent="0.25">
      <c r="A382" s="211" t="s">
        <v>5147</v>
      </c>
      <c r="B382" s="211" t="s">
        <v>5931</v>
      </c>
      <c r="C382" s="211" t="s">
        <v>5136</v>
      </c>
      <c r="D382" s="211" t="s">
        <v>5931</v>
      </c>
    </row>
    <row r="383" spans="1:4" x14ac:dyDescent="0.25">
      <c r="A383" s="211" t="s">
        <v>5148</v>
      </c>
      <c r="B383" s="211" t="s">
        <v>5931</v>
      </c>
      <c r="C383" s="211" t="s">
        <v>5137</v>
      </c>
      <c r="D383" s="211" t="s">
        <v>5931</v>
      </c>
    </row>
    <row r="384" spans="1:4" x14ac:dyDescent="0.25">
      <c r="A384" s="211" t="s">
        <v>5149</v>
      </c>
      <c r="B384" s="211" t="s">
        <v>5931</v>
      </c>
      <c r="C384" s="211" t="s">
        <v>5815</v>
      </c>
      <c r="D384" s="211" t="s">
        <v>5931</v>
      </c>
    </row>
    <row r="385" spans="1:4" x14ac:dyDescent="0.25">
      <c r="A385" s="211" t="s">
        <v>5150</v>
      </c>
      <c r="B385" s="211" t="s">
        <v>5931</v>
      </c>
      <c r="C385" s="211" t="s">
        <v>5816</v>
      </c>
      <c r="D385" s="211" t="s">
        <v>5931</v>
      </c>
    </row>
    <row r="386" spans="1:4" x14ac:dyDescent="0.25">
      <c r="A386" s="211" t="s">
        <v>5151</v>
      </c>
      <c r="B386" s="211" t="s">
        <v>5931</v>
      </c>
      <c r="C386" s="211" t="s">
        <v>5817</v>
      </c>
      <c r="D386" s="211" t="s">
        <v>5931</v>
      </c>
    </row>
    <row r="387" spans="1:4" x14ac:dyDescent="0.25">
      <c r="A387" s="211" t="s">
        <v>5152</v>
      </c>
      <c r="B387" s="211" t="s">
        <v>5931</v>
      </c>
      <c r="C387" s="211" t="s">
        <v>5141</v>
      </c>
      <c r="D387" s="211" t="s">
        <v>5931</v>
      </c>
    </row>
    <row r="388" spans="1:4" x14ac:dyDescent="0.25">
      <c r="A388" s="211" t="s">
        <v>5153</v>
      </c>
      <c r="B388" s="211" t="s">
        <v>5931</v>
      </c>
      <c r="C388" s="211" t="s">
        <v>5142</v>
      </c>
      <c r="D388" s="211" t="s">
        <v>5931</v>
      </c>
    </row>
    <row r="389" spans="1:4" x14ac:dyDescent="0.25">
      <c r="A389" s="211" t="s">
        <v>5154</v>
      </c>
      <c r="B389" s="211" t="s">
        <v>5931</v>
      </c>
      <c r="C389" s="211" t="s">
        <v>5143</v>
      </c>
      <c r="D389" s="211" t="s">
        <v>5931</v>
      </c>
    </row>
    <row r="390" spans="1:4" x14ac:dyDescent="0.25">
      <c r="A390" s="211" t="s">
        <v>5146</v>
      </c>
      <c r="B390" s="211" t="s">
        <v>5931</v>
      </c>
      <c r="C390" s="211" t="s">
        <v>5631</v>
      </c>
      <c r="D390" s="211" t="s">
        <v>5931</v>
      </c>
    </row>
    <row r="391" spans="1:4" x14ac:dyDescent="0.25">
      <c r="A391" s="211" t="s">
        <v>5145</v>
      </c>
      <c r="B391" s="211" t="s">
        <v>5931</v>
      </c>
      <c r="C391" s="211" t="s">
        <v>5632</v>
      </c>
      <c r="D391" s="211" t="s">
        <v>5931</v>
      </c>
    </row>
    <row r="392" spans="1:4" x14ac:dyDescent="0.25">
      <c r="A392" s="211" t="s">
        <v>5144</v>
      </c>
      <c r="C392" s="211" t="s">
        <v>5639</v>
      </c>
    </row>
    <row r="394" spans="1:4" x14ac:dyDescent="0.25">
      <c r="A394" s="211" t="s">
        <v>5165</v>
      </c>
      <c r="B394" s="211" t="s">
        <v>5931</v>
      </c>
      <c r="C394" s="211" t="s">
        <v>5818</v>
      </c>
      <c r="D394" s="211" t="s">
        <v>5931</v>
      </c>
    </row>
    <row r="395" spans="1:4" x14ac:dyDescent="0.25">
      <c r="A395" s="211" t="s">
        <v>5166</v>
      </c>
      <c r="B395" s="211" t="s">
        <v>5931</v>
      </c>
      <c r="C395" s="211" t="s">
        <v>5819</v>
      </c>
      <c r="D395" s="211" t="s">
        <v>5931</v>
      </c>
    </row>
    <row r="396" spans="1:4" x14ac:dyDescent="0.25">
      <c r="A396" s="211" t="s">
        <v>5167</v>
      </c>
      <c r="B396" s="211" t="s">
        <v>5931</v>
      </c>
      <c r="C396" s="211" t="s">
        <v>5820</v>
      </c>
      <c r="D396" s="211" t="s">
        <v>5931</v>
      </c>
    </row>
    <row r="397" spans="1:4" x14ac:dyDescent="0.25">
      <c r="A397" s="211" t="s">
        <v>5168</v>
      </c>
      <c r="B397" s="211" t="s">
        <v>5931</v>
      </c>
      <c r="C397" s="211" t="s">
        <v>5821</v>
      </c>
      <c r="D397" s="211" t="s">
        <v>5931</v>
      </c>
    </row>
    <row r="398" spans="1:4" x14ac:dyDescent="0.25">
      <c r="A398" s="211" t="s">
        <v>5169</v>
      </c>
      <c r="B398" s="211" t="s">
        <v>5931</v>
      </c>
      <c r="C398" s="211" t="s">
        <v>5822</v>
      </c>
      <c r="D398" s="211" t="s">
        <v>5931</v>
      </c>
    </row>
    <row r="399" spans="1:4" x14ac:dyDescent="0.25">
      <c r="A399" s="211" t="s">
        <v>5170</v>
      </c>
      <c r="B399" s="211" t="s">
        <v>5931</v>
      </c>
      <c r="C399" s="211" t="s">
        <v>5823</v>
      </c>
      <c r="D399" s="211" t="s">
        <v>5931</v>
      </c>
    </row>
    <row r="400" spans="1:4" x14ac:dyDescent="0.25">
      <c r="A400" s="211" t="s">
        <v>5171</v>
      </c>
      <c r="B400" s="211" t="s">
        <v>5931</v>
      </c>
      <c r="C400" s="211" t="s">
        <v>5824</v>
      </c>
      <c r="D400" s="211" t="s">
        <v>5931</v>
      </c>
    </row>
    <row r="401" spans="1:4" x14ac:dyDescent="0.25">
      <c r="A401" s="211" t="s">
        <v>5164</v>
      </c>
      <c r="B401" s="211" t="s">
        <v>5931</v>
      </c>
      <c r="C401" s="211" t="s">
        <v>5631</v>
      </c>
      <c r="D401" s="211" t="s">
        <v>5931</v>
      </c>
    </row>
    <row r="402" spans="1:4" x14ac:dyDescent="0.25">
      <c r="A402" s="211" t="s">
        <v>5163</v>
      </c>
      <c r="B402" s="211" t="s">
        <v>5931</v>
      </c>
      <c r="C402" s="211" t="s">
        <v>5632</v>
      </c>
      <c r="D402" s="211" t="s">
        <v>5931</v>
      </c>
    </row>
    <row r="403" spans="1:4" x14ac:dyDescent="0.25">
      <c r="A403" s="211" t="s">
        <v>5162</v>
      </c>
      <c r="C403" s="211" t="s">
        <v>5639</v>
      </c>
    </row>
    <row r="405" spans="1:4" x14ac:dyDescent="0.25">
      <c r="A405" s="211" t="s">
        <v>5179</v>
      </c>
      <c r="B405" s="211" t="s">
        <v>5931</v>
      </c>
      <c r="C405" s="211" t="s">
        <v>5172</v>
      </c>
      <c r="D405" s="211" t="s">
        <v>5931</v>
      </c>
    </row>
    <row r="406" spans="1:4" x14ac:dyDescent="0.25">
      <c r="A406" s="211" t="s">
        <v>5180</v>
      </c>
      <c r="B406" s="211" t="s">
        <v>5931</v>
      </c>
      <c r="C406" s="211" t="s">
        <v>5173</v>
      </c>
      <c r="D406" s="211" t="s">
        <v>5931</v>
      </c>
    </row>
    <row r="407" spans="1:4" x14ac:dyDescent="0.25">
      <c r="A407" s="211" t="s">
        <v>5181</v>
      </c>
      <c r="B407" s="211" t="s">
        <v>5931</v>
      </c>
      <c r="C407" s="211" t="s">
        <v>5174</v>
      </c>
      <c r="D407" s="211" t="s">
        <v>5931</v>
      </c>
    </row>
    <row r="408" spans="1:4" x14ac:dyDescent="0.25">
      <c r="A408" s="211" t="s">
        <v>5825</v>
      </c>
      <c r="B408" s="211" t="s">
        <v>5931</v>
      </c>
      <c r="C408" s="211" t="s">
        <v>5826</v>
      </c>
      <c r="D408" s="211" t="s">
        <v>5931</v>
      </c>
    </row>
    <row r="409" spans="1:4" x14ac:dyDescent="0.25">
      <c r="A409" s="211" t="s">
        <v>5182</v>
      </c>
      <c r="B409" s="211" t="s">
        <v>5931</v>
      </c>
      <c r="C409" s="211" t="s">
        <v>5175</v>
      </c>
      <c r="D409" s="211" t="s">
        <v>5931</v>
      </c>
    </row>
    <row r="410" spans="1:4" x14ac:dyDescent="0.25">
      <c r="A410" s="211" t="s">
        <v>5178</v>
      </c>
      <c r="B410" s="211" t="s">
        <v>5931</v>
      </c>
      <c r="C410" s="211" t="s">
        <v>5631</v>
      </c>
      <c r="D410" s="211" t="s">
        <v>5931</v>
      </c>
    </row>
    <row r="411" spans="1:4" x14ac:dyDescent="0.25">
      <c r="A411" s="211" t="s">
        <v>5177</v>
      </c>
      <c r="B411" s="211" t="s">
        <v>5931</v>
      </c>
      <c r="C411" s="211" t="s">
        <v>5632</v>
      </c>
      <c r="D411" s="211" t="s">
        <v>5931</v>
      </c>
    </row>
    <row r="412" spans="1:4" x14ac:dyDescent="0.25">
      <c r="A412" s="211" t="s">
        <v>5176</v>
      </c>
      <c r="C412" s="211" t="s">
        <v>5639</v>
      </c>
    </row>
    <row r="414" spans="1:4" x14ac:dyDescent="0.25">
      <c r="A414" s="211" t="s">
        <v>5195</v>
      </c>
      <c r="B414" s="211" t="s">
        <v>5931</v>
      </c>
      <c r="C414" s="211" t="s">
        <v>5185</v>
      </c>
      <c r="D414" s="211" t="s">
        <v>5931</v>
      </c>
    </row>
    <row r="415" spans="1:4" x14ac:dyDescent="0.25">
      <c r="A415" s="211" t="s">
        <v>5197</v>
      </c>
      <c r="B415" s="211" t="s">
        <v>5931</v>
      </c>
      <c r="C415" s="211" t="s">
        <v>5827</v>
      </c>
      <c r="D415" s="211" t="s">
        <v>5931</v>
      </c>
    </row>
    <row r="416" spans="1:4" x14ac:dyDescent="0.25">
      <c r="A416" s="211" t="s">
        <v>5198</v>
      </c>
      <c r="B416" s="211" t="s">
        <v>5931</v>
      </c>
      <c r="C416" s="211" t="s">
        <v>5828</v>
      </c>
      <c r="D416" s="211" t="s">
        <v>5931</v>
      </c>
    </row>
    <row r="417" spans="1:4" x14ac:dyDescent="0.25">
      <c r="A417" s="211" t="s">
        <v>5829</v>
      </c>
      <c r="B417" s="211" t="s">
        <v>5931</v>
      </c>
      <c r="C417" s="211" t="s">
        <v>5183</v>
      </c>
      <c r="D417" s="211" t="s">
        <v>5931</v>
      </c>
    </row>
    <row r="418" spans="1:4" x14ac:dyDescent="0.25">
      <c r="A418" s="211" t="s">
        <v>5830</v>
      </c>
      <c r="B418" s="211" t="s">
        <v>5931</v>
      </c>
      <c r="C418" s="211" t="s">
        <v>5184</v>
      </c>
      <c r="D418" s="211" t="s">
        <v>5931</v>
      </c>
    </row>
    <row r="419" spans="1:4" x14ac:dyDescent="0.25">
      <c r="A419" s="211" t="s">
        <v>5200</v>
      </c>
      <c r="B419" s="211" t="s">
        <v>5931</v>
      </c>
      <c r="C419" s="211" t="s">
        <v>5831</v>
      </c>
      <c r="D419" s="211" t="s">
        <v>5931</v>
      </c>
    </row>
    <row r="420" spans="1:4" x14ac:dyDescent="0.25">
      <c r="A420" s="211" t="s">
        <v>5199</v>
      </c>
      <c r="B420" s="211" t="s">
        <v>5931</v>
      </c>
      <c r="C420" s="211" t="s">
        <v>5189</v>
      </c>
      <c r="D420" s="211" t="s">
        <v>5931</v>
      </c>
    </row>
    <row r="421" spans="1:4" x14ac:dyDescent="0.25">
      <c r="A421" s="211" t="s">
        <v>5201</v>
      </c>
      <c r="B421" s="211" t="s">
        <v>5931</v>
      </c>
      <c r="C421" s="211" t="s">
        <v>5190</v>
      </c>
      <c r="D421" s="211" t="s">
        <v>5931</v>
      </c>
    </row>
    <row r="422" spans="1:4" x14ac:dyDescent="0.25">
      <c r="A422" s="211" t="s">
        <v>5193</v>
      </c>
      <c r="B422" s="211" t="s">
        <v>5931</v>
      </c>
      <c r="C422" s="211" t="s">
        <v>5631</v>
      </c>
      <c r="D422" s="211" t="s">
        <v>5931</v>
      </c>
    </row>
    <row r="423" spans="1:4" x14ac:dyDescent="0.25">
      <c r="A423" s="211" t="s">
        <v>5192</v>
      </c>
      <c r="B423" s="211" t="s">
        <v>5931</v>
      </c>
      <c r="C423" s="211" t="s">
        <v>5632</v>
      </c>
      <c r="D423" s="211" t="s">
        <v>5931</v>
      </c>
    </row>
    <row r="424" spans="1:4" x14ac:dyDescent="0.25">
      <c r="A424" s="211" t="s">
        <v>5191</v>
      </c>
      <c r="C424" s="211" t="s">
        <v>5639</v>
      </c>
    </row>
    <row r="426" spans="1:4" x14ac:dyDescent="0.25">
      <c r="A426" s="211" t="s">
        <v>5217</v>
      </c>
      <c r="B426" s="211" t="s">
        <v>5932</v>
      </c>
      <c r="C426" s="211" t="s">
        <v>5203</v>
      </c>
      <c r="D426" s="211" t="s">
        <v>5932</v>
      </c>
    </row>
    <row r="427" spans="1:4" x14ac:dyDescent="0.25">
      <c r="A427" s="211" t="s">
        <v>5218</v>
      </c>
      <c r="B427" s="211" t="s">
        <v>5932</v>
      </c>
      <c r="C427" s="211" t="s">
        <v>5204</v>
      </c>
      <c r="D427" s="211" t="s">
        <v>5932</v>
      </c>
    </row>
    <row r="428" spans="1:4" x14ac:dyDescent="0.25">
      <c r="A428" s="211" t="s">
        <v>5219</v>
      </c>
      <c r="B428" s="211" t="s">
        <v>5932</v>
      </c>
      <c r="C428" s="211" t="s">
        <v>5205</v>
      </c>
      <c r="D428" s="211" t="s">
        <v>5932</v>
      </c>
    </row>
    <row r="429" spans="1:4" x14ac:dyDescent="0.25">
      <c r="A429" s="211" t="s">
        <v>5220</v>
      </c>
      <c r="B429" s="211" t="s">
        <v>5932</v>
      </c>
      <c r="C429" s="211" t="s">
        <v>5206</v>
      </c>
      <c r="D429" s="211" t="s">
        <v>5932</v>
      </c>
    </row>
    <row r="430" spans="1:4" x14ac:dyDescent="0.25">
      <c r="A430" s="211" t="s">
        <v>5832</v>
      </c>
      <c r="B430" s="211" t="s">
        <v>5931</v>
      </c>
      <c r="C430" s="211" t="s">
        <v>5833</v>
      </c>
      <c r="D430" s="211" t="s">
        <v>5931</v>
      </c>
    </row>
    <row r="431" spans="1:4" x14ac:dyDescent="0.25">
      <c r="A431" s="211" t="s">
        <v>5221</v>
      </c>
      <c r="B431" s="211" t="s">
        <v>5932</v>
      </c>
      <c r="C431" s="211" t="s">
        <v>5207</v>
      </c>
      <c r="D431" s="211" t="s">
        <v>5932</v>
      </c>
    </row>
    <row r="432" spans="1:4" x14ac:dyDescent="0.25">
      <c r="A432" s="211" t="s">
        <v>5834</v>
      </c>
      <c r="B432" s="211" t="s">
        <v>5931</v>
      </c>
      <c r="C432" s="211" t="s">
        <v>5835</v>
      </c>
      <c r="D432" s="211" t="s">
        <v>5931</v>
      </c>
    </row>
    <row r="433" spans="1:4" x14ac:dyDescent="0.25">
      <c r="A433" s="211" t="s">
        <v>5224</v>
      </c>
      <c r="B433" s="211" t="s">
        <v>5931</v>
      </c>
      <c r="C433" s="211" t="s">
        <v>5210</v>
      </c>
      <c r="D433" s="211" t="s">
        <v>5931</v>
      </c>
    </row>
    <row r="434" spans="1:4" x14ac:dyDescent="0.25">
      <c r="A434" s="211" t="s">
        <v>5226</v>
      </c>
      <c r="B434" s="211" t="s">
        <v>5931</v>
      </c>
      <c r="C434" s="211" t="s">
        <v>5212</v>
      </c>
      <c r="D434" s="211" t="s">
        <v>5931</v>
      </c>
    </row>
    <row r="435" spans="1:4" x14ac:dyDescent="0.25">
      <c r="A435" s="211" t="s">
        <v>5227</v>
      </c>
      <c r="B435" s="211" t="s">
        <v>5931</v>
      </c>
      <c r="C435" s="211" t="s">
        <v>5213</v>
      </c>
      <c r="D435" s="211" t="s">
        <v>5931</v>
      </c>
    </row>
    <row r="436" spans="1:4" x14ac:dyDescent="0.25">
      <c r="A436" s="211" t="s">
        <v>5216</v>
      </c>
      <c r="C436" s="211" t="s">
        <v>5631</v>
      </c>
    </row>
    <row r="437" spans="1:4" x14ac:dyDescent="0.25">
      <c r="A437" s="211" t="s">
        <v>5215</v>
      </c>
      <c r="C437" s="211" t="s">
        <v>5632</v>
      </c>
    </row>
    <row r="438" spans="1:4" x14ac:dyDescent="0.25">
      <c r="A438" s="211" t="s">
        <v>5214</v>
      </c>
      <c r="C438" s="211" t="s">
        <v>5639</v>
      </c>
    </row>
    <row r="440" spans="1:4" x14ac:dyDescent="0.25">
      <c r="A440" s="211" t="s">
        <v>5245</v>
      </c>
      <c r="B440" s="211" t="s">
        <v>5933</v>
      </c>
      <c r="C440" s="211" t="s">
        <v>5230</v>
      </c>
      <c r="D440" s="211" t="s">
        <v>5933</v>
      </c>
    </row>
    <row r="441" spans="1:4" x14ac:dyDescent="0.25">
      <c r="A441" s="211" t="s">
        <v>5836</v>
      </c>
      <c r="B441" s="211" t="s">
        <v>5934</v>
      </c>
      <c r="C441" s="211" t="s">
        <v>5228</v>
      </c>
      <c r="D441" s="211" t="s">
        <v>5934</v>
      </c>
    </row>
    <row r="442" spans="1:4" x14ac:dyDescent="0.25">
      <c r="A442" s="211" t="s">
        <v>5252</v>
      </c>
      <c r="B442" s="211" t="s">
        <v>5933</v>
      </c>
      <c r="C442" s="211" t="s">
        <v>5237</v>
      </c>
      <c r="D442" s="211" t="s">
        <v>5933</v>
      </c>
    </row>
    <row r="443" spans="1:4" x14ac:dyDescent="0.25">
      <c r="A443" s="211" t="s">
        <v>5837</v>
      </c>
      <c r="B443" s="211" t="s">
        <v>5934</v>
      </c>
      <c r="C443" s="211" t="s">
        <v>5260</v>
      </c>
      <c r="D443" s="211" t="s">
        <v>5934</v>
      </c>
    </row>
    <row r="444" spans="1:4" x14ac:dyDescent="0.25">
      <c r="A444" s="211" t="s">
        <v>5253</v>
      </c>
      <c r="B444" s="211" t="s">
        <v>5934</v>
      </c>
      <c r="C444" s="211" t="s">
        <v>5838</v>
      </c>
      <c r="D444" s="211" t="s">
        <v>5934</v>
      </c>
    </row>
    <row r="445" spans="1:4" x14ac:dyDescent="0.25">
      <c r="A445" s="211" t="s">
        <v>5839</v>
      </c>
      <c r="B445" s="211" t="s">
        <v>5934</v>
      </c>
      <c r="C445" s="211" t="s">
        <v>5261</v>
      </c>
      <c r="D445" s="211" t="s">
        <v>5934</v>
      </c>
    </row>
    <row r="446" spans="1:4" x14ac:dyDescent="0.25">
      <c r="A446" s="211" t="s">
        <v>5254</v>
      </c>
      <c r="B446" s="211" t="s">
        <v>5934</v>
      </c>
      <c r="C446" s="211" t="s">
        <v>5239</v>
      </c>
      <c r="D446" s="211" t="s">
        <v>5934</v>
      </c>
    </row>
    <row r="447" spans="1:4" x14ac:dyDescent="0.25">
      <c r="A447" s="211" t="s">
        <v>5840</v>
      </c>
      <c r="B447" s="211" t="s">
        <v>5934</v>
      </c>
      <c r="C447" s="211" t="s">
        <v>5841</v>
      </c>
      <c r="D447" s="211" t="s">
        <v>5934</v>
      </c>
    </row>
    <row r="448" spans="1:4" x14ac:dyDescent="0.25">
      <c r="A448" s="211" t="s">
        <v>5842</v>
      </c>
      <c r="B448" s="211" t="s">
        <v>5934</v>
      </c>
      <c r="C448" s="211" t="s">
        <v>5231</v>
      </c>
      <c r="D448" s="211" t="s">
        <v>5934</v>
      </c>
    </row>
    <row r="449" spans="1:4" x14ac:dyDescent="0.25">
      <c r="A449" s="211" t="s">
        <v>5843</v>
      </c>
      <c r="B449" s="211" t="s">
        <v>5934</v>
      </c>
      <c r="C449" s="211" t="s">
        <v>5232</v>
      </c>
      <c r="D449" s="211" t="s">
        <v>5934</v>
      </c>
    </row>
    <row r="450" spans="1:4" x14ac:dyDescent="0.25">
      <c r="A450" s="211" t="s">
        <v>5844</v>
      </c>
      <c r="B450" s="211" t="s">
        <v>5934</v>
      </c>
      <c r="C450" s="211" t="s">
        <v>5233</v>
      </c>
      <c r="D450" s="211" t="s">
        <v>5934</v>
      </c>
    </row>
    <row r="451" spans="1:4" x14ac:dyDescent="0.25">
      <c r="A451" s="211" t="s">
        <v>5845</v>
      </c>
      <c r="B451" s="211" t="s">
        <v>5934</v>
      </c>
      <c r="C451" s="211" t="s">
        <v>5234</v>
      </c>
      <c r="D451" s="211" t="s">
        <v>5934</v>
      </c>
    </row>
    <row r="452" spans="1:4" x14ac:dyDescent="0.25">
      <c r="A452" s="211" t="s">
        <v>5242</v>
      </c>
      <c r="C452" s="211" t="s">
        <v>5631</v>
      </c>
    </row>
    <row r="453" spans="1:4" x14ac:dyDescent="0.25">
      <c r="A453" s="211" t="s">
        <v>5241</v>
      </c>
      <c r="C453" s="211" t="s">
        <v>5632</v>
      </c>
    </row>
    <row r="454" spans="1:4" x14ac:dyDescent="0.25">
      <c r="A454" s="211" t="s">
        <v>5240</v>
      </c>
      <c r="C454" s="211" t="s">
        <v>5639</v>
      </c>
    </row>
    <row r="456" spans="1:4" x14ac:dyDescent="0.25">
      <c r="A456" s="211" t="s">
        <v>5348</v>
      </c>
      <c r="B456" s="211" t="s">
        <v>5935</v>
      </c>
      <c r="C456" s="211" t="s">
        <v>5846</v>
      </c>
      <c r="D456" s="211" t="s">
        <v>5935</v>
      </c>
    </row>
    <row r="457" spans="1:4" x14ac:dyDescent="0.25">
      <c r="A457" s="211" t="s">
        <v>5347</v>
      </c>
      <c r="B457" s="211" t="s">
        <v>5936</v>
      </c>
      <c r="C457" s="211" t="s">
        <v>5847</v>
      </c>
      <c r="D457" s="211" t="s">
        <v>5936</v>
      </c>
    </row>
    <row r="458" spans="1:4" x14ac:dyDescent="0.25">
      <c r="A458" s="211" t="s">
        <v>5346</v>
      </c>
      <c r="B458" s="211" t="s">
        <v>5935</v>
      </c>
      <c r="C458" s="211" t="s">
        <v>5272</v>
      </c>
      <c r="D458" s="211" t="s">
        <v>5935</v>
      </c>
    </row>
    <row r="459" spans="1:4" x14ac:dyDescent="0.25">
      <c r="A459" s="211" t="s">
        <v>5345</v>
      </c>
      <c r="B459" s="211" t="s">
        <v>5935</v>
      </c>
      <c r="C459" s="211" t="s">
        <v>5273</v>
      </c>
      <c r="D459" s="211" t="s">
        <v>5935</v>
      </c>
    </row>
    <row r="460" spans="1:4" x14ac:dyDescent="0.25">
      <c r="A460" s="211" t="s">
        <v>5344</v>
      </c>
      <c r="B460" s="211" t="s">
        <v>5935</v>
      </c>
      <c r="C460" s="211" t="s">
        <v>5274</v>
      </c>
      <c r="D460" s="211" t="s">
        <v>5935</v>
      </c>
    </row>
    <row r="461" spans="1:4" x14ac:dyDescent="0.25">
      <c r="A461" s="211" t="s">
        <v>5343</v>
      </c>
      <c r="B461" s="211" t="s">
        <v>5935</v>
      </c>
      <c r="C461" s="211" t="s">
        <v>5275</v>
      </c>
      <c r="D461" s="211" t="s">
        <v>5935</v>
      </c>
    </row>
    <row r="462" spans="1:4" x14ac:dyDescent="0.25">
      <c r="A462" s="211" t="s">
        <v>5848</v>
      </c>
      <c r="B462" s="211" t="s">
        <v>5935</v>
      </c>
      <c r="C462" s="211" t="s">
        <v>5267</v>
      </c>
      <c r="D462" s="211" t="s">
        <v>5935</v>
      </c>
    </row>
    <row r="463" spans="1:4" x14ac:dyDescent="0.25">
      <c r="A463" s="211" t="s">
        <v>5342</v>
      </c>
      <c r="B463" s="211" t="s">
        <v>5935</v>
      </c>
      <c r="C463" s="211" t="s">
        <v>5276</v>
      </c>
      <c r="D463" s="211" t="s">
        <v>5935</v>
      </c>
    </row>
    <row r="464" spans="1:4" x14ac:dyDescent="0.25">
      <c r="A464" s="211" t="s">
        <v>5849</v>
      </c>
      <c r="B464" s="211" t="s">
        <v>5934</v>
      </c>
      <c r="C464" s="211" t="s">
        <v>5256</v>
      </c>
      <c r="D464" s="211" t="s">
        <v>5934</v>
      </c>
    </row>
    <row r="465" spans="1:4" x14ac:dyDescent="0.25">
      <c r="A465" s="211" t="s">
        <v>5850</v>
      </c>
      <c r="B465" s="211" t="s">
        <v>5936</v>
      </c>
      <c r="C465" s="211" t="s">
        <v>5851</v>
      </c>
      <c r="D465" s="211" t="s">
        <v>5936</v>
      </c>
    </row>
    <row r="466" spans="1:4" x14ac:dyDescent="0.25">
      <c r="A466" s="211" t="s">
        <v>5852</v>
      </c>
      <c r="B466" s="211" t="s">
        <v>5935</v>
      </c>
      <c r="C466" s="211" t="s">
        <v>5268</v>
      </c>
      <c r="D466" s="211" t="s">
        <v>5935</v>
      </c>
    </row>
    <row r="467" spans="1:4" x14ac:dyDescent="0.25">
      <c r="A467" s="211" t="s">
        <v>5853</v>
      </c>
      <c r="B467" s="211" t="s">
        <v>5934</v>
      </c>
      <c r="C467" s="211" t="s">
        <v>5257</v>
      </c>
      <c r="D467" s="211" t="s">
        <v>5934</v>
      </c>
    </row>
    <row r="468" spans="1:4" x14ac:dyDescent="0.25">
      <c r="A468" s="211" t="s">
        <v>5340</v>
      </c>
      <c r="B468" s="211" t="s">
        <v>5936</v>
      </c>
      <c r="C468" s="211" t="s">
        <v>5278</v>
      </c>
      <c r="D468" s="211" t="s">
        <v>5936</v>
      </c>
    </row>
    <row r="469" spans="1:4" x14ac:dyDescent="0.25">
      <c r="A469" s="211" t="s">
        <v>5854</v>
      </c>
      <c r="B469" s="211" t="s">
        <v>5933</v>
      </c>
      <c r="C469" s="211" t="s">
        <v>5258</v>
      </c>
      <c r="D469" s="211" t="s">
        <v>5933</v>
      </c>
    </row>
    <row r="470" spans="1:4" x14ac:dyDescent="0.25">
      <c r="A470" s="211" t="s">
        <v>5855</v>
      </c>
      <c r="B470" s="211" t="s">
        <v>5933</v>
      </c>
      <c r="C470" s="211" t="s">
        <v>5259</v>
      </c>
      <c r="D470" s="211" t="s">
        <v>5933</v>
      </c>
    </row>
    <row r="471" spans="1:4" x14ac:dyDescent="0.25">
      <c r="A471" s="211" t="s">
        <v>5856</v>
      </c>
      <c r="B471" s="211" t="s">
        <v>5937</v>
      </c>
      <c r="C471" s="211" t="s">
        <v>5441</v>
      </c>
      <c r="D471" s="211" t="s">
        <v>5937</v>
      </c>
    </row>
    <row r="472" spans="1:4" x14ac:dyDescent="0.25">
      <c r="A472" s="211" t="s">
        <v>5339</v>
      </c>
      <c r="B472" s="211" t="s">
        <v>5935</v>
      </c>
      <c r="C472" s="211" t="s">
        <v>5279</v>
      </c>
      <c r="D472" s="211" t="s">
        <v>5935</v>
      </c>
    </row>
    <row r="473" spans="1:4" x14ac:dyDescent="0.25">
      <c r="A473" s="211" t="s">
        <v>5338</v>
      </c>
      <c r="B473" s="211" t="s">
        <v>5935</v>
      </c>
      <c r="C473" s="211" t="s">
        <v>5280</v>
      </c>
      <c r="D473" s="211" t="s">
        <v>5935</v>
      </c>
    </row>
    <row r="474" spans="1:4" x14ac:dyDescent="0.25">
      <c r="A474" s="211" t="s">
        <v>5337</v>
      </c>
      <c r="B474" s="211" t="s">
        <v>5935</v>
      </c>
      <c r="C474" s="211" t="s">
        <v>5281</v>
      </c>
      <c r="D474" s="211" t="s">
        <v>5935</v>
      </c>
    </row>
    <row r="475" spans="1:4" x14ac:dyDescent="0.25">
      <c r="A475" s="211" t="s">
        <v>5336</v>
      </c>
      <c r="B475" s="211" t="s">
        <v>5935</v>
      </c>
      <c r="C475" s="211" t="s">
        <v>5282</v>
      </c>
      <c r="D475" s="211" t="s">
        <v>5935</v>
      </c>
    </row>
    <row r="476" spans="1:4" x14ac:dyDescent="0.25">
      <c r="A476" s="211" t="s">
        <v>5334</v>
      </c>
      <c r="B476" s="211" t="s">
        <v>5935</v>
      </c>
      <c r="C476" s="211" t="s">
        <v>5283</v>
      </c>
      <c r="D476" s="211" t="s">
        <v>5935</v>
      </c>
    </row>
    <row r="477" spans="1:4" x14ac:dyDescent="0.25">
      <c r="A477" s="211" t="s">
        <v>5333</v>
      </c>
      <c r="B477" s="211" t="s">
        <v>5935</v>
      </c>
      <c r="C477" s="211" t="s">
        <v>5284</v>
      </c>
      <c r="D477" s="211" t="s">
        <v>5935</v>
      </c>
    </row>
    <row r="478" spans="1:4" x14ac:dyDescent="0.25">
      <c r="A478" s="211" t="s">
        <v>5332</v>
      </c>
      <c r="B478" s="211" t="s">
        <v>5936</v>
      </c>
      <c r="C478" s="211" t="s">
        <v>5335</v>
      </c>
      <c r="D478" s="211" t="s">
        <v>5936</v>
      </c>
    </row>
    <row r="479" spans="1:4" x14ac:dyDescent="0.25">
      <c r="A479" s="211" t="s">
        <v>5331</v>
      </c>
      <c r="B479" s="211" t="s">
        <v>5935</v>
      </c>
      <c r="C479" s="211" t="s">
        <v>5285</v>
      </c>
      <c r="D479" s="211" t="s">
        <v>5935</v>
      </c>
    </row>
    <row r="480" spans="1:4" x14ac:dyDescent="0.25">
      <c r="A480" s="211" t="s">
        <v>5330</v>
      </c>
      <c r="B480" s="211" t="s">
        <v>5935</v>
      </c>
      <c r="C480" s="211" t="s">
        <v>5857</v>
      </c>
      <c r="D480" s="211" t="s">
        <v>5935</v>
      </c>
    </row>
    <row r="481" spans="1:4" x14ac:dyDescent="0.25">
      <c r="A481" s="211" t="s">
        <v>5858</v>
      </c>
      <c r="B481" s="211" t="s">
        <v>5935</v>
      </c>
      <c r="C481" s="211" t="s">
        <v>5269</v>
      </c>
      <c r="D481" s="211" t="s">
        <v>5935</v>
      </c>
    </row>
    <row r="482" spans="1:4" x14ac:dyDescent="0.25">
      <c r="A482" s="211" t="s">
        <v>5329</v>
      </c>
      <c r="B482" s="211" t="s">
        <v>5936</v>
      </c>
      <c r="C482" s="211" t="s">
        <v>5287</v>
      </c>
      <c r="D482" s="211" t="s">
        <v>5936</v>
      </c>
    </row>
    <row r="483" spans="1:4" x14ac:dyDescent="0.25">
      <c r="A483" s="211" t="s">
        <v>5328</v>
      </c>
      <c r="B483" s="211" t="s">
        <v>5935</v>
      </c>
      <c r="C483" s="211" t="s">
        <v>5859</v>
      </c>
      <c r="D483" s="211" t="s">
        <v>5935</v>
      </c>
    </row>
    <row r="484" spans="1:4" x14ac:dyDescent="0.25">
      <c r="A484" s="211" t="s">
        <v>5327</v>
      </c>
      <c r="B484" s="211" t="s">
        <v>5935</v>
      </c>
      <c r="C484" s="211" t="s">
        <v>5289</v>
      </c>
      <c r="D484" s="211" t="s">
        <v>5935</v>
      </c>
    </row>
    <row r="485" spans="1:4" x14ac:dyDescent="0.25">
      <c r="A485" s="211" t="s">
        <v>5860</v>
      </c>
      <c r="B485" s="211" t="s">
        <v>5934</v>
      </c>
      <c r="C485" s="211" t="s">
        <v>5861</v>
      </c>
      <c r="D485" s="211" t="s">
        <v>5934</v>
      </c>
    </row>
    <row r="486" spans="1:4" x14ac:dyDescent="0.25">
      <c r="A486" s="211" t="s">
        <v>5326</v>
      </c>
      <c r="B486" s="211" t="s">
        <v>5935</v>
      </c>
      <c r="C486" s="211" t="s">
        <v>5290</v>
      </c>
      <c r="D486" s="211" t="s">
        <v>5935</v>
      </c>
    </row>
    <row r="487" spans="1:4" x14ac:dyDescent="0.25">
      <c r="A487" s="211" t="s">
        <v>5862</v>
      </c>
      <c r="B487" s="211" t="s">
        <v>5935</v>
      </c>
      <c r="C487" s="211" t="s">
        <v>5208</v>
      </c>
      <c r="D487" s="211" t="s">
        <v>5935</v>
      </c>
    </row>
    <row r="488" spans="1:4" x14ac:dyDescent="0.25">
      <c r="A488" s="211" t="s">
        <v>5325</v>
      </c>
      <c r="B488" s="211" t="s">
        <v>5935</v>
      </c>
      <c r="C488" s="211" t="s">
        <v>5291</v>
      </c>
      <c r="D488" s="211" t="s">
        <v>5935</v>
      </c>
    </row>
    <row r="489" spans="1:4" x14ac:dyDescent="0.25">
      <c r="A489" s="211" t="s">
        <v>5863</v>
      </c>
      <c r="B489" s="211" t="s">
        <v>5933</v>
      </c>
      <c r="C489" s="211" t="s">
        <v>5263</v>
      </c>
      <c r="D489" s="211" t="s">
        <v>5933</v>
      </c>
    </row>
    <row r="490" spans="1:4" x14ac:dyDescent="0.25">
      <c r="A490" s="211" t="s">
        <v>5324</v>
      </c>
      <c r="B490" s="211" t="s">
        <v>5935</v>
      </c>
      <c r="C490" s="211" t="s">
        <v>5292</v>
      </c>
      <c r="D490" s="211" t="s">
        <v>5935</v>
      </c>
    </row>
    <row r="491" spans="1:4" x14ac:dyDescent="0.25">
      <c r="A491" s="211" t="s">
        <v>5864</v>
      </c>
      <c r="B491" s="211" t="s">
        <v>5937</v>
      </c>
      <c r="C491" s="211" t="s">
        <v>5443</v>
      </c>
      <c r="D491" s="211" t="s">
        <v>5937</v>
      </c>
    </row>
    <row r="492" spans="1:4" x14ac:dyDescent="0.25">
      <c r="A492" s="211" t="s">
        <v>5323</v>
      </c>
      <c r="B492" s="211" t="s">
        <v>5935</v>
      </c>
      <c r="C492" s="211" t="s">
        <v>5293</v>
      </c>
      <c r="D492" s="211" t="s">
        <v>5935</v>
      </c>
    </row>
    <row r="493" spans="1:4" x14ac:dyDescent="0.25">
      <c r="A493" s="211" t="s">
        <v>5322</v>
      </c>
      <c r="B493" s="211" t="s">
        <v>5935</v>
      </c>
      <c r="C493" s="211" t="s">
        <v>5294</v>
      </c>
      <c r="D493" s="211" t="s">
        <v>5935</v>
      </c>
    </row>
    <row r="494" spans="1:4" x14ac:dyDescent="0.25">
      <c r="A494" s="211" t="s">
        <v>5865</v>
      </c>
      <c r="B494" s="211" t="s">
        <v>5937</v>
      </c>
      <c r="C494" s="211" t="s">
        <v>5445</v>
      </c>
      <c r="D494" s="211" t="s">
        <v>5937</v>
      </c>
    </row>
    <row r="495" spans="1:4" x14ac:dyDescent="0.25">
      <c r="A495" s="211" t="s">
        <v>5321</v>
      </c>
      <c r="B495" s="211" t="s">
        <v>5935</v>
      </c>
      <c r="C495" s="211" t="s">
        <v>5295</v>
      </c>
      <c r="D495" s="211" t="s">
        <v>5935</v>
      </c>
    </row>
    <row r="496" spans="1:4" x14ac:dyDescent="0.25">
      <c r="A496" s="211" t="s">
        <v>5320</v>
      </c>
      <c r="B496" s="211" t="s">
        <v>5936</v>
      </c>
      <c r="C496" s="211" t="s">
        <v>5296</v>
      </c>
      <c r="D496" s="211" t="s">
        <v>5936</v>
      </c>
    </row>
    <row r="497" spans="1:4" x14ac:dyDescent="0.25">
      <c r="A497" s="211" t="s">
        <v>5319</v>
      </c>
      <c r="B497" s="211" t="s">
        <v>5935</v>
      </c>
      <c r="C497" s="211" t="s">
        <v>5297</v>
      </c>
      <c r="D497" s="211" t="s">
        <v>5935</v>
      </c>
    </row>
    <row r="498" spans="1:4" x14ac:dyDescent="0.25">
      <c r="A498" s="211" t="s">
        <v>5318</v>
      </c>
      <c r="B498" s="211" t="s">
        <v>5936</v>
      </c>
      <c r="C498" s="211" t="s">
        <v>5298</v>
      </c>
      <c r="D498" s="211" t="s">
        <v>5936</v>
      </c>
    </row>
    <row r="499" spans="1:4" x14ac:dyDescent="0.25">
      <c r="A499" s="211" t="s">
        <v>5316</v>
      </c>
      <c r="B499" s="211" t="s">
        <v>5935</v>
      </c>
      <c r="C499" s="211" t="s">
        <v>5299</v>
      </c>
      <c r="D499" s="211" t="s">
        <v>5935</v>
      </c>
    </row>
    <row r="500" spans="1:4" x14ac:dyDescent="0.25">
      <c r="A500" s="211" t="s">
        <v>5866</v>
      </c>
      <c r="B500" s="211" t="s">
        <v>5933</v>
      </c>
      <c r="C500" s="211" t="s">
        <v>5867</v>
      </c>
      <c r="D500" s="211" t="s">
        <v>5933</v>
      </c>
    </row>
    <row r="501" spans="1:4" x14ac:dyDescent="0.25">
      <c r="A501" s="211" t="s">
        <v>5315</v>
      </c>
      <c r="B501" s="211" t="s">
        <v>5935</v>
      </c>
      <c r="C501" s="211" t="s">
        <v>5300</v>
      </c>
      <c r="D501" s="211" t="s">
        <v>5935</v>
      </c>
    </row>
    <row r="502" spans="1:4" x14ac:dyDescent="0.25">
      <c r="A502" s="211" t="s">
        <v>5868</v>
      </c>
      <c r="B502" s="211" t="s">
        <v>5933</v>
      </c>
      <c r="C502" s="211" t="s">
        <v>5265</v>
      </c>
      <c r="D502" s="211" t="s">
        <v>5933</v>
      </c>
    </row>
    <row r="503" spans="1:4" x14ac:dyDescent="0.25">
      <c r="A503" s="211" t="s">
        <v>5869</v>
      </c>
      <c r="B503" s="211" t="s">
        <v>5933</v>
      </c>
      <c r="C503" s="211" t="s">
        <v>5266</v>
      </c>
      <c r="D503" s="211" t="s">
        <v>5933</v>
      </c>
    </row>
    <row r="504" spans="1:4" x14ac:dyDescent="0.25">
      <c r="A504" s="211" t="s">
        <v>5317</v>
      </c>
      <c r="B504" s="211" t="s">
        <v>5936</v>
      </c>
      <c r="C504" s="211" t="s">
        <v>5301</v>
      </c>
      <c r="D504" s="211" t="s">
        <v>5936</v>
      </c>
    </row>
    <row r="505" spans="1:4" x14ac:dyDescent="0.25">
      <c r="A505" s="211" t="s">
        <v>5314</v>
      </c>
      <c r="B505" s="211" t="s">
        <v>5928</v>
      </c>
      <c r="C505" s="211" t="s">
        <v>5302</v>
      </c>
      <c r="D505" s="211" t="s">
        <v>5928</v>
      </c>
    </row>
    <row r="506" spans="1:4" x14ac:dyDescent="0.25">
      <c r="A506" s="211" t="s">
        <v>5313</v>
      </c>
      <c r="B506" s="211" t="s">
        <v>5935</v>
      </c>
      <c r="C506" s="211" t="s">
        <v>5303</v>
      </c>
      <c r="D506" s="211" t="s">
        <v>5935</v>
      </c>
    </row>
    <row r="507" spans="1:4" x14ac:dyDescent="0.25">
      <c r="A507" s="211" t="s">
        <v>5309</v>
      </c>
      <c r="C507" s="211" t="s">
        <v>5631</v>
      </c>
    </row>
    <row r="508" spans="1:4" x14ac:dyDescent="0.25">
      <c r="A508" s="211" t="s">
        <v>5308</v>
      </c>
      <c r="C508" s="211" t="s">
        <v>5632</v>
      </c>
    </row>
    <row r="509" spans="1:4" x14ac:dyDescent="0.25">
      <c r="A509" s="211" t="s">
        <v>5307</v>
      </c>
      <c r="C509" s="211" t="s">
        <v>5639</v>
      </c>
    </row>
    <row r="511" spans="1:4" x14ac:dyDescent="0.25">
      <c r="A511" s="211" t="s">
        <v>5404</v>
      </c>
      <c r="B511" s="211" t="s">
        <v>5938</v>
      </c>
      <c r="C511" s="211" t="s">
        <v>5364</v>
      </c>
      <c r="D511" s="211" t="s">
        <v>5938</v>
      </c>
    </row>
    <row r="512" spans="1:4" x14ac:dyDescent="0.25">
      <c r="A512" s="211" t="s">
        <v>5405</v>
      </c>
      <c r="B512" s="211" t="s">
        <v>5939</v>
      </c>
      <c r="C512" s="211" t="s">
        <v>5870</v>
      </c>
      <c r="D512" s="211" t="s">
        <v>5939</v>
      </c>
    </row>
    <row r="513" spans="1:4" x14ac:dyDescent="0.25">
      <c r="A513" s="211" t="s">
        <v>5406</v>
      </c>
      <c r="B513" s="211" t="s">
        <v>5939</v>
      </c>
      <c r="C513" s="211" t="s">
        <v>5366</v>
      </c>
      <c r="D513" s="211" t="s">
        <v>5939</v>
      </c>
    </row>
    <row r="514" spans="1:4" x14ac:dyDescent="0.25">
      <c r="A514" s="211" t="s">
        <v>5407</v>
      </c>
      <c r="B514" s="211" t="s">
        <v>5939</v>
      </c>
      <c r="C514" s="211" t="s">
        <v>5367</v>
      </c>
      <c r="D514" s="211" t="s">
        <v>5939</v>
      </c>
    </row>
    <row r="515" spans="1:4" x14ac:dyDescent="0.25">
      <c r="A515" s="211" t="s">
        <v>5408</v>
      </c>
      <c r="B515" s="211" t="s">
        <v>5939</v>
      </c>
      <c r="C515" s="211" t="s">
        <v>5871</v>
      </c>
      <c r="D515" s="211" t="s">
        <v>5939</v>
      </c>
    </row>
    <row r="516" spans="1:4" x14ac:dyDescent="0.25">
      <c r="A516" s="211" t="s">
        <v>5409</v>
      </c>
      <c r="B516" s="211" t="s">
        <v>5938</v>
      </c>
      <c r="C516" s="211" t="s">
        <v>5369</v>
      </c>
      <c r="D516" s="211" t="s">
        <v>5938</v>
      </c>
    </row>
    <row r="517" spans="1:4" x14ac:dyDescent="0.25">
      <c r="A517" s="211" t="s">
        <v>5410</v>
      </c>
      <c r="B517" s="211" t="s">
        <v>5938</v>
      </c>
      <c r="C517" s="211" t="s">
        <v>5370</v>
      </c>
      <c r="D517" s="211" t="s">
        <v>5938</v>
      </c>
    </row>
    <row r="518" spans="1:4" x14ac:dyDescent="0.25">
      <c r="A518" s="211" t="s">
        <v>5872</v>
      </c>
      <c r="B518" s="211" t="s">
        <v>5940</v>
      </c>
      <c r="C518" s="211" t="s">
        <v>5385</v>
      </c>
      <c r="D518" s="211" t="s">
        <v>5940</v>
      </c>
    </row>
    <row r="519" spans="1:4" x14ac:dyDescent="0.25">
      <c r="A519" s="211" t="s">
        <v>5411</v>
      </c>
      <c r="B519" s="211" t="s">
        <v>5939</v>
      </c>
      <c r="C519" s="211" t="s">
        <v>5371</v>
      </c>
      <c r="D519" s="211" t="s">
        <v>5939</v>
      </c>
    </row>
    <row r="520" spans="1:4" x14ac:dyDescent="0.25">
      <c r="A520" s="211" t="s">
        <v>5412</v>
      </c>
      <c r="B520" s="211" t="s">
        <v>5938</v>
      </c>
      <c r="C520" s="211" t="s">
        <v>5372</v>
      </c>
      <c r="D520" s="211" t="s">
        <v>5938</v>
      </c>
    </row>
    <row r="521" spans="1:4" x14ac:dyDescent="0.25">
      <c r="A521" s="211" t="s">
        <v>5413</v>
      </c>
      <c r="B521" s="211" t="s">
        <v>5938</v>
      </c>
      <c r="C521" s="211" t="s">
        <v>5373</v>
      </c>
      <c r="D521" s="211" t="s">
        <v>5938</v>
      </c>
    </row>
    <row r="522" spans="1:4" x14ac:dyDescent="0.25">
      <c r="A522" s="211" t="s">
        <v>5414</v>
      </c>
      <c r="B522" s="211" t="s">
        <v>5938</v>
      </c>
      <c r="C522" s="211" t="s">
        <v>5374</v>
      </c>
      <c r="D522" s="211" t="s">
        <v>5938</v>
      </c>
    </row>
    <row r="523" spans="1:4" x14ac:dyDescent="0.25">
      <c r="A523" s="211" t="s">
        <v>5415</v>
      </c>
      <c r="B523" s="211" t="s">
        <v>5938</v>
      </c>
      <c r="C523" s="211" t="s">
        <v>5375</v>
      </c>
      <c r="D523" s="211" t="s">
        <v>5938</v>
      </c>
    </row>
    <row r="524" spans="1:4" x14ac:dyDescent="0.25">
      <c r="A524" s="211" t="s">
        <v>5416</v>
      </c>
      <c r="B524" s="211" t="s">
        <v>5938</v>
      </c>
      <c r="C524" s="211" t="s">
        <v>5873</v>
      </c>
      <c r="D524" s="211" t="s">
        <v>5938</v>
      </c>
    </row>
    <row r="525" spans="1:4" x14ac:dyDescent="0.25">
      <c r="A525" s="211" t="s">
        <v>5392</v>
      </c>
      <c r="B525" s="211" t="s">
        <v>5938</v>
      </c>
      <c r="C525" s="211" t="s">
        <v>5377</v>
      </c>
      <c r="D525" s="211" t="s">
        <v>5938</v>
      </c>
    </row>
    <row r="526" spans="1:4" x14ac:dyDescent="0.25">
      <c r="A526" s="211" t="s">
        <v>5393</v>
      </c>
      <c r="B526" s="211" t="s">
        <v>5938</v>
      </c>
      <c r="C526" s="211" t="s">
        <v>5378</v>
      </c>
      <c r="D526" s="211" t="s">
        <v>5938</v>
      </c>
    </row>
    <row r="527" spans="1:4" x14ac:dyDescent="0.25">
      <c r="A527" s="211" t="s">
        <v>5394</v>
      </c>
      <c r="B527" s="211" t="s">
        <v>5939</v>
      </c>
      <c r="C527" s="211" t="s">
        <v>5874</v>
      </c>
      <c r="D527" s="211" t="s">
        <v>5939</v>
      </c>
    </row>
    <row r="528" spans="1:4" x14ac:dyDescent="0.25">
      <c r="A528" s="211" t="s">
        <v>5395</v>
      </c>
      <c r="B528" s="211" t="s">
        <v>5939</v>
      </c>
      <c r="C528" s="211" t="s">
        <v>5380</v>
      </c>
      <c r="D528" s="211" t="s">
        <v>5939</v>
      </c>
    </row>
    <row r="529" spans="1:4" x14ac:dyDescent="0.25">
      <c r="A529" s="211" t="s">
        <v>5396</v>
      </c>
      <c r="B529" s="211" t="s">
        <v>5938</v>
      </c>
      <c r="C529" s="211" t="s">
        <v>5381</v>
      </c>
      <c r="D529" s="211" t="s">
        <v>5938</v>
      </c>
    </row>
    <row r="530" spans="1:4" x14ac:dyDescent="0.25">
      <c r="A530" s="211" t="s">
        <v>5875</v>
      </c>
      <c r="B530" s="211" t="s">
        <v>5940</v>
      </c>
      <c r="C530" s="211" t="s">
        <v>5386</v>
      </c>
      <c r="D530" s="211" t="s">
        <v>5940</v>
      </c>
    </row>
    <row r="531" spans="1:4" x14ac:dyDescent="0.25">
      <c r="A531" s="211" t="s">
        <v>5397</v>
      </c>
      <c r="B531" s="211" t="s">
        <v>5938</v>
      </c>
      <c r="C531" s="211" t="s">
        <v>5382</v>
      </c>
      <c r="D531" s="211" t="s">
        <v>5938</v>
      </c>
    </row>
    <row r="532" spans="1:4" x14ac:dyDescent="0.25">
      <c r="A532" s="211" t="s">
        <v>5398</v>
      </c>
      <c r="B532" s="211" t="s">
        <v>5939</v>
      </c>
      <c r="C532" s="211" t="s">
        <v>5383</v>
      </c>
      <c r="D532" s="211" t="s">
        <v>5939</v>
      </c>
    </row>
    <row r="533" spans="1:4" x14ac:dyDescent="0.25">
      <c r="A533" s="211" t="s">
        <v>5876</v>
      </c>
      <c r="B533" s="211" t="s">
        <v>5940</v>
      </c>
      <c r="C533" s="211" t="s">
        <v>5388</v>
      </c>
      <c r="D533" s="211" t="s">
        <v>5940</v>
      </c>
    </row>
    <row r="534" spans="1:4" x14ac:dyDescent="0.25">
      <c r="A534" s="211" t="s">
        <v>5391</v>
      </c>
      <c r="C534" s="211" t="s">
        <v>5631</v>
      </c>
    </row>
    <row r="535" spans="1:4" x14ac:dyDescent="0.25">
      <c r="A535" s="211" t="s">
        <v>5390</v>
      </c>
      <c r="C535" s="211" t="s">
        <v>5632</v>
      </c>
    </row>
    <row r="536" spans="1:4" x14ac:dyDescent="0.25">
      <c r="A536" s="211" t="s">
        <v>5389</v>
      </c>
      <c r="C536" s="211" t="s">
        <v>5639</v>
      </c>
    </row>
    <row r="538" spans="1:4" x14ac:dyDescent="0.25">
      <c r="A538" s="211" t="s">
        <v>5470</v>
      </c>
      <c r="B538" s="211" t="s">
        <v>5937</v>
      </c>
      <c r="C538" s="211" t="s">
        <v>5417</v>
      </c>
      <c r="D538" s="211" t="s">
        <v>5937</v>
      </c>
    </row>
    <row r="539" spans="1:4" x14ac:dyDescent="0.25">
      <c r="A539" s="211" t="s">
        <v>5877</v>
      </c>
      <c r="B539" s="211" t="s">
        <v>5940</v>
      </c>
      <c r="C539" s="211" t="s">
        <v>5384</v>
      </c>
      <c r="D539" s="211" t="s">
        <v>5940</v>
      </c>
    </row>
    <row r="540" spans="1:4" x14ac:dyDescent="0.25">
      <c r="A540" s="211" t="s">
        <v>5471</v>
      </c>
      <c r="B540" s="211" t="s">
        <v>5937</v>
      </c>
      <c r="C540" s="211" t="s">
        <v>5418</v>
      </c>
      <c r="D540" s="211" t="s">
        <v>5937</v>
      </c>
    </row>
    <row r="541" spans="1:4" x14ac:dyDescent="0.25">
      <c r="A541" s="211" t="s">
        <v>5472</v>
      </c>
      <c r="B541" s="211" t="s">
        <v>5940</v>
      </c>
      <c r="C541" s="211" t="s">
        <v>5419</v>
      </c>
      <c r="D541" s="211" t="s">
        <v>5940</v>
      </c>
    </row>
    <row r="542" spans="1:4" x14ac:dyDescent="0.25">
      <c r="A542" s="211" t="s">
        <v>5473</v>
      </c>
      <c r="B542" s="211" t="s">
        <v>5937</v>
      </c>
      <c r="C542" s="211" t="s">
        <v>5420</v>
      </c>
      <c r="D542" s="211" t="s">
        <v>5937</v>
      </c>
    </row>
    <row r="543" spans="1:4" x14ac:dyDescent="0.25">
      <c r="A543" s="211" t="s">
        <v>5474</v>
      </c>
      <c r="B543" s="211" t="s">
        <v>5940</v>
      </c>
      <c r="C543" s="211" t="s">
        <v>5421</v>
      </c>
      <c r="D543" s="211" t="s">
        <v>5940</v>
      </c>
    </row>
    <row r="544" spans="1:4" x14ac:dyDescent="0.25">
      <c r="A544" s="211" t="s">
        <v>5475</v>
      </c>
      <c r="B544" s="211" t="s">
        <v>5940</v>
      </c>
      <c r="C544" s="211" t="s">
        <v>5422</v>
      </c>
      <c r="D544" s="211" t="s">
        <v>5940</v>
      </c>
    </row>
    <row r="545" spans="1:4" x14ac:dyDescent="0.25">
      <c r="A545" s="211" t="s">
        <v>5476</v>
      </c>
      <c r="B545" s="211" t="s">
        <v>5937</v>
      </c>
      <c r="C545" s="211" t="s">
        <v>5423</v>
      </c>
      <c r="D545" s="211" t="s">
        <v>5937</v>
      </c>
    </row>
    <row r="546" spans="1:4" x14ac:dyDescent="0.25">
      <c r="A546" s="211" t="s">
        <v>5477</v>
      </c>
      <c r="B546" s="211" t="s">
        <v>5937</v>
      </c>
      <c r="C546" s="211" t="s">
        <v>5424</v>
      </c>
      <c r="D546" s="211" t="s">
        <v>5937</v>
      </c>
    </row>
    <row r="547" spans="1:4" x14ac:dyDescent="0.25">
      <c r="A547" s="211" t="s">
        <v>5478</v>
      </c>
      <c r="B547" s="211" t="s">
        <v>5940</v>
      </c>
      <c r="C547" s="211" t="s">
        <v>5425</v>
      </c>
      <c r="D547" s="211" t="s">
        <v>5940</v>
      </c>
    </row>
    <row r="548" spans="1:4" x14ac:dyDescent="0.25">
      <c r="A548" s="211" t="s">
        <v>5878</v>
      </c>
      <c r="B548" s="211" t="s">
        <v>5936</v>
      </c>
      <c r="C548" s="211" t="s">
        <v>5436</v>
      </c>
      <c r="D548" s="211" t="s">
        <v>5936</v>
      </c>
    </row>
    <row r="549" spans="1:4" x14ac:dyDescent="0.25">
      <c r="A549" s="211" t="s">
        <v>5879</v>
      </c>
      <c r="B549" s="211" t="s">
        <v>5937</v>
      </c>
      <c r="C549" s="211" t="s">
        <v>5880</v>
      </c>
      <c r="D549" s="211" t="s">
        <v>5937</v>
      </c>
    </row>
    <row r="550" spans="1:4" x14ac:dyDescent="0.25">
      <c r="A550" s="211" t="s">
        <v>5881</v>
      </c>
      <c r="B550" s="211" t="s">
        <v>5936</v>
      </c>
      <c r="C550" s="211" t="s">
        <v>5437</v>
      </c>
      <c r="D550" s="211" t="s">
        <v>5936</v>
      </c>
    </row>
    <row r="551" spans="1:4" x14ac:dyDescent="0.25">
      <c r="A551" s="211" t="s">
        <v>5882</v>
      </c>
      <c r="B551" s="211" t="s">
        <v>5936</v>
      </c>
      <c r="C551" s="211" t="s">
        <v>5438</v>
      </c>
      <c r="D551" s="211" t="s">
        <v>5936</v>
      </c>
    </row>
    <row r="552" spans="1:4" x14ac:dyDescent="0.25">
      <c r="A552" s="211" t="s">
        <v>5479</v>
      </c>
      <c r="B552" s="211" t="s">
        <v>5940</v>
      </c>
      <c r="C552" s="211" t="s">
        <v>5426</v>
      </c>
      <c r="D552" s="211" t="s">
        <v>5940</v>
      </c>
    </row>
    <row r="553" spans="1:4" x14ac:dyDescent="0.25">
      <c r="A553" s="211" t="s">
        <v>5480</v>
      </c>
      <c r="B553" s="211" t="s">
        <v>5940</v>
      </c>
      <c r="C553" s="211" t="s">
        <v>5427</v>
      </c>
      <c r="D553" s="211" t="s">
        <v>5940</v>
      </c>
    </row>
    <row r="554" spans="1:4" x14ac:dyDescent="0.25">
      <c r="A554" s="211" t="s">
        <v>5883</v>
      </c>
      <c r="B554" s="211" t="s">
        <v>5937</v>
      </c>
      <c r="C554" s="211" t="s">
        <v>5444</v>
      </c>
      <c r="D554" s="211" t="s">
        <v>5937</v>
      </c>
    </row>
    <row r="555" spans="1:4" x14ac:dyDescent="0.25">
      <c r="A555" s="211" t="s">
        <v>5481</v>
      </c>
      <c r="B555" s="211" t="s">
        <v>5940</v>
      </c>
      <c r="C555" s="211" t="s">
        <v>5428</v>
      </c>
      <c r="D555" s="211" t="s">
        <v>5940</v>
      </c>
    </row>
    <row r="556" spans="1:4" x14ac:dyDescent="0.25">
      <c r="A556" s="211" t="s">
        <v>5482</v>
      </c>
      <c r="B556" s="211" t="s">
        <v>5937</v>
      </c>
      <c r="C556" s="211" t="s">
        <v>5429</v>
      </c>
      <c r="D556" s="211" t="s">
        <v>5937</v>
      </c>
    </row>
    <row r="557" spans="1:4" x14ac:dyDescent="0.25">
      <c r="A557" s="211" t="s">
        <v>5457</v>
      </c>
      <c r="B557" s="211" t="s">
        <v>5940</v>
      </c>
      <c r="C557" s="211" t="s">
        <v>5884</v>
      </c>
      <c r="D557" s="211" t="s">
        <v>5940</v>
      </c>
    </row>
    <row r="558" spans="1:4" x14ac:dyDescent="0.25">
      <c r="A558" s="211" t="s">
        <v>5458</v>
      </c>
      <c r="B558" s="211" t="s">
        <v>5937</v>
      </c>
      <c r="C558" s="211" t="s">
        <v>5431</v>
      </c>
      <c r="D558" s="211" t="s">
        <v>5937</v>
      </c>
    </row>
    <row r="559" spans="1:4" x14ac:dyDescent="0.25">
      <c r="A559" s="211" t="s">
        <v>5885</v>
      </c>
      <c r="B559" s="211" t="s">
        <v>5937</v>
      </c>
      <c r="C559" s="211" t="s">
        <v>5886</v>
      </c>
      <c r="D559" s="211" t="s">
        <v>5937</v>
      </c>
    </row>
    <row r="560" spans="1:4" x14ac:dyDescent="0.25">
      <c r="A560" s="211" t="s">
        <v>5460</v>
      </c>
      <c r="B560" s="211" t="s">
        <v>5940</v>
      </c>
      <c r="C560" s="211" t="s">
        <v>5432</v>
      </c>
      <c r="D560" s="211" t="s">
        <v>5940</v>
      </c>
    </row>
    <row r="561" spans="1:4" x14ac:dyDescent="0.25">
      <c r="A561" s="211" t="s">
        <v>5459</v>
      </c>
      <c r="B561" s="211" t="s">
        <v>5940</v>
      </c>
      <c r="C561" s="211" t="s">
        <v>5887</v>
      </c>
      <c r="D561" s="211" t="s">
        <v>5940</v>
      </c>
    </row>
    <row r="562" spans="1:4" x14ac:dyDescent="0.25">
      <c r="A562" s="211" t="s">
        <v>5888</v>
      </c>
      <c r="B562" s="211" t="s">
        <v>5940</v>
      </c>
      <c r="C562" s="211" t="s">
        <v>5387</v>
      </c>
      <c r="D562" s="211" t="s">
        <v>5940</v>
      </c>
    </row>
    <row r="563" spans="1:4" x14ac:dyDescent="0.25">
      <c r="A563" s="211" t="s">
        <v>5889</v>
      </c>
      <c r="B563" s="211" t="s">
        <v>5936</v>
      </c>
      <c r="C563" s="211" t="s">
        <v>5439</v>
      </c>
      <c r="D563" s="211" t="s">
        <v>5936</v>
      </c>
    </row>
    <row r="564" spans="1:4" x14ac:dyDescent="0.25">
      <c r="A564" s="211" t="s">
        <v>5890</v>
      </c>
      <c r="B564" s="211" t="s">
        <v>5936</v>
      </c>
      <c r="C564" s="211" t="s">
        <v>5440</v>
      </c>
      <c r="D564" s="211" t="s">
        <v>5936</v>
      </c>
    </row>
    <row r="565" spans="1:4" x14ac:dyDescent="0.25">
      <c r="A565" s="211" t="s">
        <v>5461</v>
      </c>
      <c r="B565" s="211" t="s">
        <v>5940</v>
      </c>
      <c r="C565" s="211" t="s">
        <v>5435</v>
      </c>
      <c r="D565" s="211" t="s">
        <v>5940</v>
      </c>
    </row>
    <row r="566" spans="1:4" x14ac:dyDescent="0.25">
      <c r="A566" s="211" t="s">
        <v>5462</v>
      </c>
      <c r="B566" s="211" t="s">
        <v>5940</v>
      </c>
      <c r="C566" s="211" t="s">
        <v>5434</v>
      </c>
      <c r="D566" s="211" t="s">
        <v>5940</v>
      </c>
    </row>
    <row r="567" spans="1:4" x14ac:dyDescent="0.25">
      <c r="A567" s="211" t="s">
        <v>5450</v>
      </c>
      <c r="C567" s="211" t="s">
        <v>5631</v>
      </c>
    </row>
    <row r="568" spans="1:4" x14ac:dyDescent="0.25">
      <c r="A568" s="211" t="s">
        <v>5451</v>
      </c>
      <c r="C568" s="211" t="s">
        <v>5632</v>
      </c>
    </row>
    <row r="569" spans="1:4" x14ac:dyDescent="0.25">
      <c r="A569" s="211" t="s">
        <v>5452</v>
      </c>
      <c r="C569" s="211" t="s">
        <v>5639</v>
      </c>
    </row>
    <row r="571" spans="1:4" x14ac:dyDescent="0.25">
      <c r="A571" s="211" t="s">
        <v>5520</v>
      </c>
      <c r="B571" s="211" t="s">
        <v>5936</v>
      </c>
      <c r="C571" s="211" t="s">
        <v>5485</v>
      </c>
      <c r="D571" s="211" t="s">
        <v>5936</v>
      </c>
    </row>
    <row r="572" spans="1:4" x14ac:dyDescent="0.25">
      <c r="A572" s="211" t="s">
        <v>5521</v>
      </c>
      <c r="B572" s="211" t="s">
        <v>5936</v>
      </c>
      <c r="C572" s="211" t="s">
        <v>5486</v>
      </c>
      <c r="D572" s="211" t="s">
        <v>5936</v>
      </c>
    </row>
    <row r="573" spans="1:4" x14ac:dyDescent="0.25">
      <c r="A573" s="211" t="s">
        <v>5891</v>
      </c>
      <c r="B573" s="211" t="s">
        <v>5941</v>
      </c>
      <c r="C573" s="211" t="s">
        <v>5504</v>
      </c>
      <c r="D573" s="211" t="s">
        <v>5941</v>
      </c>
    </row>
    <row r="574" spans="1:4" x14ac:dyDescent="0.25">
      <c r="A574" s="211" t="s">
        <v>5522</v>
      </c>
      <c r="B574" s="211" t="s">
        <v>5936</v>
      </c>
      <c r="C574" s="211" t="s">
        <v>5892</v>
      </c>
      <c r="D574" s="211" t="s">
        <v>5936</v>
      </c>
    </row>
    <row r="575" spans="1:4" x14ac:dyDescent="0.25">
      <c r="A575" s="211" t="s">
        <v>5523</v>
      </c>
      <c r="B575" s="211" t="s">
        <v>5936</v>
      </c>
      <c r="C575" s="211" t="s">
        <v>5488</v>
      </c>
      <c r="D575" s="211" t="s">
        <v>5936</v>
      </c>
    </row>
    <row r="576" spans="1:4" x14ac:dyDescent="0.25">
      <c r="A576" s="211" t="s">
        <v>5524</v>
      </c>
      <c r="B576" s="211" t="s">
        <v>5936</v>
      </c>
      <c r="C576" s="211" t="s">
        <v>5489</v>
      </c>
      <c r="D576" s="211" t="s">
        <v>5936</v>
      </c>
    </row>
    <row r="577" spans="1:4" x14ac:dyDescent="0.25">
      <c r="A577" s="211" t="s">
        <v>5525</v>
      </c>
      <c r="B577" s="211" t="s">
        <v>5936</v>
      </c>
      <c r="C577" s="211" t="s">
        <v>5490</v>
      </c>
      <c r="D577" s="211" t="s">
        <v>5936</v>
      </c>
    </row>
    <row r="578" spans="1:4" x14ac:dyDescent="0.25">
      <c r="A578" s="211" t="s">
        <v>5526</v>
      </c>
      <c r="B578" s="211" t="s">
        <v>5936</v>
      </c>
      <c r="C578" s="211" t="s">
        <v>5491</v>
      </c>
      <c r="D578" s="211" t="s">
        <v>5936</v>
      </c>
    </row>
    <row r="579" spans="1:4" x14ac:dyDescent="0.25">
      <c r="A579" s="211" t="s">
        <v>5893</v>
      </c>
      <c r="B579" s="211" t="s">
        <v>5941</v>
      </c>
      <c r="C579" s="211" t="s">
        <v>5894</v>
      </c>
      <c r="D579" s="211" t="s">
        <v>5941</v>
      </c>
    </row>
    <row r="580" spans="1:4" x14ac:dyDescent="0.25">
      <c r="A580" s="211" t="s">
        <v>5895</v>
      </c>
      <c r="B580" s="211" t="s">
        <v>5941</v>
      </c>
      <c r="C580" s="211" t="s">
        <v>5896</v>
      </c>
      <c r="D580" s="211" t="s">
        <v>5941</v>
      </c>
    </row>
    <row r="581" spans="1:4" x14ac:dyDescent="0.25">
      <c r="A581" s="211" t="s">
        <v>5527</v>
      </c>
      <c r="B581" s="211" t="s">
        <v>5936</v>
      </c>
      <c r="C581" s="211" t="s">
        <v>5492</v>
      </c>
      <c r="D581" s="211" t="s">
        <v>5936</v>
      </c>
    </row>
    <row r="582" spans="1:4" x14ac:dyDescent="0.25">
      <c r="A582" s="211" t="s">
        <v>5897</v>
      </c>
      <c r="B582" s="211" t="s">
        <v>5941</v>
      </c>
      <c r="C582" s="211" t="s">
        <v>5539</v>
      </c>
      <c r="D582" s="211" t="s">
        <v>5941</v>
      </c>
    </row>
    <row r="583" spans="1:4" x14ac:dyDescent="0.25">
      <c r="A583" s="211" t="s">
        <v>5528</v>
      </c>
      <c r="B583" s="211" t="s">
        <v>5936</v>
      </c>
      <c r="C583" s="211" t="s">
        <v>5493</v>
      </c>
      <c r="D583" s="211" t="s">
        <v>5936</v>
      </c>
    </row>
    <row r="584" spans="1:4" x14ac:dyDescent="0.25">
      <c r="A584" s="211" t="s">
        <v>5529</v>
      </c>
      <c r="B584" s="211" t="s">
        <v>5936</v>
      </c>
      <c r="C584" s="211" t="s">
        <v>5494</v>
      </c>
      <c r="D584" s="211" t="s">
        <v>5936</v>
      </c>
    </row>
    <row r="585" spans="1:4" x14ac:dyDescent="0.25">
      <c r="A585" s="211" t="s">
        <v>5530</v>
      </c>
      <c r="B585" s="211" t="s">
        <v>5936</v>
      </c>
      <c r="C585" s="211" t="s">
        <v>5495</v>
      </c>
      <c r="D585" s="211" t="s">
        <v>5936</v>
      </c>
    </row>
    <row r="586" spans="1:4" x14ac:dyDescent="0.25">
      <c r="A586" s="211" t="s">
        <v>5898</v>
      </c>
      <c r="B586" s="211" t="s">
        <v>5941</v>
      </c>
      <c r="C586" s="211" t="s">
        <v>5542</v>
      </c>
      <c r="D586" s="211" t="s">
        <v>5941</v>
      </c>
    </row>
    <row r="587" spans="1:4" x14ac:dyDescent="0.25">
      <c r="A587" s="211" t="s">
        <v>5531</v>
      </c>
      <c r="B587" s="211" t="s">
        <v>5942</v>
      </c>
      <c r="C587" s="211" t="s">
        <v>5496</v>
      </c>
      <c r="D587" s="211" t="s">
        <v>5942</v>
      </c>
    </row>
    <row r="588" spans="1:4" x14ac:dyDescent="0.25">
      <c r="A588" s="211" t="s">
        <v>5532</v>
      </c>
      <c r="B588" s="211" t="s">
        <v>5936</v>
      </c>
      <c r="C588" s="211" t="s">
        <v>5497</v>
      </c>
      <c r="D588" s="211" t="s">
        <v>5936</v>
      </c>
    </row>
    <row r="589" spans="1:4" x14ac:dyDescent="0.25">
      <c r="A589" s="211" t="s">
        <v>5509</v>
      </c>
      <c r="B589" s="211" t="s">
        <v>5936</v>
      </c>
      <c r="C589" s="211" t="s">
        <v>5899</v>
      </c>
      <c r="D589" s="211" t="s">
        <v>5936</v>
      </c>
    </row>
    <row r="590" spans="1:4" x14ac:dyDescent="0.25">
      <c r="A590" s="211" t="s">
        <v>5900</v>
      </c>
      <c r="B590" s="211" t="s">
        <v>5941</v>
      </c>
      <c r="C590" s="211" t="s">
        <v>5507</v>
      </c>
      <c r="D590" s="211" t="s">
        <v>5941</v>
      </c>
    </row>
    <row r="591" spans="1:4" x14ac:dyDescent="0.25">
      <c r="A591" s="211" t="s">
        <v>5510</v>
      </c>
      <c r="B591" s="211" t="s">
        <v>5936</v>
      </c>
      <c r="C591" s="211" t="s">
        <v>5499</v>
      </c>
      <c r="D591" s="211" t="s">
        <v>5936</v>
      </c>
    </row>
    <row r="592" spans="1:4" x14ac:dyDescent="0.25">
      <c r="A592" s="211" t="s">
        <v>5511</v>
      </c>
      <c r="B592" s="211" t="s">
        <v>5936</v>
      </c>
      <c r="C592" s="211" t="s">
        <v>5500</v>
      </c>
      <c r="D592" s="211" t="s">
        <v>5936</v>
      </c>
    </row>
    <row r="593" spans="1:4" x14ac:dyDescent="0.25">
      <c r="A593" s="211" t="s">
        <v>5901</v>
      </c>
      <c r="B593" s="211" t="s">
        <v>5941</v>
      </c>
      <c r="C593" s="211" t="s">
        <v>5545</v>
      </c>
      <c r="D593" s="211" t="s">
        <v>5941</v>
      </c>
    </row>
    <row r="594" spans="1:4" x14ac:dyDescent="0.25">
      <c r="A594" s="211" t="s">
        <v>5512</v>
      </c>
      <c r="B594" s="211" t="s">
        <v>5936</v>
      </c>
      <c r="C594" s="211" t="s">
        <v>5902</v>
      </c>
      <c r="D594" s="211" t="s">
        <v>5936</v>
      </c>
    </row>
    <row r="595" spans="1:4" x14ac:dyDescent="0.25">
      <c r="A595" s="211" t="s">
        <v>5513</v>
      </c>
      <c r="B595" s="211" t="s">
        <v>5936</v>
      </c>
      <c r="C595" s="211" t="s">
        <v>5502</v>
      </c>
      <c r="D595" s="211" t="s">
        <v>5936</v>
      </c>
    </row>
    <row r="596" spans="1:4" x14ac:dyDescent="0.25">
      <c r="A596" s="211" t="s">
        <v>5903</v>
      </c>
      <c r="B596" s="211" t="s">
        <v>5941</v>
      </c>
      <c r="C596" s="211" t="s">
        <v>5508</v>
      </c>
      <c r="D596" s="211" t="s">
        <v>5941</v>
      </c>
    </row>
    <row r="597" spans="1:4" x14ac:dyDescent="0.25">
      <c r="A597" s="211" t="s">
        <v>5514</v>
      </c>
      <c r="B597" s="211" t="s">
        <v>5936</v>
      </c>
      <c r="C597" s="211" t="s">
        <v>5503</v>
      </c>
      <c r="D597" s="211" t="s">
        <v>5936</v>
      </c>
    </row>
    <row r="598" spans="1:4" x14ac:dyDescent="0.25">
      <c r="A598" s="211" t="s">
        <v>5449</v>
      </c>
      <c r="C598" s="211" t="s">
        <v>5631</v>
      </c>
    </row>
    <row r="599" spans="1:4" x14ac:dyDescent="0.25">
      <c r="A599" s="211" t="s">
        <v>5448</v>
      </c>
      <c r="C599" s="211" t="s">
        <v>5632</v>
      </c>
    </row>
    <row r="600" spans="1:4" x14ac:dyDescent="0.25">
      <c r="A600" s="211" t="s">
        <v>5447</v>
      </c>
      <c r="C600" s="211" t="s">
        <v>5639</v>
      </c>
    </row>
    <row r="602" spans="1:4" x14ac:dyDescent="0.25">
      <c r="A602" s="211" t="s">
        <v>5577</v>
      </c>
      <c r="B602" s="211" t="s">
        <v>5943</v>
      </c>
      <c r="C602" s="211" t="s">
        <v>5535</v>
      </c>
      <c r="D602" s="211" t="s">
        <v>5943</v>
      </c>
    </row>
    <row r="603" spans="1:4" x14ac:dyDescent="0.25">
      <c r="A603" s="211" t="s">
        <v>5567</v>
      </c>
      <c r="B603" s="211" t="s">
        <v>5944</v>
      </c>
      <c r="C603" s="211" t="s">
        <v>5904</v>
      </c>
      <c r="D603" s="211" t="s">
        <v>5944</v>
      </c>
    </row>
    <row r="604" spans="1:4" x14ac:dyDescent="0.25">
      <c r="A604" s="211" t="s">
        <v>5905</v>
      </c>
      <c r="B604" s="211" t="s">
        <v>5945</v>
      </c>
      <c r="C604" s="211" t="s">
        <v>5533</v>
      </c>
      <c r="D604" s="211" t="s">
        <v>5945</v>
      </c>
    </row>
    <row r="605" spans="1:4" x14ac:dyDescent="0.25">
      <c r="A605" s="211" t="s">
        <v>5568</v>
      </c>
      <c r="B605" s="211" t="s">
        <v>5943</v>
      </c>
      <c r="C605" s="211" t="s">
        <v>5537</v>
      </c>
      <c r="D605" s="211" t="s">
        <v>5943</v>
      </c>
    </row>
    <row r="606" spans="1:4" x14ac:dyDescent="0.25">
      <c r="A606" s="211" t="s">
        <v>5569</v>
      </c>
      <c r="B606" s="211" t="s">
        <v>5945</v>
      </c>
      <c r="C606" s="211" t="s">
        <v>5906</v>
      </c>
      <c r="D606" s="211" t="s">
        <v>5945</v>
      </c>
    </row>
    <row r="607" spans="1:4" x14ac:dyDescent="0.25">
      <c r="A607" s="211" t="s">
        <v>5907</v>
      </c>
      <c r="B607" s="211" t="s">
        <v>5945</v>
      </c>
      <c r="C607" s="211" t="s">
        <v>5908</v>
      </c>
      <c r="D607" s="211" t="s">
        <v>5945</v>
      </c>
    </row>
    <row r="608" spans="1:4" x14ac:dyDescent="0.25">
      <c r="A608" s="211" t="s">
        <v>5571</v>
      </c>
      <c r="B608" s="211" t="s">
        <v>5943</v>
      </c>
      <c r="C608" s="211" t="s">
        <v>5540</v>
      </c>
      <c r="D608" s="211" t="s">
        <v>5943</v>
      </c>
    </row>
    <row r="609" spans="1:4" x14ac:dyDescent="0.25">
      <c r="A609" s="211" t="s">
        <v>5572</v>
      </c>
      <c r="B609" s="211" t="s">
        <v>5946</v>
      </c>
      <c r="C609" s="211" t="s">
        <v>5541</v>
      </c>
      <c r="D609" s="211" t="s">
        <v>5946</v>
      </c>
    </row>
    <row r="610" spans="1:4" x14ac:dyDescent="0.25">
      <c r="A610" s="211" t="s">
        <v>5909</v>
      </c>
      <c r="B610" s="211" t="s">
        <v>5945</v>
      </c>
      <c r="C610" s="211" t="s">
        <v>5910</v>
      </c>
      <c r="D610" s="211" t="s">
        <v>5945</v>
      </c>
    </row>
    <row r="611" spans="1:4" x14ac:dyDescent="0.25">
      <c r="A611" s="211" t="s">
        <v>5574</v>
      </c>
      <c r="B611" s="211" t="s">
        <v>5945</v>
      </c>
      <c r="C611" s="211" t="s">
        <v>5543</v>
      </c>
      <c r="D611" s="211" t="s">
        <v>5945</v>
      </c>
    </row>
    <row r="612" spans="1:4" x14ac:dyDescent="0.25">
      <c r="A612" s="211" t="s">
        <v>5575</v>
      </c>
      <c r="B612" s="211" t="s">
        <v>5946</v>
      </c>
      <c r="C612" s="211" t="s">
        <v>5544</v>
      </c>
      <c r="D612" s="211" t="s">
        <v>5946</v>
      </c>
    </row>
    <row r="613" spans="1:4" x14ac:dyDescent="0.25">
      <c r="A613" s="211" t="s">
        <v>5911</v>
      </c>
      <c r="B613" s="211" t="s">
        <v>5945</v>
      </c>
      <c r="C613" s="211" t="s">
        <v>5306</v>
      </c>
      <c r="D613" s="211" t="s">
        <v>5945</v>
      </c>
    </row>
    <row r="614" spans="1:4" x14ac:dyDescent="0.25">
      <c r="A614" s="211" t="s">
        <v>5558</v>
      </c>
      <c r="B614" s="211" t="s">
        <v>5945</v>
      </c>
      <c r="C614" s="211" t="s">
        <v>5547</v>
      </c>
      <c r="D614" s="211" t="s">
        <v>5945</v>
      </c>
    </row>
    <row r="615" spans="1:4" x14ac:dyDescent="0.25">
      <c r="A615" s="211" t="s">
        <v>5560</v>
      </c>
      <c r="B615" s="211" t="s">
        <v>5945</v>
      </c>
      <c r="C615" s="211" t="s">
        <v>5548</v>
      </c>
      <c r="D615" s="211" t="s">
        <v>5945</v>
      </c>
    </row>
    <row r="616" spans="1:4" x14ac:dyDescent="0.25">
      <c r="A616" s="211" t="s">
        <v>5561</v>
      </c>
      <c r="B616" s="211" t="s">
        <v>5943</v>
      </c>
      <c r="C616" s="211" t="s">
        <v>5549</v>
      </c>
      <c r="D616" s="211" t="s">
        <v>5943</v>
      </c>
    </row>
    <row r="617" spans="1:4" x14ac:dyDescent="0.25">
      <c r="A617" s="211" t="s">
        <v>5559</v>
      </c>
      <c r="B617" s="211" t="s">
        <v>5946</v>
      </c>
      <c r="C617" s="211" t="s">
        <v>5550</v>
      </c>
      <c r="D617" s="211" t="s">
        <v>5946</v>
      </c>
    </row>
    <row r="618" spans="1:4" x14ac:dyDescent="0.25">
      <c r="A618" s="211" t="s">
        <v>5562</v>
      </c>
      <c r="B618" s="211" t="s">
        <v>5944</v>
      </c>
      <c r="C618" s="211" t="s">
        <v>5912</v>
      </c>
      <c r="D618" s="211" t="s">
        <v>5944</v>
      </c>
    </row>
    <row r="619" spans="1:4" x14ac:dyDescent="0.25">
      <c r="A619" s="211" t="s">
        <v>5563</v>
      </c>
      <c r="B619" s="211" t="s">
        <v>5944</v>
      </c>
      <c r="C619" s="211" t="s">
        <v>5913</v>
      </c>
      <c r="D619" s="211" t="s">
        <v>5944</v>
      </c>
    </row>
    <row r="620" spans="1:4" x14ac:dyDescent="0.25">
      <c r="A620" s="211" t="s">
        <v>5564</v>
      </c>
      <c r="B620" s="211" t="s">
        <v>5944</v>
      </c>
      <c r="C620" s="211" t="s">
        <v>5914</v>
      </c>
      <c r="D620" s="211" t="s">
        <v>5944</v>
      </c>
    </row>
    <row r="621" spans="1:4" x14ac:dyDescent="0.25">
      <c r="A621" s="211" t="s">
        <v>5556</v>
      </c>
      <c r="C621" s="211" t="s">
        <v>5631</v>
      </c>
    </row>
    <row r="622" spans="1:4" x14ac:dyDescent="0.25">
      <c r="A622" s="211" t="s">
        <v>5555</v>
      </c>
      <c r="C622" s="211" t="s">
        <v>5632</v>
      </c>
    </row>
    <row r="623" spans="1:4" x14ac:dyDescent="0.25">
      <c r="A623" s="211" t="s">
        <v>5554</v>
      </c>
      <c r="C623" s="211" t="s">
        <v>5639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AAA5-C7F5-4086-B068-E06B5CDE6E8C}">
  <dimension ref="A1:CH43"/>
  <sheetViews>
    <sheetView topLeftCell="AC1" workbookViewId="0">
      <selection activeCell="AR3" sqref="AR3"/>
    </sheetView>
  </sheetViews>
  <sheetFormatPr defaultRowHeight="13.2" x14ac:dyDescent="0.25"/>
  <cols>
    <col min="60" max="64" width="8.88671875" customWidth="1"/>
  </cols>
  <sheetData>
    <row r="1" spans="1:86" x14ac:dyDescent="0.25">
      <c r="A1" s="211"/>
      <c r="B1" s="211" t="s">
        <v>5202</v>
      </c>
      <c r="C1" s="211" t="s">
        <v>5202</v>
      </c>
      <c r="D1" s="211" t="s">
        <v>5202</v>
      </c>
      <c r="E1" s="211" t="s">
        <v>5202</v>
      </c>
      <c r="F1" s="211" t="s">
        <v>5202</v>
      </c>
      <c r="G1" s="211" t="s">
        <v>5202</v>
      </c>
      <c r="H1" s="211" t="s">
        <v>5202</v>
      </c>
      <c r="I1" s="211" t="s">
        <v>5202</v>
      </c>
      <c r="J1" s="211" t="s">
        <v>5202</v>
      </c>
      <c r="K1" s="211" t="s">
        <v>5202</v>
      </c>
      <c r="L1" s="211" t="s">
        <v>5202</v>
      </c>
      <c r="M1" s="211" t="s">
        <v>5202</v>
      </c>
      <c r="N1" s="211" t="s">
        <v>5202</v>
      </c>
      <c r="O1" s="211" t="s">
        <v>5202</v>
      </c>
      <c r="P1" s="211" t="s">
        <v>5202</v>
      </c>
      <c r="Q1" s="211" t="s">
        <v>5202</v>
      </c>
      <c r="R1" s="211" t="s">
        <v>5202</v>
      </c>
      <c r="S1" s="212" t="s">
        <v>5202</v>
      </c>
      <c r="T1" s="212" t="s">
        <v>5202</v>
      </c>
      <c r="U1" s="212" t="s">
        <v>5202</v>
      </c>
      <c r="V1" s="212" t="s">
        <v>5202</v>
      </c>
      <c r="W1" s="211" t="s">
        <v>5961</v>
      </c>
      <c r="X1" s="211" t="s">
        <v>5961</v>
      </c>
      <c r="Y1" s="211" t="s">
        <v>5961</v>
      </c>
      <c r="Z1" s="211" t="s">
        <v>5961</v>
      </c>
      <c r="AA1" s="211" t="s">
        <v>5961</v>
      </c>
      <c r="AB1" s="211" t="s">
        <v>5961</v>
      </c>
      <c r="AC1" s="211" t="s">
        <v>5961</v>
      </c>
      <c r="AD1" s="211" t="s">
        <v>5961</v>
      </c>
      <c r="AE1" s="211" t="s">
        <v>5961</v>
      </c>
      <c r="AF1" s="211" t="s">
        <v>5961</v>
      </c>
      <c r="AG1" s="211" t="s">
        <v>5961</v>
      </c>
      <c r="AH1" s="211" t="s">
        <v>5961</v>
      </c>
      <c r="AI1" s="211" t="s">
        <v>5961</v>
      </c>
      <c r="AJ1" s="211" t="s">
        <v>5961</v>
      </c>
      <c r="AK1" s="211" t="s">
        <v>5961</v>
      </c>
      <c r="AL1" s="211" t="s">
        <v>5961</v>
      </c>
      <c r="AM1" s="211" t="s">
        <v>5961</v>
      </c>
      <c r="AN1" s="212" t="s">
        <v>5961</v>
      </c>
      <c r="AO1" s="212" t="s">
        <v>5961</v>
      </c>
      <c r="AP1" s="212" t="s">
        <v>5961</v>
      </c>
      <c r="AQ1" s="212" t="s">
        <v>5961</v>
      </c>
      <c r="AR1" s="211" t="s">
        <v>5962</v>
      </c>
      <c r="AS1" s="211" t="s">
        <v>5962</v>
      </c>
      <c r="AT1" s="211" t="s">
        <v>5962</v>
      </c>
      <c r="AU1" s="211" t="s">
        <v>5962</v>
      </c>
      <c r="AV1" s="211" t="s">
        <v>5962</v>
      </c>
      <c r="AW1" s="211" t="s">
        <v>5962</v>
      </c>
      <c r="AX1" s="211" t="s">
        <v>5962</v>
      </c>
      <c r="AY1" s="211" t="s">
        <v>5962</v>
      </c>
      <c r="AZ1" s="211" t="s">
        <v>5962</v>
      </c>
      <c r="BA1" s="211" t="s">
        <v>5962</v>
      </c>
      <c r="BB1" s="211" t="s">
        <v>5962</v>
      </c>
      <c r="BC1" s="211" t="s">
        <v>5962</v>
      </c>
      <c r="BD1" s="211" t="s">
        <v>5962</v>
      </c>
      <c r="BE1" s="211" t="s">
        <v>5962</v>
      </c>
      <c r="BF1" s="211" t="s">
        <v>5962</v>
      </c>
      <c r="BG1" s="211" t="s">
        <v>5962</v>
      </c>
      <c r="BH1" s="211" t="s">
        <v>5962</v>
      </c>
      <c r="BI1" s="212" t="s">
        <v>5962</v>
      </c>
      <c r="BJ1" s="212" t="s">
        <v>5962</v>
      </c>
      <c r="BK1" s="212" t="s">
        <v>5962</v>
      </c>
      <c r="BL1" s="212" t="s">
        <v>5962</v>
      </c>
      <c r="BM1" s="211" t="s">
        <v>4581</v>
      </c>
      <c r="BN1" s="211" t="s">
        <v>4581</v>
      </c>
      <c r="BO1" s="211" t="s">
        <v>4581</v>
      </c>
      <c r="BP1" s="211" t="s">
        <v>4581</v>
      </c>
      <c r="BQ1" s="211" t="s">
        <v>4581</v>
      </c>
      <c r="BR1" s="211" t="s">
        <v>4581</v>
      </c>
      <c r="BS1" s="211" t="s">
        <v>4581</v>
      </c>
      <c r="BT1" s="211" t="s">
        <v>4581</v>
      </c>
      <c r="BU1" s="211" t="s">
        <v>4581</v>
      </c>
      <c r="BV1" s="211" t="s">
        <v>4581</v>
      </c>
      <c r="BW1" s="211" t="s">
        <v>4581</v>
      </c>
      <c r="BX1" s="211" t="s">
        <v>4581</v>
      </c>
      <c r="BY1" s="211" t="s">
        <v>4581</v>
      </c>
      <c r="BZ1" s="211" t="s">
        <v>4581</v>
      </c>
      <c r="CA1" s="211" t="s">
        <v>4581</v>
      </c>
      <c r="CB1" s="211" t="s">
        <v>4581</v>
      </c>
      <c r="CC1" s="211" t="s">
        <v>4581</v>
      </c>
      <c r="CD1" s="211" t="s">
        <v>4581</v>
      </c>
      <c r="CE1" s="216" t="s">
        <v>4581</v>
      </c>
      <c r="CF1" s="216" t="s">
        <v>4581</v>
      </c>
      <c r="CG1" s="216" t="s">
        <v>4581</v>
      </c>
      <c r="CH1" s="216" t="s">
        <v>4581</v>
      </c>
    </row>
    <row r="2" spans="1:86" ht="14.4" x14ac:dyDescent="0.25">
      <c r="A2" s="211" t="s">
        <v>5587</v>
      </c>
      <c r="B2" s="211" t="s">
        <v>5963</v>
      </c>
      <c r="C2" s="198" t="s">
        <v>4519</v>
      </c>
      <c r="D2" s="198" t="s">
        <v>4520</v>
      </c>
      <c r="E2" s="198" t="s">
        <v>4521</v>
      </c>
      <c r="F2" s="199" t="s">
        <v>4534</v>
      </c>
      <c r="G2" s="199" t="s">
        <v>4522</v>
      </c>
      <c r="H2" s="199" t="s">
        <v>4523</v>
      </c>
      <c r="I2" s="198" t="s">
        <v>4582</v>
      </c>
      <c r="J2" s="198" t="s">
        <v>4524</v>
      </c>
      <c r="K2" s="199" t="s">
        <v>4525</v>
      </c>
      <c r="L2" s="198" t="s">
        <v>4526</v>
      </c>
      <c r="M2" s="198" t="s">
        <v>5592</v>
      </c>
      <c r="N2" s="198" t="s">
        <v>5593</v>
      </c>
      <c r="O2" s="198" t="s">
        <v>5594</v>
      </c>
      <c r="P2" s="198" t="s">
        <v>5597</v>
      </c>
      <c r="Q2" s="198" t="s">
        <v>5596</v>
      </c>
      <c r="R2" s="198" t="s">
        <v>5598</v>
      </c>
      <c r="S2" s="198" t="s">
        <v>5595</v>
      </c>
      <c r="T2" s="198" t="s">
        <v>5599</v>
      </c>
      <c r="U2" s="198" t="s">
        <v>5600</v>
      </c>
      <c r="V2" s="198" t="s">
        <v>5601</v>
      </c>
      <c r="W2" s="211" t="s">
        <v>5964</v>
      </c>
      <c r="X2" s="198" t="s">
        <v>4519</v>
      </c>
      <c r="Y2" s="198" t="s">
        <v>4520</v>
      </c>
      <c r="Z2" s="198" t="s">
        <v>4521</v>
      </c>
      <c r="AA2" s="199" t="s">
        <v>4534</v>
      </c>
      <c r="AB2" s="199" t="s">
        <v>4522</v>
      </c>
      <c r="AC2" s="199" t="s">
        <v>4523</v>
      </c>
      <c r="AD2" s="198" t="s">
        <v>4582</v>
      </c>
      <c r="AE2" s="198" t="s">
        <v>4524</v>
      </c>
      <c r="AF2" s="199" t="s">
        <v>4525</v>
      </c>
      <c r="AG2" s="198" t="s">
        <v>4526</v>
      </c>
      <c r="AH2" s="198" t="s">
        <v>5592</v>
      </c>
      <c r="AI2" s="198" t="s">
        <v>5593</v>
      </c>
      <c r="AJ2" s="198" t="s">
        <v>5594</v>
      </c>
      <c r="AK2" s="198" t="s">
        <v>5597</v>
      </c>
      <c r="AL2" s="198" t="s">
        <v>5596</v>
      </c>
      <c r="AM2" s="198" t="s">
        <v>5598</v>
      </c>
      <c r="AN2" s="198" t="s">
        <v>5595</v>
      </c>
      <c r="AO2" s="198" t="s">
        <v>5599</v>
      </c>
      <c r="AP2" s="198" t="s">
        <v>5600</v>
      </c>
      <c r="AQ2" s="198" t="s">
        <v>5601</v>
      </c>
      <c r="AR2" s="211" t="s">
        <v>5965</v>
      </c>
      <c r="AS2" s="198" t="s">
        <v>4519</v>
      </c>
      <c r="AT2" s="198" t="s">
        <v>4520</v>
      </c>
      <c r="AU2" s="198" t="s">
        <v>4521</v>
      </c>
      <c r="AV2" s="199" t="s">
        <v>4534</v>
      </c>
      <c r="AW2" s="199" t="s">
        <v>4522</v>
      </c>
      <c r="AX2" s="199" t="s">
        <v>4523</v>
      </c>
      <c r="AY2" s="198" t="s">
        <v>4582</v>
      </c>
      <c r="AZ2" s="198" t="s">
        <v>4524</v>
      </c>
      <c r="BA2" s="199" t="s">
        <v>4525</v>
      </c>
      <c r="BB2" s="198" t="s">
        <v>4526</v>
      </c>
      <c r="BC2" s="198" t="s">
        <v>5592</v>
      </c>
      <c r="BD2" s="198" t="s">
        <v>5593</v>
      </c>
      <c r="BE2" s="198" t="s">
        <v>5594</v>
      </c>
      <c r="BF2" s="198" t="s">
        <v>5597</v>
      </c>
      <c r="BG2" s="198" t="s">
        <v>5596</v>
      </c>
      <c r="BH2" s="198" t="s">
        <v>5598</v>
      </c>
      <c r="BI2" s="198" t="s">
        <v>5595</v>
      </c>
      <c r="BJ2" s="198" t="s">
        <v>5599</v>
      </c>
      <c r="BK2" s="198" t="s">
        <v>5600</v>
      </c>
      <c r="BL2" s="198" t="s">
        <v>5601</v>
      </c>
      <c r="BM2" s="211" t="s">
        <v>5966</v>
      </c>
      <c r="BN2" s="198" t="s">
        <v>4519</v>
      </c>
      <c r="BO2" s="198" t="s">
        <v>4520</v>
      </c>
      <c r="BP2" s="198" t="s">
        <v>4521</v>
      </c>
      <c r="BQ2" s="199" t="s">
        <v>4534</v>
      </c>
      <c r="BR2" s="199" t="s">
        <v>4522</v>
      </c>
      <c r="BS2" s="199" t="s">
        <v>4523</v>
      </c>
      <c r="BT2" s="198" t="s">
        <v>4582</v>
      </c>
      <c r="BU2" s="198" t="s">
        <v>4524</v>
      </c>
      <c r="BV2" s="199" t="s">
        <v>4525</v>
      </c>
      <c r="BW2" s="198" t="s">
        <v>4526</v>
      </c>
      <c r="BX2" s="198" t="s">
        <v>5592</v>
      </c>
      <c r="BY2" s="198" t="s">
        <v>5593</v>
      </c>
      <c r="BZ2" s="198" t="s">
        <v>5594</v>
      </c>
      <c r="CA2" s="198" t="s">
        <v>5597</v>
      </c>
      <c r="CB2" s="198" t="s">
        <v>5596</v>
      </c>
      <c r="CC2" s="198" t="s">
        <v>5598</v>
      </c>
      <c r="CD2" s="198" t="s">
        <v>5595</v>
      </c>
      <c r="CE2" s="198" t="s">
        <v>5599</v>
      </c>
      <c r="CF2" s="198" t="s">
        <v>5600</v>
      </c>
      <c r="CG2" s="198" t="s">
        <v>5601</v>
      </c>
      <c r="CH2" s="216" t="s">
        <v>5967</v>
      </c>
    </row>
    <row r="3" spans="1:86" ht="14.4" x14ac:dyDescent="0.25">
      <c r="A3" s="211">
        <v>1</v>
      </c>
      <c r="B3">
        <f>SUMIFS('Pres Converted'!S$2:S$623,'Pres Converted'!$C$2:$C$623,B$1,'Pres Converted'!$B$2:$B$623,$A3)</f>
        <v>5035</v>
      </c>
      <c r="C3">
        <f>SUMIFS('Pres Converted'!I$2:I$623,'Pres Converted'!$C$2:$C$623,C$1,'Pres Converted'!$B$2:$B$623,$A3)</f>
        <v>1929</v>
      </c>
      <c r="D3">
        <f>SUMIFS('Pres Converted'!J$2:J$623,'Pres Converted'!$C$2:$C$623,D$1,'Pres Converted'!$B$2:$B$623,$A3)</f>
        <v>1538</v>
      </c>
      <c r="E3">
        <f>SUMIFS('Pres Converted'!K$2:K$623,'Pres Converted'!$C$2:$C$623,E$1,'Pres Converted'!$B$2:$B$623,$A3)</f>
        <v>7</v>
      </c>
      <c r="F3">
        <f>SUMIFS('Pres Converted'!L$2:L$623,'Pres Converted'!$C$2:$C$623,F$1,'Pres Converted'!$B$2:$B$623,$A3)</f>
        <v>10</v>
      </c>
      <c r="G3">
        <f>SUMIFS('Pres Converted'!M$2:M$623,'Pres Converted'!$C$2:$C$623,G$1,'Pres Converted'!$B$2:$B$623,$A3)</f>
        <v>7</v>
      </c>
      <c r="H3">
        <f>SUMIFS('Pres Converted'!N$2:N$623,'Pres Converted'!$C$2:$C$623,H$1,'Pres Converted'!$B$2:$B$623,$A3)</f>
        <v>6</v>
      </c>
      <c r="I3">
        <f>SUMIFS('Pres Converted'!O$2:O$623,'Pres Converted'!$C$2:$C$623,I$1,'Pres Converted'!$B$2:$B$623,$A3)</f>
        <v>22</v>
      </c>
      <c r="J3">
        <f>SUMIFS('Pres Converted'!P$2:P$623,'Pres Converted'!$C$2:$C$623,J$1,'Pres Converted'!$B$2:$B$623,$A3)</f>
        <v>1499</v>
      </c>
      <c r="K3">
        <f>SUMIFS('Pres Converted'!Q$2:Q$623,'Pres Converted'!$C$2:$C$623,K$1,'Pres Converted'!$B$2:$B$623,$A3)</f>
        <v>9</v>
      </c>
      <c r="L3">
        <f>SUMIFS('Pres Converted'!R$2:R$623,'Pres Converted'!$C$2:$C$623,L$1,'Pres Converted'!$B$2:$B$623,$A3)</f>
        <v>8</v>
      </c>
      <c r="M3">
        <f t="shared" ref="M3:M43" si="0">C3/B3</f>
        <v>0.38311817279046673</v>
      </c>
      <c r="N3">
        <f t="shared" ref="N3:N43" si="1">E3/B3</f>
        <v>1.3902681231380337E-3</v>
      </c>
      <c r="O3">
        <f t="shared" ref="O3:O43" si="2">D3/B3</f>
        <v>0.3054617676266137</v>
      </c>
      <c r="P3">
        <f t="shared" ref="P3:P43" si="3">I3/B3</f>
        <v>4.3694141012909629E-3</v>
      </c>
      <c r="Q3">
        <f t="shared" ref="Q3:Q43" si="4">J3/B3</f>
        <v>0.29771598808341609</v>
      </c>
      <c r="R3">
        <f t="shared" ref="R3:R43" si="5">F3/B3</f>
        <v>1.9860973187686196E-3</v>
      </c>
      <c r="S3">
        <f t="shared" ref="S3:S43" si="6">G3/B3</f>
        <v>1.3902681231380337E-3</v>
      </c>
      <c r="T3">
        <f t="shared" ref="T3:T43" si="7">H3/B3</f>
        <v>1.1916583912611719E-3</v>
      </c>
      <c r="U3">
        <f t="shared" ref="U3:U43" si="8">K3/B3</f>
        <v>1.7874875868917578E-3</v>
      </c>
      <c r="V3">
        <f t="shared" ref="V3:V43" si="9">L3/B3</f>
        <v>1.5888778550148957E-3</v>
      </c>
      <c r="W3">
        <f>SUMIFS('Pres Converted'!S$2:S$623,'Pres Converted'!$C$2:$C$623,W$1,'Pres Converted'!$B$2:$B$623,$A3)</f>
        <v>1020</v>
      </c>
      <c r="X3">
        <f>SUMIFS('Pres Converted'!I$2:I$623,'Pres Converted'!$C$2:$C$623,X$1,'Pres Converted'!$B$2:$B$623,$A3)</f>
        <v>365</v>
      </c>
      <c r="Y3">
        <f>SUMIFS('Pres Converted'!J$2:J$623,'Pres Converted'!$C$2:$C$623,Y$1,'Pres Converted'!$B$2:$B$623,$A3)</f>
        <v>326</v>
      </c>
      <c r="Z3">
        <f>SUMIFS('Pres Converted'!K$2:K$623,'Pres Converted'!$C$2:$C$623,Z$1,'Pres Converted'!$B$2:$B$623,$A3)</f>
        <v>1</v>
      </c>
      <c r="AA3">
        <f>SUMIFS('Pres Converted'!L$2:L$623,'Pres Converted'!$C$2:$C$623,AA$1,'Pres Converted'!$B$2:$B$623,$A3)</f>
        <v>1</v>
      </c>
      <c r="AB3">
        <f>SUMIFS('Pres Converted'!M$2:M$623,'Pres Converted'!$C$2:$C$623,AB$1,'Pres Converted'!$B$2:$B$623,$A3)</f>
        <v>1</v>
      </c>
      <c r="AC3">
        <f>SUMIFS('Pres Converted'!N$2:N$623,'Pres Converted'!$C$2:$C$623,AC$1,'Pres Converted'!$B$2:$B$623,$A3)</f>
        <v>0</v>
      </c>
      <c r="AD3">
        <f>SUMIFS('Pres Converted'!O$2:O$623,'Pres Converted'!$C$2:$C$623,AD$1,'Pres Converted'!$B$2:$B$623,$A3)</f>
        <v>5</v>
      </c>
      <c r="AE3">
        <f>SUMIFS('Pres Converted'!P$2:P$623,'Pres Converted'!$C$2:$C$623,AE$1,'Pres Converted'!$B$2:$B$623,$A3)</f>
        <v>316</v>
      </c>
      <c r="AF3">
        <f>SUMIFS('Pres Converted'!Q$2:Q$623,'Pres Converted'!$C$2:$C$623,AF$1,'Pres Converted'!$B$2:$B$623,$A3)</f>
        <v>2</v>
      </c>
      <c r="AG3">
        <f>SUMIFS('Pres Converted'!R$2:R$623,'Pres Converted'!$C$2:$C$623,AG$1,'Pres Converted'!$B$2:$B$623,$A3)</f>
        <v>3</v>
      </c>
      <c r="AH3">
        <f>X3/W3</f>
        <v>0.35784313725490197</v>
      </c>
      <c r="AI3">
        <f>Z3/W3</f>
        <v>9.8039215686274508E-4</v>
      </c>
      <c r="AJ3">
        <f>Y3/W3</f>
        <v>0.31960784313725488</v>
      </c>
      <c r="AK3">
        <f>AD3/W3</f>
        <v>4.9019607843137254E-3</v>
      </c>
      <c r="AL3">
        <f>AE3/W3</f>
        <v>0.30980392156862746</v>
      </c>
      <c r="AM3">
        <f>AA3/W3</f>
        <v>9.8039215686274508E-4</v>
      </c>
      <c r="AN3">
        <f>AB3/W3</f>
        <v>9.8039215686274508E-4</v>
      </c>
      <c r="AO3">
        <f>AC3/W3</f>
        <v>0</v>
      </c>
      <c r="AP3">
        <f>AF3/W3</f>
        <v>1.9607843137254902E-3</v>
      </c>
      <c r="AQ3">
        <f>AG3/W3</f>
        <v>2.9411764705882353E-3</v>
      </c>
      <c r="AR3">
        <f>SUMIFS('Pres Converted'!S$2:S$623,'Pres Converted'!$C$2:$C$623,AR$1,'Pres Converted'!$B$2:$B$623,$A3)</f>
        <v>705</v>
      </c>
      <c r="AS3">
        <f>SUMIFS('Pres Converted'!I$2:I$623,'Pres Converted'!$C$2:$C$623,AS$1,'Pres Converted'!$B$2:$B$623,$A3)</f>
        <v>201</v>
      </c>
      <c r="AT3">
        <f>SUMIFS('Pres Converted'!J$2:J$623,'Pres Converted'!$C$2:$C$623,AT$1,'Pres Converted'!$B$2:$B$623,$A3)</f>
        <v>191</v>
      </c>
      <c r="AU3">
        <f>SUMIFS('Pres Converted'!K$2:K$623,'Pres Converted'!$C$2:$C$623,AU$1,'Pres Converted'!$B$2:$B$623,$A3)</f>
        <v>1</v>
      </c>
      <c r="AV3">
        <f>SUMIFS('Pres Converted'!L$2:L$623,'Pres Converted'!$C$2:$C$623,AV$1,'Pres Converted'!$B$2:$B$623,$A3)</f>
        <v>0</v>
      </c>
      <c r="AW3">
        <f>SUMIFS('Pres Converted'!M$2:M$623,'Pres Converted'!$C$2:$C$623,AW$1,'Pres Converted'!$B$2:$B$623,$A3)</f>
        <v>2</v>
      </c>
      <c r="AX3">
        <f>SUMIFS('Pres Converted'!N$2:N$623,'Pres Converted'!$C$2:$C$623,AX$1,'Pres Converted'!$B$2:$B$623,$A3)</f>
        <v>1</v>
      </c>
      <c r="AY3">
        <f>SUMIFS('Pres Converted'!O$2:O$623,'Pres Converted'!$C$2:$C$623,AY$1,'Pres Converted'!$B$2:$B$623,$A3)</f>
        <v>3</v>
      </c>
      <c r="AZ3">
        <f>SUMIFS('Pres Converted'!P$2:P$623,'Pres Converted'!$C$2:$C$623,AZ$1,'Pres Converted'!$B$2:$B$623,$A3)</f>
        <v>305</v>
      </c>
      <c r="BA3">
        <f>SUMIFS('Pres Converted'!Q$2:Q$623,'Pres Converted'!$C$2:$C$623,BA$1,'Pres Converted'!$B$2:$B$623,$A3)</f>
        <v>1</v>
      </c>
      <c r="BB3">
        <f>SUMIFS('Pres Converted'!R$2:R$623,'Pres Converted'!$C$2:$C$623,BB$1,'Pres Converted'!$B$2:$B$623,$A3)</f>
        <v>0</v>
      </c>
      <c r="BC3">
        <f>AS3/AR3</f>
        <v>0.28510638297872343</v>
      </c>
      <c r="BD3">
        <f>AU3/AR3</f>
        <v>1.4184397163120568E-3</v>
      </c>
      <c r="BE3">
        <f>AT3/AR3</f>
        <v>0.27092198581560284</v>
      </c>
      <c r="BF3">
        <f>AY3/AR3</f>
        <v>4.2553191489361703E-3</v>
      </c>
      <c r="BG3">
        <f>AZ3/AR3</f>
        <v>0.43262411347517732</v>
      </c>
      <c r="BH3">
        <f>AV3/AR3</f>
        <v>0</v>
      </c>
      <c r="BI3">
        <f>AW3/AR3</f>
        <v>2.8368794326241137E-3</v>
      </c>
      <c r="BJ3">
        <f>AX3/AR3</f>
        <v>1.4184397163120568E-3</v>
      </c>
      <c r="BK3">
        <f>BA3/AR3</f>
        <v>1.4184397163120568E-3</v>
      </c>
      <c r="BL3">
        <f>BB3/AR3</f>
        <v>0</v>
      </c>
      <c r="BM3">
        <f>B3+W3+AR3</f>
        <v>6760</v>
      </c>
      <c r="BN3">
        <f t="shared" ref="BN3:BW3" si="10">C3+X3+AS3</f>
        <v>2495</v>
      </c>
      <c r="BO3">
        <f t="shared" si="10"/>
        <v>2055</v>
      </c>
      <c r="BP3">
        <f t="shared" si="10"/>
        <v>9</v>
      </c>
      <c r="BQ3">
        <f t="shared" si="10"/>
        <v>11</v>
      </c>
      <c r="BR3">
        <f t="shared" si="10"/>
        <v>10</v>
      </c>
      <c r="BS3">
        <f t="shared" si="10"/>
        <v>7</v>
      </c>
      <c r="BT3">
        <f t="shared" si="10"/>
        <v>30</v>
      </c>
      <c r="BU3">
        <f t="shared" si="10"/>
        <v>2120</v>
      </c>
      <c r="BV3">
        <f t="shared" si="10"/>
        <v>12</v>
      </c>
      <c r="BW3">
        <f t="shared" si="10"/>
        <v>11</v>
      </c>
      <c r="BX3">
        <f>BN3/BM3</f>
        <v>0.36908284023668642</v>
      </c>
      <c r="BY3">
        <f>BP3/BM3</f>
        <v>1.3313609467455621E-3</v>
      </c>
      <c r="BZ3">
        <f>BO3/BM3</f>
        <v>0.30399408284023671</v>
      </c>
      <c r="CA3">
        <f>BT3/BM3</f>
        <v>4.4378698224852072E-3</v>
      </c>
      <c r="CB3">
        <f>BU3/BM3</f>
        <v>0.31360946745562129</v>
      </c>
      <c r="CC3">
        <f>BQ3/BM3</f>
        <v>1.6272189349112425E-3</v>
      </c>
      <c r="CD3">
        <f>BR3/BM3</f>
        <v>1.4792899408284023E-3</v>
      </c>
      <c r="CE3">
        <f>BS3/BM3</f>
        <v>1.0355029585798817E-3</v>
      </c>
      <c r="CF3">
        <f>BV3/BM3</f>
        <v>1.7751479289940828E-3</v>
      </c>
      <c r="CG3">
        <f>BW3/BM3</f>
        <v>1.6272189349112425E-3</v>
      </c>
      <c r="CH3" s="193">
        <f>IF(BM3=0,10,IF(MAX(BN3:BW3)=LARGE(BN3:BW3,2),9,IF(BN3=MAX(BN3:BW3),BX3,IF(BP3=MAX(BN3:BW3),BY3+1,IF(BO3=MAX(BN3:BW3),BZ3+2,IF(BT3=MAX(BN3:BW3),CA3+3,IF(BU3=MAX(BN3:BW3),CB3+4,IF(BQ3=MAX(BV3:BW3),CC3+5,IF(BR3=MAX(BN3:BW3),CD3+6,IF(BS3=MAX(BN3:BW3),CE3+7,IF(BV3=MAX(BN3:BW3),CF3+8,-1)))))))))))</f>
        <v>0.36908284023668642</v>
      </c>
    </row>
    <row r="4" spans="1:86" ht="14.4" x14ac:dyDescent="0.25">
      <c r="A4" s="211">
        <f>A3+1</f>
        <v>2</v>
      </c>
      <c r="B4">
        <f>SUMIFS('Pres Converted'!S$2:S$623,'Pres Converted'!$C$2:$C$623,B$1,'Pres Converted'!$B$2:$B$623,$A4)</f>
        <v>5814</v>
      </c>
      <c r="C4">
        <f>SUMIFS('Pres Converted'!I$2:I$623,'Pres Converted'!$C$2:$C$623,C$1,'Pres Converted'!$B$2:$B$623,$A4)</f>
        <v>2248</v>
      </c>
      <c r="D4">
        <f>SUMIFS('Pres Converted'!J$2:J$623,'Pres Converted'!$C$2:$C$623,D$1,'Pres Converted'!$B$2:$B$623,$A4)</f>
        <v>1928</v>
      </c>
      <c r="E4">
        <f>SUMIFS('Pres Converted'!K$2:K$623,'Pres Converted'!$C$2:$C$623,E$1,'Pres Converted'!$B$2:$B$623,$A4)</f>
        <v>2</v>
      </c>
      <c r="F4">
        <f>SUMIFS('Pres Converted'!L$2:L$623,'Pres Converted'!$C$2:$C$623,F$1,'Pres Converted'!$B$2:$B$623,$A4)</f>
        <v>21</v>
      </c>
      <c r="G4">
        <f>SUMIFS('Pres Converted'!M$2:M$623,'Pres Converted'!$C$2:$C$623,G$1,'Pres Converted'!$B$2:$B$623,$A4)</f>
        <v>6</v>
      </c>
      <c r="H4">
        <f>SUMIFS('Pres Converted'!N$2:N$623,'Pres Converted'!$C$2:$C$623,H$1,'Pres Converted'!$B$2:$B$623,$A4)</f>
        <v>4</v>
      </c>
      <c r="I4">
        <f>SUMIFS('Pres Converted'!O$2:O$623,'Pres Converted'!$C$2:$C$623,I$1,'Pres Converted'!$B$2:$B$623,$A4)</f>
        <v>33</v>
      </c>
      <c r="J4">
        <f>SUMIFS('Pres Converted'!P$2:P$623,'Pres Converted'!$C$2:$C$623,J$1,'Pres Converted'!$B$2:$B$623,$A4)</f>
        <v>1558</v>
      </c>
      <c r="K4">
        <f>SUMIFS('Pres Converted'!Q$2:Q$623,'Pres Converted'!$C$2:$C$623,K$1,'Pres Converted'!$B$2:$B$623,$A4)</f>
        <v>6</v>
      </c>
      <c r="L4">
        <f>SUMIFS('Pres Converted'!R$2:R$623,'Pres Converted'!$C$2:$C$623,L$1,'Pres Converted'!$B$2:$B$623,$A4)</f>
        <v>8</v>
      </c>
      <c r="M4">
        <f t="shared" si="0"/>
        <v>0.3866529067767458</v>
      </c>
      <c r="N4">
        <f t="shared" si="1"/>
        <v>3.4399724802201581E-4</v>
      </c>
      <c r="O4">
        <f t="shared" si="2"/>
        <v>0.33161334709322327</v>
      </c>
      <c r="P4">
        <f t="shared" si="3"/>
        <v>5.6759545923632613E-3</v>
      </c>
      <c r="Q4">
        <f t="shared" si="4"/>
        <v>0.26797385620915032</v>
      </c>
      <c r="R4">
        <f t="shared" si="5"/>
        <v>3.6119711042311661E-3</v>
      </c>
      <c r="S4">
        <f t="shared" si="6"/>
        <v>1.0319917440660474E-3</v>
      </c>
      <c r="T4">
        <f t="shared" si="7"/>
        <v>6.8799449604403163E-4</v>
      </c>
      <c r="U4">
        <f t="shared" si="8"/>
        <v>1.0319917440660474E-3</v>
      </c>
      <c r="V4">
        <f t="shared" si="9"/>
        <v>1.3759889920880633E-3</v>
      </c>
      <c r="W4">
        <f>SUMIFS('Pres Converted'!S$2:S$623,'Pres Converted'!$C$2:$C$623,W$1,'Pres Converted'!$B$2:$B$623,$A4)</f>
        <v>1340</v>
      </c>
      <c r="X4">
        <f>SUMIFS('Pres Converted'!I$2:I$623,'Pres Converted'!$C$2:$C$623,X$1,'Pres Converted'!$B$2:$B$623,$A4)</f>
        <v>496</v>
      </c>
      <c r="Y4">
        <f>SUMIFS('Pres Converted'!J$2:J$623,'Pres Converted'!$C$2:$C$623,Y$1,'Pres Converted'!$B$2:$B$623,$A4)</f>
        <v>470</v>
      </c>
      <c r="Z4">
        <f>SUMIFS('Pres Converted'!K$2:K$623,'Pres Converted'!$C$2:$C$623,Z$1,'Pres Converted'!$B$2:$B$623,$A4)</f>
        <v>3</v>
      </c>
      <c r="AA4">
        <f>SUMIFS('Pres Converted'!L$2:L$623,'Pres Converted'!$C$2:$C$623,AA$1,'Pres Converted'!$B$2:$B$623,$A4)</f>
        <v>2</v>
      </c>
      <c r="AB4">
        <f>SUMIFS('Pres Converted'!M$2:M$623,'Pres Converted'!$C$2:$C$623,AB$1,'Pres Converted'!$B$2:$B$623,$A4)</f>
        <v>0</v>
      </c>
      <c r="AC4">
        <f>SUMIFS('Pres Converted'!N$2:N$623,'Pres Converted'!$C$2:$C$623,AC$1,'Pres Converted'!$B$2:$B$623,$A4)</f>
        <v>1</v>
      </c>
      <c r="AD4">
        <f>SUMIFS('Pres Converted'!O$2:O$623,'Pres Converted'!$C$2:$C$623,AD$1,'Pres Converted'!$B$2:$B$623,$A4)</f>
        <v>7</v>
      </c>
      <c r="AE4">
        <f>SUMIFS('Pres Converted'!P$2:P$623,'Pres Converted'!$C$2:$C$623,AE$1,'Pres Converted'!$B$2:$B$623,$A4)</f>
        <v>360</v>
      </c>
      <c r="AF4">
        <f>SUMIFS('Pres Converted'!Q$2:Q$623,'Pres Converted'!$C$2:$C$623,AF$1,'Pres Converted'!$B$2:$B$623,$A4)</f>
        <v>1</v>
      </c>
      <c r="AG4">
        <f>SUMIFS('Pres Converted'!R$2:R$623,'Pres Converted'!$C$2:$C$623,AG$1,'Pres Converted'!$B$2:$B$623,$A4)</f>
        <v>0</v>
      </c>
      <c r="AH4">
        <f t="shared" ref="AH4:AH42" si="11">X4/W4</f>
        <v>0.37014925373134328</v>
      </c>
      <c r="AI4">
        <f t="shared" ref="AI4:AI42" si="12">Z4/W4</f>
        <v>2.2388059701492539E-3</v>
      </c>
      <c r="AJ4">
        <f t="shared" ref="AJ4:AJ42" si="13">Y4/W4</f>
        <v>0.35074626865671643</v>
      </c>
      <c r="AK4">
        <f t="shared" ref="AK4:AK42" si="14">AD4/W4</f>
        <v>5.2238805970149255E-3</v>
      </c>
      <c r="AL4">
        <f t="shared" ref="AL4:AL42" si="15">AE4/W4</f>
        <v>0.26865671641791045</v>
      </c>
      <c r="AM4">
        <f t="shared" ref="AM4:AM42" si="16">AA4/W4</f>
        <v>1.4925373134328358E-3</v>
      </c>
      <c r="AN4">
        <f t="shared" ref="AN4:AN42" si="17">AB4/W4</f>
        <v>0</v>
      </c>
      <c r="AO4">
        <f t="shared" ref="AO4:AO42" si="18">AC4/W4</f>
        <v>7.4626865671641792E-4</v>
      </c>
      <c r="AP4">
        <f t="shared" ref="AP4:AP42" si="19">AF4/W4</f>
        <v>7.4626865671641792E-4</v>
      </c>
      <c r="AQ4">
        <f t="shared" ref="AQ4:AQ42" si="20">AG4/W4</f>
        <v>0</v>
      </c>
      <c r="AR4">
        <f>SUMIFS('Pres Converted'!S$2:S$623,'Pres Converted'!$C$2:$C$623,AR$1,'Pres Converted'!$B$2:$B$623,$A4)</f>
        <v>565</v>
      </c>
      <c r="AS4">
        <f>SUMIFS('Pres Converted'!I$2:I$623,'Pres Converted'!$C$2:$C$623,AS$1,'Pres Converted'!$B$2:$B$623,$A4)</f>
        <v>172</v>
      </c>
      <c r="AT4">
        <f>SUMIFS('Pres Converted'!J$2:J$623,'Pres Converted'!$C$2:$C$623,AT$1,'Pres Converted'!$B$2:$B$623,$A4)</f>
        <v>167</v>
      </c>
      <c r="AU4">
        <f>SUMIFS('Pres Converted'!K$2:K$623,'Pres Converted'!$C$2:$C$623,AU$1,'Pres Converted'!$B$2:$B$623,$A4)</f>
        <v>2</v>
      </c>
      <c r="AV4">
        <f>SUMIFS('Pres Converted'!L$2:L$623,'Pres Converted'!$C$2:$C$623,AV$1,'Pres Converted'!$B$2:$B$623,$A4)</f>
        <v>0</v>
      </c>
      <c r="AW4">
        <f>SUMIFS('Pres Converted'!M$2:M$623,'Pres Converted'!$C$2:$C$623,AW$1,'Pres Converted'!$B$2:$B$623,$A4)</f>
        <v>1</v>
      </c>
      <c r="AX4">
        <f>SUMIFS('Pres Converted'!N$2:N$623,'Pres Converted'!$C$2:$C$623,AX$1,'Pres Converted'!$B$2:$B$623,$A4)</f>
        <v>1</v>
      </c>
      <c r="AY4">
        <f>SUMIFS('Pres Converted'!O$2:O$623,'Pres Converted'!$C$2:$C$623,AY$1,'Pres Converted'!$B$2:$B$623,$A4)</f>
        <v>1</v>
      </c>
      <c r="AZ4">
        <f>SUMIFS('Pres Converted'!P$2:P$623,'Pres Converted'!$C$2:$C$623,AZ$1,'Pres Converted'!$B$2:$B$623,$A4)</f>
        <v>219</v>
      </c>
      <c r="BA4">
        <f>SUMIFS('Pres Converted'!Q$2:Q$623,'Pres Converted'!$C$2:$C$623,BA$1,'Pres Converted'!$B$2:$B$623,$A4)</f>
        <v>1</v>
      </c>
      <c r="BB4">
        <f>SUMIFS('Pres Converted'!R$2:R$623,'Pres Converted'!$C$2:$C$623,BB$1,'Pres Converted'!$B$2:$B$623,$A4)</f>
        <v>1</v>
      </c>
      <c r="BC4">
        <f t="shared" ref="BC4:BC42" si="21">AS4/AR4</f>
        <v>0.30442477876106194</v>
      </c>
      <c r="BD4">
        <f t="shared" ref="BD4:BD42" si="22">AU4/AR4</f>
        <v>3.5398230088495575E-3</v>
      </c>
      <c r="BE4">
        <f t="shared" ref="BE4:BE42" si="23">AT4/AR4</f>
        <v>0.29557522123893804</v>
      </c>
      <c r="BF4">
        <f t="shared" ref="BF4:BF42" si="24">AY4/AR4</f>
        <v>1.7699115044247787E-3</v>
      </c>
      <c r="BG4">
        <f t="shared" ref="BG4:BG42" si="25">AZ4/AR4</f>
        <v>0.38761061946902653</v>
      </c>
      <c r="BH4">
        <f t="shared" ref="BH4:BH42" si="26">AV4/AR4</f>
        <v>0</v>
      </c>
      <c r="BI4">
        <f t="shared" ref="BI4:BI42" si="27">AW4/AR4</f>
        <v>1.7699115044247787E-3</v>
      </c>
      <c r="BJ4">
        <f t="shared" ref="BJ4:BJ42" si="28">AX4/AR4</f>
        <v>1.7699115044247787E-3</v>
      </c>
      <c r="BK4">
        <f t="shared" ref="BK4:BK42" si="29">BA4/AR4</f>
        <v>1.7699115044247787E-3</v>
      </c>
      <c r="BL4">
        <f t="shared" ref="BL4:BL42" si="30">BB4/AR4</f>
        <v>1.7699115044247787E-3</v>
      </c>
      <c r="BM4">
        <f t="shared" ref="BM4:BM42" si="31">B4+W4+AR4</f>
        <v>7719</v>
      </c>
      <c r="BN4">
        <f t="shared" ref="BN4:BN42" si="32">C4+X4+AS4</f>
        <v>2916</v>
      </c>
      <c r="BO4">
        <f t="shared" ref="BO4:BO42" si="33">D4+Y4+AT4</f>
        <v>2565</v>
      </c>
      <c r="BP4">
        <f t="shared" ref="BP4:BP42" si="34">E4+Z4+AU4</f>
        <v>7</v>
      </c>
      <c r="BQ4">
        <f t="shared" ref="BQ4:BQ42" si="35">F4+AA4+AV4</f>
        <v>23</v>
      </c>
      <c r="BR4">
        <f t="shared" ref="BR4:BR42" si="36">G4+AB4+AW4</f>
        <v>7</v>
      </c>
      <c r="BS4">
        <f t="shared" ref="BS4:BS42" si="37">H4+AC4+AX4</f>
        <v>6</v>
      </c>
      <c r="BT4">
        <f t="shared" ref="BT4:BT42" si="38">I4+AD4+AY4</f>
        <v>41</v>
      </c>
      <c r="BU4">
        <f t="shared" ref="BU4:BU42" si="39">J4+AE4+AZ4</f>
        <v>2137</v>
      </c>
      <c r="BV4">
        <f t="shared" ref="BV4:BV42" si="40">K4+AF4+BA4</f>
        <v>8</v>
      </c>
      <c r="BW4">
        <f t="shared" ref="BW4:BW42" si="41">L4+AG4+BB4</f>
        <v>9</v>
      </c>
      <c r="BX4">
        <f t="shared" ref="BX4:BX42" si="42">BN4/BM4</f>
        <v>0.37776914108045084</v>
      </c>
      <c r="BY4">
        <f t="shared" ref="BY4:BY42" si="43">BP4/BM4</f>
        <v>9.0685321932892861E-4</v>
      </c>
      <c r="BZ4">
        <f t="shared" ref="BZ4:BZ42" si="44">BO4/BM4</f>
        <v>0.33229692965410029</v>
      </c>
      <c r="CA4">
        <f t="shared" ref="CA4:CA42" si="45">BT4/BM4</f>
        <v>5.3115688560694393E-3</v>
      </c>
      <c r="CB4">
        <f t="shared" ref="CB4:CB42" si="46">BU4/BM4</f>
        <v>0.27684933281513152</v>
      </c>
      <c r="CC4">
        <f t="shared" ref="CC4:CC42" si="47">BQ4/BM4</f>
        <v>2.9796605777950512E-3</v>
      </c>
      <c r="CD4">
        <f t="shared" ref="CD4:CD42" si="48">BR4/BM4</f>
        <v>9.0685321932892861E-4</v>
      </c>
      <c r="CE4">
        <f t="shared" ref="CE4:CE42" si="49">BS4/BM4</f>
        <v>7.7730275942479595E-4</v>
      </c>
      <c r="CF4">
        <f t="shared" ref="CF4:CF42" si="50">BV4/BM4</f>
        <v>1.0364036792330613E-3</v>
      </c>
      <c r="CG4">
        <f t="shared" ref="CG4:CG42" si="51">BW4/BM4</f>
        <v>1.165954139137194E-3</v>
      </c>
      <c r="CH4" s="193">
        <f t="shared" ref="CH4:CH42" si="52">IF(BM4=0,10,IF(MAX(BN4:BW4)=LARGE(BN4:BW4,2),9,IF(BN4=MAX(BN4:BW4),BX4,IF(BP4=MAX(BN4:BW4),BY4+1,IF(BO4=MAX(BN4:BW4),BZ4+2,IF(BT4=MAX(BN4:BW4),CA4+3,IF(BU4=MAX(BN4:BW4),CB4+4,IF(BQ4=MAX(BV4:BW4),CC4+5,IF(BR4=MAX(BN4:BW4),CD4+6,IF(BS4=MAX(BN4:BW4),CE4+7,IF(BV4=MAX(BN4:BW4),CF4+8,-1)))))))))))</f>
        <v>0.37776914108045084</v>
      </c>
    </row>
    <row r="5" spans="1:86" ht="14.4" x14ac:dyDescent="0.25">
      <c r="A5" s="211">
        <f t="shared" ref="A5:A42" si="53">A4+1</f>
        <v>3</v>
      </c>
      <c r="B5">
        <f>SUMIFS('Pres Converted'!S$2:S$623,'Pres Converted'!$C$2:$C$623,B$1,'Pres Converted'!$B$2:$B$623,$A5)</f>
        <v>6746</v>
      </c>
      <c r="C5">
        <f>SUMIFS('Pres Converted'!I$2:I$623,'Pres Converted'!$C$2:$C$623,C$1,'Pres Converted'!$B$2:$B$623,$A5)</f>
        <v>2158</v>
      </c>
      <c r="D5">
        <f>SUMIFS('Pres Converted'!J$2:J$623,'Pres Converted'!$C$2:$C$623,D$1,'Pres Converted'!$B$2:$B$623,$A5)</f>
        <v>3327</v>
      </c>
      <c r="E5">
        <f>SUMIFS('Pres Converted'!K$2:K$623,'Pres Converted'!$C$2:$C$623,E$1,'Pres Converted'!$B$2:$B$623,$A5)</f>
        <v>3</v>
      </c>
      <c r="F5">
        <f>SUMIFS('Pres Converted'!L$2:L$623,'Pres Converted'!$C$2:$C$623,F$1,'Pres Converted'!$B$2:$B$623,$A5)</f>
        <v>12</v>
      </c>
      <c r="G5">
        <f>SUMIFS('Pres Converted'!M$2:M$623,'Pres Converted'!$C$2:$C$623,G$1,'Pres Converted'!$B$2:$B$623,$A5)</f>
        <v>11</v>
      </c>
      <c r="H5">
        <f>SUMIFS('Pres Converted'!N$2:N$623,'Pres Converted'!$C$2:$C$623,H$1,'Pres Converted'!$B$2:$B$623,$A5)</f>
        <v>10</v>
      </c>
      <c r="I5">
        <f>SUMIFS('Pres Converted'!O$2:O$623,'Pres Converted'!$C$2:$C$623,I$1,'Pres Converted'!$B$2:$B$623,$A5)</f>
        <v>32</v>
      </c>
      <c r="J5">
        <f>SUMIFS('Pres Converted'!P$2:P$623,'Pres Converted'!$C$2:$C$623,J$1,'Pres Converted'!$B$2:$B$623,$A5)</f>
        <v>1172</v>
      </c>
      <c r="K5">
        <f>SUMIFS('Pres Converted'!Q$2:Q$623,'Pres Converted'!$C$2:$C$623,K$1,'Pres Converted'!$B$2:$B$623,$A5)</f>
        <v>8</v>
      </c>
      <c r="L5">
        <f>SUMIFS('Pres Converted'!R$2:R$623,'Pres Converted'!$C$2:$C$623,L$1,'Pres Converted'!$B$2:$B$623,$A5)</f>
        <v>13</v>
      </c>
      <c r="M5">
        <f t="shared" si="0"/>
        <v>0.3198932700859769</v>
      </c>
      <c r="N5">
        <f t="shared" si="1"/>
        <v>4.447079750963534E-4</v>
      </c>
      <c r="O5">
        <f t="shared" si="2"/>
        <v>0.4931811443818559</v>
      </c>
      <c r="P5">
        <f t="shared" si="3"/>
        <v>4.7435517343611027E-3</v>
      </c>
      <c r="Q5">
        <f t="shared" si="4"/>
        <v>0.17373258227097541</v>
      </c>
      <c r="R5">
        <f t="shared" si="5"/>
        <v>1.7788319003854136E-3</v>
      </c>
      <c r="S5">
        <f t="shared" si="6"/>
        <v>1.6305959086866291E-3</v>
      </c>
      <c r="T5">
        <f t="shared" si="7"/>
        <v>1.4823599169878447E-3</v>
      </c>
      <c r="U5">
        <f t="shared" si="8"/>
        <v>1.1858879335902757E-3</v>
      </c>
      <c r="V5">
        <f t="shared" si="9"/>
        <v>1.9270678920841982E-3</v>
      </c>
      <c r="W5">
        <f>SUMIFS('Pres Converted'!S$2:S$623,'Pres Converted'!$C$2:$C$623,W$1,'Pres Converted'!$B$2:$B$623,$A5)</f>
        <v>1374</v>
      </c>
      <c r="X5">
        <f>SUMIFS('Pres Converted'!I$2:I$623,'Pres Converted'!$C$2:$C$623,X$1,'Pres Converted'!$B$2:$B$623,$A5)</f>
        <v>409</v>
      </c>
      <c r="Y5">
        <f>SUMIFS('Pres Converted'!J$2:J$623,'Pres Converted'!$C$2:$C$623,Y$1,'Pres Converted'!$B$2:$B$623,$A5)</f>
        <v>707</v>
      </c>
      <c r="Z5">
        <f>SUMIFS('Pres Converted'!K$2:K$623,'Pres Converted'!$C$2:$C$623,Z$1,'Pres Converted'!$B$2:$B$623,$A5)</f>
        <v>1</v>
      </c>
      <c r="AA5">
        <f>SUMIFS('Pres Converted'!L$2:L$623,'Pres Converted'!$C$2:$C$623,AA$1,'Pres Converted'!$B$2:$B$623,$A5)</f>
        <v>2</v>
      </c>
      <c r="AB5">
        <f>SUMIFS('Pres Converted'!M$2:M$623,'Pres Converted'!$C$2:$C$623,AB$1,'Pres Converted'!$B$2:$B$623,$A5)</f>
        <v>1</v>
      </c>
      <c r="AC5">
        <f>SUMIFS('Pres Converted'!N$2:N$623,'Pres Converted'!$C$2:$C$623,AC$1,'Pres Converted'!$B$2:$B$623,$A5)</f>
        <v>0</v>
      </c>
      <c r="AD5">
        <f>SUMIFS('Pres Converted'!O$2:O$623,'Pres Converted'!$C$2:$C$623,AD$1,'Pres Converted'!$B$2:$B$623,$A5)</f>
        <v>5</v>
      </c>
      <c r="AE5">
        <f>SUMIFS('Pres Converted'!P$2:P$623,'Pres Converted'!$C$2:$C$623,AE$1,'Pres Converted'!$B$2:$B$623,$A5)</f>
        <v>244</v>
      </c>
      <c r="AF5">
        <f>SUMIFS('Pres Converted'!Q$2:Q$623,'Pres Converted'!$C$2:$C$623,AF$1,'Pres Converted'!$B$2:$B$623,$A5)</f>
        <v>1</v>
      </c>
      <c r="AG5">
        <f>SUMIFS('Pres Converted'!R$2:R$623,'Pres Converted'!$C$2:$C$623,AG$1,'Pres Converted'!$B$2:$B$623,$A5)</f>
        <v>4</v>
      </c>
      <c r="AH5">
        <f t="shared" si="11"/>
        <v>0.29767103347889373</v>
      </c>
      <c r="AI5">
        <f t="shared" si="12"/>
        <v>7.27802037845706E-4</v>
      </c>
      <c r="AJ5">
        <f t="shared" si="13"/>
        <v>0.51455604075691408</v>
      </c>
      <c r="AK5">
        <f t="shared" si="14"/>
        <v>3.6390101892285298E-3</v>
      </c>
      <c r="AL5">
        <f t="shared" si="15"/>
        <v>0.17758369723435224</v>
      </c>
      <c r="AM5">
        <f t="shared" si="16"/>
        <v>1.455604075691412E-3</v>
      </c>
      <c r="AN5">
        <f t="shared" si="17"/>
        <v>7.27802037845706E-4</v>
      </c>
      <c r="AO5">
        <f t="shared" si="18"/>
        <v>0</v>
      </c>
      <c r="AP5">
        <f t="shared" si="19"/>
        <v>7.27802037845706E-4</v>
      </c>
      <c r="AQ5">
        <f t="shared" si="20"/>
        <v>2.911208151382824E-3</v>
      </c>
      <c r="AR5">
        <f>SUMIFS('Pres Converted'!S$2:S$623,'Pres Converted'!$C$2:$C$623,AR$1,'Pres Converted'!$B$2:$B$623,$A5)</f>
        <v>641</v>
      </c>
      <c r="AS5">
        <f>SUMIFS('Pres Converted'!I$2:I$623,'Pres Converted'!$C$2:$C$623,AS$1,'Pres Converted'!$B$2:$B$623,$A5)</f>
        <v>181</v>
      </c>
      <c r="AT5">
        <f>SUMIFS('Pres Converted'!J$2:J$623,'Pres Converted'!$C$2:$C$623,AT$1,'Pres Converted'!$B$2:$B$623,$A5)</f>
        <v>291</v>
      </c>
      <c r="AU5">
        <f>SUMIFS('Pres Converted'!K$2:K$623,'Pres Converted'!$C$2:$C$623,AU$1,'Pres Converted'!$B$2:$B$623,$A5)</f>
        <v>2</v>
      </c>
      <c r="AV5">
        <f>SUMIFS('Pres Converted'!L$2:L$623,'Pres Converted'!$C$2:$C$623,AV$1,'Pres Converted'!$B$2:$B$623,$A5)</f>
        <v>1</v>
      </c>
      <c r="AW5">
        <f>SUMIFS('Pres Converted'!M$2:M$623,'Pres Converted'!$C$2:$C$623,AW$1,'Pres Converted'!$B$2:$B$623,$A5)</f>
        <v>1</v>
      </c>
      <c r="AX5">
        <f>SUMIFS('Pres Converted'!N$2:N$623,'Pres Converted'!$C$2:$C$623,AX$1,'Pres Converted'!$B$2:$B$623,$A5)</f>
        <v>1</v>
      </c>
      <c r="AY5">
        <f>SUMIFS('Pres Converted'!O$2:O$623,'Pres Converted'!$C$2:$C$623,AY$1,'Pres Converted'!$B$2:$B$623,$A5)</f>
        <v>1</v>
      </c>
      <c r="AZ5">
        <f>SUMIFS('Pres Converted'!P$2:P$623,'Pres Converted'!$C$2:$C$623,AZ$1,'Pres Converted'!$B$2:$B$623,$A5)</f>
        <v>156</v>
      </c>
      <c r="BA5">
        <f>SUMIFS('Pres Converted'!Q$2:Q$623,'Pres Converted'!$C$2:$C$623,BA$1,'Pres Converted'!$B$2:$B$623,$A5)</f>
        <v>2</v>
      </c>
      <c r="BB5">
        <f>SUMIFS('Pres Converted'!R$2:R$623,'Pres Converted'!$C$2:$C$623,BB$1,'Pres Converted'!$B$2:$B$623,$A5)</f>
        <v>5</v>
      </c>
      <c r="BC5">
        <f t="shared" si="21"/>
        <v>0.28237129485179407</v>
      </c>
      <c r="BD5">
        <f t="shared" si="22"/>
        <v>3.1201248049921998E-3</v>
      </c>
      <c r="BE5">
        <f t="shared" si="23"/>
        <v>0.45397815912636508</v>
      </c>
      <c r="BF5">
        <f t="shared" si="24"/>
        <v>1.5600624024960999E-3</v>
      </c>
      <c r="BG5">
        <f t="shared" si="25"/>
        <v>0.24336973478939158</v>
      </c>
      <c r="BH5">
        <f t="shared" si="26"/>
        <v>1.5600624024960999E-3</v>
      </c>
      <c r="BI5">
        <f t="shared" si="27"/>
        <v>1.5600624024960999E-3</v>
      </c>
      <c r="BJ5">
        <f t="shared" si="28"/>
        <v>1.5600624024960999E-3</v>
      </c>
      <c r="BK5">
        <f t="shared" si="29"/>
        <v>3.1201248049921998E-3</v>
      </c>
      <c r="BL5">
        <f t="shared" si="30"/>
        <v>7.8003120124804995E-3</v>
      </c>
      <c r="BM5">
        <f t="shared" si="31"/>
        <v>8761</v>
      </c>
      <c r="BN5">
        <f t="shared" si="32"/>
        <v>2748</v>
      </c>
      <c r="BO5">
        <f t="shared" si="33"/>
        <v>4325</v>
      </c>
      <c r="BP5">
        <f t="shared" si="34"/>
        <v>6</v>
      </c>
      <c r="BQ5">
        <f t="shared" si="35"/>
        <v>15</v>
      </c>
      <c r="BR5">
        <f t="shared" si="36"/>
        <v>13</v>
      </c>
      <c r="BS5">
        <f t="shared" si="37"/>
        <v>11</v>
      </c>
      <c r="BT5">
        <f t="shared" si="38"/>
        <v>38</v>
      </c>
      <c r="BU5">
        <f t="shared" si="39"/>
        <v>1572</v>
      </c>
      <c r="BV5">
        <f t="shared" si="40"/>
        <v>11</v>
      </c>
      <c r="BW5">
        <f t="shared" si="41"/>
        <v>22</v>
      </c>
      <c r="BX5">
        <f t="shared" si="42"/>
        <v>0.31366282387855265</v>
      </c>
      <c r="BY5">
        <f t="shared" si="43"/>
        <v>6.8485332724574821E-4</v>
      </c>
      <c r="BZ5">
        <f t="shared" si="44"/>
        <v>0.49366510672297681</v>
      </c>
      <c r="CA5">
        <f t="shared" si="45"/>
        <v>4.3374044058897389E-3</v>
      </c>
      <c r="CB5">
        <f t="shared" si="46"/>
        <v>0.17943157173838603</v>
      </c>
      <c r="CC5">
        <f t="shared" si="47"/>
        <v>1.7121333181143706E-3</v>
      </c>
      <c r="CD5">
        <f t="shared" si="48"/>
        <v>1.4838488756991211E-3</v>
      </c>
      <c r="CE5">
        <f t="shared" si="49"/>
        <v>1.2555644332838717E-3</v>
      </c>
      <c r="CF5">
        <f t="shared" si="50"/>
        <v>1.2555644332838717E-3</v>
      </c>
      <c r="CG5">
        <f t="shared" si="51"/>
        <v>2.5111288665677434E-3</v>
      </c>
      <c r="CH5" s="193">
        <f t="shared" si="52"/>
        <v>2.4936651067229767</v>
      </c>
    </row>
    <row r="6" spans="1:86" ht="14.4" x14ac:dyDescent="0.25">
      <c r="A6" s="211">
        <f t="shared" si="53"/>
        <v>4</v>
      </c>
      <c r="B6">
        <f>SUMIFS('Pres Converted'!S$2:S$623,'Pres Converted'!$C$2:$C$623,B$1,'Pres Converted'!$B$2:$B$623,$A6)</f>
        <v>4989</v>
      </c>
      <c r="C6">
        <f>SUMIFS('Pres Converted'!I$2:I$623,'Pres Converted'!$C$2:$C$623,C$1,'Pres Converted'!$B$2:$B$623,$A6)</f>
        <v>2037</v>
      </c>
      <c r="D6">
        <f>SUMIFS('Pres Converted'!J$2:J$623,'Pres Converted'!$C$2:$C$623,D$1,'Pres Converted'!$B$2:$B$623,$A6)</f>
        <v>1838</v>
      </c>
      <c r="E6">
        <f>SUMIFS('Pres Converted'!K$2:K$623,'Pres Converted'!$C$2:$C$623,E$1,'Pres Converted'!$B$2:$B$623,$A6)</f>
        <v>4</v>
      </c>
      <c r="F6">
        <f>SUMIFS('Pres Converted'!L$2:L$623,'Pres Converted'!$C$2:$C$623,F$1,'Pres Converted'!$B$2:$B$623,$A6)</f>
        <v>18</v>
      </c>
      <c r="G6">
        <f>SUMIFS('Pres Converted'!M$2:M$623,'Pres Converted'!$C$2:$C$623,G$1,'Pres Converted'!$B$2:$B$623,$A6)</f>
        <v>10</v>
      </c>
      <c r="H6">
        <f>SUMIFS('Pres Converted'!N$2:N$623,'Pres Converted'!$C$2:$C$623,H$1,'Pres Converted'!$B$2:$B$623,$A6)</f>
        <v>11</v>
      </c>
      <c r="I6">
        <f>SUMIFS('Pres Converted'!O$2:O$623,'Pres Converted'!$C$2:$C$623,I$1,'Pres Converted'!$B$2:$B$623,$A6)</f>
        <v>16</v>
      </c>
      <c r="J6">
        <f>SUMIFS('Pres Converted'!P$2:P$623,'Pres Converted'!$C$2:$C$623,J$1,'Pres Converted'!$B$2:$B$623,$A6)</f>
        <v>1047</v>
      </c>
      <c r="K6">
        <f>SUMIFS('Pres Converted'!Q$2:Q$623,'Pres Converted'!$C$2:$C$623,K$1,'Pres Converted'!$B$2:$B$623,$A6)</f>
        <v>2</v>
      </c>
      <c r="L6">
        <f>SUMIFS('Pres Converted'!R$2:R$623,'Pres Converted'!$C$2:$C$623,L$1,'Pres Converted'!$B$2:$B$623,$A6)</f>
        <v>6</v>
      </c>
      <c r="M6">
        <f t="shared" si="0"/>
        <v>0.40829825616355986</v>
      </c>
      <c r="N6">
        <f t="shared" si="1"/>
        <v>8.0176388053718184E-4</v>
      </c>
      <c r="O6">
        <f t="shared" si="2"/>
        <v>0.36841050310683504</v>
      </c>
      <c r="P6">
        <f t="shared" si="3"/>
        <v>3.2070555221487274E-3</v>
      </c>
      <c r="Q6">
        <f t="shared" si="4"/>
        <v>0.20986169573060734</v>
      </c>
      <c r="R6">
        <f t="shared" si="5"/>
        <v>3.6079374624173183E-3</v>
      </c>
      <c r="S6">
        <f t="shared" si="6"/>
        <v>2.0044097013429546E-3</v>
      </c>
      <c r="T6">
        <f t="shared" si="7"/>
        <v>2.2048506714772501E-3</v>
      </c>
      <c r="U6">
        <f t="shared" si="8"/>
        <v>4.0088194026859092E-4</v>
      </c>
      <c r="V6">
        <f t="shared" si="9"/>
        <v>1.2026458208057728E-3</v>
      </c>
      <c r="W6">
        <f>SUMIFS('Pres Converted'!S$2:S$623,'Pres Converted'!$C$2:$C$623,W$1,'Pres Converted'!$B$2:$B$623,$A6)</f>
        <v>969</v>
      </c>
      <c r="X6">
        <f>SUMIFS('Pres Converted'!I$2:I$623,'Pres Converted'!$C$2:$C$623,X$1,'Pres Converted'!$B$2:$B$623,$A6)</f>
        <v>358</v>
      </c>
      <c r="Y6">
        <f>SUMIFS('Pres Converted'!J$2:J$623,'Pres Converted'!$C$2:$C$623,Y$1,'Pres Converted'!$B$2:$B$623,$A6)</f>
        <v>413</v>
      </c>
      <c r="Z6">
        <f>SUMIFS('Pres Converted'!K$2:K$623,'Pres Converted'!$C$2:$C$623,Z$1,'Pres Converted'!$B$2:$B$623,$A6)</f>
        <v>0</v>
      </c>
      <c r="AA6">
        <f>SUMIFS('Pres Converted'!L$2:L$623,'Pres Converted'!$C$2:$C$623,AA$1,'Pres Converted'!$B$2:$B$623,$A6)</f>
        <v>1</v>
      </c>
      <c r="AB6">
        <f>SUMIFS('Pres Converted'!M$2:M$623,'Pres Converted'!$C$2:$C$623,AB$1,'Pres Converted'!$B$2:$B$623,$A6)</f>
        <v>2</v>
      </c>
      <c r="AC6">
        <f>SUMIFS('Pres Converted'!N$2:N$623,'Pres Converted'!$C$2:$C$623,AC$1,'Pres Converted'!$B$2:$B$623,$A6)</f>
        <v>2</v>
      </c>
      <c r="AD6">
        <f>SUMIFS('Pres Converted'!O$2:O$623,'Pres Converted'!$C$2:$C$623,AD$1,'Pres Converted'!$B$2:$B$623,$A6)</f>
        <v>2</v>
      </c>
      <c r="AE6">
        <f>SUMIFS('Pres Converted'!P$2:P$623,'Pres Converted'!$C$2:$C$623,AE$1,'Pres Converted'!$B$2:$B$623,$A6)</f>
        <v>188</v>
      </c>
      <c r="AF6">
        <f>SUMIFS('Pres Converted'!Q$2:Q$623,'Pres Converted'!$C$2:$C$623,AF$1,'Pres Converted'!$B$2:$B$623,$A6)</f>
        <v>0</v>
      </c>
      <c r="AG6">
        <f>SUMIFS('Pres Converted'!R$2:R$623,'Pres Converted'!$C$2:$C$623,AG$1,'Pres Converted'!$B$2:$B$623,$A6)</f>
        <v>3</v>
      </c>
      <c r="AH6">
        <f t="shared" si="11"/>
        <v>0.36945304437564497</v>
      </c>
      <c r="AI6">
        <f t="shared" si="12"/>
        <v>0</v>
      </c>
      <c r="AJ6">
        <f t="shared" si="13"/>
        <v>0.4262125902992776</v>
      </c>
      <c r="AK6">
        <f t="shared" si="14"/>
        <v>2.0639834881320948E-3</v>
      </c>
      <c r="AL6">
        <f t="shared" si="15"/>
        <v>0.19401444788441694</v>
      </c>
      <c r="AM6">
        <f t="shared" si="16"/>
        <v>1.0319917440660474E-3</v>
      </c>
      <c r="AN6">
        <f t="shared" si="17"/>
        <v>2.0639834881320948E-3</v>
      </c>
      <c r="AO6">
        <f t="shared" si="18"/>
        <v>2.0639834881320948E-3</v>
      </c>
      <c r="AP6">
        <f t="shared" si="19"/>
        <v>0</v>
      </c>
      <c r="AQ6">
        <f t="shared" si="20"/>
        <v>3.0959752321981426E-3</v>
      </c>
      <c r="AR6">
        <f>SUMIFS('Pres Converted'!S$2:S$623,'Pres Converted'!$C$2:$C$623,AR$1,'Pres Converted'!$B$2:$B$623,$A6)</f>
        <v>561</v>
      </c>
      <c r="AS6">
        <f>SUMIFS('Pres Converted'!I$2:I$623,'Pres Converted'!$C$2:$C$623,AS$1,'Pres Converted'!$B$2:$B$623,$A6)</f>
        <v>198</v>
      </c>
      <c r="AT6">
        <f>SUMIFS('Pres Converted'!J$2:J$623,'Pres Converted'!$C$2:$C$623,AT$1,'Pres Converted'!$B$2:$B$623,$A6)</f>
        <v>176</v>
      </c>
      <c r="AU6">
        <f>SUMIFS('Pres Converted'!K$2:K$623,'Pres Converted'!$C$2:$C$623,AU$1,'Pres Converted'!$B$2:$B$623,$A6)</f>
        <v>0</v>
      </c>
      <c r="AV6">
        <f>SUMIFS('Pres Converted'!L$2:L$623,'Pres Converted'!$C$2:$C$623,AV$1,'Pres Converted'!$B$2:$B$623,$A6)</f>
        <v>1</v>
      </c>
      <c r="AW6">
        <f>SUMIFS('Pres Converted'!M$2:M$623,'Pres Converted'!$C$2:$C$623,AW$1,'Pres Converted'!$B$2:$B$623,$A6)</f>
        <v>2</v>
      </c>
      <c r="AX6">
        <f>SUMIFS('Pres Converted'!N$2:N$623,'Pres Converted'!$C$2:$C$623,AX$1,'Pres Converted'!$B$2:$B$623,$A6)</f>
        <v>0</v>
      </c>
      <c r="AY6">
        <f>SUMIFS('Pres Converted'!O$2:O$623,'Pres Converted'!$C$2:$C$623,AY$1,'Pres Converted'!$B$2:$B$623,$A6)</f>
        <v>2</v>
      </c>
      <c r="AZ6">
        <f>SUMIFS('Pres Converted'!P$2:P$623,'Pres Converted'!$C$2:$C$623,AZ$1,'Pres Converted'!$B$2:$B$623,$A6)</f>
        <v>178</v>
      </c>
      <c r="BA6">
        <f>SUMIFS('Pres Converted'!Q$2:Q$623,'Pres Converted'!$C$2:$C$623,BA$1,'Pres Converted'!$B$2:$B$623,$A6)</f>
        <v>2</v>
      </c>
      <c r="BB6">
        <f>SUMIFS('Pres Converted'!R$2:R$623,'Pres Converted'!$C$2:$C$623,BB$1,'Pres Converted'!$B$2:$B$623,$A6)</f>
        <v>2</v>
      </c>
      <c r="BC6">
        <f t="shared" si="21"/>
        <v>0.35294117647058826</v>
      </c>
      <c r="BD6">
        <f t="shared" si="22"/>
        <v>0</v>
      </c>
      <c r="BE6">
        <f t="shared" si="23"/>
        <v>0.31372549019607843</v>
      </c>
      <c r="BF6">
        <f t="shared" si="24"/>
        <v>3.5650623885918001E-3</v>
      </c>
      <c r="BG6">
        <f t="shared" si="25"/>
        <v>0.3172905525846702</v>
      </c>
      <c r="BH6">
        <f t="shared" si="26"/>
        <v>1.7825311942959001E-3</v>
      </c>
      <c r="BI6">
        <f t="shared" si="27"/>
        <v>3.5650623885918001E-3</v>
      </c>
      <c r="BJ6">
        <f t="shared" si="28"/>
        <v>0</v>
      </c>
      <c r="BK6">
        <f t="shared" si="29"/>
        <v>3.5650623885918001E-3</v>
      </c>
      <c r="BL6">
        <f t="shared" si="30"/>
        <v>3.5650623885918001E-3</v>
      </c>
      <c r="BM6">
        <f t="shared" si="31"/>
        <v>6519</v>
      </c>
      <c r="BN6">
        <f t="shared" si="32"/>
        <v>2593</v>
      </c>
      <c r="BO6">
        <f t="shared" si="33"/>
        <v>2427</v>
      </c>
      <c r="BP6">
        <f t="shared" si="34"/>
        <v>4</v>
      </c>
      <c r="BQ6">
        <f t="shared" si="35"/>
        <v>20</v>
      </c>
      <c r="BR6">
        <f t="shared" si="36"/>
        <v>14</v>
      </c>
      <c r="BS6">
        <f t="shared" si="37"/>
        <v>13</v>
      </c>
      <c r="BT6">
        <f t="shared" si="38"/>
        <v>20</v>
      </c>
      <c r="BU6">
        <f t="shared" si="39"/>
        <v>1413</v>
      </c>
      <c r="BV6">
        <f t="shared" si="40"/>
        <v>4</v>
      </c>
      <c r="BW6">
        <f t="shared" si="41"/>
        <v>11</v>
      </c>
      <c r="BX6">
        <f t="shared" si="42"/>
        <v>0.39776039269826663</v>
      </c>
      <c r="BY6">
        <f t="shared" si="43"/>
        <v>6.1359104157079306E-4</v>
      </c>
      <c r="BZ6">
        <f t="shared" si="44"/>
        <v>0.37229636447307868</v>
      </c>
      <c r="CA6">
        <f t="shared" si="45"/>
        <v>3.0679552078539652E-3</v>
      </c>
      <c r="CB6">
        <f t="shared" si="46"/>
        <v>0.21675103543488264</v>
      </c>
      <c r="CC6">
        <f t="shared" si="47"/>
        <v>3.0679552078539652E-3</v>
      </c>
      <c r="CD6">
        <f t="shared" si="48"/>
        <v>2.1475686454977758E-3</v>
      </c>
      <c r="CE6">
        <f t="shared" si="49"/>
        <v>1.9941708851050773E-3</v>
      </c>
      <c r="CF6">
        <f t="shared" si="50"/>
        <v>6.1359104157079306E-4</v>
      </c>
      <c r="CG6">
        <f t="shared" si="51"/>
        <v>1.6873753643196808E-3</v>
      </c>
      <c r="CH6" s="193">
        <f t="shared" si="52"/>
        <v>0.39776039269826663</v>
      </c>
    </row>
    <row r="7" spans="1:86" ht="14.4" x14ac:dyDescent="0.25">
      <c r="A7" s="211">
        <f t="shared" si="53"/>
        <v>5</v>
      </c>
      <c r="B7">
        <f>SUMIFS('Pres Converted'!S$2:S$623,'Pres Converted'!$C$2:$C$623,B$1,'Pres Converted'!$B$2:$B$623,$A7)</f>
        <v>4200</v>
      </c>
      <c r="C7">
        <f>SUMIFS('Pres Converted'!I$2:I$623,'Pres Converted'!$C$2:$C$623,C$1,'Pres Converted'!$B$2:$B$623,$A7)</f>
        <v>1333</v>
      </c>
      <c r="D7">
        <f>SUMIFS('Pres Converted'!J$2:J$623,'Pres Converted'!$C$2:$C$623,D$1,'Pres Converted'!$B$2:$B$623,$A7)</f>
        <v>1586</v>
      </c>
      <c r="E7">
        <f>SUMIFS('Pres Converted'!K$2:K$623,'Pres Converted'!$C$2:$C$623,E$1,'Pres Converted'!$B$2:$B$623,$A7)</f>
        <v>12</v>
      </c>
      <c r="F7">
        <f>SUMIFS('Pres Converted'!L$2:L$623,'Pres Converted'!$C$2:$C$623,F$1,'Pres Converted'!$B$2:$B$623,$A7)</f>
        <v>18</v>
      </c>
      <c r="G7">
        <f>SUMIFS('Pres Converted'!M$2:M$623,'Pres Converted'!$C$2:$C$623,G$1,'Pres Converted'!$B$2:$B$623,$A7)</f>
        <v>8</v>
      </c>
      <c r="H7">
        <f>SUMIFS('Pres Converted'!N$2:N$623,'Pres Converted'!$C$2:$C$623,H$1,'Pres Converted'!$B$2:$B$623,$A7)</f>
        <v>9</v>
      </c>
      <c r="I7">
        <f>SUMIFS('Pres Converted'!O$2:O$623,'Pres Converted'!$C$2:$C$623,I$1,'Pres Converted'!$B$2:$B$623,$A7)</f>
        <v>21</v>
      </c>
      <c r="J7">
        <f>SUMIFS('Pres Converted'!P$2:P$623,'Pres Converted'!$C$2:$C$623,J$1,'Pres Converted'!$B$2:$B$623,$A7)</f>
        <v>1191</v>
      </c>
      <c r="K7">
        <f>SUMIFS('Pres Converted'!Q$2:Q$623,'Pres Converted'!$C$2:$C$623,K$1,'Pres Converted'!$B$2:$B$623,$A7)</f>
        <v>19</v>
      </c>
      <c r="L7">
        <f>SUMIFS('Pres Converted'!R$2:R$623,'Pres Converted'!$C$2:$C$623,L$1,'Pres Converted'!$B$2:$B$623,$A7)</f>
        <v>3</v>
      </c>
      <c r="M7">
        <f t="shared" si="0"/>
        <v>0.31738095238095237</v>
      </c>
      <c r="N7">
        <f t="shared" si="1"/>
        <v>2.8571428571428571E-3</v>
      </c>
      <c r="O7">
        <f t="shared" si="2"/>
        <v>0.37761904761904763</v>
      </c>
      <c r="P7">
        <f t="shared" si="3"/>
        <v>5.0000000000000001E-3</v>
      </c>
      <c r="Q7">
        <f t="shared" si="4"/>
        <v>0.28357142857142859</v>
      </c>
      <c r="R7">
        <f t="shared" si="5"/>
        <v>4.2857142857142859E-3</v>
      </c>
      <c r="S7">
        <f t="shared" si="6"/>
        <v>1.9047619047619048E-3</v>
      </c>
      <c r="T7">
        <f t="shared" si="7"/>
        <v>2.142857142857143E-3</v>
      </c>
      <c r="U7">
        <f t="shared" si="8"/>
        <v>4.5238095238095237E-3</v>
      </c>
      <c r="V7">
        <f t="shared" si="9"/>
        <v>7.1428571428571429E-4</v>
      </c>
      <c r="W7">
        <f>SUMIFS('Pres Converted'!S$2:S$623,'Pres Converted'!$C$2:$C$623,W$1,'Pres Converted'!$B$2:$B$623,$A7)</f>
        <v>1168</v>
      </c>
      <c r="X7">
        <f>SUMIFS('Pres Converted'!I$2:I$623,'Pres Converted'!$C$2:$C$623,X$1,'Pres Converted'!$B$2:$B$623,$A7)</f>
        <v>407</v>
      </c>
      <c r="Y7">
        <f>SUMIFS('Pres Converted'!J$2:J$623,'Pres Converted'!$C$2:$C$623,Y$1,'Pres Converted'!$B$2:$B$623,$A7)</f>
        <v>408</v>
      </c>
      <c r="Z7">
        <f>SUMIFS('Pres Converted'!K$2:K$623,'Pres Converted'!$C$2:$C$623,Z$1,'Pres Converted'!$B$2:$B$623,$A7)</f>
        <v>7</v>
      </c>
      <c r="AA7">
        <f>SUMIFS('Pres Converted'!L$2:L$623,'Pres Converted'!$C$2:$C$623,AA$1,'Pres Converted'!$B$2:$B$623,$A7)</f>
        <v>5</v>
      </c>
      <c r="AB7">
        <f>SUMIFS('Pres Converted'!M$2:M$623,'Pres Converted'!$C$2:$C$623,AB$1,'Pres Converted'!$B$2:$B$623,$A7)</f>
        <v>0</v>
      </c>
      <c r="AC7">
        <f>SUMIFS('Pres Converted'!N$2:N$623,'Pres Converted'!$C$2:$C$623,AC$1,'Pres Converted'!$B$2:$B$623,$A7)</f>
        <v>1</v>
      </c>
      <c r="AD7">
        <f>SUMIFS('Pres Converted'!O$2:O$623,'Pres Converted'!$C$2:$C$623,AD$1,'Pres Converted'!$B$2:$B$623,$A7)</f>
        <v>7</v>
      </c>
      <c r="AE7">
        <f>SUMIFS('Pres Converted'!P$2:P$623,'Pres Converted'!$C$2:$C$623,AE$1,'Pres Converted'!$B$2:$B$623,$A7)</f>
        <v>329</v>
      </c>
      <c r="AF7">
        <f>SUMIFS('Pres Converted'!Q$2:Q$623,'Pres Converted'!$C$2:$C$623,AF$1,'Pres Converted'!$B$2:$B$623,$A7)</f>
        <v>2</v>
      </c>
      <c r="AG7">
        <f>SUMIFS('Pres Converted'!R$2:R$623,'Pres Converted'!$C$2:$C$623,AG$1,'Pres Converted'!$B$2:$B$623,$A7)</f>
        <v>2</v>
      </c>
      <c r="AH7">
        <f t="shared" si="11"/>
        <v>0.34845890410958902</v>
      </c>
      <c r="AI7">
        <f t="shared" si="12"/>
        <v>5.9931506849315065E-3</v>
      </c>
      <c r="AJ7">
        <f t="shared" si="13"/>
        <v>0.34931506849315069</v>
      </c>
      <c r="AK7">
        <f t="shared" si="14"/>
        <v>5.9931506849315065E-3</v>
      </c>
      <c r="AL7">
        <f t="shared" si="15"/>
        <v>0.28167808219178081</v>
      </c>
      <c r="AM7">
        <f t="shared" si="16"/>
        <v>4.2808219178082189E-3</v>
      </c>
      <c r="AN7">
        <f t="shared" si="17"/>
        <v>0</v>
      </c>
      <c r="AO7">
        <f t="shared" si="18"/>
        <v>8.5616438356164379E-4</v>
      </c>
      <c r="AP7">
        <f t="shared" si="19"/>
        <v>1.7123287671232876E-3</v>
      </c>
      <c r="AQ7">
        <f t="shared" si="20"/>
        <v>1.7123287671232876E-3</v>
      </c>
      <c r="AR7">
        <f>SUMIFS('Pres Converted'!S$2:S$623,'Pres Converted'!$C$2:$C$623,AR$1,'Pres Converted'!$B$2:$B$623,$A7)</f>
        <v>374</v>
      </c>
      <c r="AS7">
        <f>SUMIFS('Pres Converted'!I$2:I$623,'Pres Converted'!$C$2:$C$623,AS$1,'Pres Converted'!$B$2:$B$623,$A7)</f>
        <v>104</v>
      </c>
      <c r="AT7">
        <f>SUMIFS('Pres Converted'!J$2:J$623,'Pres Converted'!$C$2:$C$623,AT$1,'Pres Converted'!$B$2:$B$623,$A7)</f>
        <v>101</v>
      </c>
      <c r="AU7">
        <f>SUMIFS('Pres Converted'!K$2:K$623,'Pres Converted'!$C$2:$C$623,AU$1,'Pres Converted'!$B$2:$B$623,$A7)</f>
        <v>3</v>
      </c>
      <c r="AV7">
        <f>SUMIFS('Pres Converted'!L$2:L$623,'Pres Converted'!$C$2:$C$623,AV$1,'Pres Converted'!$B$2:$B$623,$A7)</f>
        <v>1</v>
      </c>
      <c r="AW7">
        <f>SUMIFS('Pres Converted'!M$2:M$623,'Pres Converted'!$C$2:$C$623,AW$1,'Pres Converted'!$B$2:$B$623,$A7)</f>
        <v>0</v>
      </c>
      <c r="AX7">
        <f>SUMIFS('Pres Converted'!N$2:N$623,'Pres Converted'!$C$2:$C$623,AX$1,'Pres Converted'!$B$2:$B$623,$A7)</f>
        <v>0</v>
      </c>
      <c r="AY7">
        <f>SUMIFS('Pres Converted'!O$2:O$623,'Pres Converted'!$C$2:$C$623,AY$1,'Pres Converted'!$B$2:$B$623,$A7)</f>
        <v>1</v>
      </c>
      <c r="AZ7">
        <f>SUMIFS('Pres Converted'!P$2:P$623,'Pres Converted'!$C$2:$C$623,AZ$1,'Pres Converted'!$B$2:$B$623,$A7)</f>
        <v>164</v>
      </c>
      <c r="BA7">
        <f>SUMIFS('Pres Converted'!Q$2:Q$623,'Pres Converted'!$C$2:$C$623,BA$1,'Pres Converted'!$B$2:$B$623,$A7)</f>
        <v>0</v>
      </c>
      <c r="BB7">
        <f>SUMIFS('Pres Converted'!R$2:R$623,'Pres Converted'!$C$2:$C$623,BB$1,'Pres Converted'!$B$2:$B$623,$A7)</f>
        <v>0</v>
      </c>
      <c r="BC7">
        <f t="shared" si="21"/>
        <v>0.27807486631016043</v>
      </c>
      <c r="BD7">
        <f t="shared" si="22"/>
        <v>8.0213903743315516E-3</v>
      </c>
      <c r="BE7">
        <f t="shared" si="23"/>
        <v>0.2700534759358289</v>
      </c>
      <c r="BF7">
        <f t="shared" si="24"/>
        <v>2.6737967914438501E-3</v>
      </c>
      <c r="BG7">
        <f t="shared" si="25"/>
        <v>0.43850267379679142</v>
      </c>
      <c r="BH7">
        <f t="shared" si="26"/>
        <v>2.6737967914438501E-3</v>
      </c>
      <c r="BI7">
        <f t="shared" si="27"/>
        <v>0</v>
      </c>
      <c r="BJ7">
        <f t="shared" si="28"/>
        <v>0</v>
      </c>
      <c r="BK7">
        <f t="shared" si="29"/>
        <v>0</v>
      </c>
      <c r="BL7">
        <f t="shared" si="30"/>
        <v>0</v>
      </c>
      <c r="BM7">
        <f t="shared" si="31"/>
        <v>5742</v>
      </c>
      <c r="BN7">
        <f t="shared" si="32"/>
        <v>1844</v>
      </c>
      <c r="BO7">
        <f t="shared" si="33"/>
        <v>2095</v>
      </c>
      <c r="BP7">
        <f t="shared" si="34"/>
        <v>22</v>
      </c>
      <c r="BQ7">
        <f t="shared" si="35"/>
        <v>24</v>
      </c>
      <c r="BR7">
        <f t="shared" si="36"/>
        <v>8</v>
      </c>
      <c r="BS7">
        <f t="shared" si="37"/>
        <v>10</v>
      </c>
      <c r="BT7">
        <f t="shared" si="38"/>
        <v>29</v>
      </c>
      <c r="BU7">
        <f t="shared" si="39"/>
        <v>1684</v>
      </c>
      <c r="BV7">
        <f t="shared" si="40"/>
        <v>21</v>
      </c>
      <c r="BW7">
        <f t="shared" si="41"/>
        <v>5</v>
      </c>
      <c r="BX7">
        <f t="shared" si="42"/>
        <v>0.32114245907349354</v>
      </c>
      <c r="BY7">
        <f t="shared" si="43"/>
        <v>3.8314176245210726E-3</v>
      </c>
      <c r="BZ7">
        <f t="shared" si="44"/>
        <v>0.36485545106234762</v>
      </c>
      <c r="CA7">
        <f t="shared" si="45"/>
        <v>5.0505050505050509E-3</v>
      </c>
      <c r="CB7">
        <f t="shared" si="46"/>
        <v>0.29327760362243122</v>
      </c>
      <c r="CC7">
        <f t="shared" si="47"/>
        <v>4.1797283176593526E-3</v>
      </c>
      <c r="CD7">
        <f t="shared" si="48"/>
        <v>1.3932427725531174E-3</v>
      </c>
      <c r="CE7">
        <f t="shared" si="49"/>
        <v>1.7415534656913968E-3</v>
      </c>
      <c r="CF7">
        <f t="shared" si="50"/>
        <v>3.6572622779519333E-3</v>
      </c>
      <c r="CG7">
        <f t="shared" si="51"/>
        <v>8.7077673284569838E-4</v>
      </c>
      <c r="CH7" s="193">
        <f t="shared" si="52"/>
        <v>2.3648554510623478</v>
      </c>
    </row>
    <row r="8" spans="1:86" ht="14.4" x14ac:dyDescent="0.25">
      <c r="A8" s="211">
        <f t="shared" si="53"/>
        <v>6</v>
      </c>
      <c r="B8">
        <f>SUMIFS('Pres Converted'!S$2:S$623,'Pres Converted'!$C$2:$C$623,B$1,'Pres Converted'!$B$2:$B$623,$A8)</f>
        <v>3699</v>
      </c>
      <c r="C8">
        <f>SUMIFS('Pres Converted'!I$2:I$623,'Pres Converted'!$C$2:$C$623,C$1,'Pres Converted'!$B$2:$B$623,$A8)</f>
        <v>1528</v>
      </c>
      <c r="D8">
        <f>SUMIFS('Pres Converted'!J$2:J$623,'Pres Converted'!$C$2:$C$623,D$1,'Pres Converted'!$B$2:$B$623,$A8)</f>
        <v>1082</v>
      </c>
      <c r="E8">
        <f>SUMIFS('Pres Converted'!K$2:K$623,'Pres Converted'!$C$2:$C$623,E$1,'Pres Converted'!$B$2:$B$623,$A8)</f>
        <v>4</v>
      </c>
      <c r="F8">
        <f>SUMIFS('Pres Converted'!L$2:L$623,'Pres Converted'!$C$2:$C$623,F$1,'Pres Converted'!$B$2:$B$623,$A8)</f>
        <v>7</v>
      </c>
      <c r="G8">
        <f>SUMIFS('Pres Converted'!M$2:M$623,'Pres Converted'!$C$2:$C$623,G$1,'Pres Converted'!$B$2:$B$623,$A8)</f>
        <v>5</v>
      </c>
      <c r="H8">
        <f>SUMIFS('Pres Converted'!N$2:N$623,'Pres Converted'!$C$2:$C$623,H$1,'Pres Converted'!$B$2:$B$623,$A8)</f>
        <v>1</v>
      </c>
      <c r="I8">
        <f>SUMIFS('Pres Converted'!O$2:O$623,'Pres Converted'!$C$2:$C$623,I$1,'Pres Converted'!$B$2:$B$623,$A8)</f>
        <v>20</v>
      </c>
      <c r="J8">
        <f>SUMIFS('Pres Converted'!P$2:P$623,'Pres Converted'!$C$2:$C$623,J$1,'Pres Converted'!$B$2:$B$623,$A8)</f>
        <v>1042</v>
      </c>
      <c r="K8">
        <f>SUMIFS('Pres Converted'!Q$2:Q$623,'Pres Converted'!$C$2:$C$623,K$1,'Pres Converted'!$B$2:$B$623,$A8)</f>
        <v>7</v>
      </c>
      <c r="L8">
        <f>SUMIFS('Pres Converted'!R$2:R$623,'Pres Converted'!$C$2:$C$623,L$1,'Pres Converted'!$B$2:$B$623,$A8)</f>
        <v>3</v>
      </c>
      <c r="M8">
        <f t="shared" si="0"/>
        <v>0.41308461746417952</v>
      </c>
      <c r="N8">
        <f t="shared" si="1"/>
        <v>1.0813733441470668E-3</v>
      </c>
      <c r="O8">
        <f t="shared" si="2"/>
        <v>0.29251148959178158</v>
      </c>
      <c r="P8">
        <f t="shared" si="3"/>
        <v>5.406866720735334E-3</v>
      </c>
      <c r="Q8">
        <f t="shared" si="4"/>
        <v>0.2816977561503109</v>
      </c>
      <c r="R8">
        <f t="shared" si="5"/>
        <v>1.8924033522573669E-3</v>
      </c>
      <c r="S8">
        <f t="shared" si="6"/>
        <v>1.3517166801838335E-3</v>
      </c>
      <c r="T8">
        <f t="shared" si="7"/>
        <v>2.703433360367667E-4</v>
      </c>
      <c r="U8">
        <f t="shared" si="8"/>
        <v>1.8924033522573669E-3</v>
      </c>
      <c r="V8">
        <f t="shared" si="9"/>
        <v>8.110300081103001E-4</v>
      </c>
      <c r="W8">
        <f>SUMIFS('Pres Converted'!S$2:S$623,'Pres Converted'!$C$2:$C$623,W$1,'Pres Converted'!$B$2:$B$623,$A8)</f>
        <v>1268</v>
      </c>
      <c r="X8">
        <f>SUMIFS('Pres Converted'!I$2:I$623,'Pres Converted'!$C$2:$C$623,X$1,'Pres Converted'!$B$2:$B$623,$A8)</f>
        <v>494</v>
      </c>
      <c r="Y8">
        <f>SUMIFS('Pres Converted'!J$2:J$623,'Pres Converted'!$C$2:$C$623,Y$1,'Pres Converted'!$B$2:$B$623,$A8)</f>
        <v>331</v>
      </c>
      <c r="Z8">
        <f>SUMIFS('Pres Converted'!K$2:K$623,'Pres Converted'!$C$2:$C$623,Z$1,'Pres Converted'!$B$2:$B$623,$A8)</f>
        <v>2</v>
      </c>
      <c r="AA8">
        <f>SUMIFS('Pres Converted'!L$2:L$623,'Pres Converted'!$C$2:$C$623,AA$1,'Pres Converted'!$B$2:$B$623,$A8)</f>
        <v>7</v>
      </c>
      <c r="AB8">
        <f>SUMIFS('Pres Converted'!M$2:M$623,'Pres Converted'!$C$2:$C$623,AB$1,'Pres Converted'!$B$2:$B$623,$A8)</f>
        <v>1</v>
      </c>
      <c r="AC8">
        <f>SUMIFS('Pres Converted'!N$2:N$623,'Pres Converted'!$C$2:$C$623,AC$1,'Pres Converted'!$B$2:$B$623,$A8)</f>
        <v>3</v>
      </c>
      <c r="AD8">
        <f>SUMIFS('Pres Converted'!O$2:O$623,'Pres Converted'!$C$2:$C$623,AD$1,'Pres Converted'!$B$2:$B$623,$A8)</f>
        <v>4</v>
      </c>
      <c r="AE8">
        <f>SUMIFS('Pres Converted'!P$2:P$623,'Pres Converted'!$C$2:$C$623,AE$1,'Pres Converted'!$B$2:$B$623,$A8)</f>
        <v>423</v>
      </c>
      <c r="AF8">
        <f>SUMIFS('Pres Converted'!Q$2:Q$623,'Pres Converted'!$C$2:$C$623,AF$1,'Pres Converted'!$B$2:$B$623,$A8)</f>
        <v>1</v>
      </c>
      <c r="AG8">
        <f>SUMIFS('Pres Converted'!R$2:R$623,'Pres Converted'!$C$2:$C$623,AG$1,'Pres Converted'!$B$2:$B$623,$A8)</f>
        <v>2</v>
      </c>
      <c r="AH8">
        <f t="shared" si="11"/>
        <v>0.38958990536277605</v>
      </c>
      <c r="AI8">
        <f t="shared" si="12"/>
        <v>1.5772870662460567E-3</v>
      </c>
      <c r="AJ8">
        <f t="shared" si="13"/>
        <v>0.26104100946372238</v>
      </c>
      <c r="AK8">
        <f t="shared" si="14"/>
        <v>3.1545741324921135E-3</v>
      </c>
      <c r="AL8">
        <f t="shared" si="15"/>
        <v>0.33359621451104099</v>
      </c>
      <c r="AM8">
        <f t="shared" si="16"/>
        <v>5.5205047318611991E-3</v>
      </c>
      <c r="AN8">
        <f t="shared" si="17"/>
        <v>7.8864353312302837E-4</v>
      </c>
      <c r="AO8">
        <f t="shared" si="18"/>
        <v>2.3659305993690852E-3</v>
      </c>
      <c r="AP8">
        <f t="shared" si="19"/>
        <v>7.8864353312302837E-4</v>
      </c>
      <c r="AQ8">
        <f t="shared" si="20"/>
        <v>1.5772870662460567E-3</v>
      </c>
      <c r="AR8">
        <f>SUMIFS('Pres Converted'!S$2:S$623,'Pres Converted'!$C$2:$C$623,AR$1,'Pres Converted'!$B$2:$B$623,$A8)</f>
        <v>744</v>
      </c>
      <c r="AS8">
        <f>SUMIFS('Pres Converted'!I$2:I$623,'Pres Converted'!$C$2:$C$623,AS$1,'Pres Converted'!$B$2:$B$623,$A8)</f>
        <v>323</v>
      </c>
      <c r="AT8">
        <f>SUMIFS('Pres Converted'!J$2:J$623,'Pres Converted'!$C$2:$C$623,AT$1,'Pres Converted'!$B$2:$B$623,$A8)</f>
        <v>133</v>
      </c>
      <c r="AU8">
        <f>SUMIFS('Pres Converted'!K$2:K$623,'Pres Converted'!$C$2:$C$623,AU$1,'Pres Converted'!$B$2:$B$623,$A8)</f>
        <v>1</v>
      </c>
      <c r="AV8">
        <f>SUMIFS('Pres Converted'!L$2:L$623,'Pres Converted'!$C$2:$C$623,AV$1,'Pres Converted'!$B$2:$B$623,$A8)</f>
        <v>1</v>
      </c>
      <c r="AW8">
        <f>SUMIFS('Pres Converted'!M$2:M$623,'Pres Converted'!$C$2:$C$623,AW$1,'Pres Converted'!$B$2:$B$623,$A8)</f>
        <v>1</v>
      </c>
      <c r="AX8">
        <f>SUMIFS('Pres Converted'!N$2:N$623,'Pres Converted'!$C$2:$C$623,AX$1,'Pres Converted'!$B$2:$B$623,$A8)</f>
        <v>0</v>
      </c>
      <c r="AY8">
        <f>SUMIFS('Pres Converted'!O$2:O$623,'Pres Converted'!$C$2:$C$623,AY$1,'Pres Converted'!$B$2:$B$623,$A8)</f>
        <v>2</v>
      </c>
      <c r="AZ8">
        <f>SUMIFS('Pres Converted'!P$2:P$623,'Pres Converted'!$C$2:$C$623,AZ$1,'Pres Converted'!$B$2:$B$623,$A8)</f>
        <v>283</v>
      </c>
      <c r="BA8">
        <f>SUMIFS('Pres Converted'!Q$2:Q$623,'Pres Converted'!$C$2:$C$623,BA$1,'Pres Converted'!$B$2:$B$623,$A8)</f>
        <v>0</v>
      </c>
      <c r="BB8">
        <f>SUMIFS('Pres Converted'!R$2:R$623,'Pres Converted'!$C$2:$C$623,BB$1,'Pres Converted'!$B$2:$B$623,$A8)</f>
        <v>0</v>
      </c>
      <c r="BC8">
        <f t="shared" si="21"/>
        <v>0.43413978494623656</v>
      </c>
      <c r="BD8">
        <f t="shared" si="22"/>
        <v>1.3440860215053765E-3</v>
      </c>
      <c r="BE8">
        <f t="shared" si="23"/>
        <v>0.17876344086021506</v>
      </c>
      <c r="BF8">
        <f t="shared" si="24"/>
        <v>2.6881720430107529E-3</v>
      </c>
      <c r="BG8">
        <f t="shared" si="25"/>
        <v>0.3803763440860215</v>
      </c>
      <c r="BH8">
        <f t="shared" si="26"/>
        <v>1.3440860215053765E-3</v>
      </c>
      <c r="BI8">
        <f t="shared" si="27"/>
        <v>1.3440860215053765E-3</v>
      </c>
      <c r="BJ8">
        <f t="shared" si="28"/>
        <v>0</v>
      </c>
      <c r="BK8">
        <f t="shared" si="29"/>
        <v>0</v>
      </c>
      <c r="BL8">
        <f t="shared" si="30"/>
        <v>0</v>
      </c>
      <c r="BM8">
        <f t="shared" si="31"/>
        <v>5711</v>
      </c>
      <c r="BN8">
        <f t="shared" si="32"/>
        <v>2345</v>
      </c>
      <c r="BO8">
        <f t="shared" si="33"/>
        <v>1546</v>
      </c>
      <c r="BP8">
        <f t="shared" si="34"/>
        <v>7</v>
      </c>
      <c r="BQ8">
        <f t="shared" si="35"/>
        <v>15</v>
      </c>
      <c r="BR8">
        <f t="shared" si="36"/>
        <v>7</v>
      </c>
      <c r="BS8">
        <f t="shared" si="37"/>
        <v>4</v>
      </c>
      <c r="BT8">
        <f t="shared" si="38"/>
        <v>26</v>
      </c>
      <c r="BU8">
        <f t="shared" si="39"/>
        <v>1748</v>
      </c>
      <c r="BV8">
        <f t="shared" si="40"/>
        <v>8</v>
      </c>
      <c r="BW8">
        <f t="shared" si="41"/>
        <v>5</v>
      </c>
      <c r="BX8">
        <f t="shared" si="42"/>
        <v>0.41061110138329537</v>
      </c>
      <c r="BY8">
        <f t="shared" si="43"/>
        <v>1.225704780248643E-3</v>
      </c>
      <c r="BZ8">
        <f t="shared" si="44"/>
        <v>0.27070565575205741</v>
      </c>
      <c r="CA8">
        <f t="shared" si="45"/>
        <v>4.5526177552092451E-3</v>
      </c>
      <c r="CB8">
        <f t="shared" si="46"/>
        <v>0.30607599369637539</v>
      </c>
      <c r="CC8">
        <f t="shared" si="47"/>
        <v>2.6265102433899491E-3</v>
      </c>
      <c r="CD8">
        <f t="shared" si="48"/>
        <v>1.225704780248643E-3</v>
      </c>
      <c r="CE8">
        <f t="shared" si="49"/>
        <v>7.0040273157065316E-4</v>
      </c>
      <c r="CF8">
        <f t="shared" si="50"/>
        <v>1.4008054631413063E-3</v>
      </c>
      <c r="CG8">
        <f t="shared" si="51"/>
        <v>8.7550341446331645E-4</v>
      </c>
      <c r="CH8" s="193">
        <f t="shared" si="52"/>
        <v>0.41061110138329537</v>
      </c>
    </row>
    <row r="9" spans="1:86" ht="14.4" x14ac:dyDescent="0.25">
      <c r="A9" s="211">
        <f t="shared" si="53"/>
        <v>7</v>
      </c>
      <c r="B9">
        <f>SUMIFS('Pres Converted'!S$2:S$623,'Pres Converted'!$C$2:$C$623,B$1,'Pres Converted'!$B$2:$B$623,$A9)</f>
        <v>4654</v>
      </c>
      <c r="C9">
        <f>SUMIFS('Pres Converted'!I$2:I$623,'Pres Converted'!$C$2:$C$623,C$1,'Pres Converted'!$B$2:$B$623,$A9)</f>
        <v>1533</v>
      </c>
      <c r="D9">
        <f>SUMIFS('Pres Converted'!J$2:J$623,'Pres Converted'!$C$2:$C$623,D$1,'Pres Converted'!$B$2:$B$623,$A9)</f>
        <v>1488</v>
      </c>
      <c r="E9">
        <f>SUMIFS('Pres Converted'!K$2:K$623,'Pres Converted'!$C$2:$C$623,E$1,'Pres Converted'!$B$2:$B$623,$A9)</f>
        <v>11</v>
      </c>
      <c r="F9">
        <f>SUMIFS('Pres Converted'!L$2:L$623,'Pres Converted'!$C$2:$C$623,F$1,'Pres Converted'!$B$2:$B$623,$A9)</f>
        <v>27</v>
      </c>
      <c r="G9">
        <f>SUMIFS('Pres Converted'!M$2:M$623,'Pres Converted'!$C$2:$C$623,G$1,'Pres Converted'!$B$2:$B$623,$A9)</f>
        <v>13</v>
      </c>
      <c r="H9">
        <f>SUMIFS('Pres Converted'!N$2:N$623,'Pres Converted'!$C$2:$C$623,H$1,'Pres Converted'!$B$2:$B$623,$A9)</f>
        <v>7</v>
      </c>
      <c r="I9">
        <f>SUMIFS('Pres Converted'!O$2:O$623,'Pres Converted'!$C$2:$C$623,I$1,'Pres Converted'!$B$2:$B$623,$A9)</f>
        <v>75</v>
      </c>
      <c r="J9">
        <f>SUMIFS('Pres Converted'!P$2:P$623,'Pres Converted'!$C$2:$C$623,J$1,'Pres Converted'!$B$2:$B$623,$A9)</f>
        <v>1490</v>
      </c>
      <c r="K9">
        <f>SUMIFS('Pres Converted'!Q$2:Q$623,'Pres Converted'!$C$2:$C$623,K$1,'Pres Converted'!$B$2:$B$623,$A9)</f>
        <v>4</v>
      </c>
      <c r="L9">
        <f>SUMIFS('Pres Converted'!R$2:R$623,'Pres Converted'!$C$2:$C$623,L$1,'Pres Converted'!$B$2:$B$623,$A9)</f>
        <v>6</v>
      </c>
      <c r="M9">
        <f t="shared" si="0"/>
        <v>0.32939406961753331</v>
      </c>
      <c r="N9">
        <f t="shared" si="1"/>
        <v>2.363558229480017E-3</v>
      </c>
      <c r="O9">
        <f t="shared" si="2"/>
        <v>0.31972496776966053</v>
      </c>
      <c r="P9">
        <f t="shared" si="3"/>
        <v>1.6115169746454664E-2</v>
      </c>
      <c r="Q9">
        <f t="shared" si="4"/>
        <v>0.32015470562956594</v>
      </c>
      <c r="R9">
        <f t="shared" si="5"/>
        <v>5.8014611087236784E-3</v>
      </c>
      <c r="S9">
        <f t="shared" si="6"/>
        <v>2.7932960893854749E-3</v>
      </c>
      <c r="T9">
        <f t="shared" si="7"/>
        <v>1.5040825096691017E-3</v>
      </c>
      <c r="U9">
        <f t="shared" si="8"/>
        <v>8.5947571981091536E-4</v>
      </c>
      <c r="V9">
        <f t="shared" si="9"/>
        <v>1.289213579716373E-3</v>
      </c>
      <c r="W9">
        <f>SUMIFS('Pres Converted'!S$2:S$623,'Pres Converted'!$C$2:$C$623,W$1,'Pres Converted'!$B$2:$B$623,$A9)</f>
        <v>1207</v>
      </c>
      <c r="X9">
        <f>SUMIFS('Pres Converted'!I$2:I$623,'Pres Converted'!$C$2:$C$623,X$1,'Pres Converted'!$B$2:$B$623,$A9)</f>
        <v>406</v>
      </c>
      <c r="Y9">
        <f>SUMIFS('Pres Converted'!J$2:J$623,'Pres Converted'!$C$2:$C$623,Y$1,'Pres Converted'!$B$2:$B$623,$A9)</f>
        <v>400</v>
      </c>
      <c r="Z9">
        <f>SUMIFS('Pres Converted'!K$2:K$623,'Pres Converted'!$C$2:$C$623,Z$1,'Pres Converted'!$B$2:$B$623,$A9)</f>
        <v>0</v>
      </c>
      <c r="AA9">
        <f>SUMIFS('Pres Converted'!L$2:L$623,'Pres Converted'!$C$2:$C$623,AA$1,'Pres Converted'!$B$2:$B$623,$A9)</f>
        <v>11</v>
      </c>
      <c r="AB9">
        <f>SUMIFS('Pres Converted'!M$2:M$623,'Pres Converted'!$C$2:$C$623,AB$1,'Pres Converted'!$B$2:$B$623,$A9)</f>
        <v>3</v>
      </c>
      <c r="AC9">
        <f>SUMIFS('Pres Converted'!N$2:N$623,'Pres Converted'!$C$2:$C$623,AC$1,'Pres Converted'!$B$2:$B$623,$A9)</f>
        <v>1</v>
      </c>
      <c r="AD9">
        <f>SUMIFS('Pres Converted'!O$2:O$623,'Pres Converted'!$C$2:$C$623,AD$1,'Pres Converted'!$B$2:$B$623,$A9)</f>
        <v>13</v>
      </c>
      <c r="AE9">
        <f>SUMIFS('Pres Converted'!P$2:P$623,'Pres Converted'!$C$2:$C$623,AE$1,'Pres Converted'!$B$2:$B$623,$A9)</f>
        <v>372</v>
      </c>
      <c r="AF9">
        <f>SUMIFS('Pres Converted'!Q$2:Q$623,'Pres Converted'!$C$2:$C$623,AF$1,'Pres Converted'!$B$2:$B$623,$A9)</f>
        <v>0</v>
      </c>
      <c r="AG9">
        <f>SUMIFS('Pres Converted'!R$2:R$623,'Pres Converted'!$C$2:$C$623,AG$1,'Pres Converted'!$B$2:$B$623,$A9)</f>
        <v>1</v>
      </c>
      <c r="AH9">
        <f t="shared" si="11"/>
        <v>0.3363711681855841</v>
      </c>
      <c r="AI9">
        <f t="shared" si="12"/>
        <v>0</v>
      </c>
      <c r="AJ9">
        <f t="shared" si="13"/>
        <v>0.33140016570008285</v>
      </c>
      <c r="AK9">
        <f t="shared" si="14"/>
        <v>1.0770505385252692E-2</v>
      </c>
      <c r="AL9">
        <f t="shared" si="15"/>
        <v>0.30820215410107704</v>
      </c>
      <c r="AM9">
        <f t="shared" si="16"/>
        <v>9.1135045567522777E-3</v>
      </c>
      <c r="AN9">
        <f t="shared" si="17"/>
        <v>2.4855012427506215E-3</v>
      </c>
      <c r="AO9">
        <f t="shared" si="18"/>
        <v>8.2850041425020708E-4</v>
      </c>
      <c r="AP9">
        <f t="shared" si="19"/>
        <v>0</v>
      </c>
      <c r="AQ9">
        <f t="shared" si="20"/>
        <v>8.2850041425020708E-4</v>
      </c>
      <c r="AR9">
        <f>SUMIFS('Pres Converted'!S$2:S$623,'Pres Converted'!$C$2:$C$623,AR$1,'Pres Converted'!$B$2:$B$623,$A9)</f>
        <v>843</v>
      </c>
      <c r="AS9">
        <f>SUMIFS('Pres Converted'!I$2:I$623,'Pres Converted'!$C$2:$C$623,AS$1,'Pres Converted'!$B$2:$B$623,$A9)</f>
        <v>234</v>
      </c>
      <c r="AT9">
        <f>SUMIFS('Pres Converted'!J$2:J$623,'Pres Converted'!$C$2:$C$623,AT$1,'Pres Converted'!$B$2:$B$623,$A9)</f>
        <v>200</v>
      </c>
      <c r="AU9">
        <f>SUMIFS('Pres Converted'!K$2:K$623,'Pres Converted'!$C$2:$C$623,AU$1,'Pres Converted'!$B$2:$B$623,$A9)</f>
        <v>1</v>
      </c>
      <c r="AV9">
        <f>SUMIFS('Pres Converted'!L$2:L$623,'Pres Converted'!$C$2:$C$623,AV$1,'Pres Converted'!$B$2:$B$623,$A9)</f>
        <v>8</v>
      </c>
      <c r="AW9">
        <f>SUMIFS('Pres Converted'!M$2:M$623,'Pres Converted'!$C$2:$C$623,AW$1,'Pres Converted'!$B$2:$B$623,$A9)</f>
        <v>4</v>
      </c>
      <c r="AX9">
        <f>SUMIFS('Pres Converted'!N$2:N$623,'Pres Converted'!$C$2:$C$623,AX$1,'Pres Converted'!$B$2:$B$623,$A9)</f>
        <v>2</v>
      </c>
      <c r="AY9">
        <f>SUMIFS('Pres Converted'!O$2:O$623,'Pres Converted'!$C$2:$C$623,AY$1,'Pres Converted'!$B$2:$B$623,$A9)</f>
        <v>10</v>
      </c>
      <c r="AZ9">
        <f>SUMIFS('Pres Converted'!P$2:P$623,'Pres Converted'!$C$2:$C$623,AZ$1,'Pres Converted'!$B$2:$B$623,$A9)</f>
        <v>382</v>
      </c>
      <c r="BA9">
        <f>SUMIFS('Pres Converted'!Q$2:Q$623,'Pres Converted'!$C$2:$C$623,BA$1,'Pres Converted'!$B$2:$B$623,$A9)</f>
        <v>0</v>
      </c>
      <c r="BB9">
        <f>SUMIFS('Pres Converted'!R$2:R$623,'Pres Converted'!$C$2:$C$623,BB$1,'Pres Converted'!$B$2:$B$623,$A9)</f>
        <v>2</v>
      </c>
      <c r="BC9">
        <f t="shared" si="21"/>
        <v>0.27758007117437722</v>
      </c>
      <c r="BD9">
        <f t="shared" si="22"/>
        <v>1.1862396204033216E-3</v>
      </c>
      <c r="BE9">
        <f t="shared" si="23"/>
        <v>0.23724792408066431</v>
      </c>
      <c r="BF9">
        <f t="shared" si="24"/>
        <v>1.1862396204033215E-2</v>
      </c>
      <c r="BG9">
        <f t="shared" si="25"/>
        <v>0.45314353499406879</v>
      </c>
      <c r="BH9">
        <f t="shared" si="26"/>
        <v>9.4899169632265724E-3</v>
      </c>
      <c r="BI9">
        <f t="shared" si="27"/>
        <v>4.7449584816132862E-3</v>
      </c>
      <c r="BJ9">
        <f t="shared" si="28"/>
        <v>2.3724792408066431E-3</v>
      </c>
      <c r="BK9">
        <f t="shared" si="29"/>
        <v>0</v>
      </c>
      <c r="BL9">
        <f t="shared" si="30"/>
        <v>2.3724792408066431E-3</v>
      </c>
      <c r="BM9">
        <f t="shared" si="31"/>
        <v>6704</v>
      </c>
      <c r="BN9">
        <f t="shared" si="32"/>
        <v>2173</v>
      </c>
      <c r="BO9">
        <f t="shared" si="33"/>
        <v>2088</v>
      </c>
      <c r="BP9">
        <f t="shared" si="34"/>
        <v>12</v>
      </c>
      <c r="BQ9">
        <f t="shared" si="35"/>
        <v>46</v>
      </c>
      <c r="BR9">
        <f t="shared" si="36"/>
        <v>20</v>
      </c>
      <c r="BS9">
        <f t="shared" si="37"/>
        <v>10</v>
      </c>
      <c r="BT9">
        <f t="shared" si="38"/>
        <v>98</v>
      </c>
      <c r="BU9">
        <f t="shared" si="39"/>
        <v>2244</v>
      </c>
      <c r="BV9">
        <f t="shared" si="40"/>
        <v>4</v>
      </c>
      <c r="BW9">
        <f t="shared" si="41"/>
        <v>9</v>
      </c>
      <c r="BX9">
        <f t="shared" si="42"/>
        <v>0.32413484486873506</v>
      </c>
      <c r="BY9">
        <f t="shared" si="43"/>
        <v>1.7899761336515514E-3</v>
      </c>
      <c r="BZ9">
        <f t="shared" si="44"/>
        <v>0.31145584725536996</v>
      </c>
      <c r="CA9">
        <f t="shared" si="45"/>
        <v>1.4618138424821002E-2</v>
      </c>
      <c r="CB9">
        <f t="shared" si="46"/>
        <v>0.33472553699284008</v>
      </c>
      <c r="CC9">
        <f t="shared" si="47"/>
        <v>6.8615751789976136E-3</v>
      </c>
      <c r="CD9">
        <f t="shared" si="48"/>
        <v>2.9832935560859188E-3</v>
      </c>
      <c r="CE9">
        <f t="shared" si="49"/>
        <v>1.4916467780429594E-3</v>
      </c>
      <c r="CF9">
        <f t="shared" si="50"/>
        <v>5.966587112171838E-4</v>
      </c>
      <c r="CG9">
        <f t="shared" si="51"/>
        <v>1.3424821002386634E-3</v>
      </c>
      <c r="CH9" s="193">
        <f t="shared" si="52"/>
        <v>4.3347255369928401</v>
      </c>
    </row>
    <row r="10" spans="1:86" ht="14.4" x14ac:dyDescent="0.25">
      <c r="A10" s="211">
        <f t="shared" si="53"/>
        <v>8</v>
      </c>
      <c r="B10">
        <f>SUMIFS('Pres Converted'!S$2:S$623,'Pres Converted'!$C$2:$C$623,B$1,'Pres Converted'!$B$2:$B$623,$A10)</f>
        <v>4553</v>
      </c>
      <c r="C10">
        <f>SUMIFS('Pres Converted'!I$2:I$623,'Pres Converted'!$C$2:$C$623,C$1,'Pres Converted'!$B$2:$B$623,$A10)</f>
        <v>1832</v>
      </c>
      <c r="D10">
        <f>SUMIFS('Pres Converted'!J$2:J$623,'Pres Converted'!$C$2:$C$623,D$1,'Pres Converted'!$B$2:$B$623,$A10)</f>
        <v>1103</v>
      </c>
      <c r="E10">
        <f>SUMIFS('Pres Converted'!K$2:K$623,'Pres Converted'!$C$2:$C$623,E$1,'Pres Converted'!$B$2:$B$623,$A10)</f>
        <v>5</v>
      </c>
      <c r="F10">
        <f>SUMIFS('Pres Converted'!L$2:L$623,'Pres Converted'!$C$2:$C$623,F$1,'Pres Converted'!$B$2:$B$623,$A10)</f>
        <v>15</v>
      </c>
      <c r="G10">
        <f>SUMIFS('Pres Converted'!M$2:M$623,'Pres Converted'!$C$2:$C$623,G$1,'Pres Converted'!$B$2:$B$623,$A10)</f>
        <v>3</v>
      </c>
      <c r="H10">
        <f>SUMIFS('Pres Converted'!N$2:N$623,'Pres Converted'!$C$2:$C$623,H$1,'Pres Converted'!$B$2:$B$623,$A10)</f>
        <v>7</v>
      </c>
      <c r="I10">
        <f>SUMIFS('Pres Converted'!O$2:O$623,'Pres Converted'!$C$2:$C$623,I$1,'Pres Converted'!$B$2:$B$623,$A10)</f>
        <v>36</v>
      </c>
      <c r="J10">
        <f>SUMIFS('Pres Converted'!P$2:P$623,'Pres Converted'!$C$2:$C$623,J$1,'Pres Converted'!$B$2:$B$623,$A10)</f>
        <v>1538</v>
      </c>
      <c r="K10">
        <f>SUMIFS('Pres Converted'!Q$2:Q$623,'Pres Converted'!$C$2:$C$623,K$1,'Pres Converted'!$B$2:$B$623,$A10)</f>
        <v>4</v>
      </c>
      <c r="L10">
        <f>SUMIFS('Pres Converted'!R$2:R$623,'Pres Converted'!$C$2:$C$623,L$1,'Pres Converted'!$B$2:$B$623,$A10)</f>
        <v>10</v>
      </c>
      <c r="M10">
        <f t="shared" si="0"/>
        <v>0.40237206237645506</v>
      </c>
      <c r="N10">
        <f t="shared" si="1"/>
        <v>1.0981770261366132E-3</v>
      </c>
      <c r="O10">
        <f t="shared" si="2"/>
        <v>0.24225785196573688</v>
      </c>
      <c r="P10">
        <f t="shared" si="3"/>
        <v>7.9068745881836159E-3</v>
      </c>
      <c r="Q10">
        <f t="shared" si="4"/>
        <v>0.33779925323962223</v>
      </c>
      <c r="R10">
        <f t="shared" si="5"/>
        <v>3.2945310784098397E-3</v>
      </c>
      <c r="S10">
        <f t="shared" si="6"/>
        <v>6.5890621568196796E-4</v>
      </c>
      <c r="T10">
        <f t="shared" si="7"/>
        <v>1.5374478365912585E-3</v>
      </c>
      <c r="U10">
        <f t="shared" si="8"/>
        <v>8.7854162090929061E-4</v>
      </c>
      <c r="V10">
        <f t="shared" si="9"/>
        <v>2.1963540522732263E-3</v>
      </c>
      <c r="W10">
        <f>SUMIFS('Pres Converted'!S$2:S$623,'Pres Converted'!$C$2:$C$623,W$1,'Pres Converted'!$B$2:$B$623,$A10)</f>
        <v>1033</v>
      </c>
      <c r="X10">
        <f>SUMIFS('Pres Converted'!I$2:I$623,'Pres Converted'!$C$2:$C$623,X$1,'Pres Converted'!$B$2:$B$623,$A10)</f>
        <v>382</v>
      </c>
      <c r="Y10">
        <f>SUMIFS('Pres Converted'!J$2:J$623,'Pres Converted'!$C$2:$C$623,Y$1,'Pres Converted'!$B$2:$B$623,$A10)</f>
        <v>269</v>
      </c>
      <c r="Z10">
        <f>SUMIFS('Pres Converted'!K$2:K$623,'Pres Converted'!$C$2:$C$623,Z$1,'Pres Converted'!$B$2:$B$623,$A10)</f>
        <v>1</v>
      </c>
      <c r="AA10">
        <f>SUMIFS('Pres Converted'!L$2:L$623,'Pres Converted'!$C$2:$C$623,AA$1,'Pres Converted'!$B$2:$B$623,$A10)</f>
        <v>11</v>
      </c>
      <c r="AB10">
        <f>SUMIFS('Pres Converted'!M$2:M$623,'Pres Converted'!$C$2:$C$623,AB$1,'Pres Converted'!$B$2:$B$623,$A10)</f>
        <v>1</v>
      </c>
      <c r="AC10">
        <f>SUMIFS('Pres Converted'!N$2:N$623,'Pres Converted'!$C$2:$C$623,AC$1,'Pres Converted'!$B$2:$B$623,$A10)</f>
        <v>3</v>
      </c>
      <c r="AD10">
        <f>SUMIFS('Pres Converted'!O$2:O$623,'Pres Converted'!$C$2:$C$623,AD$1,'Pres Converted'!$B$2:$B$623,$A10)</f>
        <v>9</v>
      </c>
      <c r="AE10">
        <f>SUMIFS('Pres Converted'!P$2:P$623,'Pres Converted'!$C$2:$C$623,AE$1,'Pres Converted'!$B$2:$B$623,$A10)</f>
        <v>355</v>
      </c>
      <c r="AF10">
        <f>SUMIFS('Pres Converted'!Q$2:Q$623,'Pres Converted'!$C$2:$C$623,AF$1,'Pres Converted'!$B$2:$B$623,$A10)</f>
        <v>2</v>
      </c>
      <c r="AG10">
        <f>SUMIFS('Pres Converted'!R$2:R$623,'Pres Converted'!$C$2:$C$623,AG$1,'Pres Converted'!$B$2:$B$623,$A10)</f>
        <v>0</v>
      </c>
      <c r="AH10">
        <f t="shared" si="11"/>
        <v>0.36979670861568248</v>
      </c>
      <c r="AI10">
        <f t="shared" si="12"/>
        <v>9.6805421103581804E-4</v>
      </c>
      <c r="AJ10">
        <f t="shared" si="13"/>
        <v>0.26040658276863504</v>
      </c>
      <c r="AK10">
        <f t="shared" si="14"/>
        <v>8.7124878993223628E-3</v>
      </c>
      <c r="AL10">
        <f t="shared" si="15"/>
        <v>0.34365924491771538</v>
      </c>
      <c r="AM10">
        <f t="shared" si="16"/>
        <v>1.0648596321393998E-2</v>
      </c>
      <c r="AN10">
        <f t="shared" si="17"/>
        <v>9.6805421103581804E-4</v>
      </c>
      <c r="AO10">
        <f t="shared" si="18"/>
        <v>2.9041626331074541E-3</v>
      </c>
      <c r="AP10">
        <f t="shared" si="19"/>
        <v>1.9361084220716361E-3</v>
      </c>
      <c r="AQ10">
        <f t="shared" si="20"/>
        <v>0</v>
      </c>
      <c r="AR10">
        <f>SUMIFS('Pres Converted'!S$2:S$623,'Pres Converted'!$C$2:$C$623,AR$1,'Pres Converted'!$B$2:$B$623,$A10)</f>
        <v>863</v>
      </c>
      <c r="AS10">
        <f>SUMIFS('Pres Converted'!I$2:I$623,'Pres Converted'!$C$2:$C$623,AS$1,'Pres Converted'!$B$2:$B$623,$A10)</f>
        <v>285</v>
      </c>
      <c r="AT10">
        <f>SUMIFS('Pres Converted'!J$2:J$623,'Pres Converted'!$C$2:$C$623,AT$1,'Pres Converted'!$B$2:$B$623,$A10)</f>
        <v>137</v>
      </c>
      <c r="AU10">
        <f>SUMIFS('Pres Converted'!K$2:K$623,'Pres Converted'!$C$2:$C$623,AU$1,'Pres Converted'!$B$2:$B$623,$A10)</f>
        <v>0</v>
      </c>
      <c r="AV10">
        <f>SUMIFS('Pres Converted'!L$2:L$623,'Pres Converted'!$C$2:$C$623,AV$1,'Pres Converted'!$B$2:$B$623,$A10)</f>
        <v>1</v>
      </c>
      <c r="AW10">
        <f>SUMIFS('Pres Converted'!M$2:M$623,'Pres Converted'!$C$2:$C$623,AW$1,'Pres Converted'!$B$2:$B$623,$A10)</f>
        <v>0</v>
      </c>
      <c r="AX10">
        <f>SUMIFS('Pres Converted'!N$2:N$623,'Pres Converted'!$C$2:$C$623,AX$1,'Pres Converted'!$B$2:$B$623,$A10)</f>
        <v>0</v>
      </c>
      <c r="AY10">
        <f>SUMIFS('Pres Converted'!O$2:O$623,'Pres Converted'!$C$2:$C$623,AY$1,'Pres Converted'!$B$2:$B$623,$A10)</f>
        <v>5</v>
      </c>
      <c r="AZ10">
        <f>SUMIFS('Pres Converted'!P$2:P$623,'Pres Converted'!$C$2:$C$623,AZ$1,'Pres Converted'!$B$2:$B$623,$A10)</f>
        <v>432</v>
      </c>
      <c r="BA10">
        <f>SUMIFS('Pres Converted'!Q$2:Q$623,'Pres Converted'!$C$2:$C$623,BA$1,'Pres Converted'!$B$2:$B$623,$A10)</f>
        <v>0</v>
      </c>
      <c r="BB10">
        <f>SUMIFS('Pres Converted'!R$2:R$623,'Pres Converted'!$C$2:$C$623,BB$1,'Pres Converted'!$B$2:$B$623,$A10)</f>
        <v>3</v>
      </c>
      <c r="BC10">
        <f t="shared" si="21"/>
        <v>0.33024333719582849</v>
      </c>
      <c r="BD10">
        <f t="shared" si="22"/>
        <v>0</v>
      </c>
      <c r="BE10">
        <f t="shared" si="23"/>
        <v>0.15874855156431056</v>
      </c>
      <c r="BF10">
        <f t="shared" si="24"/>
        <v>5.7937427578215531E-3</v>
      </c>
      <c r="BG10">
        <f t="shared" si="25"/>
        <v>0.50057937427578214</v>
      </c>
      <c r="BH10">
        <f t="shared" si="26"/>
        <v>1.1587485515643105E-3</v>
      </c>
      <c r="BI10">
        <f t="shared" si="27"/>
        <v>0</v>
      </c>
      <c r="BJ10">
        <f t="shared" si="28"/>
        <v>0</v>
      </c>
      <c r="BK10">
        <f t="shared" si="29"/>
        <v>0</v>
      </c>
      <c r="BL10">
        <f t="shared" si="30"/>
        <v>3.4762456546929316E-3</v>
      </c>
      <c r="BM10">
        <f t="shared" si="31"/>
        <v>6449</v>
      </c>
      <c r="BN10">
        <f t="shared" si="32"/>
        <v>2499</v>
      </c>
      <c r="BO10">
        <f t="shared" si="33"/>
        <v>1509</v>
      </c>
      <c r="BP10">
        <f t="shared" si="34"/>
        <v>6</v>
      </c>
      <c r="BQ10">
        <f t="shared" si="35"/>
        <v>27</v>
      </c>
      <c r="BR10">
        <f t="shared" si="36"/>
        <v>4</v>
      </c>
      <c r="BS10">
        <f t="shared" si="37"/>
        <v>10</v>
      </c>
      <c r="BT10">
        <f t="shared" si="38"/>
        <v>50</v>
      </c>
      <c r="BU10">
        <f t="shared" si="39"/>
        <v>2325</v>
      </c>
      <c r="BV10">
        <f t="shared" si="40"/>
        <v>6</v>
      </c>
      <c r="BW10">
        <f t="shared" si="41"/>
        <v>13</v>
      </c>
      <c r="BX10">
        <f t="shared" si="42"/>
        <v>0.38750193828500545</v>
      </c>
      <c r="BY10">
        <f t="shared" si="43"/>
        <v>9.3037680260505502E-4</v>
      </c>
      <c r="BZ10">
        <f t="shared" si="44"/>
        <v>0.23398976585517134</v>
      </c>
      <c r="CA10">
        <f t="shared" si="45"/>
        <v>7.7531400217087923E-3</v>
      </c>
      <c r="CB10">
        <f t="shared" si="46"/>
        <v>0.36052101100945882</v>
      </c>
      <c r="CC10">
        <f t="shared" si="47"/>
        <v>4.1866956117227478E-3</v>
      </c>
      <c r="CD10">
        <f t="shared" si="48"/>
        <v>6.2025120173670335E-4</v>
      </c>
      <c r="CE10">
        <f t="shared" si="49"/>
        <v>1.5506280043417584E-3</v>
      </c>
      <c r="CF10">
        <f t="shared" si="50"/>
        <v>9.3037680260505502E-4</v>
      </c>
      <c r="CG10">
        <f t="shared" si="51"/>
        <v>2.0158164056442861E-3</v>
      </c>
      <c r="CH10" s="193">
        <f t="shared" si="52"/>
        <v>0.38750193828500545</v>
      </c>
    </row>
    <row r="11" spans="1:86" ht="14.4" x14ac:dyDescent="0.25">
      <c r="A11" s="211">
        <f t="shared" si="53"/>
        <v>9</v>
      </c>
      <c r="B11">
        <f>SUMIFS('Pres Converted'!S$2:S$623,'Pres Converted'!$C$2:$C$623,B$1,'Pres Converted'!$B$2:$B$623,$A11)</f>
        <v>4651</v>
      </c>
      <c r="C11">
        <f>SUMIFS('Pres Converted'!I$2:I$623,'Pres Converted'!$C$2:$C$623,C$1,'Pres Converted'!$B$2:$B$623,$A11)</f>
        <v>1759</v>
      </c>
      <c r="D11">
        <f>SUMIFS('Pres Converted'!J$2:J$623,'Pres Converted'!$C$2:$C$623,D$1,'Pres Converted'!$B$2:$B$623,$A11)</f>
        <v>1149</v>
      </c>
      <c r="E11">
        <f>SUMIFS('Pres Converted'!K$2:K$623,'Pres Converted'!$C$2:$C$623,E$1,'Pres Converted'!$B$2:$B$623,$A11)</f>
        <v>4</v>
      </c>
      <c r="F11">
        <f>SUMIFS('Pres Converted'!L$2:L$623,'Pres Converted'!$C$2:$C$623,F$1,'Pres Converted'!$B$2:$B$623,$A11)</f>
        <v>24</v>
      </c>
      <c r="G11">
        <f>SUMIFS('Pres Converted'!M$2:M$623,'Pres Converted'!$C$2:$C$623,G$1,'Pres Converted'!$B$2:$B$623,$A11)</f>
        <v>9</v>
      </c>
      <c r="H11">
        <f>SUMIFS('Pres Converted'!N$2:N$623,'Pres Converted'!$C$2:$C$623,H$1,'Pres Converted'!$B$2:$B$623,$A11)</f>
        <v>7</v>
      </c>
      <c r="I11">
        <f>SUMIFS('Pres Converted'!O$2:O$623,'Pres Converted'!$C$2:$C$623,I$1,'Pres Converted'!$B$2:$B$623,$A11)</f>
        <v>66</v>
      </c>
      <c r="J11">
        <f>SUMIFS('Pres Converted'!P$2:P$623,'Pres Converted'!$C$2:$C$623,J$1,'Pres Converted'!$B$2:$B$623,$A11)</f>
        <v>1623</v>
      </c>
      <c r="K11">
        <f>SUMIFS('Pres Converted'!Q$2:Q$623,'Pres Converted'!$C$2:$C$623,K$1,'Pres Converted'!$B$2:$B$623,$A11)</f>
        <v>7</v>
      </c>
      <c r="L11">
        <f>SUMIFS('Pres Converted'!R$2:R$623,'Pres Converted'!$C$2:$C$623,L$1,'Pres Converted'!$B$2:$B$623,$A11)</f>
        <v>3</v>
      </c>
      <c r="M11">
        <f t="shared" si="0"/>
        <v>0.37819823693829285</v>
      </c>
      <c r="N11">
        <f t="shared" si="1"/>
        <v>8.6003010105353687E-4</v>
      </c>
      <c r="O11">
        <f t="shared" si="2"/>
        <v>0.24704364652762847</v>
      </c>
      <c r="P11">
        <f t="shared" si="3"/>
        <v>1.4190496667383359E-2</v>
      </c>
      <c r="Q11">
        <f t="shared" si="4"/>
        <v>0.34895721350247261</v>
      </c>
      <c r="R11">
        <f t="shared" si="5"/>
        <v>5.160180606321221E-3</v>
      </c>
      <c r="S11">
        <f t="shared" si="6"/>
        <v>1.9350677273704579E-3</v>
      </c>
      <c r="T11">
        <f t="shared" si="7"/>
        <v>1.5050526768436896E-3</v>
      </c>
      <c r="U11">
        <f t="shared" si="8"/>
        <v>1.5050526768436896E-3</v>
      </c>
      <c r="V11">
        <f t="shared" si="9"/>
        <v>6.4502257579015262E-4</v>
      </c>
      <c r="W11">
        <f>SUMIFS('Pres Converted'!S$2:S$623,'Pres Converted'!$C$2:$C$623,W$1,'Pres Converted'!$B$2:$B$623,$A11)</f>
        <v>949</v>
      </c>
      <c r="X11">
        <f>SUMIFS('Pres Converted'!I$2:I$623,'Pres Converted'!$C$2:$C$623,X$1,'Pres Converted'!$B$2:$B$623,$A11)</f>
        <v>345</v>
      </c>
      <c r="Y11">
        <f>SUMIFS('Pres Converted'!J$2:J$623,'Pres Converted'!$C$2:$C$623,Y$1,'Pres Converted'!$B$2:$B$623,$A11)</f>
        <v>241</v>
      </c>
      <c r="Z11">
        <f>SUMIFS('Pres Converted'!K$2:K$623,'Pres Converted'!$C$2:$C$623,Z$1,'Pres Converted'!$B$2:$B$623,$A11)</f>
        <v>0</v>
      </c>
      <c r="AA11">
        <f>SUMIFS('Pres Converted'!L$2:L$623,'Pres Converted'!$C$2:$C$623,AA$1,'Pres Converted'!$B$2:$B$623,$A11)</f>
        <v>3</v>
      </c>
      <c r="AB11">
        <f>SUMIFS('Pres Converted'!M$2:M$623,'Pres Converted'!$C$2:$C$623,AB$1,'Pres Converted'!$B$2:$B$623,$A11)</f>
        <v>1</v>
      </c>
      <c r="AC11">
        <f>SUMIFS('Pres Converted'!N$2:N$623,'Pres Converted'!$C$2:$C$623,AC$1,'Pres Converted'!$B$2:$B$623,$A11)</f>
        <v>1</v>
      </c>
      <c r="AD11">
        <f>SUMIFS('Pres Converted'!O$2:O$623,'Pres Converted'!$C$2:$C$623,AD$1,'Pres Converted'!$B$2:$B$623,$A11)</f>
        <v>13</v>
      </c>
      <c r="AE11">
        <f>SUMIFS('Pres Converted'!P$2:P$623,'Pres Converted'!$C$2:$C$623,AE$1,'Pres Converted'!$B$2:$B$623,$A11)</f>
        <v>343</v>
      </c>
      <c r="AF11">
        <f>SUMIFS('Pres Converted'!Q$2:Q$623,'Pres Converted'!$C$2:$C$623,AF$1,'Pres Converted'!$B$2:$B$623,$A11)</f>
        <v>1</v>
      </c>
      <c r="AG11">
        <f>SUMIFS('Pres Converted'!R$2:R$623,'Pres Converted'!$C$2:$C$623,AG$1,'Pres Converted'!$B$2:$B$623,$A11)</f>
        <v>1</v>
      </c>
      <c r="AH11">
        <f t="shared" si="11"/>
        <v>0.36354056902002108</v>
      </c>
      <c r="AI11">
        <f t="shared" si="12"/>
        <v>0</v>
      </c>
      <c r="AJ11">
        <f t="shared" si="13"/>
        <v>0.25395152792413067</v>
      </c>
      <c r="AK11">
        <f t="shared" si="14"/>
        <v>1.3698630136986301E-2</v>
      </c>
      <c r="AL11">
        <f t="shared" si="15"/>
        <v>0.36143308746048475</v>
      </c>
      <c r="AM11">
        <f t="shared" si="16"/>
        <v>3.1612223393045311E-3</v>
      </c>
      <c r="AN11">
        <f t="shared" si="17"/>
        <v>1.053740779768177E-3</v>
      </c>
      <c r="AO11">
        <f t="shared" si="18"/>
        <v>1.053740779768177E-3</v>
      </c>
      <c r="AP11">
        <f t="shared" si="19"/>
        <v>1.053740779768177E-3</v>
      </c>
      <c r="AQ11">
        <f t="shared" si="20"/>
        <v>1.053740779768177E-3</v>
      </c>
      <c r="AR11">
        <f>SUMIFS('Pres Converted'!S$2:S$623,'Pres Converted'!$C$2:$C$623,AR$1,'Pres Converted'!$B$2:$B$623,$A11)</f>
        <v>814</v>
      </c>
      <c r="AS11">
        <f>SUMIFS('Pres Converted'!I$2:I$623,'Pres Converted'!$C$2:$C$623,AS$1,'Pres Converted'!$B$2:$B$623,$A11)</f>
        <v>245</v>
      </c>
      <c r="AT11">
        <f>SUMIFS('Pres Converted'!J$2:J$623,'Pres Converted'!$C$2:$C$623,AT$1,'Pres Converted'!$B$2:$B$623,$A11)</f>
        <v>150</v>
      </c>
      <c r="AU11">
        <f>SUMIFS('Pres Converted'!K$2:K$623,'Pres Converted'!$C$2:$C$623,AU$1,'Pres Converted'!$B$2:$B$623,$A11)</f>
        <v>0</v>
      </c>
      <c r="AV11">
        <f>SUMIFS('Pres Converted'!L$2:L$623,'Pres Converted'!$C$2:$C$623,AV$1,'Pres Converted'!$B$2:$B$623,$A11)</f>
        <v>5</v>
      </c>
      <c r="AW11">
        <f>SUMIFS('Pres Converted'!M$2:M$623,'Pres Converted'!$C$2:$C$623,AW$1,'Pres Converted'!$B$2:$B$623,$A11)</f>
        <v>0</v>
      </c>
      <c r="AX11">
        <f>SUMIFS('Pres Converted'!N$2:N$623,'Pres Converted'!$C$2:$C$623,AX$1,'Pres Converted'!$B$2:$B$623,$A11)</f>
        <v>1</v>
      </c>
      <c r="AY11">
        <f>SUMIFS('Pres Converted'!O$2:O$623,'Pres Converted'!$C$2:$C$623,AY$1,'Pres Converted'!$B$2:$B$623,$A11)</f>
        <v>7</v>
      </c>
      <c r="AZ11">
        <f>SUMIFS('Pres Converted'!P$2:P$623,'Pres Converted'!$C$2:$C$623,AZ$1,'Pres Converted'!$B$2:$B$623,$A11)</f>
        <v>402</v>
      </c>
      <c r="BA11">
        <f>SUMIFS('Pres Converted'!Q$2:Q$623,'Pres Converted'!$C$2:$C$623,BA$1,'Pres Converted'!$B$2:$B$623,$A11)</f>
        <v>1</v>
      </c>
      <c r="BB11">
        <f>SUMIFS('Pres Converted'!R$2:R$623,'Pres Converted'!$C$2:$C$623,BB$1,'Pres Converted'!$B$2:$B$623,$A11)</f>
        <v>3</v>
      </c>
      <c r="BC11">
        <f t="shared" si="21"/>
        <v>0.300982800982801</v>
      </c>
      <c r="BD11">
        <f t="shared" si="22"/>
        <v>0</v>
      </c>
      <c r="BE11">
        <f t="shared" si="23"/>
        <v>0.18427518427518427</v>
      </c>
      <c r="BF11">
        <f t="shared" si="24"/>
        <v>8.5995085995085995E-3</v>
      </c>
      <c r="BG11">
        <f t="shared" si="25"/>
        <v>0.49385749385749383</v>
      </c>
      <c r="BH11">
        <f t="shared" si="26"/>
        <v>6.1425061425061421E-3</v>
      </c>
      <c r="BI11">
        <f t="shared" si="27"/>
        <v>0</v>
      </c>
      <c r="BJ11">
        <f t="shared" si="28"/>
        <v>1.2285012285012285E-3</v>
      </c>
      <c r="BK11">
        <f t="shared" si="29"/>
        <v>1.2285012285012285E-3</v>
      </c>
      <c r="BL11">
        <f t="shared" si="30"/>
        <v>3.6855036855036856E-3</v>
      </c>
      <c r="BM11">
        <f t="shared" si="31"/>
        <v>6414</v>
      </c>
      <c r="BN11">
        <f t="shared" si="32"/>
        <v>2349</v>
      </c>
      <c r="BO11">
        <f t="shared" si="33"/>
        <v>1540</v>
      </c>
      <c r="BP11">
        <f t="shared" si="34"/>
        <v>4</v>
      </c>
      <c r="BQ11">
        <f t="shared" si="35"/>
        <v>32</v>
      </c>
      <c r="BR11">
        <f t="shared" si="36"/>
        <v>10</v>
      </c>
      <c r="BS11">
        <f t="shared" si="37"/>
        <v>9</v>
      </c>
      <c r="BT11">
        <f t="shared" si="38"/>
        <v>86</v>
      </c>
      <c r="BU11">
        <f t="shared" si="39"/>
        <v>2368</v>
      </c>
      <c r="BV11">
        <f t="shared" si="40"/>
        <v>9</v>
      </c>
      <c r="BW11">
        <f t="shared" si="41"/>
        <v>7</v>
      </c>
      <c r="BX11">
        <f t="shared" si="42"/>
        <v>0.36623012160898033</v>
      </c>
      <c r="BY11">
        <f t="shared" si="43"/>
        <v>6.2363579669473025E-4</v>
      </c>
      <c r="BZ11">
        <f t="shared" si="44"/>
        <v>0.24009978172747115</v>
      </c>
      <c r="CA11">
        <f t="shared" si="45"/>
        <v>1.3408169628936701E-2</v>
      </c>
      <c r="CB11">
        <f t="shared" si="46"/>
        <v>0.36919239164328033</v>
      </c>
      <c r="CC11">
        <f t="shared" si="47"/>
        <v>4.989086373557842E-3</v>
      </c>
      <c r="CD11">
        <f t="shared" si="48"/>
        <v>1.5590894917368258E-3</v>
      </c>
      <c r="CE11">
        <f t="shared" si="49"/>
        <v>1.403180542563143E-3</v>
      </c>
      <c r="CF11">
        <f t="shared" si="50"/>
        <v>1.403180542563143E-3</v>
      </c>
      <c r="CG11">
        <f t="shared" si="51"/>
        <v>1.091362644215778E-3</v>
      </c>
      <c r="CH11" s="193">
        <f t="shared" si="52"/>
        <v>4.3691923916432804</v>
      </c>
    </row>
    <row r="12" spans="1:86" ht="14.4" x14ac:dyDescent="0.25">
      <c r="A12" s="211">
        <f t="shared" si="53"/>
        <v>10</v>
      </c>
      <c r="B12">
        <f>SUMIFS('Pres Converted'!S$2:S$623,'Pres Converted'!$C$2:$C$623,B$1,'Pres Converted'!$B$2:$B$623,$A12)</f>
        <v>5955</v>
      </c>
      <c r="C12">
        <f>SUMIFS('Pres Converted'!I$2:I$623,'Pres Converted'!$C$2:$C$623,C$1,'Pres Converted'!$B$2:$B$623,$A12)</f>
        <v>2874</v>
      </c>
      <c r="D12">
        <f>SUMIFS('Pres Converted'!J$2:J$623,'Pres Converted'!$C$2:$C$623,D$1,'Pres Converted'!$B$2:$B$623,$A12)</f>
        <v>1560</v>
      </c>
      <c r="E12">
        <f>SUMIFS('Pres Converted'!K$2:K$623,'Pres Converted'!$C$2:$C$623,E$1,'Pres Converted'!$B$2:$B$623,$A12)</f>
        <v>6</v>
      </c>
      <c r="F12">
        <f>SUMIFS('Pres Converted'!L$2:L$623,'Pres Converted'!$C$2:$C$623,F$1,'Pres Converted'!$B$2:$B$623,$A12)</f>
        <v>10</v>
      </c>
      <c r="G12">
        <f>SUMIFS('Pres Converted'!M$2:M$623,'Pres Converted'!$C$2:$C$623,G$1,'Pres Converted'!$B$2:$B$623,$A12)</f>
        <v>8</v>
      </c>
      <c r="H12">
        <f>SUMIFS('Pres Converted'!N$2:N$623,'Pres Converted'!$C$2:$C$623,H$1,'Pres Converted'!$B$2:$B$623,$A12)</f>
        <v>8</v>
      </c>
      <c r="I12">
        <f>SUMIFS('Pres Converted'!O$2:O$623,'Pres Converted'!$C$2:$C$623,I$1,'Pres Converted'!$B$2:$B$623,$A12)</f>
        <v>32</v>
      </c>
      <c r="J12">
        <f>SUMIFS('Pres Converted'!P$2:P$623,'Pres Converted'!$C$2:$C$623,J$1,'Pres Converted'!$B$2:$B$623,$A12)</f>
        <v>1444</v>
      </c>
      <c r="K12">
        <f>SUMIFS('Pres Converted'!Q$2:Q$623,'Pres Converted'!$C$2:$C$623,K$1,'Pres Converted'!$B$2:$B$623,$A12)</f>
        <v>3</v>
      </c>
      <c r="L12">
        <f>SUMIFS('Pres Converted'!R$2:R$623,'Pres Converted'!$C$2:$C$623,L$1,'Pres Converted'!$B$2:$B$623,$A12)</f>
        <v>10</v>
      </c>
      <c r="M12">
        <f t="shared" si="0"/>
        <v>0.48261964735516372</v>
      </c>
      <c r="N12">
        <f t="shared" si="1"/>
        <v>1.0075566750629723E-3</v>
      </c>
      <c r="O12">
        <f t="shared" si="2"/>
        <v>0.26196473551637278</v>
      </c>
      <c r="P12">
        <f t="shared" si="3"/>
        <v>5.3736356003358521E-3</v>
      </c>
      <c r="Q12">
        <f t="shared" si="4"/>
        <v>0.24248530646515534</v>
      </c>
      <c r="R12">
        <f t="shared" si="5"/>
        <v>1.6792611251049538E-3</v>
      </c>
      <c r="S12">
        <f t="shared" si="6"/>
        <v>1.343408900083963E-3</v>
      </c>
      <c r="T12">
        <f t="shared" si="7"/>
        <v>1.343408900083963E-3</v>
      </c>
      <c r="U12">
        <f t="shared" si="8"/>
        <v>5.0377833753148613E-4</v>
      </c>
      <c r="V12">
        <f t="shared" si="9"/>
        <v>1.6792611251049538E-3</v>
      </c>
      <c r="W12">
        <f>SUMIFS('Pres Converted'!S$2:S$623,'Pres Converted'!$C$2:$C$623,W$1,'Pres Converted'!$B$2:$B$623,$A12)</f>
        <v>868</v>
      </c>
      <c r="X12">
        <f>SUMIFS('Pres Converted'!I$2:I$623,'Pres Converted'!$C$2:$C$623,X$1,'Pres Converted'!$B$2:$B$623,$A12)</f>
        <v>422</v>
      </c>
      <c r="Y12">
        <f>SUMIFS('Pres Converted'!J$2:J$623,'Pres Converted'!$C$2:$C$623,Y$1,'Pres Converted'!$B$2:$B$623,$A12)</f>
        <v>242</v>
      </c>
      <c r="Z12">
        <f>SUMIFS('Pres Converted'!K$2:K$623,'Pres Converted'!$C$2:$C$623,Z$1,'Pres Converted'!$B$2:$B$623,$A12)</f>
        <v>0</v>
      </c>
      <c r="AA12">
        <f>SUMIFS('Pres Converted'!L$2:L$623,'Pres Converted'!$C$2:$C$623,AA$1,'Pres Converted'!$B$2:$B$623,$A12)</f>
        <v>3</v>
      </c>
      <c r="AB12">
        <f>SUMIFS('Pres Converted'!M$2:M$623,'Pres Converted'!$C$2:$C$623,AB$1,'Pres Converted'!$B$2:$B$623,$A12)</f>
        <v>1</v>
      </c>
      <c r="AC12">
        <f>SUMIFS('Pres Converted'!N$2:N$623,'Pres Converted'!$C$2:$C$623,AC$1,'Pres Converted'!$B$2:$B$623,$A12)</f>
        <v>2</v>
      </c>
      <c r="AD12">
        <f>SUMIFS('Pres Converted'!O$2:O$623,'Pres Converted'!$C$2:$C$623,AD$1,'Pres Converted'!$B$2:$B$623,$A12)</f>
        <v>6</v>
      </c>
      <c r="AE12">
        <f>SUMIFS('Pres Converted'!P$2:P$623,'Pres Converted'!$C$2:$C$623,AE$1,'Pres Converted'!$B$2:$B$623,$A12)</f>
        <v>191</v>
      </c>
      <c r="AF12">
        <f>SUMIFS('Pres Converted'!Q$2:Q$623,'Pres Converted'!$C$2:$C$623,AF$1,'Pres Converted'!$B$2:$B$623,$A12)</f>
        <v>0</v>
      </c>
      <c r="AG12">
        <f>SUMIFS('Pres Converted'!R$2:R$623,'Pres Converted'!$C$2:$C$623,AG$1,'Pres Converted'!$B$2:$B$623,$A12)</f>
        <v>1</v>
      </c>
      <c r="AH12">
        <f t="shared" si="11"/>
        <v>0.48617511520737328</v>
      </c>
      <c r="AI12">
        <f t="shared" si="12"/>
        <v>0</v>
      </c>
      <c r="AJ12">
        <f t="shared" si="13"/>
        <v>0.27880184331797236</v>
      </c>
      <c r="AK12">
        <f t="shared" si="14"/>
        <v>6.9124423963133645E-3</v>
      </c>
      <c r="AL12">
        <f t="shared" si="15"/>
        <v>0.22004608294930875</v>
      </c>
      <c r="AM12">
        <f t="shared" si="16"/>
        <v>3.4562211981566822E-3</v>
      </c>
      <c r="AN12">
        <f t="shared" si="17"/>
        <v>1.152073732718894E-3</v>
      </c>
      <c r="AO12">
        <f t="shared" si="18"/>
        <v>2.304147465437788E-3</v>
      </c>
      <c r="AP12">
        <f t="shared" si="19"/>
        <v>0</v>
      </c>
      <c r="AQ12">
        <f t="shared" si="20"/>
        <v>1.152073732718894E-3</v>
      </c>
      <c r="AR12">
        <f>SUMIFS('Pres Converted'!S$2:S$623,'Pres Converted'!$C$2:$C$623,AR$1,'Pres Converted'!$B$2:$B$623,$A12)</f>
        <v>670</v>
      </c>
      <c r="AS12">
        <f>SUMIFS('Pres Converted'!I$2:I$623,'Pres Converted'!$C$2:$C$623,AS$1,'Pres Converted'!$B$2:$B$623,$A12)</f>
        <v>252</v>
      </c>
      <c r="AT12">
        <f>SUMIFS('Pres Converted'!J$2:J$623,'Pres Converted'!$C$2:$C$623,AT$1,'Pres Converted'!$B$2:$B$623,$A12)</f>
        <v>145</v>
      </c>
      <c r="AU12">
        <f>SUMIFS('Pres Converted'!K$2:K$623,'Pres Converted'!$C$2:$C$623,AU$1,'Pres Converted'!$B$2:$B$623,$A12)</f>
        <v>0</v>
      </c>
      <c r="AV12">
        <f>SUMIFS('Pres Converted'!L$2:L$623,'Pres Converted'!$C$2:$C$623,AV$1,'Pres Converted'!$B$2:$B$623,$A12)</f>
        <v>0</v>
      </c>
      <c r="AW12">
        <f>SUMIFS('Pres Converted'!M$2:M$623,'Pres Converted'!$C$2:$C$623,AW$1,'Pres Converted'!$B$2:$B$623,$A12)</f>
        <v>0</v>
      </c>
      <c r="AX12">
        <f>SUMIFS('Pres Converted'!N$2:N$623,'Pres Converted'!$C$2:$C$623,AX$1,'Pres Converted'!$B$2:$B$623,$A12)</f>
        <v>2</v>
      </c>
      <c r="AY12">
        <f>SUMIFS('Pres Converted'!O$2:O$623,'Pres Converted'!$C$2:$C$623,AY$1,'Pres Converted'!$B$2:$B$623,$A12)</f>
        <v>4</v>
      </c>
      <c r="AZ12">
        <f>SUMIFS('Pres Converted'!P$2:P$623,'Pres Converted'!$C$2:$C$623,AZ$1,'Pres Converted'!$B$2:$B$623,$A12)</f>
        <v>264</v>
      </c>
      <c r="BA12">
        <f>SUMIFS('Pres Converted'!Q$2:Q$623,'Pres Converted'!$C$2:$C$623,BA$1,'Pres Converted'!$B$2:$B$623,$A12)</f>
        <v>0</v>
      </c>
      <c r="BB12">
        <f>SUMIFS('Pres Converted'!R$2:R$623,'Pres Converted'!$C$2:$C$623,BB$1,'Pres Converted'!$B$2:$B$623,$A12)</f>
        <v>3</v>
      </c>
      <c r="BC12">
        <f t="shared" si="21"/>
        <v>0.37611940298507462</v>
      </c>
      <c r="BD12">
        <f t="shared" si="22"/>
        <v>0</v>
      </c>
      <c r="BE12">
        <f t="shared" si="23"/>
        <v>0.21641791044776118</v>
      </c>
      <c r="BF12">
        <f t="shared" si="24"/>
        <v>5.9701492537313433E-3</v>
      </c>
      <c r="BG12">
        <f t="shared" si="25"/>
        <v>0.39402985074626867</v>
      </c>
      <c r="BH12">
        <f t="shared" si="26"/>
        <v>0</v>
      </c>
      <c r="BI12">
        <f t="shared" si="27"/>
        <v>0</v>
      </c>
      <c r="BJ12">
        <f t="shared" si="28"/>
        <v>2.9850746268656717E-3</v>
      </c>
      <c r="BK12">
        <f t="shared" si="29"/>
        <v>0</v>
      </c>
      <c r="BL12">
        <f t="shared" si="30"/>
        <v>4.4776119402985077E-3</v>
      </c>
      <c r="BM12">
        <f t="shared" si="31"/>
        <v>7493</v>
      </c>
      <c r="BN12">
        <f t="shared" si="32"/>
        <v>3548</v>
      </c>
      <c r="BO12">
        <f t="shared" si="33"/>
        <v>1947</v>
      </c>
      <c r="BP12">
        <f t="shared" si="34"/>
        <v>6</v>
      </c>
      <c r="BQ12">
        <f t="shared" si="35"/>
        <v>13</v>
      </c>
      <c r="BR12">
        <f t="shared" si="36"/>
        <v>9</v>
      </c>
      <c r="BS12">
        <f t="shared" si="37"/>
        <v>12</v>
      </c>
      <c r="BT12">
        <f t="shared" si="38"/>
        <v>42</v>
      </c>
      <c r="BU12">
        <f t="shared" si="39"/>
        <v>1899</v>
      </c>
      <c r="BV12">
        <f t="shared" si="40"/>
        <v>3</v>
      </c>
      <c r="BW12">
        <f t="shared" si="41"/>
        <v>14</v>
      </c>
      <c r="BX12">
        <f t="shared" si="42"/>
        <v>0.47350860803416522</v>
      </c>
      <c r="BY12">
        <f t="shared" si="43"/>
        <v>8.0074736420659282E-4</v>
      </c>
      <c r="BZ12">
        <f t="shared" si="44"/>
        <v>0.25984251968503935</v>
      </c>
      <c r="CA12">
        <f t="shared" si="45"/>
        <v>5.6052315494461496E-3</v>
      </c>
      <c r="CB12">
        <f t="shared" si="46"/>
        <v>0.25343654077138661</v>
      </c>
      <c r="CC12">
        <f t="shared" si="47"/>
        <v>1.7349526224476179E-3</v>
      </c>
      <c r="CD12">
        <f t="shared" si="48"/>
        <v>1.2011210463098892E-3</v>
      </c>
      <c r="CE12">
        <f t="shared" si="49"/>
        <v>1.6014947284131856E-3</v>
      </c>
      <c r="CF12">
        <f t="shared" si="50"/>
        <v>4.0037368210329641E-4</v>
      </c>
      <c r="CG12">
        <f t="shared" si="51"/>
        <v>1.8684105164820499E-3</v>
      </c>
      <c r="CH12" s="193">
        <f t="shared" si="52"/>
        <v>0.47350860803416522</v>
      </c>
    </row>
    <row r="13" spans="1:86" ht="14.4" x14ac:dyDescent="0.25">
      <c r="A13" s="211">
        <f t="shared" si="53"/>
        <v>11</v>
      </c>
      <c r="B13">
        <f>SUMIFS('Pres Converted'!S$2:S$623,'Pres Converted'!$C$2:$C$623,B$1,'Pres Converted'!$B$2:$B$623,$A13)</f>
        <v>5392</v>
      </c>
      <c r="C13">
        <f>SUMIFS('Pres Converted'!I$2:I$623,'Pres Converted'!$C$2:$C$623,C$1,'Pres Converted'!$B$2:$B$623,$A13)</f>
        <v>2172</v>
      </c>
      <c r="D13">
        <f>SUMIFS('Pres Converted'!J$2:J$623,'Pres Converted'!$C$2:$C$623,D$1,'Pres Converted'!$B$2:$B$623,$A13)</f>
        <v>1579</v>
      </c>
      <c r="E13">
        <f>SUMIFS('Pres Converted'!K$2:K$623,'Pres Converted'!$C$2:$C$623,E$1,'Pres Converted'!$B$2:$B$623,$A13)</f>
        <v>9</v>
      </c>
      <c r="F13">
        <f>SUMIFS('Pres Converted'!L$2:L$623,'Pres Converted'!$C$2:$C$623,F$1,'Pres Converted'!$B$2:$B$623,$A13)</f>
        <v>25</v>
      </c>
      <c r="G13">
        <f>SUMIFS('Pres Converted'!M$2:M$623,'Pres Converted'!$C$2:$C$623,G$1,'Pres Converted'!$B$2:$B$623,$A13)</f>
        <v>8</v>
      </c>
      <c r="H13">
        <f>SUMIFS('Pres Converted'!N$2:N$623,'Pres Converted'!$C$2:$C$623,H$1,'Pres Converted'!$B$2:$B$623,$A13)</f>
        <v>10</v>
      </c>
      <c r="I13">
        <f>SUMIFS('Pres Converted'!O$2:O$623,'Pres Converted'!$C$2:$C$623,I$1,'Pres Converted'!$B$2:$B$623,$A13)</f>
        <v>23</v>
      </c>
      <c r="J13">
        <f>SUMIFS('Pres Converted'!P$2:P$623,'Pres Converted'!$C$2:$C$623,J$1,'Pres Converted'!$B$2:$B$623,$A13)</f>
        <v>1557</v>
      </c>
      <c r="K13">
        <f>SUMIFS('Pres Converted'!Q$2:Q$623,'Pres Converted'!$C$2:$C$623,K$1,'Pres Converted'!$B$2:$B$623,$A13)</f>
        <v>4</v>
      </c>
      <c r="L13">
        <f>SUMIFS('Pres Converted'!R$2:R$623,'Pres Converted'!$C$2:$C$623,L$1,'Pres Converted'!$B$2:$B$623,$A13)</f>
        <v>5</v>
      </c>
      <c r="M13">
        <f t="shared" si="0"/>
        <v>0.40281899109792285</v>
      </c>
      <c r="N13">
        <f t="shared" si="1"/>
        <v>1.6691394658753709E-3</v>
      </c>
      <c r="O13">
        <f t="shared" si="2"/>
        <v>0.29284124629080116</v>
      </c>
      <c r="P13">
        <f t="shared" si="3"/>
        <v>4.2655786350148366E-3</v>
      </c>
      <c r="Q13">
        <f t="shared" si="4"/>
        <v>0.28876112759643918</v>
      </c>
      <c r="R13">
        <f t="shared" si="5"/>
        <v>4.6364985163204744E-3</v>
      </c>
      <c r="S13">
        <f t="shared" si="6"/>
        <v>1.483679525222552E-3</v>
      </c>
      <c r="T13">
        <f t="shared" si="7"/>
        <v>1.85459940652819E-3</v>
      </c>
      <c r="U13">
        <f t="shared" si="8"/>
        <v>7.4183976261127599E-4</v>
      </c>
      <c r="V13">
        <f t="shared" si="9"/>
        <v>9.2729970326409499E-4</v>
      </c>
      <c r="W13">
        <f>SUMIFS('Pres Converted'!S$2:S$623,'Pres Converted'!$C$2:$C$623,W$1,'Pres Converted'!$B$2:$B$623,$A13)</f>
        <v>776</v>
      </c>
      <c r="X13">
        <f>SUMIFS('Pres Converted'!I$2:I$623,'Pres Converted'!$C$2:$C$623,X$1,'Pres Converted'!$B$2:$B$623,$A13)</f>
        <v>310</v>
      </c>
      <c r="Y13">
        <f>SUMIFS('Pres Converted'!J$2:J$623,'Pres Converted'!$C$2:$C$623,Y$1,'Pres Converted'!$B$2:$B$623,$A13)</f>
        <v>237</v>
      </c>
      <c r="Z13">
        <f>SUMIFS('Pres Converted'!K$2:K$623,'Pres Converted'!$C$2:$C$623,Z$1,'Pres Converted'!$B$2:$B$623,$A13)</f>
        <v>1</v>
      </c>
      <c r="AA13">
        <f>SUMIFS('Pres Converted'!L$2:L$623,'Pres Converted'!$C$2:$C$623,AA$1,'Pres Converted'!$B$2:$B$623,$A13)</f>
        <v>2</v>
      </c>
      <c r="AB13">
        <f>SUMIFS('Pres Converted'!M$2:M$623,'Pres Converted'!$C$2:$C$623,AB$1,'Pres Converted'!$B$2:$B$623,$A13)</f>
        <v>0</v>
      </c>
      <c r="AC13">
        <f>SUMIFS('Pres Converted'!N$2:N$623,'Pres Converted'!$C$2:$C$623,AC$1,'Pres Converted'!$B$2:$B$623,$A13)</f>
        <v>0</v>
      </c>
      <c r="AD13">
        <f>SUMIFS('Pres Converted'!O$2:O$623,'Pres Converted'!$C$2:$C$623,AD$1,'Pres Converted'!$B$2:$B$623,$A13)</f>
        <v>1</v>
      </c>
      <c r="AE13">
        <f>SUMIFS('Pres Converted'!P$2:P$623,'Pres Converted'!$C$2:$C$623,AE$1,'Pres Converted'!$B$2:$B$623,$A13)</f>
        <v>222</v>
      </c>
      <c r="AF13">
        <f>SUMIFS('Pres Converted'!Q$2:Q$623,'Pres Converted'!$C$2:$C$623,AF$1,'Pres Converted'!$B$2:$B$623,$A13)</f>
        <v>2</v>
      </c>
      <c r="AG13">
        <f>SUMIFS('Pres Converted'!R$2:R$623,'Pres Converted'!$C$2:$C$623,AG$1,'Pres Converted'!$B$2:$B$623,$A13)</f>
        <v>1</v>
      </c>
      <c r="AH13">
        <f t="shared" si="11"/>
        <v>0.39948453608247425</v>
      </c>
      <c r="AI13">
        <f t="shared" si="12"/>
        <v>1.288659793814433E-3</v>
      </c>
      <c r="AJ13">
        <f t="shared" si="13"/>
        <v>0.30541237113402064</v>
      </c>
      <c r="AK13">
        <f t="shared" si="14"/>
        <v>1.288659793814433E-3</v>
      </c>
      <c r="AL13">
        <f t="shared" si="15"/>
        <v>0.28608247422680411</v>
      </c>
      <c r="AM13">
        <f t="shared" si="16"/>
        <v>2.5773195876288659E-3</v>
      </c>
      <c r="AN13">
        <f t="shared" si="17"/>
        <v>0</v>
      </c>
      <c r="AO13">
        <f t="shared" si="18"/>
        <v>0</v>
      </c>
      <c r="AP13">
        <f t="shared" si="19"/>
        <v>2.5773195876288659E-3</v>
      </c>
      <c r="AQ13">
        <f t="shared" si="20"/>
        <v>1.288659793814433E-3</v>
      </c>
      <c r="AR13">
        <f>SUMIFS('Pres Converted'!S$2:S$623,'Pres Converted'!$C$2:$C$623,AR$1,'Pres Converted'!$B$2:$B$623,$A13)</f>
        <v>752</v>
      </c>
      <c r="AS13">
        <f>SUMIFS('Pres Converted'!I$2:I$623,'Pres Converted'!$C$2:$C$623,AS$1,'Pres Converted'!$B$2:$B$623,$A13)</f>
        <v>248</v>
      </c>
      <c r="AT13">
        <f>SUMIFS('Pres Converted'!J$2:J$623,'Pres Converted'!$C$2:$C$623,AT$1,'Pres Converted'!$B$2:$B$623,$A13)</f>
        <v>193</v>
      </c>
      <c r="AU13">
        <f>SUMIFS('Pres Converted'!K$2:K$623,'Pres Converted'!$C$2:$C$623,AU$1,'Pres Converted'!$B$2:$B$623,$A13)</f>
        <v>1</v>
      </c>
      <c r="AV13">
        <f>SUMIFS('Pres Converted'!L$2:L$623,'Pres Converted'!$C$2:$C$623,AV$1,'Pres Converted'!$B$2:$B$623,$A13)</f>
        <v>1</v>
      </c>
      <c r="AW13">
        <f>SUMIFS('Pres Converted'!M$2:M$623,'Pres Converted'!$C$2:$C$623,AW$1,'Pres Converted'!$B$2:$B$623,$A13)</f>
        <v>1</v>
      </c>
      <c r="AX13">
        <f>SUMIFS('Pres Converted'!N$2:N$623,'Pres Converted'!$C$2:$C$623,AX$1,'Pres Converted'!$B$2:$B$623,$A13)</f>
        <v>3</v>
      </c>
      <c r="AY13">
        <f>SUMIFS('Pres Converted'!O$2:O$623,'Pres Converted'!$C$2:$C$623,AY$1,'Pres Converted'!$B$2:$B$623,$A13)</f>
        <v>2</v>
      </c>
      <c r="AZ13">
        <f>SUMIFS('Pres Converted'!P$2:P$623,'Pres Converted'!$C$2:$C$623,AZ$1,'Pres Converted'!$B$2:$B$623,$A13)</f>
        <v>302</v>
      </c>
      <c r="BA13">
        <f>SUMIFS('Pres Converted'!Q$2:Q$623,'Pres Converted'!$C$2:$C$623,BA$1,'Pres Converted'!$B$2:$B$623,$A13)</f>
        <v>0</v>
      </c>
      <c r="BB13">
        <f>SUMIFS('Pres Converted'!R$2:R$623,'Pres Converted'!$C$2:$C$623,BB$1,'Pres Converted'!$B$2:$B$623,$A13)</f>
        <v>1</v>
      </c>
      <c r="BC13">
        <f t="shared" si="21"/>
        <v>0.32978723404255317</v>
      </c>
      <c r="BD13">
        <f t="shared" si="22"/>
        <v>1.3297872340425532E-3</v>
      </c>
      <c r="BE13">
        <f t="shared" si="23"/>
        <v>0.25664893617021278</v>
      </c>
      <c r="BF13">
        <f t="shared" si="24"/>
        <v>2.6595744680851063E-3</v>
      </c>
      <c r="BG13">
        <f t="shared" si="25"/>
        <v>0.40159574468085107</v>
      </c>
      <c r="BH13">
        <f t="shared" si="26"/>
        <v>1.3297872340425532E-3</v>
      </c>
      <c r="BI13">
        <f t="shared" si="27"/>
        <v>1.3297872340425532E-3</v>
      </c>
      <c r="BJ13">
        <f t="shared" si="28"/>
        <v>3.9893617021276593E-3</v>
      </c>
      <c r="BK13">
        <f t="shared" si="29"/>
        <v>0</v>
      </c>
      <c r="BL13">
        <f t="shared" si="30"/>
        <v>1.3297872340425532E-3</v>
      </c>
      <c r="BM13">
        <f t="shared" si="31"/>
        <v>6920</v>
      </c>
      <c r="BN13">
        <f t="shared" si="32"/>
        <v>2730</v>
      </c>
      <c r="BO13">
        <f t="shared" si="33"/>
        <v>2009</v>
      </c>
      <c r="BP13">
        <f t="shared" si="34"/>
        <v>11</v>
      </c>
      <c r="BQ13">
        <f t="shared" si="35"/>
        <v>28</v>
      </c>
      <c r="BR13">
        <f t="shared" si="36"/>
        <v>9</v>
      </c>
      <c r="BS13">
        <f t="shared" si="37"/>
        <v>13</v>
      </c>
      <c r="BT13">
        <f t="shared" si="38"/>
        <v>26</v>
      </c>
      <c r="BU13">
        <f t="shared" si="39"/>
        <v>2081</v>
      </c>
      <c r="BV13">
        <f t="shared" si="40"/>
        <v>6</v>
      </c>
      <c r="BW13">
        <f t="shared" si="41"/>
        <v>7</v>
      </c>
      <c r="BX13">
        <f t="shared" si="42"/>
        <v>0.3945086705202312</v>
      </c>
      <c r="BY13">
        <f t="shared" si="43"/>
        <v>1.5895953757225434E-3</v>
      </c>
      <c r="BZ13">
        <f t="shared" si="44"/>
        <v>0.29031791907514448</v>
      </c>
      <c r="CA13">
        <f t="shared" si="45"/>
        <v>3.7572254335260114E-3</v>
      </c>
      <c r="CB13">
        <f t="shared" si="46"/>
        <v>0.30072254335260118</v>
      </c>
      <c r="CC13">
        <f t="shared" si="47"/>
        <v>4.0462427745664737E-3</v>
      </c>
      <c r="CD13">
        <f t="shared" si="48"/>
        <v>1.3005780346820809E-3</v>
      </c>
      <c r="CE13">
        <f t="shared" si="49"/>
        <v>1.8786127167630057E-3</v>
      </c>
      <c r="CF13">
        <f t="shared" si="50"/>
        <v>8.6705202312138728E-4</v>
      </c>
      <c r="CG13">
        <f t="shared" si="51"/>
        <v>1.0115606936416184E-3</v>
      </c>
      <c r="CH13" s="193">
        <f t="shared" si="52"/>
        <v>0.3945086705202312</v>
      </c>
    </row>
    <row r="14" spans="1:86" ht="14.4" x14ac:dyDescent="0.25">
      <c r="A14" s="211">
        <f t="shared" si="53"/>
        <v>12</v>
      </c>
      <c r="B14">
        <f>SUMIFS('Pres Converted'!S$2:S$623,'Pres Converted'!$C$2:$C$623,B$1,'Pres Converted'!$B$2:$B$623,$A14)</f>
        <v>5236</v>
      </c>
      <c r="C14">
        <f>SUMIFS('Pres Converted'!I$2:I$623,'Pres Converted'!$C$2:$C$623,C$1,'Pres Converted'!$B$2:$B$623,$A14)</f>
        <v>2279</v>
      </c>
      <c r="D14">
        <f>SUMIFS('Pres Converted'!J$2:J$623,'Pres Converted'!$C$2:$C$623,D$1,'Pres Converted'!$B$2:$B$623,$A14)</f>
        <v>1408</v>
      </c>
      <c r="E14">
        <f>SUMIFS('Pres Converted'!K$2:K$623,'Pres Converted'!$C$2:$C$623,E$1,'Pres Converted'!$B$2:$B$623,$A14)</f>
        <v>7</v>
      </c>
      <c r="F14">
        <f>SUMIFS('Pres Converted'!L$2:L$623,'Pres Converted'!$C$2:$C$623,F$1,'Pres Converted'!$B$2:$B$623,$A14)</f>
        <v>22</v>
      </c>
      <c r="G14">
        <f>SUMIFS('Pres Converted'!M$2:M$623,'Pres Converted'!$C$2:$C$623,G$1,'Pres Converted'!$B$2:$B$623,$A14)</f>
        <v>7</v>
      </c>
      <c r="H14">
        <f>SUMIFS('Pres Converted'!N$2:N$623,'Pres Converted'!$C$2:$C$623,H$1,'Pres Converted'!$B$2:$B$623,$A14)</f>
        <v>11</v>
      </c>
      <c r="I14">
        <f>SUMIFS('Pres Converted'!O$2:O$623,'Pres Converted'!$C$2:$C$623,I$1,'Pres Converted'!$B$2:$B$623,$A14)</f>
        <v>21</v>
      </c>
      <c r="J14">
        <f>SUMIFS('Pres Converted'!P$2:P$623,'Pres Converted'!$C$2:$C$623,J$1,'Pres Converted'!$B$2:$B$623,$A14)</f>
        <v>1467</v>
      </c>
      <c r="K14">
        <f>SUMIFS('Pres Converted'!Q$2:Q$623,'Pres Converted'!$C$2:$C$623,K$1,'Pres Converted'!$B$2:$B$623,$A14)</f>
        <v>6</v>
      </c>
      <c r="L14">
        <f>SUMIFS('Pres Converted'!R$2:R$623,'Pres Converted'!$C$2:$C$623,L$1,'Pres Converted'!$B$2:$B$623,$A14)</f>
        <v>8</v>
      </c>
      <c r="M14">
        <f t="shared" si="0"/>
        <v>0.4352559205500382</v>
      </c>
      <c r="N14">
        <f t="shared" si="1"/>
        <v>1.3368983957219251E-3</v>
      </c>
      <c r="O14">
        <f t="shared" si="2"/>
        <v>0.26890756302521007</v>
      </c>
      <c r="P14">
        <f t="shared" si="3"/>
        <v>4.0106951871657758E-3</v>
      </c>
      <c r="Q14">
        <f t="shared" si="4"/>
        <v>0.28017570664629488</v>
      </c>
      <c r="R14">
        <f t="shared" si="5"/>
        <v>4.2016806722689074E-3</v>
      </c>
      <c r="S14">
        <f t="shared" si="6"/>
        <v>1.3368983957219251E-3</v>
      </c>
      <c r="T14">
        <f t="shared" si="7"/>
        <v>2.1008403361344537E-3</v>
      </c>
      <c r="U14">
        <f t="shared" si="8"/>
        <v>1.1459129106187931E-3</v>
      </c>
      <c r="V14">
        <f t="shared" si="9"/>
        <v>1.5278838808250573E-3</v>
      </c>
      <c r="W14">
        <f>SUMIFS('Pres Converted'!S$2:S$623,'Pres Converted'!$C$2:$C$623,W$1,'Pres Converted'!$B$2:$B$623,$A14)</f>
        <v>750</v>
      </c>
      <c r="X14">
        <f>SUMIFS('Pres Converted'!I$2:I$623,'Pres Converted'!$C$2:$C$623,X$1,'Pres Converted'!$B$2:$B$623,$A14)</f>
        <v>333</v>
      </c>
      <c r="Y14">
        <f>SUMIFS('Pres Converted'!J$2:J$623,'Pres Converted'!$C$2:$C$623,Y$1,'Pres Converted'!$B$2:$B$623,$A14)</f>
        <v>199</v>
      </c>
      <c r="Z14">
        <f>SUMIFS('Pres Converted'!K$2:K$623,'Pres Converted'!$C$2:$C$623,Z$1,'Pres Converted'!$B$2:$B$623,$A14)</f>
        <v>0</v>
      </c>
      <c r="AA14">
        <f>SUMIFS('Pres Converted'!L$2:L$623,'Pres Converted'!$C$2:$C$623,AA$1,'Pres Converted'!$B$2:$B$623,$A14)</f>
        <v>2</v>
      </c>
      <c r="AB14">
        <f>SUMIFS('Pres Converted'!M$2:M$623,'Pres Converted'!$C$2:$C$623,AB$1,'Pres Converted'!$B$2:$B$623,$A14)</f>
        <v>0</v>
      </c>
      <c r="AC14">
        <f>SUMIFS('Pres Converted'!N$2:N$623,'Pres Converted'!$C$2:$C$623,AC$1,'Pres Converted'!$B$2:$B$623,$A14)</f>
        <v>1</v>
      </c>
      <c r="AD14">
        <f>SUMIFS('Pres Converted'!O$2:O$623,'Pres Converted'!$C$2:$C$623,AD$1,'Pres Converted'!$B$2:$B$623,$A14)</f>
        <v>2</v>
      </c>
      <c r="AE14">
        <f>SUMIFS('Pres Converted'!P$2:P$623,'Pres Converted'!$C$2:$C$623,AE$1,'Pres Converted'!$B$2:$B$623,$A14)</f>
        <v>211</v>
      </c>
      <c r="AF14">
        <f>SUMIFS('Pres Converted'!Q$2:Q$623,'Pres Converted'!$C$2:$C$623,AF$1,'Pres Converted'!$B$2:$B$623,$A14)</f>
        <v>1</v>
      </c>
      <c r="AG14">
        <f>SUMIFS('Pres Converted'!R$2:R$623,'Pres Converted'!$C$2:$C$623,AG$1,'Pres Converted'!$B$2:$B$623,$A14)</f>
        <v>1</v>
      </c>
      <c r="AH14">
        <f t="shared" si="11"/>
        <v>0.44400000000000001</v>
      </c>
      <c r="AI14">
        <f t="shared" si="12"/>
        <v>0</v>
      </c>
      <c r="AJ14">
        <f t="shared" si="13"/>
        <v>0.26533333333333331</v>
      </c>
      <c r="AK14">
        <f t="shared" si="14"/>
        <v>2.6666666666666666E-3</v>
      </c>
      <c r="AL14">
        <f t="shared" si="15"/>
        <v>0.28133333333333332</v>
      </c>
      <c r="AM14">
        <f t="shared" si="16"/>
        <v>2.6666666666666666E-3</v>
      </c>
      <c r="AN14">
        <f t="shared" si="17"/>
        <v>0</v>
      </c>
      <c r="AO14">
        <f t="shared" si="18"/>
        <v>1.3333333333333333E-3</v>
      </c>
      <c r="AP14">
        <f t="shared" si="19"/>
        <v>1.3333333333333333E-3</v>
      </c>
      <c r="AQ14">
        <f t="shared" si="20"/>
        <v>1.3333333333333333E-3</v>
      </c>
      <c r="AR14">
        <f>SUMIFS('Pres Converted'!S$2:S$623,'Pres Converted'!$C$2:$C$623,AR$1,'Pres Converted'!$B$2:$B$623,$A14)</f>
        <v>977</v>
      </c>
      <c r="AS14">
        <f>SUMIFS('Pres Converted'!I$2:I$623,'Pres Converted'!$C$2:$C$623,AS$1,'Pres Converted'!$B$2:$B$623,$A14)</f>
        <v>387</v>
      </c>
      <c r="AT14">
        <f>SUMIFS('Pres Converted'!J$2:J$623,'Pres Converted'!$C$2:$C$623,AT$1,'Pres Converted'!$B$2:$B$623,$A14)</f>
        <v>224</v>
      </c>
      <c r="AU14">
        <f>SUMIFS('Pres Converted'!K$2:K$623,'Pres Converted'!$C$2:$C$623,AU$1,'Pres Converted'!$B$2:$B$623,$A14)</f>
        <v>2</v>
      </c>
      <c r="AV14">
        <f>SUMIFS('Pres Converted'!L$2:L$623,'Pres Converted'!$C$2:$C$623,AV$1,'Pres Converted'!$B$2:$B$623,$A14)</f>
        <v>1</v>
      </c>
      <c r="AW14">
        <f>SUMIFS('Pres Converted'!M$2:M$623,'Pres Converted'!$C$2:$C$623,AW$1,'Pres Converted'!$B$2:$B$623,$A14)</f>
        <v>0</v>
      </c>
      <c r="AX14">
        <f>SUMIFS('Pres Converted'!N$2:N$623,'Pres Converted'!$C$2:$C$623,AX$1,'Pres Converted'!$B$2:$B$623,$A14)</f>
        <v>0</v>
      </c>
      <c r="AY14">
        <f>SUMIFS('Pres Converted'!O$2:O$623,'Pres Converted'!$C$2:$C$623,AY$1,'Pres Converted'!$B$2:$B$623,$A14)</f>
        <v>2</v>
      </c>
      <c r="AZ14">
        <f>SUMIFS('Pres Converted'!P$2:P$623,'Pres Converted'!$C$2:$C$623,AZ$1,'Pres Converted'!$B$2:$B$623,$A14)</f>
        <v>361</v>
      </c>
      <c r="BA14">
        <f>SUMIFS('Pres Converted'!Q$2:Q$623,'Pres Converted'!$C$2:$C$623,BA$1,'Pres Converted'!$B$2:$B$623,$A14)</f>
        <v>0</v>
      </c>
      <c r="BB14">
        <f>SUMIFS('Pres Converted'!R$2:R$623,'Pres Converted'!$C$2:$C$623,BB$1,'Pres Converted'!$B$2:$B$623,$A14)</f>
        <v>0</v>
      </c>
      <c r="BC14">
        <f t="shared" si="21"/>
        <v>0.39611054247697031</v>
      </c>
      <c r="BD14">
        <f t="shared" si="22"/>
        <v>2.0470829068577278E-3</v>
      </c>
      <c r="BE14">
        <f t="shared" si="23"/>
        <v>0.2292732855680655</v>
      </c>
      <c r="BF14">
        <f t="shared" si="24"/>
        <v>2.0470829068577278E-3</v>
      </c>
      <c r="BG14">
        <f t="shared" si="25"/>
        <v>0.36949846468781988</v>
      </c>
      <c r="BH14">
        <f t="shared" si="26"/>
        <v>1.0235414534288639E-3</v>
      </c>
      <c r="BI14">
        <f t="shared" si="27"/>
        <v>0</v>
      </c>
      <c r="BJ14">
        <f t="shared" si="28"/>
        <v>0</v>
      </c>
      <c r="BK14">
        <f t="shared" si="29"/>
        <v>0</v>
      </c>
      <c r="BL14">
        <f t="shared" si="30"/>
        <v>0</v>
      </c>
      <c r="BM14">
        <f t="shared" si="31"/>
        <v>6963</v>
      </c>
      <c r="BN14">
        <f t="shared" si="32"/>
        <v>2999</v>
      </c>
      <c r="BO14">
        <f t="shared" si="33"/>
        <v>1831</v>
      </c>
      <c r="BP14">
        <f t="shared" si="34"/>
        <v>9</v>
      </c>
      <c r="BQ14">
        <f t="shared" si="35"/>
        <v>25</v>
      </c>
      <c r="BR14">
        <f t="shared" si="36"/>
        <v>7</v>
      </c>
      <c r="BS14">
        <f t="shared" si="37"/>
        <v>12</v>
      </c>
      <c r="BT14">
        <f t="shared" si="38"/>
        <v>25</v>
      </c>
      <c r="BU14">
        <f t="shared" si="39"/>
        <v>2039</v>
      </c>
      <c r="BV14">
        <f t="shared" si="40"/>
        <v>7</v>
      </c>
      <c r="BW14">
        <f t="shared" si="41"/>
        <v>9</v>
      </c>
      <c r="BX14">
        <f t="shared" si="42"/>
        <v>0.43070515582363922</v>
      </c>
      <c r="BY14">
        <f t="shared" si="43"/>
        <v>1.2925463162429987E-3</v>
      </c>
      <c r="BZ14">
        <f t="shared" si="44"/>
        <v>0.26296136722677005</v>
      </c>
      <c r="CA14">
        <f t="shared" si="45"/>
        <v>3.5904064340083297E-3</v>
      </c>
      <c r="CB14">
        <f t="shared" si="46"/>
        <v>0.29283354875771939</v>
      </c>
      <c r="CC14">
        <f t="shared" si="47"/>
        <v>3.5904064340083297E-3</v>
      </c>
      <c r="CD14">
        <f t="shared" si="48"/>
        <v>1.0053138015223323E-3</v>
      </c>
      <c r="CE14">
        <f t="shared" si="49"/>
        <v>1.7233950883239983E-3</v>
      </c>
      <c r="CF14">
        <f t="shared" si="50"/>
        <v>1.0053138015223323E-3</v>
      </c>
      <c r="CG14">
        <f t="shared" si="51"/>
        <v>1.2925463162429987E-3</v>
      </c>
      <c r="CH14" s="193">
        <f t="shared" si="52"/>
        <v>0.43070515582363922</v>
      </c>
    </row>
    <row r="15" spans="1:86" ht="14.4" x14ac:dyDescent="0.25">
      <c r="A15" s="211">
        <f t="shared" si="53"/>
        <v>13</v>
      </c>
      <c r="B15">
        <f>SUMIFS('Pres Converted'!S$2:S$623,'Pres Converted'!$C$2:$C$623,B$1,'Pres Converted'!$B$2:$B$623,$A15)</f>
        <v>6171</v>
      </c>
      <c r="C15">
        <f>SUMIFS('Pres Converted'!I$2:I$623,'Pres Converted'!$C$2:$C$623,C$1,'Pres Converted'!$B$2:$B$623,$A15)</f>
        <v>2324</v>
      </c>
      <c r="D15">
        <f>SUMIFS('Pres Converted'!J$2:J$623,'Pres Converted'!$C$2:$C$623,D$1,'Pres Converted'!$B$2:$B$623,$A15)</f>
        <v>2331</v>
      </c>
      <c r="E15">
        <f>SUMIFS('Pres Converted'!K$2:K$623,'Pres Converted'!$C$2:$C$623,E$1,'Pres Converted'!$B$2:$B$623,$A15)</f>
        <v>6</v>
      </c>
      <c r="F15">
        <f>SUMIFS('Pres Converted'!L$2:L$623,'Pres Converted'!$C$2:$C$623,F$1,'Pres Converted'!$B$2:$B$623,$A15)</f>
        <v>13</v>
      </c>
      <c r="G15">
        <f>SUMIFS('Pres Converted'!M$2:M$623,'Pres Converted'!$C$2:$C$623,G$1,'Pres Converted'!$B$2:$B$623,$A15)</f>
        <v>19</v>
      </c>
      <c r="H15">
        <f>SUMIFS('Pres Converted'!N$2:N$623,'Pres Converted'!$C$2:$C$623,H$1,'Pres Converted'!$B$2:$B$623,$A15)</f>
        <v>13</v>
      </c>
      <c r="I15">
        <f>SUMIFS('Pres Converted'!O$2:O$623,'Pres Converted'!$C$2:$C$623,I$1,'Pres Converted'!$B$2:$B$623,$A15)</f>
        <v>32</v>
      </c>
      <c r="J15">
        <f>SUMIFS('Pres Converted'!P$2:P$623,'Pres Converted'!$C$2:$C$623,J$1,'Pres Converted'!$B$2:$B$623,$A15)</f>
        <v>1423</v>
      </c>
      <c r="K15">
        <f>SUMIFS('Pres Converted'!Q$2:Q$623,'Pres Converted'!$C$2:$C$623,K$1,'Pres Converted'!$B$2:$B$623,$A15)</f>
        <v>3</v>
      </c>
      <c r="L15">
        <f>SUMIFS('Pres Converted'!R$2:R$623,'Pres Converted'!$C$2:$C$623,L$1,'Pres Converted'!$B$2:$B$623,$A15)</f>
        <v>7</v>
      </c>
      <c r="M15">
        <f t="shared" si="0"/>
        <v>0.37660022686760652</v>
      </c>
      <c r="N15">
        <f t="shared" si="1"/>
        <v>9.7228974234321824E-4</v>
      </c>
      <c r="O15">
        <f t="shared" si="2"/>
        <v>0.3777345649003403</v>
      </c>
      <c r="P15">
        <f t="shared" si="3"/>
        <v>5.1855452924971642E-3</v>
      </c>
      <c r="Q15">
        <f t="shared" si="4"/>
        <v>0.23059471722573327</v>
      </c>
      <c r="R15">
        <f t="shared" si="5"/>
        <v>2.1066277750769729E-3</v>
      </c>
      <c r="S15">
        <f t="shared" si="6"/>
        <v>3.0789175174201914E-3</v>
      </c>
      <c r="T15">
        <f t="shared" si="7"/>
        <v>2.1066277750769729E-3</v>
      </c>
      <c r="U15">
        <f t="shared" si="8"/>
        <v>4.8614487117160912E-4</v>
      </c>
      <c r="V15">
        <f t="shared" si="9"/>
        <v>1.1343380327337547E-3</v>
      </c>
      <c r="W15">
        <f>SUMIFS('Pres Converted'!S$2:S$623,'Pres Converted'!$C$2:$C$623,W$1,'Pres Converted'!$B$2:$B$623,$A15)</f>
        <v>1066</v>
      </c>
      <c r="X15">
        <f>SUMIFS('Pres Converted'!I$2:I$623,'Pres Converted'!$C$2:$C$623,X$1,'Pres Converted'!$B$2:$B$623,$A15)</f>
        <v>389</v>
      </c>
      <c r="Y15">
        <f>SUMIFS('Pres Converted'!J$2:J$623,'Pres Converted'!$C$2:$C$623,Y$1,'Pres Converted'!$B$2:$B$623,$A15)</f>
        <v>422</v>
      </c>
      <c r="Z15">
        <f>SUMIFS('Pres Converted'!K$2:K$623,'Pres Converted'!$C$2:$C$623,Z$1,'Pres Converted'!$B$2:$B$623,$A15)</f>
        <v>2</v>
      </c>
      <c r="AA15">
        <f>SUMIFS('Pres Converted'!L$2:L$623,'Pres Converted'!$C$2:$C$623,AA$1,'Pres Converted'!$B$2:$B$623,$A15)</f>
        <v>3</v>
      </c>
      <c r="AB15">
        <f>SUMIFS('Pres Converted'!M$2:M$623,'Pres Converted'!$C$2:$C$623,AB$1,'Pres Converted'!$B$2:$B$623,$A15)</f>
        <v>2</v>
      </c>
      <c r="AC15">
        <f>SUMIFS('Pres Converted'!N$2:N$623,'Pres Converted'!$C$2:$C$623,AC$1,'Pres Converted'!$B$2:$B$623,$A15)</f>
        <v>1</v>
      </c>
      <c r="AD15">
        <f>SUMIFS('Pres Converted'!O$2:O$623,'Pres Converted'!$C$2:$C$623,AD$1,'Pres Converted'!$B$2:$B$623,$A15)</f>
        <v>2</v>
      </c>
      <c r="AE15">
        <f>SUMIFS('Pres Converted'!P$2:P$623,'Pres Converted'!$C$2:$C$623,AE$1,'Pres Converted'!$B$2:$B$623,$A15)</f>
        <v>242</v>
      </c>
      <c r="AF15">
        <f>SUMIFS('Pres Converted'!Q$2:Q$623,'Pres Converted'!$C$2:$C$623,AF$1,'Pres Converted'!$B$2:$B$623,$A15)</f>
        <v>0</v>
      </c>
      <c r="AG15">
        <f>SUMIFS('Pres Converted'!R$2:R$623,'Pres Converted'!$C$2:$C$623,AG$1,'Pres Converted'!$B$2:$B$623,$A15)</f>
        <v>3</v>
      </c>
      <c r="AH15">
        <f t="shared" si="11"/>
        <v>0.36491557223264542</v>
      </c>
      <c r="AI15">
        <f t="shared" si="12"/>
        <v>1.876172607879925E-3</v>
      </c>
      <c r="AJ15">
        <f t="shared" si="13"/>
        <v>0.39587242026266417</v>
      </c>
      <c r="AK15">
        <f t="shared" si="14"/>
        <v>1.876172607879925E-3</v>
      </c>
      <c r="AL15">
        <f t="shared" si="15"/>
        <v>0.22701688555347091</v>
      </c>
      <c r="AM15">
        <f t="shared" si="16"/>
        <v>2.8142589118198874E-3</v>
      </c>
      <c r="AN15">
        <f t="shared" si="17"/>
        <v>1.876172607879925E-3</v>
      </c>
      <c r="AO15">
        <f t="shared" si="18"/>
        <v>9.3808630393996248E-4</v>
      </c>
      <c r="AP15">
        <f t="shared" si="19"/>
        <v>0</v>
      </c>
      <c r="AQ15">
        <f t="shared" si="20"/>
        <v>2.8142589118198874E-3</v>
      </c>
      <c r="AR15">
        <f>SUMIFS('Pres Converted'!S$2:S$623,'Pres Converted'!$C$2:$C$623,AR$1,'Pres Converted'!$B$2:$B$623,$A15)</f>
        <v>752</v>
      </c>
      <c r="AS15">
        <f>SUMIFS('Pres Converted'!I$2:I$623,'Pres Converted'!$C$2:$C$623,AS$1,'Pres Converted'!$B$2:$B$623,$A15)</f>
        <v>250</v>
      </c>
      <c r="AT15">
        <f>SUMIFS('Pres Converted'!J$2:J$623,'Pres Converted'!$C$2:$C$623,AT$1,'Pres Converted'!$B$2:$B$623,$A15)</f>
        <v>248</v>
      </c>
      <c r="AU15">
        <f>SUMIFS('Pres Converted'!K$2:K$623,'Pres Converted'!$C$2:$C$623,AU$1,'Pres Converted'!$B$2:$B$623,$A15)</f>
        <v>1</v>
      </c>
      <c r="AV15">
        <f>SUMIFS('Pres Converted'!L$2:L$623,'Pres Converted'!$C$2:$C$623,AV$1,'Pres Converted'!$B$2:$B$623,$A15)</f>
        <v>4</v>
      </c>
      <c r="AW15">
        <f>SUMIFS('Pres Converted'!M$2:M$623,'Pres Converted'!$C$2:$C$623,AW$1,'Pres Converted'!$B$2:$B$623,$A15)</f>
        <v>1</v>
      </c>
      <c r="AX15">
        <f>SUMIFS('Pres Converted'!N$2:N$623,'Pres Converted'!$C$2:$C$623,AX$1,'Pres Converted'!$B$2:$B$623,$A15)</f>
        <v>0</v>
      </c>
      <c r="AY15">
        <f>SUMIFS('Pres Converted'!O$2:O$623,'Pres Converted'!$C$2:$C$623,AY$1,'Pres Converted'!$B$2:$B$623,$A15)</f>
        <v>3</v>
      </c>
      <c r="AZ15">
        <f>SUMIFS('Pres Converted'!P$2:P$623,'Pres Converted'!$C$2:$C$623,AZ$1,'Pres Converted'!$B$2:$B$623,$A15)</f>
        <v>242</v>
      </c>
      <c r="BA15">
        <f>SUMIFS('Pres Converted'!Q$2:Q$623,'Pres Converted'!$C$2:$C$623,BA$1,'Pres Converted'!$B$2:$B$623,$A15)</f>
        <v>1</v>
      </c>
      <c r="BB15">
        <f>SUMIFS('Pres Converted'!R$2:R$623,'Pres Converted'!$C$2:$C$623,BB$1,'Pres Converted'!$B$2:$B$623,$A15)</f>
        <v>2</v>
      </c>
      <c r="BC15">
        <f t="shared" si="21"/>
        <v>0.33244680851063829</v>
      </c>
      <c r="BD15">
        <f t="shared" si="22"/>
        <v>1.3297872340425532E-3</v>
      </c>
      <c r="BE15">
        <f t="shared" si="23"/>
        <v>0.32978723404255317</v>
      </c>
      <c r="BF15">
        <f t="shared" si="24"/>
        <v>3.9893617021276593E-3</v>
      </c>
      <c r="BG15">
        <f t="shared" si="25"/>
        <v>0.32180851063829785</v>
      </c>
      <c r="BH15">
        <f t="shared" si="26"/>
        <v>5.3191489361702126E-3</v>
      </c>
      <c r="BI15">
        <f t="shared" si="27"/>
        <v>1.3297872340425532E-3</v>
      </c>
      <c r="BJ15">
        <f t="shared" si="28"/>
        <v>0</v>
      </c>
      <c r="BK15">
        <f t="shared" si="29"/>
        <v>1.3297872340425532E-3</v>
      </c>
      <c r="BL15">
        <f t="shared" si="30"/>
        <v>2.6595744680851063E-3</v>
      </c>
      <c r="BM15">
        <f t="shared" si="31"/>
        <v>7989</v>
      </c>
      <c r="BN15">
        <f t="shared" si="32"/>
        <v>2963</v>
      </c>
      <c r="BO15">
        <f t="shared" si="33"/>
        <v>3001</v>
      </c>
      <c r="BP15">
        <f t="shared" si="34"/>
        <v>9</v>
      </c>
      <c r="BQ15">
        <f t="shared" si="35"/>
        <v>20</v>
      </c>
      <c r="BR15">
        <f t="shared" si="36"/>
        <v>22</v>
      </c>
      <c r="BS15">
        <f t="shared" si="37"/>
        <v>14</v>
      </c>
      <c r="BT15">
        <f t="shared" si="38"/>
        <v>37</v>
      </c>
      <c r="BU15">
        <f t="shared" si="39"/>
        <v>1907</v>
      </c>
      <c r="BV15">
        <f t="shared" si="40"/>
        <v>4</v>
      </c>
      <c r="BW15">
        <f t="shared" si="41"/>
        <v>12</v>
      </c>
      <c r="BX15">
        <f t="shared" si="42"/>
        <v>0.37088496682939043</v>
      </c>
      <c r="BY15">
        <f t="shared" si="43"/>
        <v>1.1265490048817123E-3</v>
      </c>
      <c r="BZ15">
        <f t="shared" si="44"/>
        <v>0.37564150707222432</v>
      </c>
      <c r="CA15">
        <f t="shared" si="45"/>
        <v>4.6313681311803733E-3</v>
      </c>
      <c r="CB15">
        <f t="shared" si="46"/>
        <v>0.23870321692326948</v>
      </c>
      <c r="CC15">
        <f t="shared" si="47"/>
        <v>2.503442233070472E-3</v>
      </c>
      <c r="CD15">
        <f t="shared" si="48"/>
        <v>2.7537864563775189E-3</v>
      </c>
      <c r="CE15">
        <f t="shared" si="49"/>
        <v>1.7524095631493302E-3</v>
      </c>
      <c r="CF15">
        <f t="shared" si="50"/>
        <v>5.0068844661409434E-4</v>
      </c>
      <c r="CG15">
        <f t="shared" si="51"/>
        <v>1.5020653398422831E-3</v>
      </c>
      <c r="CH15" s="193">
        <f t="shared" si="52"/>
        <v>2.3756415070722241</v>
      </c>
    </row>
    <row r="16" spans="1:86" ht="14.4" x14ac:dyDescent="0.25">
      <c r="A16" s="211">
        <f t="shared" si="53"/>
        <v>14</v>
      </c>
      <c r="B16">
        <f>SUMIFS('Pres Converted'!S$2:S$623,'Pres Converted'!$C$2:$C$623,B$1,'Pres Converted'!$B$2:$B$623,$A16)</f>
        <v>3980</v>
      </c>
      <c r="C16">
        <f>SUMIFS('Pres Converted'!I$2:I$623,'Pres Converted'!$C$2:$C$623,C$1,'Pres Converted'!$B$2:$B$623,$A16)</f>
        <v>1906</v>
      </c>
      <c r="D16">
        <f>SUMIFS('Pres Converted'!J$2:J$623,'Pres Converted'!$C$2:$C$623,D$1,'Pres Converted'!$B$2:$B$623,$A16)</f>
        <v>1014</v>
      </c>
      <c r="E16">
        <f>SUMIFS('Pres Converted'!K$2:K$623,'Pres Converted'!$C$2:$C$623,E$1,'Pres Converted'!$B$2:$B$623,$A16)</f>
        <v>7</v>
      </c>
      <c r="F16">
        <f>SUMIFS('Pres Converted'!L$2:L$623,'Pres Converted'!$C$2:$C$623,F$1,'Pres Converted'!$B$2:$B$623,$A16)</f>
        <v>10</v>
      </c>
      <c r="G16">
        <f>SUMIFS('Pres Converted'!M$2:M$623,'Pres Converted'!$C$2:$C$623,G$1,'Pres Converted'!$B$2:$B$623,$A16)</f>
        <v>6</v>
      </c>
      <c r="H16">
        <f>SUMIFS('Pres Converted'!N$2:N$623,'Pres Converted'!$C$2:$C$623,H$1,'Pres Converted'!$B$2:$B$623,$A16)</f>
        <v>8</v>
      </c>
      <c r="I16">
        <f>SUMIFS('Pres Converted'!O$2:O$623,'Pres Converted'!$C$2:$C$623,I$1,'Pres Converted'!$B$2:$B$623,$A16)</f>
        <v>20</v>
      </c>
      <c r="J16">
        <f>SUMIFS('Pres Converted'!P$2:P$623,'Pres Converted'!$C$2:$C$623,J$1,'Pres Converted'!$B$2:$B$623,$A16)</f>
        <v>998</v>
      </c>
      <c r="K16">
        <f>SUMIFS('Pres Converted'!Q$2:Q$623,'Pres Converted'!$C$2:$C$623,K$1,'Pres Converted'!$B$2:$B$623,$A16)</f>
        <v>6</v>
      </c>
      <c r="L16">
        <f>SUMIFS('Pres Converted'!R$2:R$623,'Pres Converted'!$C$2:$C$623,L$1,'Pres Converted'!$B$2:$B$623,$A16)</f>
        <v>5</v>
      </c>
      <c r="M16">
        <f t="shared" si="0"/>
        <v>0.47889447236180904</v>
      </c>
      <c r="N16">
        <f t="shared" si="1"/>
        <v>1.7587939698492463E-3</v>
      </c>
      <c r="O16">
        <f t="shared" si="2"/>
        <v>0.25477386934673368</v>
      </c>
      <c r="P16">
        <f t="shared" si="3"/>
        <v>5.0251256281407036E-3</v>
      </c>
      <c r="Q16">
        <f t="shared" si="4"/>
        <v>0.25075376884422113</v>
      </c>
      <c r="R16">
        <f t="shared" si="5"/>
        <v>2.5125628140703518E-3</v>
      </c>
      <c r="S16">
        <f t="shared" si="6"/>
        <v>1.507537688442211E-3</v>
      </c>
      <c r="T16">
        <f t="shared" si="7"/>
        <v>2.0100502512562816E-3</v>
      </c>
      <c r="U16">
        <f t="shared" si="8"/>
        <v>1.507537688442211E-3</v>
      </c>
      <c r="V16">
        <f t="shared" si="9"/>
        <v>1.2562814070351759E-3</v>
      </c>
      <c r="W16">
        <f>SUMIFS('Pres Converted'!S$2:S$623,'Pres Converted'!$C$2:$C$623,W$1,'Pres Converted'!$B$2:$B$623,$A16)</f>
        <v>1238</v>
      </c>
      <c r="X16">
        <f>SUMIFS('Pres Converted'!I$2:I$623,'Pres Converted'!$C$2:$C$623,X$1,'Pres Converted'!$B$2:$B$623,$A16)</f>
        <v>674</v>
      </c>
      <c r="Y16">
        <f>SUMIFS('Pres Converted'!J$2:J$623,'Pres Converted'!$C$2:$C$623,Y$1,'Pres Converted'!$B$2:$B$623,$A16)</f>
        <v>251</v>
      </c>
      <c r="Z16">
        <f>SUMIFS('Pres Converted'!K$2:K$623,'Pres Converted'!$C$2:$C$623,Z$1,'Pres Converted'!$B$2:$B$623,$A16)</f>
        <v>1</v>
      </c>
      <c r="AA16">
        <f>SUMIFS('Pres Converted'!L$2:L$623,'Pres Converted'!$C$2:$C$623,AA$1,'Pres Converted'!$B$2:$B$623,$A16)</f>
        <v>10</v>
      </c>
      <c r="AB16">
        <f>SUMIFS('Pres Converted'!M$2:M$623,'Pres Converted'!$C$2:$C$623,AB$1,'Pres Converted'!$B$2:$B$623,$A16)</f>
        <v>0</v>
      </c>
      <c r="AC16">
        <f>SUMIFS('Pres Converted'!N$2:N$623,'Pres Converted'!$C$2:$C$623,AC$1,'Pres Converted'!$B$2:$B$623,$A16)</f>
        <v>0</v>
      </c>
      <c r="AD16">
        <f>SUMIFS('Pres Converted'!O$2:O$623,'Pres Converted'!$C$2:$C$623,AD$1,'Pres Converted'!$B$2:$B$623,$A16)</f>
        <v>3</v>
      </c>
      <c r="AE16">
        <f>SUMIFS('Pres Converted'!P$2:P$623,'Pres Converted'!$C$2:$C$623,AE$1,'Pres Converted'!$B$2:$B$623,$A16)</f>
        <v>296</v>
      </c>
      <c r="AF16">
        <f>SUMIFS('Pres Converted'!Q$2:Q$623,'Pres Converted'!$C$2:$C$623,AF$1,'Pres Converted'!$B$2:$B$623,$A16)</f>
        <v>2</v>
      </c>
      <c r="AG16">
        <f>SUMIFS('Pres Converted'!R$2:R$623,'Pres Converted'!$C$2:$C$623,AG$1,'Pres Converted'!$B$2:$B$623,$A16)</f>
        <v>1</v>
      </c>
      <c r="AH16">
        <f t="shared" si="11"/>
        <v>0.54442649434571888</v>
      </c>
      <c r="AI16">
        <f t="shared" si="12"/>
        <v>8.0775444264943462E-4</v>
      </c>
      <c r="AJ16">
        <f t="shared" si="13"/>
        <v>0.20274636510500807</v>
      </c>
      <c r="AK16">
        <f t="shared" si="14"/>
        <v>2.4232633279483036E-3</v>
      </c>
      <c r="AL16">
        <f t="shared" si="15"/>
        <v>0.23909531502423265</v>
      </c>
      <c r="AM16">
        <f t="shared" si="16"/>
        <v>8.0775444264943458E-3</v>
      </c>
      <c r="AN16">
        <f t="shared" si="17"/>
        <v>0</v>
      </c>
      <c r="AO16">
        <f t="shared" si="18"/>
        <v>0</v>
      </c>
      <c r="AP16">
        <f t="shared" si="19"/>
        <v>1.6155088852988692E-3</v>
      </c>
      <c r="AQ16">
        <f t="shared" si="20"/>
        <v>8.0775444264943462E-4</v>
      </c>
      <c r="AR16">
        <f>SUMIFS('Pres Converted'!S$2:S$623,'Pres Converted'!$C$2:$C$623,AR$1,'Pres Converted'!$B$2:$B$623,$A16)</f>
        <v>906</v>
      </c>
      <c r="AS16">
        <f>SUMIFS('Pres Converted'!I$2:I$623,'Pres Converted'!$C$2:$C$623,AS$1,'Pres Converted'!$B$2:$B$623,$A16)</f>
        <v>433</v>
      </c>
      <c r="AT16">
        <f>SUMIFS('Pres Converted'!J$2:J$623,'Pres Converted'!$C$2:$C$623,AT$1,'Pres Converted'!$B$2:$B$623,$A16)</f>
        <v>158</v>
      </c>
      <c r="AU16">
        <f>SUMIFS('Pres Converted'!K$2:K$623,'Pres Converted'!$C$2:$C$623,AU$1,'Pres Converted'!$B$2:$B$623,$A16)</f>
        <v>1</v>
      </c>
      <c r="AV16">
        <f>SUMIFS('Pres Converted'!L$2:L$623,'Pres Converted'!$C$2:$C$623,AV$1,'Pres Converted'!$B$2:$B$623,$A16)</f>
        <v>4</v>
      </c>
      <c r="AW16">
        <f>SUMIFS('Pres Converted'!M$2:M$623,'Pres Converted'!$C$2:$C$623,AW$1,'Pres Converted'!$B$2:$B$623,$A16)</f>
        <v>0</v>
      </c>
      <c r="AX16">
        <f>SUMIFS('Pres Converted'!N$2:N$623,'Pres Converted'!$C$2:$C$623,AX$1,'Pres Converted'!$B$2:$B$623,$A16)</f>
        <v>0</v>
      </c>
      <c r="AY16">
        <f>SUMIFS('Pres Converted'!O$2:O$623,'Pres Converted'!$C$2:$C$623,AY$1,'Pres Converted'!$B$2:$B$623,$A16)</f>
        <v>3</v>
      </c>
      <c r="AZ16">
        <f>SUMIFS('Pres Converted'!P$2:P$623,'Pres Converted'!$C$2:$C$623,AZ$1,'Pres Converted'!$B$2:$B$623,$A16)</f>
        <v>305</v>
      </c>
      <c r="BA16">
        <f>SUMIFS('Pres Converted'!Q$2:Q$623,'Pres Converted'!$C$2:$C$623,BA$1,'Pres Converted'!$B$2:$B$623,$A16)</f>
        <v>2</v>
      </c>
      <c r="BB16">
        <f>SUMIFS('Pres Converted'!R$2:R$623,'Pres Converted'!$C$2:$C$623,BB$1,'Pres Converted'!$B$2:$B$623,$A16)</f>
        <v>0</v>
      </c>
      <c r="BC16">
        <f t="shared" si="21"/>
        <v>0.47792494481236203</v>
      </c>
      <c r="BD16">
        <f t="shared" si="22"/>
        <v>1.1037527593818985E-3</v>
      </c>
      <c r="BE16">
        <f t="shared" si="23"/>
        <v>0.17439293598233996</v>
      </c>
      <c r="BF16">
        <f t="shared" si="24"/>
        <v>3.3112582781456954E-3</v>
      </c>
      <c r="BG16">
        <f t="shared" si="25"/>
        <v>0.33664459161147903</v>
      </c>
      <c r="BH16">
        <f t="shared" si="26"/>
        <v>4.4150110375275938E-3</v>
      </c>
      <c r="BI16">
        <f t="shared" si="27"/>
        <v>0</v>
      </c>
      <c r="BJ16">
        <f t="shared" si="28"/>
        <v>0</v>
      </c>
      <c r="BK16">
        <f t="shared" si="29"/>
        <v>2.2075055187637969E-3</v>
      </c>
      <c r="BL16">
        <f t="shared" si="30"/>
        <v>0</v>
      </c>
      <c r="BM16">
        <f t="shared" si="31"/>
        <v>6124</v>
      </c>
      <c r="BN16">
        <f t="shared" si="32"/>
        <v>3013</v>
      </c>
      <c r="BO16">
        <f t="shared" si="33"/>
        <v>1423</v>
      </c>
      <c r="BP16">
        <f t="shared" si="34"/>
        <v>9</v>
      </c>
      <c r="BQ16">
        <f t="shared" si="35"/>
        <v>24</v>
      </c>
      <c r="BR16">
        <f t="shared" si="36"/>
        <v>6</v>
      </c>
      <c r="BS16">
        <f t="shared" si="37"/>
        <v>8</v>
      </c>
      <c r="BT16">
        <f t="shared" si="38"/>
        <v>26</v>
      </c>
      <c r="BU16">
        <f t="shared" si="39"/>
        <v>1599</v>
      </c>
      <c r="BV16">
        <f t="shared" si="40"/>
        <v>10</v>
      </c>
      <c r="BW16">
        <f t="shared" si="41"/>
        <v>6</v>
      </c>
      <c r="BX16">
        <f t="shared" si="42"/>
        <v>0.49199869366427174</v>
      </c>
      <c r="BY16">
        <f t="shared" si="43"/>
        <v>1.4696276943174395E-3</v>
      </c>
      <c r="BZ16">
        <f t="shared" si="44"/>
        <v>0.23236446766819072</v>
      </c>
      <c r="CA16">
        <f t="shared" si="45"/>
        <v>4.245591116917048E-3</v>
      </c>
      <c r="CB16">
        <f t="shared" si="46"/>
        <v>0.26110385369039846</v>
      </c>
      <c r="CC16">
        <f t="shared" si="47"/>
        <v>3.9190071848465057E-3</v>
      </c>
      <c r="CD16">
        <f t="shared" si="48"/>
        <v>9.7975179621162642E-4</v>
      </c>
      <c r="CE16">
        <f t="shared" si="49"/>
        <v>1.3063357282821686E-3</v>
      </c>
      <c r="CF16">
        <f t="shared" si="50"/>
        <v>1.6329196603527107E-3</v>
      </c>
      <c r="CG16">
        <f t="shared" si="51"/>
        <v>9.7975179621162642E-4</v>
      </c>
      <c r="CH16" s="193">
        <f t="shared" si="52"/>
        <v>0.49199869366427174</v>
      </c>
    </row>
    <row r="17" spans="1:86" ht="14.4" x14ac:dyDescent="0.25">
      <c r="A17" s="211">
        <f t="shared" si="53"/>
        <v>15</v>
      </c>
      <c r="B17">
        <f>SUMIFS('Pres Converted'!S$2:S$623,'Pres Converted'!$C$2:$C$623,B$1,'Pres Converted'!$B$2:$B$623,$A17)</f>
        <v>4385</v>
      </c>
      <c r="C17">
        <f>SUMIFS('Pres Converted'!I$2:I$623,'Pres Converted'!$C$2:$C$623,C$1,'Pres Converted'!$B$2:$B$623,$A17)</f>
        <v>1338</v>
      </c>
      <c r="D17">
        <f>SUMIFS('Pres Converted'!J$2:J$623,'Pres Converted'!$C$2:$C$623,D$1,'Pres Converted'!$B$2:$B$623,$A17)</f>
        <v>1815</v>
      </c>
      <c r="E17">
        <f>SUMIFS('Pres Converted'!K$2:K$623,'Pres Converted'!$C$2:$C$623,E$1,'Pres Converted'!$B$2:$B$623,$A17)</f>
        <v>14</v>
      </c>
      <c r="F17">
        <f>SUMIFS('Pres Converted'!L$2:L$623,'Pres Converted'!$C$2:$C$623,F$1,'Pres Converted'!$B$2:$B$623,$A17)</f>
        <v>16</v>
      </c>
      <c r="G17">
        <f>SUMIFS('Pres Converted'!M$2:M$623,'Pres Converted'!$C$2:$C$623,G$1,'Pres Converted'!$B$2:$B$623,$A17)</f>
        <v>12</v>
      </c>
      <c r="H17">
        <f>SUMIFS('Pres Converted'!N$2:N$623,'Pres Converted'!$C$2:$C$623,H$1,'Pres Converted'!$B$2:$B$623,$A17)</f>
        <v>9</v>
      </c>
      <c r="I17">
        <f>SUMIFS('Pres Converted'!O$2:O$623,'Pres Converted'!$C$2:$C$623,I$1,'Pres Converted'!$B$2:$B$623,$A17)</f>
        <v>27</v>
      </c>
      <c r="J17">
        <f>SUMIFS('Pres Converted'!P$2:P$623,'Pres Converted'!$C$2:$C$623,J$1,'Pres Converted'!$B$2:$B$623,$A17)</f>
        <v>1145</v>
      </c>
      <c r="K17">
        <f>SUMIFS('Pres Converted'!Q$2:Q$623,'Pres Converted'!$C$2:$C$623,K$1,'Pres Converted'!$B$2:$B$623,$A17)</f>
        <v>3</v>
      </c>
      <c r="L17">
        <f>SUMIFS('Pres Converted'!R$2:R$623,'Pres Converted'!$C$2:$C$623,L$1,'Pres Converted'!$B$2:$B$623,$A17)</f>
        <v>6</v>
      </c>
      <c r="M17">
        <f t="shared" si="0"/>
        <v>0.30513112884834664</v>
      </c>
      <c r="N17">
        <f t="shared" si="1"/>
        <v>3.1927023945267957E-3</v>
      </c>
      <c r="O17">
        <f t="shared" si="2"/>
        <v>0.41391106043329534</v>
      </c>
      <c r="P17">
        <f t="shared" si="3"/>
        <v>6.1573546180159634E-3</v>
      </c>
      <c r="Q17">
        <f t="shared" si="4"/>
        <v>0.26111744583808438</v>
      </c>
      <c r="R17">
        <f t="shared" si="5"/>
        <v>3.6488027366020524E-3</v>
      </c>
      <c r="S17">
        <f t="shared" si="6"/>
        <v>2.7366020524515395E-3</v>
      </c>
      <c r="T17">
        <f t="shared" si="7"/>
        <v>2.0524515393386543E-3</v>
      </c>
      <c r="U17">
        <f t="shared" si="8"/>
        <v>6.8415051311288488E-4</v>
      </c>
      <c r="V17">
        <f t="shared" si="9"/>
        <v>1.3683010262257698E-3</v>
      </c>
      <c r="W17">
        <f>SUMIFS('Pres Converted'!S$2:S$623,'Pres Converted'!$C$2:$C$623,W$1,'Pres Converted'!$B$2:$B$623,$A17)</f>
        <v>615</v>
      </c>
      <c r="X17">
        <f>SUMIFS('Pres Converted'!I$2:I$623,'Pres Converted'!$C$2:$C$623,X$1,'Pres Converted'!$B$2:$B$623,$A17)</f>
        <v>235</v>
      </c>
      <c r="Y17">
        <f>SUMIFS('Pres Converted'!J$2:J$623,'Pres Converted'!$C$2:$C$623,Y$1,'Pres Converted'!$B$2:$B$623,$A17)</f>
        <v>248</v>
      </c>
      <c r="Z17">
        <f>SUMIFS('Pres Converted'!K$2:K$623,'Pres Converted'!$C$2:$C$623,Z$1,'Pres Converted'!$B$2:$B$623,$A17)</f>
        <v>1</v>
      </c>
      <c r="AA17">
        <f>SUMIFS('Pres Converted'!L$2:L$623,'Pres Converted'!$C$2:$C$623,AA$1,'Pres Converted'!$B$2:$B$623,$A17)</f>
        <v>3</v>
      </c>
      <c r="AB17">
        <f>SUMIFS('Pres Converted'!M$2:M$623,'Pres Converted'!$C$2:$C$623,AB$1,'Pres Converted'!$B$2:$B$623,$A17)</f>
        <v>2</v>
      </c>
      <c r="AC17">
        <f>SUMIFS('Pres Converted'!N$2:N$623,'Pres Converted'!$C$2:$C$623,AC$1,'Pres Converted'!$B$2:$B$623,$A17)</f>
        <v>0</v>
      </c>
      <c r="AD17">
        <f>SUMIFS('Pres Converted'!O$2:O$623,'Pres Converted'!$C$2:$C$623,AD$1,'Pres Converted'!$B$2:$B$623,$A17)</f>
        <v>6</v>
      </c>
      <c r="AE17">
        <f>SUMIFS('Pres Converted'!P$2:P$623,'Pres Converted'!$C$2:$C$623,AE$1,'Pres Converted'!$B$2:$B$623,$A17)</f>
        <v>118</v>
      </c>
      <c r="AF17">
        <f>SUMIFS('Pres Converted'!Q$2:Q$623,'Pres Converted'!$C$2:$C$623,AF$1,'Pres Converted'!$B$2:$B$623,$A17)</f>
        <v>0</v>
      </c>
      <c r="AG17">
        <f>SUMIFS('Pres Converted'!R$2:R$623,'Pres Converted'!$C$2:$C$623,AG$1,'Pres Converted'!$B$2:$B$623,$A17)</f>
        <v>2</v>
      </c>
      <c r="AH17">
        <f t="shared" si="11"/>
        <v>0.38211382113821141</v>
      </c>
      <c r="AI17">
        <f t="shared" si="12"/>
        <v>1.6260162601626016E-3</v>
      </c>
      <c r="AJ17">
        <f t="shared" si="13"/>
        <v>0.40325203252032521</v>
      </c>
      <c r="AK17">
        <f t="shared" si="14"/>
        <v>9.7560975609756097E-3</v>
      </c>
      <c r="AL17">
        <f t="shared" si="15"/>
        <v>0.19186991869918699</v>
      </c>
      <c r="AM17">
        <f t="shared" si="16"/>
        <v>4.8780487804878049E-3</v>
      </c>
      <c r="AN17">
        <f t="shared" si="17"/>
        <v>3.2520325203252032E-3</v>
      </c>
      <c r="AO17">
        <f t="shared" si="18"/>
        <v>0</v>
      </c>
      <c r="AP17">
        <f t="shared" si="19"/>
        <v>0</v>
      </c>
      <c r="AQ17">
        <f t="shared" si="20"/>
        <v>3.2520325203252032E-3</v>
      </c>
      <c r="AR17">
        <f>SUMIFS('Pres Converted'!S$2:S$623,'Pres Converted'!$C$2:$C$623,AR$1,'Pres Converted'!$B$2:$B$623,$A17)</f>
        <v>941</v>
      </c>
      <c r="AS17">
        <f>SUMIFS('Pres Converted'!I$2:I$623,'Pres Converted'!$C$2:$C$623,AS$1,'Pres Converted'!$B$2:$B$623,$A17)</f>
        <v>269</v>
      </c>
      <c r="AT17">
        <f>SUMIFS('Pres Converted'!J$2:J$623,'Pres Converted'!$C$2:$C$623,AT$1,'Pres Converted'!$B$2:$B$623,$A17)</f>
        <v>326</v>
      </c>
      <c r="AU17">
        <f>SUMIFS('Pres Converted'!K$2:K$623,'Pres Converted'!$C$2:$C$623,AU$1,'Pres Converted'!$B$2:$B$623,$A17)</f>
        <v>3</v>
      </c>
      <c r="AV17">
        <f>SUMIFS('Pres Converted'!L$2:L$623,'Pres Converted'!$C$2:$C$623,AV$1,'Pres Converted'!$B$2:$B$623,$A17)</f>
        <v>5</v>
      </c>
      <c r="AW17">
        <f>SUMIFS('Pres Converted'!M$2:M$623,'Pres Converted'!$C$2:$C$623,AW$1,'Pres Converted'!$B$2:$B$623,$A17)</f>
        <v>1</v>
      </c>
      <c r="AX17">
        <f>SUMIFS('Pres Converted'!N$2:N$623,'Pres Converted'!$C$2:$C$623,AX$1,'Pres Converted'!$B$2:$B$623,$A17)</f>
        <v>1</v>
      </c>
      <c r="AY17">
        <f>SUMIFS('Pres Converted'!O$2:O$623,'Pres Converted'!$C$2:$C$623,AY$1,'Pres Converted'!$B$2:$B$623,$A17)</f>
        <v>5</v>
      </c>
      <c r="AZ17">
        <f>SUMIFS('Pres Converted'!P$2:P$623,'Pres Converted'!$C$2:$C$623,AZ$1,'Pres Converted'!$B$2:$B$623,$A17)</f>
        <v>328</v>
      </c>
      <c r="BA17">
        <f>SUMIFS('Pres Converted'!Q$2:Q$623,'Pres Converted'!$C$2:$C$623,BA$1,'Pres Converted'!$B$2:$B$623,$A17)</f>
        <v>0</v>
      </c>
      <c r="BB17">
        <f>SUMIFS('Pres Converted'!R$2:R$623,'Pres Converted'!$C$2:$C$623,BB$1,'Pres Converted'!$B$2:$B$623,$A17)</f>
        <v>3</v>
      </c>
      <c r="BC17">
        <f t="shared" si="21"/>
        <v>0.28586609989373007</v>
      </c>
      <c r="BD17">
        <f t="shared" si="22"/>
        <v>3.188097768331562E-3</v>
      </c>
      <c r="BE17">
        <f t="shared" si="23"/>
        <v>0.34643995749202977</v>
      </c>
      <c r="BF17">
        <f t="shared" si="24"/>
        <v>5.3134962805526037E-3</v>
      </c>
      <c r="BG17">
        <f t="shared" si="25"/>
        <v>0.34856535600425081</v>
      </c>
      <c r="BH17">
        <f t="shared" si="26"/>
        <v>5.3134962805526037E-3</v>
      </c>
      <c r="BI17">
        <f t="shared" si="27"/>
        <v>1.0626992561105207E-3</v>
      </c>
      <c r="BJ17">
        <f t="shared" si="28"/>
        <v>1.0626992561105207E-3</v>
      </c>
      <c r="BK17">
        <f t="shared" si="29"/>
        <v>0</v>
      </c>
      <c r="BL17">
        <f t="shared" si="30"/>
        <v>3.188097768331562E-3</v>
      </c>
      <c r="BM17">
        <f t="shared" si="31"/>
        <v>5941</v>
      </c>
      <c r="BN17">
        <f t="shared" si="32"/>
        <v>1842</v>
      </c>
      <c r="BO17">
        <f t="shared" si="33"/>
        <v>2389</v>
      </c>
      <c r="BP17">
        <f t="shared" si="34"/>
        <v>18</v>
      </c>
      <c r="BQ17">
        <f t="shared" si="35"/>
        <v>24</v>
      </c>
      <c r="BR17">
        <f t="shared" si="36"/>
        <v>15</v>
      </c>
      <c r="BS17">
        <f t="shared" si="37"/>
        <v>10</v>
      </c>
      <c r="BT17">
        <f t="shared" si="38"/>
        <v>38</v>
      </c>
      <c r="BU17">
        <f t="shared" si="39"/>
        <v>1591</v>
      </c>
      <c r="BV17">
        <f t="shared" si="40"/>
        <v>3</v>
      </c>
      <c r="BW17">
        <f t="shared" si="41"/>
        <v>11</v>
      </c>
      <c r="BX17">
        <f t="shared" si="42"/>
        <v>0.31004881333108902</v>
      </c>
      <c r="BY17">
        <f t="shared" si="43"/>
        <v>3.0297929641474497E-3</v>
      </c>
      <c r="BZ17">
        <f t="shared" si="44"/>
        <v>0.40212085507490319</v>
      </c>
      <c r="CA17">
        <f t="shared" si="45"/>
        <v>6.3962295909779495E-3</v>
      </c>
      <c r="CB17">
        <f t="shared" si="46"/>
        <v>0.26780003366436628</v>
      </c>
      <c r="CC17">
        <f t="shared" si="47"/>
        <v>4.0397239521965996E-3</v>
      </c>
      <c r="CD17">
        <f t="shared" si="48"/>
        <v>2.524827470122875E-3</v>
      </c>
      <c r="CE17">
        <f t="shared" si="49"/>
        <v>1.6832183134152499E-3</v>
      </c>
      <c r="CF17">
        <f t="shared" si="50"/>
        <v>5.0496549402457495E-4</v>
      </c>
      <c r="CG17">
        <f t="shared" si="51"/>
        <v>1.851540144756775E-3</v>
      </c>
      <c r="CH17" s="193">
        <f t="shared" si="52"/>
        <v>2.4021208550749034</v>
      </c>
    </row>
    <row r="18" spans="1:86" ht="14.4" x14ac:dyDescent="0.25">
      <c r="A18" s="211">
        <f t="shared" si="53"/>
        <v>16</v>
      </c>
      <c r="B18">
        <f>SUMIFS('Pres Converted'!S$2:S$623,'Pres Converted'!$C$2:$C$623,B$1,'Pres Converted'!$B$2:$B$623,$A18)</f>
        <v>3368</v>
      </c>
      <c r="C18">
        <f>SUMIFS('Pres Converted'!I$2:I$623,'Pres Converted'!$C$2:$C$623,C$1,'Pres Converted'!$B$2:$B$623,$A18)</f>
        <v>1022</v>
      </c>
      <c r="D18">
        <f>SUMIFS('Pres Converted'!J$2:J$623,'Pres Converted'!$C$2:$C$623,D$1,'Pres Converted'!$B$2:$B$623,$A18)</f>
        <v>1337</v>
      </c>
      <c r="E18">
        <f>SUMIFS('Pres Converted'!K$2:K$623,'Pres Converted'!$C$2:$C$623,E$1,'Pres Converted'!$B$2:$B$623,$A18)</f>
        <v>6</v>
      </c>
      <c r="F18">
        <f>SUMIFS('Pres Converted'!L$2:L$623,'Pres Converted'!$C$2:$C$623,F$1,'Pres Converted'!$B$2:$B$623,$A18)</f>
        <v>23</v>
      </c>
      <c r="G18">
        <f>SUMIFS('Pres Converted'!M$2:M$623,'Pres Converted'!$C$2:$C$623,G$1,'Pres Converted'!$B$2:$B$623,$A18)</f>
        <v>7</v>
      </c>
      <c r="H18">
        <f>SUMIFS('Pres Converted'!N$2:N$623,'Pres Converted'!$C$2:$C$623,H$1,'Pres Converted'!$B$2:$B$623,$A18)</f>
        <v>22</v>
      </c>
      <c r="I18">
        <f>SUMIFS('Pres Converted'!O$2:O$623,'Pres Converted'!$C$2:$C$623,I$1,'Pres Converted'!$B$2:$B$623,$A18)</f>
        <v>27</v>
      </c>
      <c r="J18">
        <f>SUMIFS('Pres Converted'!P$2:P$623,'Pres Converted'!$C$2:$C$623,J$1,'Pres Converted'!$B$2:$B$623,$A18)</f>
        <v>908</v>
      </c>
      <c r="K18">
        <f>SUMIFS('Pres Converted'!Q$2:Q$623,'Pres Converted'!$C$2:$C$623,K$1,'Pres Converted'!$B$2:$B$623,$A18)</f>
        <v>9</v>
      </c>
      <c r="L18">
        <f>SUMIFS('Pres Converted'!R$2:R$623,'Pres Converted'!$C$2:$C$623,L$1,'Pres Converted'!$B$2:$B$623,$A18)</f>
        <v>7</v>
      </c>
      <c r="M18">
        <f t="shared" si="0"/>
        <v>0.30344418052256533</v>
      </c>
      <c r="N18">
        <f t="shared" si="1"/>
        <v>1.7814726840855108E-3</v>
      </c>
      <c r="O18">
        <f t="shared" si="2"/>
        <v>0.39697149643705465</v>
      </c>
      <c r="P18">
        <f t="shared" si="3"/>
        <v>8.0166270783847988E-3</v>
      </c>
      <c r="Q18">
        <f t="shared" si="4"/>
        <v>0.26959619952494063</v>
      </c>
      <c r="R18">
        <f t="shared" si="5"/>
        <v>6.8289786223277912E-3</v>
      </c>
      <c r="S18">
        <f t="shared" si="6"/>
        <v>2.0783847980997625E-3</v>
      </c>
      <c r="T18">
        <f t="shared" si="7"/>
        <v>6.5320665083135393E-3</v>
      </c>
      <c r="U18">
        <f t="shared" si="8"/>
        <v>2.6722090261282658E-3</v>
      </c>
      <c r="V18">
        <f t="shared" si="9"/>
        <v>2.0783847980997625E-3</v>
      </c>
      <c r="W18">
        <f>SUMIFS('Pres Converted'!S$2:S$623,'Pres Converted'!$C$2:$C$623,W$1,'Pres Converted'!$B$2:$B$623,$A18)</f>
        <v>358</v>
      </c>
      <c r="X18">
        <f>SUMIFS('Pres Converted'!I$2:I$623,'Pres Converted'!$C$2:$C$623,X$1,'Pres Converted'!$B$2:$B$623,$A18)</f>
        <v>117</v>
      </c>
      <c r="Y18">
        <f>SUMIFS('Pres Converted'!J$2:J$623,'Pres Converted'!$C$2:$C$623,Y$1,'Pres Converted'!$B$2:$B$623,$A18)</f>
        <v>139</v>
      </c>
      <c r="Z18">
        <f>SUMIFS('Pres Converted'!K$2:K$623,'Pres Converted'!$C$2:$C$623,Z$1,'Pres Converted'!$B$2:$B$623,$A18)</f>
        <v>0</v>
      </c>
      <c r="AA18">
        <f>SUMIFS('Pres Converted'!L$2:L$623,'Pres Converted'!$C$2:$C$623,AA$1,'Pres Converted'!$B$2:$B$623,$A18)</f>
        <v>1</v>
      </c>
      <c r="AB18">
        <f>SUMIFS('Pres Converted'!M$2:M$623,'Pres Converted'!$C$2:$C$623,AB$1,'Pres Converted'!$B$2:$B$623,$A18)</f>
        <v>0</v>
      </c>
      <c r="AC18">
        <f>SUMIFS('Pres Converted'!N$2:N$623,'Pres Converted'!$C$2:$C$623,AC$1,'Pres Converted'!$B$2:$B$623,$A18)</f>
        <v>0</v>
      </c>
      <c r="AD18">
        <f>SUMIFS('Pres Converted'!O$2:O$623,'Pres Converted'!$C$2:$C$623,AD$1,'Pres Converted'!$B$2:$B$623,$A18)</f>
        <v>4</v>
      </c>
      <c r="AE18">
        <f>SUMIFS('Pres Converted'!P$2:P$623,'Pres Converted'!$C$2:$C$623,AE$1,'Pres Converted'!$B$2:$B$623,$A18)</f>
        <v>96</v>
      </c>
      <c r="AF18">
        <f>SUMIFS('Pres Converted'!Q$2:Q$623,'Pres Converted'!$C$2:$C$623,AF$1,'Pres Converted'!$B$2:$B$623,$A18)</f>
        <v>0</v>
      </c>
      <c r="AG18">
        <f>SUMIFS('Pres Converted'!R$2:R$623,'Pres Converted'!$C$2:$C$623,AG$1,'Pres Converted'!$B$2:$B$623,$A18)</f>
        <v>1</v>
      </c>
      <c r="AH18">
        <f t="shared" si="11"/>
        <v>0.32681564245810057</v>
      </c>
      <c r="AI18">
        <f t="shared" si="12"/>
        <v>0</v>
      </c>
      <c r="AJ18">
        <f t="shared" si="13"/>
        <v>0.38826815642458101</v>
      </c>
      <c r="AK18">
        <f t="shared" si="14"/>
        <v>1.11731843575419E-2</v>
      </c>
      <c r="AL18">
        <f t="shared" si="15"/>
        <v>0.26815642458100558</v>
      </c>
      <c r="AM18">
        <f t="shared" si="16"/>
        <v>2.7932960893854749E-3</v>
      </c>
      <c r="AN18">
        <f t="shared" si="17"/>
        <v>0</v>
      </c>
      <c r="AO18">
        <f t="shared" si="18"/>
        <v>0</v>
      </c>
      <c r="AP18">
        <f t="shared" si="19"/>
        <v>0</v>
      </c>
      <c r="AQ18">
        <f t="shared" si="20"/>
        <v>2.7932960893854749E-3</v>
      </c>
      <c r="AR18">
        <f>SUMIFS('Pres Converted'!S$2:S$623,'Pres Converted'!$C$2:$C$623,AR$1,'Pres Converted'!$B$2:$B$623,$A18)</f>
        <v>907</v>
      </c>
      <c r="AS18">
        <f>SUMIFS('Pres Converted'!I$2:I$623,'Pres Converted'!$C$2:$C$623,AS$1,'Pres Converted'!$B$2:$B$623,$A18)</f>
        <v>236</v>
      </c>
      <c r="AT18">
        <f>SUMIFS('Pres Converted'!J$2:J$623,'Pres Converted'!$C$2:$C$623,AT$1,'Pres Converted'!$B$2:$B$623,$A18)</f>
        <v>338</v>
      </c>
      <c r="AU18">
        <f>SUMIFS('Pres Converted'!K$2:K$623,'Pres Converted'!$C$2:$C$623,AU$1,'Pres Converted'!$B$2:$B$623,$A18)</f>
        <v>5</v>
      </c>
      <c r="AV18">
        <f>SUMIFS('Pres Converted'!L$2:L$623,'Pres Converted'!$C$2:$C$623,AV$1,'Pres Converted'!$B$2:$B$623,$A18)</f>
        <v>4</v>
      </c>
      <c r="AW18">
        <f>SUMIFS('Pres Converted'!M$2:M$623,'Pres Converted'!$C$2:$C$623,AW$1,'Pres Converted'!$B$2:$B$623,$A18)</f>
        <v>3</v>
      </c>
      <c r="AX18">
        <f>SUMIFS('Pres Converted'!N$2:N$623,'Pres Converted'!$C$2:$C$623,AX$1,'Pres Converted'!$B$2:$B$623,$A18)</f>
        <v>2</v>
      </c>
      <c r="AY18">
        <f>SUMIFS('Pres Converted'!O$2:O$623,'Pres Converted'!$C$2:$C$623,AY$1,'Pres Converted'!$B$2:$B$623,$A18)</f>
        <v>2</v>
      </c>
      <c r="AZ18">
        <f>SUMIFS('Pres Converted'!P$2:P$623,'Pres Converted'!$C$2:$C$623,AZ$1,'Pres Converted'!$B$2:$B$623,$A18)</f>
        <v>316</v>
      </c>
      <c r="BA18">
        <f>SUMIFS('Pres Converted'!Q$2:Q$623,'Pres Converted'!$C$2:$C$623,BA$1,'Pres Converted'!$B$2:$B$623,$A18)</f>
        <v>0</v>
      </c>
      <c r="BB18">
        <f>SUMIFS('Pres Converted'!R$2:R$623,'Pres Converted'!$C$2:$C$623,BB$1,'Pres Converted'!$B$2:$B$623,$A18)</f>
        <v>1</v>
      </c>
      <c r="BC18">
        <f t="shared" si="21"/>
        <v>0.26019845644983464</v>
      </c>
      <c r="BD18">
        <f t="shared" si="22"/>
        <v>5.512679162072767E-3</v>
      </c>
      <c r="BE18">
        <f t="shared" si="23"/>
        <v>0.37265711135611906</v>
      </c>
      <c r="BF18">
        <f t="shared" si="24"/>
        <v>2.205071664829107E-3</v>
      </c>
      <c r="BG18">
        <f t="shared" si="25"/>
        <v>0.34840132304299892</v>
      </c>
      <c r="BH18">
        <f t="shared" si="26"/>
        <v>4.410143329658214E-3</v>
      </c>
      <c r="BI18">
        <f t="shared" si="27"/>
        <v>3.3076074972436605E-3</v>
      </c>
      <c r="BJ18">
        <f t="shared" si="28"/>
        <v>2.205071664829107E-3</v>
      </c>
      <c r="BK18">
        <f t="shared" si="29"/>
        <v>0</v>
      </c>
      <c r="BL18">
        <f t="shared" si="30"/>
        <v>1.1025358324145535E-3</v>
      </c>
      <c r="BM18">
        <f t="shared" si="31"/>
        <v>4633</v>
      </c>
      <c r="BN18">
        <f t="shared" si="32"/>
        <v>1375</v>
      </c>
      <c r="BO18">
        <f t="shared" si="33"/>
        <v>1814</v>
      </c>
      <c r="BP18">
        <f t="shared" si="34"/>
        <v>11</v>
      </c>
      <c r="BQ18">
        <f t="shared" si="35"/>
        <v>28</v>
      </c>
      <c r="BR18">
        <f t="shared" si="36"/>
        <v>10</v>
      </c>
      <c r="BS18">
        <f t="shared" si="37"/>
        <v>24</v>
      </c>
      <c r="BT18">
        <f t="shared" si="38"/>
        <v>33</v>
      </c>
      <c r="BU18">
        <f t="shared" si="39"/>
        <v>1320</v>
      </c>
      <c r="BV18">
        <f t="shared" si="40"/>
        <v>9</v>
      </c>
      <c r="BW18">
        <f t="shared" si="41"/>
        <v>9</v>
      </c>
      <c r="BX18">
        <f t="shared" si="42"/>
        <v>0.29678394129074032</v>
      </c>
      <c r="BY18">
        <f t="shared" si="43"/>
        <v>2.3742715303259228E-3</v>
      </c>
      <c r="BZ18">
        <f t="shared" si="44"/>
        <v>0.391538959637384</v>
      </c>
      <c r="CA18">
        <f t="shared" si="45"/>
        <v>7.1228145909777683E-3</v>
      </c>
      <c r="CB18">
        <f t="shared" si="46"/>
        <v>0.28491258363911071</v>
      </c>
      <c r="CC18">
        <f t="shared" si="47"/>
        <v>6.0436002590114396E-3</v>
      </c>
      <c r="CD18">
        <f t="shared" si="48"/>
        <v>2.1584286639326571E-3</v>
      </c>
      <c r="CE18">
        <f t="shared" si="49"/>
        <v>5.1802287934383769E-3</v>
      </c>
      <c r="CF18">
        <f t="shared" si="50"/>
        <v>1.9425857975393912E-3</v>
      </c>
      <c r="CG18">
        <f t="shared" si="51"/>
        <v>1.9425857975393912E-3</v>
      </c>
      <c r="CH18" s="193">
        <f t="shared" si="52"/>
        <v>2.3915389596373839</v>
      </c>
    </row>
    <row r="19" spans="1:86" ht="14.4" x14ac:dyDescent="0.25">
      <c r="A19" s="211">
        <f t="shared" si="53"/>
        <v>17</v>
      </c>
      <c r="B19">
        <f>SUMIFS('Pres Converted'!S$2:S$623,'Pres Converted'!$C$2:$C$623,B$1,'Pres Converted'!$B$2:$B$623,$A19)</f>
        <v>4913</v>
      </c>
      <c r="C19">
        <f>SUMIFS('Pres Converted'!I$2:I$623,'Pres Converted'!$C$2:$C$623,C$1,'Pres Converted'!$B$2:$B$623,$A19)</f>
        <v>2050</v>
      </c>
      <c r="D19">
        <f>SUMIFS('Pres Converted'!J$2:J$623,'Pres Converted'!$C$2:$C$623,D$1,'Pres Converted'!$B$2:$B$623,$A19)</f>
        <v>1356</v>
      </c>
      <c r="E19">
        <f>SUMIFS('Pres Converted'!K$2:K$623,'Pres Converted'!$C$2:$C$623,E$1,'Pres Converted'!$B$2:$B$623,$A19)</f>
        <v>2</v>
      </c>
      <c r="F19">
        <f>SUMIFS('Pres Converted'!L$2:L$623,'Pres Converted'!$C$2:$C$623,F$1,'Pres Converted'!$B$2:$B$623,$A19)</f>
        <v>24</v>
      </c>
      <c r="G19">
        <f>SUMIFS('Pres Converted'!M$2:M$623,'Pres Converted'!$C$2:$C$623,G$1,'Pres Converted'!$B$2:$B$623,$A19)</f>
        <v>8</v>
      </c>
      <c r="H19">
        <f>SUMIFS('Pres Converted'!N$2:N$623,'Pres Converted'!$C$2:$C$623,H$1,'Pres Converted'!$B$2:$B$623,$A19)</f>
        <v>14</v>
      </c>
      <c r="I19">
        <f>SUMIFS('Pres Converted'!O$2:O$623,'Pres Converted'!$C$2:$C$623,I$1,'Pres Converted'!$B$2:$B$623,$A19)</f>
        <v>23</v>
      </c>
      <c r="J19">
        <f>SUMIFS('Pres Converted'!P$2:P$623,'Pres Converted'!$C$2:$C$623,J$1,'Pres Converted'!$B$2:$B$623,$A19)</f>
        <v>1426</v>
      </c>
      <c r="K19">
        <f>SUMIFS('Pres Converted'!Q$2:Q$623,'Pres Converted'!$C$2:$C$623,K$1,'Pres Converted'!$B$2:$B$623,$A19)</f>
        <v>4</v>
      </c>
      <c r="L19">
        <f>SUMIFS('Pres Converted'!R$2:R$623,'Pres Converted'!$C$2:$C$623,L$1,'Pres Converted'!$B$2:$B$623,$A19)</f>
        <v>6</v>
      </c>
      <c r="M19">
        <f t="shared" si="0"/>
        <v>0.41726032973743132</v>
      </c>
      <c r="N19">
        <f t="shared" si="1"/>
        <v>4.0708324852432322E-4</v>
      </c>
      <c r="O19">
        <f t="shared" si="2"/>
        <v>0.27600244249949113</v>
      </c>
      <c r="P19">
        <f t="shared" si="3"/>
        <v>4.681457358029717E-3</v>
      </c>
      <c r="Q19">
        <f t="shared" si="4"/>
        <v>0.29025035619784245</v>
      </c>
      <c r="R19">
        <f t="shared" si="5"/>
        <v>4.8849989822918787E-3</v>
      </c>
      <c r="S19">
        <f t="shared" si="6"/>
        <v>1.6283329940972929E-3</v>
      </c>
      <c r="T19">
        <f t="shared" si="7"/>
        <v>2.8495827396702628E-3</v>
      </c>
      <c r="U19">
        <f t="shared" si="8"/>
        <v>8.1416649704864645E-4</v>
      </c>
      <c r="V19">
        <f t="shared" si="9"/>
        <v>1.2212497455729697E-3</v>
      </c>
      <c r="W19">
        <f>SUMIFS('Pres Converted'!S$2:S$623,'Pres Converted'!$C$2:$C$623,W$1,'Pres Converted'!$B$2:$B$623,$A19)</f>
        <v>674</v>
      </c>
      <c r="X19">
        <f>SUMIFS('Pres Converted'!I$2:I$623,'Pres Converted'!$C$2:$C$623,X$1,'Pres Converted'!$B$2:$B$623,$A19)</f>
        <v>284</v>
      </c>
      <c r="Y19">
        <f>SUMIFS('Pres Converted'!J$2:J$623,'Pres Converted'!$C$2:$C$623,Y$1,'Pres Converted'!$B$2:$B$623,$A19)</f>
        <v>201</v>
      </c>
      <c r="Z19">
        <f>SUMIFS('Pres Converted'!K$2:K$623,'Pres Converted'!$C$2:$C$623,Z$1,'Pres Converted'!$B$2:$B$623,$A19)</f>
        <v>2</v>
      </c>
      <c r="AA19">
        <f>SUMIFS('Pres Converted'!L$2:L$623,'Pres Converted'!$C$2:$C$623,AA$1,'Pres Converted'!$B$2:$B$623,$A19)</f>
        <v>1</v>
      </c>
      <c r="AB19">
        <f>SUMIFS('Pres Converted'!M$2:M$623,'Pres Converted'!$C$2:$C$623,AB$1,'Pres Converted'!$B$2:$B$623,$A19)</f>
        <v>0</v>
      </c>
      <c r="AC19">
        <f>SUMIFS('Pres Converted'!N$2:N$623,'Pres Converted'!$C$2:$C$623,AC$1,'Pres Converted'!$B$2:$B$623,$A19)</f>
        <v>0</v>
      </c>
      <c r="AD19">
        <f>SUMIFS('Pres Converted'!O$2:O$623,'Pres Converted'!$C$2:$C$623,AD$1,'Pres Converted'!$B$2:$B$623,$A19)</f>
        <v>3</v>
      </c>
      <c r="AE19">
        <f>SUMIFS('Pres Converted'!P$2:P$623,'Pres Converted'!$C$2:$C$623,AE$1,'Pres Converted'!$B$2:$B$623,$A19)</f>
        <v>183</v>
      </c>
      <c r="AF19">
        <f>SUMIFS('Pres Converted'!Q$2:Q$623,'Pres Converted'!$C$2:$C$623,AF$1,'Pres Converted'!$B$2:$B$623,$A19)</f>
        <v>0</v>
      </c>
      <c r="AG19">
        <f>SUMIFS('Pres Converted'!R$2:R$623,'Pres Converted'!$C$2:$C$623,AG$1,'Pres Converted'!$B$2:$B$623,$A19)</f>
        <v>0</v>
      </c>
      <c r="AH19">
        <f t="shared" si="11"/>
        <v>0.42136498516320475</v>
      </c>
      <c r="AI19">
        <f t="shared" si="12"/>
        <v>2.967359050445104E-3</v>
      </c>
      <c r="AJ19">
        <f t="shared" si="13"/>
        <v>0.29821958456973297</v>
      </c>
      <c r="AK19">
        <f t="shared" si="14"/>
        <v>4.4510385756676559E-3</v>
      </c>
      <c r="AL19">
        <f t="shared" si="15"/>
        <v>0.271513353115727</v>
      </c>
      <c r="AM19">
        <f t="shared" si="16"/>
        <v>1.483679525222552E-3</v>
      </c>
      <c r="AN19">
        <f t="shared" si="17"/>
        <v>0</v>
      </c>
      <c r="AO19">
        <f t="shared" si="18"/>
        <v>0</v>
      </c>
      <c r="AP19">
        <f t="shared" si="19"/>
        <v>0</v>
      </c>
      <c r="AQ19">
        <f t="shared" si="20"/>
        <v>0</v>
      </c>
      <c r="AR19">
        <f>SUMIFS('Pres Converted'!S$2:S$623,'Pres Converted'!$C$2:$C$623,AR$1,'Pres Converted'!$B$2:$B$623,$A19)</f>
        <v>836</v>
      </c>
      <c r="AS19">
        <f>SUMIFS('Pres Converted'!I$2:I$623,'Pres Converted'!$C$2:$C$623,AS$1,'Pres Converted'!$B$2:$B$623,$A19)</f>
        <v>289</v>
      </c>
      <c r="AT19">
        <f>SUMIFS('Pres Converted'!J$2:J$623,'Pres Converted'!$C$2:$C$623,AT$1,'Pres Converted'!$B$2:$B$623,$A19)</f>
        <v>192</v>
      </c>
      <c r="AU19">
        <f>SUMIFS('Pres Converted'!K$2:K$623,'Pres Converted'!$C$2:$C$623,AU$1,'Pres Converted'!$B$2:$B$623,$A19)</f>
        <v>1</v>
      </c>
      <c r="AV19">
        <f>SUMIFS('Pres Converted'!L$2:L$623,'Pres Converted'!$C$2:$C$623,AV$1,'Pres Converted'!$B$2:$B$623,$A19)</f>
        <v>1</v>
      </c>
      <c r="AW19">
        <f>SUMIFS('Pres Converted'!M$2:M$623,'Pres Converted'!$C$2:$C$623,AW$1,'Pres Converted'!$B$2:$B$623,$A19)</f>
        <v>0</v>
      </c>
      <c r="AX19">
        <f>SUMIFS('Pres Converted'!N$2:N$623,'Pres Converted'!$C$2:$C$623,AX$1,'Pres Converted'!$B$2:$B$623,$A19)</f>
        <v>1</v>
      </c>
      <c r="AY19">
        <f>SUMIFS('Pres Converted'!O$2:O$623,'Pres Converted'!$C$2:$C$623,AY$1,'Pres Converted'!$B$2:$B$623,$A19)</f>
        <v>1</v>
      </c>
      <c r="AZ19">
        <f>SUMIFS('Pres Converted'!P$2:P$623,'Pres Converted'!$C$2:$C$623,AZ$1,'Pres Converted'!$B$2:$B$623,$A19)</f>
        <v>349</v>
      </c>
      <c r="BA19">
        <f>SUMIFS('Pres Converted'!Q$2:Q$623,'Pres Converted'!$C$2:$C$623,BA$1,'Pres Converted'!$B$2:$B$623,$A19)</f>
        <v>0</v>
      </c>
      <c r="BB19">
        <f>SUMIFS('Pres Converted'!R$2:R$623,'Pres Converted'!$C$2:$C$623,BB$1,'Pres Converted'!$B$2:$B$623,$A19)</f>
        <v>2</v>
      </c>
      <c r="BC19">
        <f t="shared" si="21"/>
        <v>0.34569377990430622</v>
      </c>
      <c r="BD19">
        <f t="shared" si="22"/>
        <v>1.1961722488038277E-3</v>
      </c>
      <c r="BE19">
        <f t="shared" si="23"/>
        <v>0.22966507177033493</v>
      </c>
      <c r="BF19">
        <f t="shared" si="24"/>
        <v>1.1961722488038277E-3</v>
      </c>
      <c r="BG19">
        <f t="shared" si="25"/>
        <v>0.41746411483253587</v>
      </c>
      <c r="BH19">
        <f t="shared" si="26"/>
        <v>1.1961722488038277E-3</v>
      </c>
      <c r="BI19">
        <f t="shared" si="27"/>
        <v>0</v>
      </c>
      <c r="BJ19">
        <f t="shared" si="28"/>
        <v>1.1961722488038277E-3</v>
      </c>
      <c r="BK19">
        <f t="shared" si="29"/>
        <v>0</v>
      </c>
      <c r="BL19">
        <f t="shared" si="30"/>
        <v>2.3923444976076554E-3</v>
      </c>
      <c r="BM19">
        <f t="shared" si="31"/>
        <v>6423</v>
      </c>
      <c r="BN19">
        <f t="shared" si="32"/>
        <v>2623</v>
      </c>
      <c r="BO19">
        <f t="shared" si="33"/>
        <v>1749</v>
      </c>
      <c r="BP19">
        <f t="shared" si="34"/>
        <v>5</v>
      </c>
      <c r="BQ19">
        <f t="shared" si="35"/>
        <v>26</v>
      </c>
      <c r="BR19">
        <f t="shared" si="36"/>
        <v>8</v>
      </c>
      <c r="BS19">
        <f t="shared" si="37"/>
        <v>15</v>
      </c>
      <c r="BT19">
        <f t="shared" si="38"/>
        <v>27</v>
      </c>
      <c r="BU19">
        <f t="shared" si="39"/>
        <v>1958</v>
      </c>
      <c r="BV19">
        <f t="shared" si="40"/>
        <v>4</v>
      </c>
      <c r="BW19">
        <f t="shared" si="41"/>
        <v>8</v>
      </c>
      <c r="BX19">
        <f t="shared" si="42"/>
        <v>0.40837614821734392</v>
      </c>
      <c r="BY19">
        <f t="shared" si="43"/>
        <v>7.7845243655612643E-4</v>
      </c>
      <c r="BZ19">
        <f t="shared" si="44"/>
        <v>0.27230266230733302</v>
      </c>
      <c r="CA19">
        <f t="shared" si="45"/>
        <v>4.2036431574030827E-3</v>
      </c>
      <c r="CB19">
        <f t="shared" si="46"/>
        <v>0.30484197415537911</v>
      </c>
      <c r="CC19">
        <f t="shared" si="47"/>
        <v>4.0479526700918575E-3</v>
      </c>
      <c r="CD19">
        <f t="shared" si="48"/>
        <v>1.2455238984898022E-3</v>
      </c>
      <c r="CE19">
        <f t="shared" si="49"/>
        <v>2.3353573096683792E-3</v>
      </c>
      <c r="CF19">
        <f t="shared" si="50"/>
        <v>6.227619492449011E-4</v>
      </c>
      <c r="CG19">
        <f t="shared" si="51"/>
        <v>1.2455238984898022E-3</v>
      </c>
      <c r="CH19" s="193">
        <f t="shared" si="52"/>
        <v>0.40837614821734392</v>
      </c>
    </row>
    <row r="20" spans="1:86" ht="14.4" x14ac:dyDescent="0.25">
      <c r="A20" s="211">
        <f t="shared" si="53"/>
        <v>18</v>
      </c>
      <c r="B20">
        <f>SUMIFS('Pres Converted'!S$2:S$623,'Pres Converted'!$C$2:$C$623,B$1,'Pres Converted'!$B$2:$B$623,$A20)</f>
        <v>6654</v>
      </c>
      <c r="C20">
        <f>SUMIFS('Pres Converted'!I$2:I$623,'Pres Converted'!$C$2:$C$623,C$1,'Pres Converted'!$B$2:$B$623,$A20)</f>
        <v>2916</v>
      </c>
      <c r="D20">
        <f>SUMIFS('Pres Converted'!J$2:J$623,'Pres Converted'!$C$2:$C$623,D$1,'Pres Converted'!$B$2:$B$623,$A20)</f>
        <v>1961</v>
      </c>
      <c r="E20">
        <f>SUMIFS('Pres Converted'!K$2:K$623,'Pres Converted'!$C$2:$C$623,E$1,'Pres Converted'!$B$2:$B$623,$A20)</f>
        <v>8</v>
      </c>
      <c r="F20">
        <f>SUMIFS('Pres Converted'!L$2:L$623,'Pres Converted'!$C$2:$C$623,F$1,'Pres Converted'!$B$2:$B$623,$A20)</f>
        <v>26</v>
      </c>
      <c r="G20">
        <f>SUMIFS('Pres Converted'!M$2:M$623,'Pres Converted'!$C$2:$C$623,G$1,'Pres Converted'!$B$2:$B$623,$A20)</f>
        <v>12</v>
      </c>
      <c r="H20">
        <f>SUMIFS('Pres Converted'!N$2:N$623,'Pres Converted'!$C$2:$C$623,H$1,'Pres Converted'!$B$2:$B$623,$A20)</f>
        <v>3</v>
      </c>
      <c r="I20">
        <f>SUMIFS('Pres Converted'!O$2:O$623,'Pres Converted'!$C$2:$C$623,I$1,'Pres Converted'!$B$2:$B$623,$A20)</f>
        <v>28</v>
      </c>
      <c r="J20">
        <f>SUMIFS('Pres Converted'!P$2:P$623,'Pres Converted'!$C$2:$C$623,J$1,'Pres Converted'!$B$2:$B$623,$A20)</f>
        <v>1684</v>
      </c>
      <c r="K20">
        <f>SUMIFS('Pres Converted'!Q$2:Q$623,'Pres Converted'!$C$2:$C$623,K$1,'Pres Converted'!$B$2:$B$623,$A20)</f>
        <v>5</v>
      </c>
      <c r="L20">
        <f>SUMIFS('Pres Converted'!R$2:R$623,'Pres Converted'!$C$2:$C$623,L$1,'Pres Converted'!$B$2:$B$623,$A20)</f>
        <v>11</v>
      </c>
      <c r="M20">
        <f t="shared" si="0"/>
        <v>0.43823264201983769</v>
      </c>
      <c r="N20">
        <f t="shared" si="1"/>
        <v>1.2022843402464682E-3</v>
      </c>
      <c r="O20">
        <f t="shared" si="2"/>
        <v>0.29470994890291552</v>
      </c>
      <c r="P20">
        <f t="shared" si="3"/>
        <v>4.207995190862639E-3</v>
      </c>
      <c r="Q20">
        <f t="shared" si="4"/>
        <v>0.2530808536218816</v>
      </c>
      <c r="R20">
        <f t="shared" si="5"/>
        <v>3.9074241058010221E-3</v>
      </c>
      <c r="S20">
        <f t="shared" si="6"/>
        <v>1.8034265103697023E-3</v>
      </c>
      <c r="T20">
        <f t="shared" si="7"/>
        <v>4.5085662759242559E-4</v>
      </c>
      <c r="U20">
        <f t="shared" si="8"/>
        <v>7.514277126540427E-4</v>
      </c>
      <c r="V20">
        <f t="shared" si="9"/>
        <v>1.6531409678388939E-3</v>
      </c>
      <c r="W20">
        <f>SUMIFS('Pres Converted'!S$2:S$623,'Pres Converted'!$C$2:$C$623,W$1,'Pres Converted'!$B$2:$B$623,$A20)</f>
        <v>1122</v>
      </c>
      <c r="X20">
        <f>SUMIFS('Pres Converted'!I$2:I$623,'Pres Converted'!$C$2:$C$623,X$1,'Pres Converted'!$B$2:$B$623,$A20)</f>
        <v>482</v>
      </c>
      <c r="Y20">
        <f>SUMIFS('Pres Converted'!J$2:J$623,'Pres Converted'!$C$2:$C$623,Y$1,'Pres Converted'!$B$2:$B$623,$A20)</f>
        <v>383</v>
      </c>
      <c r="Z20">
        <f>SUMIFS('Pres Converted'!K$2:K$623,'Pres Converted'!$C$2:$C$623,Z$1,'Pres Converted'!$B$2:$B$623,$A20)</f>
        <v>0</v>
      </c>
      <c r="AA20">
        <f>SUMIFS('Pres Converted'!L$2:L$623,'Pres Converted'!$C$2:$C$623,AA$1,'Pres Converted'!$B$2:$B$623,$A20)</f>
        <v>3</v>
      </c>
      <c r="AB20">
        <f>SUMIFS('Pres Converted'!M$2:M$623,'Pres Converted'!$C$2:$C$623,AB$1,'Pres Converted'!$B$2:$B$623,$A20)</f>
        <v>0</v>
      </c>
      <c r="AC20">
        <f>SUMIFS('Pres Converted'!N$2:N$623,'Pres Converted'!$C$2:$C$623,AC$1,'Pres Converted'!$B$2:$B$623,$A20)</f>
        <v>0</v>
      </c>
      <c r="AD20">
        <f>SUMIFS('Pres Converted'!O$2:O$623,'Pres Converted'!$C$2:$C$623,AD$1,'Pres Converted'!$B$2:$B$623,$A20)</f>
        <v>5</v>
      </c>
      <c r="AE20">
        <f>SUMIFS('Pres Converted'!P$2:P$623,'Pres Converted'!$C$2:$C$623,AE$1,'Pres Converted'!$B$2:$B$623,$A20)</f>
        <v>247</v>
      </c>
      <c r="AF20">
        <f>SUMIFS('Pres Converted'!Q$2:Q$623,'Pres Converted'!$C$2:$C$623,AF$1,'Pres Converted'!$B$2:$B$623,$A20)</f>
        <v>0</v>
      </c>
      <c r="AG20">
        <f>SUMIFS('Pres Converted'!R$2:R$623,'Pres Converted'!$C$2:$C$623,AG$1,'Pres Converted'!$B$2:$B$623,$A20)</f>
        <v>2</v>
      </c>
      <c r="AH20">
        <f t="shared" si="11"/>
        <v>0.42959001782531192</v>
      </c>
      <c r="AI20">
        <f t="shared" si="12"/>
        <v>0</v>
      </c>
      <c r="AJ20">
        <f t="shared" si="13"/>
        <v>0.3413547237076649</v>
      </c>
      <c r="AK20">
        <f t="shared" si="14"/>
        <v>4.4563279857397506E-3</v>
      </c>
      <c r="AL20">
        <f t="shared" si="15"/>
        <v>0.22014260249554368</v>
      </c>
      <c r="AM20">
        <f t="shared" si="16"/>
        <v>2.6737967914438501E-3</v>
      </c>
      <c r="AN20">
        <f t="shared" si="17"/>
        <v>0</v>
      </c>
      <c r="AO20">
        <f t="shared" si="18"/>
        <v>0</v>
      </c>
      <c r="AP20">
        <f t="shared" si="19"/>
        <v>0</v>
      </c>
      <c r="AQ20">
        <f t="shared" si="20"/>
        <v>1.7825311942959001E-3</v>
      </c>
      <c r="AR20">
        <f>SUMIFS('Pres Converted'!S$2:S$623,'Pres Converted'!$C$2:$C$623,AR$1,'Pres Converted'!$B$2:$B$623,$A20)</f>
        <v>581</v>
      </c>
      <c r="AS20">
        <f>SUMIFS('Pres Converted'!I$2:I$623,'Pres Converted'!$C$2:$C$623,AS$1,'Pres Converted'!$B$2:$B$623,$A20)</f>
        <v>231</v>
      </c>
      <c r="AT20">
        <f>SUMIFS('Pres Converted'!J$2:J$623,'Pres Converted'!$C$2:$C$623,AT$1,'Pres Converted'!$B$2:$B$623,$A20)</f>
        <v>139</v>
      </c>
      <c r="AU20">
        <f>SUMIFS('Pres Converted'!K$2:K$623,'Pres Converted'!$C$2:$C$623,AU$1,'Pres Converted'!$B$2:$B$623,$A20)</f>
        <v>0</v>
      </c>
      <c r="AV20">
        <f>SUMIFS('Pres Converted'!L$2:L$623,'Pres Converted'!$C$2:$C$623,AV$1,'Pres Converted'!$B$2:$B$623,$A20)</f>
        <v>2</v>
      </c>
      <c r="AW20">
        <f>SUMIFS('Pres Converted'!M$2:M$623,'Pres Converted'!$C$2:$C$623,AW$1,'Pres Converted'!$B$2:$B$623,$A20)</f>
        <v>1</v>
      </c>
      <c r="AX20">
        <f>SUMIFS('Pres Converted'!N$2:N$623,'Pres Converted'!$C$2:$C$623,AX$1,'Pres Converted'!$B$2:$B$623,$A20)</f>
        <v>0</v>
      </c>
      <c r="AY20">
        <f>SUMIFS('Pres Converted'!O$2:O$623,'Pres Converted'!$C$2:$C$623,AY$1,'Pres Converted'!$B$2:$B$623,$A20)</f>
        <v>4</v>
      </c>
      <c r="AZ20">
        <f>SUMIFS('Pres Converted'!P$2:P$623,'Pres Converted'!$C$2:$C$623,AZ$1,'Pres Converted'!$B$2:$B$623,$A20)</f>
        <v>203</v>
      </c>
      <c r="BA20">
        <f>SUMIFS('Pres Converted'!Q$2:Q$623,'Pres Converted'!$C$2:$C$623,BA$1,'Pres Converted'!$B$2:$B$623,$A20)</f>
        <v>0</v>
      </c>
      <c r="BB20">
        <f>SUMIFS('Pres Converted'!R$2:R$623,'Pres Converted'!$C$2:$C$623,BB$1,'Pres Converted'!$B$2:$B$623,$A20)</f>
        <v>1</v>
      </c>
      <c r="BC20">
        <f t="shared" si="21"/>
        <v>0.39759036144578314</v>
      </c>
      <c r="BD20">
        <f t="shared" si="22"/>
        <v>0</v>
      </c>
      <c r="BE20">
        <f t="shared" si="23"/>
        <v>0.23924268502581755</v>
      </c>
      <c r="BF20">
        <f t="shared" si="24"/>
        <v>6.8846815834767644E-3</v>
      </c>
      <c r="BG20">
        <f t="shared" si="25"/>
        <v>0.3493975903614458</v>
      </c>
      <c r="BH20">
        <f t="shared" si="26"/>
        <v>3.4423407917383822E-3</v>
      </c>
      <c r="BI20">
        <f t="shared" si="27"/>
        <v>1.7211703958691911E-3</v>
      </c>
      <c r="BJ20">
        <f t="shared" si="28"/>
        <v>0</v>
      </c>
      <c r="BK20">
        <f t="shared" si="29"/>
        <v>0</v>
      </c>
      <c r="BL20">
        <f t="shared" si="30"/>
        <v>1.7211703958691911E-3</v>
      </c>
      <c r="BM20">
        <f t="shared" si="31"/>
        <v>8357</v>
      </c>
      <c r="BN20">
        <f t="shared" si="32"/>
        <v>3629</v>
      </c>
      <c r="BO20">
        <f t="shared" si="33"/>
        <v>2483</v>
      </c>
      <c r="BP20">
        <f t="shared" si="34"/>
        <v>8</v>
      </c>
      <c r="BQ20">
        <f t="shared" si="35"/>
        <v>31</v>
      </c>
      <c r="BR20">
        <f t="shared" si="36"/>
        <v>13</v>
      </c>
      <c r="BS20">
        <f t="shared" si="37"/>
        <v>3</v>
      </c>
      <c r="BT20">
        <f t="shared" si="38"/>
        <v>37</v>
      </c>
      <c r="BU20">
        <f t="shared" si="39"/>
        <v>2134</v>
      </c>
      <c r="BV20">
        <f t="shared" si="40"/>
        <v>5</v>
      </c>
      <c r="BW20">
        <f t="shared" si="41"/>
        <v>14</v>
      </c>
      <c r="BX20">
        <f t="shared" si="42"/>
        <v>0.43424673926050017</v>
      </c>
      <c r="BY20">
        <f t="shared" si="43"/>
        <v>9.5728132104822309E-4</v>
      </c>
      <c r="BZ20">
        <f t="shared" si="44"/>
        <v>0.29711619002034223</v>
      </c>
      <c r="CA20">
        <f t="shared" si="45"/>
        <v>4.4274261098480316E-3</v>
      </c>
      <c r="CB20">
        <f t="shared" si="46"/>
        <v>0.25535479238961351</v>
      </c>
      <c r="CC20">
        <f t="shared" si="47"/>
        <v>3.7094651190618644E-3</v>
      </c>
      <c r="CD20">
        <f t="shared" si="48"/>
        <v>1.5555821467033624E-3</v>
      </c>
      <c r="CE20">
        <f t="shared" si="49"/>
        <v>3.5898049539308366E-4</v>
      </c>
      <c r="CF20">
        <f t="shared" si="50"/>
        <v>5.9830082565513938E-4</v>
      </c>
      <c r="CG20">
        <f t="shared" si="51"/>
        <v>1.6752423118343903E-3</v>
      </c>
      <c r="CH20" s="193">
        <f t="shared" si="52"/>
        <v>0.43424673926050017</v>
      </c>
    </row>
    <row r="21" spans="1:86" ht="14.4" x14ac:dyDescent="0.25">
      <c r="A21" s="211">
        <f t="shared" si="53"/>
        <v>19</v>
      </c>
      <c r="B21">
        <f>SUMIFS('Pres Converted'!S$2:S$623,'Pres Converted'!$C$2:$C$623,B$1,'Pres Converted'!$B$2:$B$623,$A21)</f>
        <v>4858</v>
      </c>
      <c r="C21">
        <f>SUMIFS('Pres Converted'!I$2:I$623,'Pres Converted'!$C$2:$C$623,C$1,'Pres Converted'!$B$2:$B$623,$A21)</f>
        <v>1949</v>
      </c>
      <c r="D21">
        <f>SUMIFS('Pres Converted'!J$2:J$623,'Pres Converted'!$C$2:$C$623,D$1,'Pres Converted'!$B$2:$B$623,$A21)</f>
        <v>1487</v>
      </c>
      <c r="E21">
        <f>SUMIFS('Pres Converted'!K$2:K$623,'Pres Converted'!$C$2:$C$623,E$1,'Pres Converted'!$B$2:$B$623,$A21)</f>
        <v>3</v>
      </c>
      <c r="F21">
        <f>SUMIFS('Pres Converted'!L$2:L$623,'Pres Converted'!$C$2:$C$623,F$1,'Pres Converted'!$B$2:$B$623,$A21)</f>
        <v>30</v>
      </c>
      <c r="G21">
        <f>SUMIFS('Pres Converted'!M$2:M$623,'Pres Converted'!$C$2:$C$623,G$1,'Pres Converted'!$B$2:$B$623,$A21)</f>
        <v>9</v>
      </c>
      <c r="H21">
        <f>SUMIFS('Pres Converted'!N$2:N$623,'Pres Converted'!$C$2:$C$623,H$1,'Pres Converted'!$B$2:$B$623,$A21)</f>
        <v>6</v>
      </c>
      <c r="I21">
        <f>SUMIFS('Pres Converted'!O$2:O$623,'Pres Converted'!$C$2:$C$623,I$1,'Pres Converted'!$B$2:$B$623,$A21)</f>
        <v>24</v>
      </c>
      <c r="J21">
        <f>SUMIFS('Pres Converted'!P$2:P$623,'Pres Converted'!$C$2:$C$623,J$1,'Pres Converted'!$B$2:$B$623,$A21)</f>
        <v>1341</v>
      </c>
      <c r="K21">
        <f>SUMIFS('Pres Converted'!Q$2:Q$623,'Pres Converted'!$C$2:$C$623,K$1,'Pres Converted'!$B$2:$B$623,$A21)</f>
        <v>4</v>
      </c>
      <c r="L21">
        <f>SUMIFS('Pres Converted'!R$2:R$623,'Pres Converted'!$C$2:$C$623,L$1,'Pres Converted'!$B$2:$B$623,$A21)</f>
        <v>5</v>
      </c>
      <c r="M21">
        <f t="shared" si="0"/>
        <v>0.40119390695759571</v>
      </c>
      <c r="N21">
        <f t="shared" si="1"/>
        <v>6.1753808151502677E-4</v>
      </c>
      <c r="O21">
        <f t="shared" si="2"/>
        <v>0.30609304240428159</v>
      </c>
      <c r="P21">
        <f t="shared" si="3"/>
        <v>4.9403046521202141E-3</v>
      </c>
      <c r="Q21">
        <f t="shared" si="4"/>
        <v>0.27603952243721697</v>
      </c>
      <c r="R21">
        <f t="shared" si="5"/>
        <v>6.1753808151502679E-3</v>
      </c>
      <c r="S21">
        <f t="shared" si="6"/>
        <v>1.8526142445450802E-3</v>
      </c>
      <c r="T21">
        <f t="shared" si="7"/>
        <v>1.2350761630300535E-3</v>
      </c>
      <c r="U21">
        <f t="shared" si="8"/>
        <v>8.2338410868670235E-4</v>
      </c>
      <c r="V21">
        <f t="shared" si="9"/>
        <v>1.0292301358583778E-3</v>
      </c>
      <c r="W21">
        <f>SUMIFS('Pres Converted'!S$2:S$623,'Pres Converted'!$C$2:$C$623,W$1,'Pres Converted'!$B$2:$B$623,$A21)</f>
        <v>665</v>
      </c>
      <c r="X21">
        <f>SUMIFS('Pres Converted'!I$2:I$623,'Pres Converted'!$C$2:$C$623,X$1,'Pres Converted'!$B$2:$B$623,$A21)</f>
        <v>271</v>
      </c>
      <c r="Y21">
        <f>SUMIFS('Pres Converted'!J$2:J$623,'Pres Converted'!$C$2:$C$623,Y$1,'Pres Converted'!$B$2:$B$623,$A21)</f>
        <v>203</v>
      </c>
      <c r="Z21">
        <f>SUMIFS('Pres Converted'!K$2:K$623,'Pres Converted'!$C$2:$C$623,Z$1,'Pres Converted'!$B$2:$B$623,$A21)</f>
        <v>1</v>
      </c>
      <c r="AA21">
        <f>SUMIFS('Pres Converted'!L$2:L$623,'Pres Converted'!$C$2:$C$623,AA$1,'Pres Converted'!$B$2:$B$623,$A21)</f>
        <v>8</v>
      </c>
      <c r="AB21">
        <f>SUMIFS('Pres Converted'!M$2:M$623,'Pres Converted'!$C$2:$C$623,AB$1,'Pres Converted'!$B$2:$B$623,$A21)</f>
        <v>1</v>
      </c>
      <c r="AC21">
        <f>SUMIFS('Pres Converted'!N$2:N$623,'Pres Converted'!$C$2:$C$623,AC$1,'Pres Converted'!$B$2:$B$623,$A21)</f>
        <v>1</v>
      </c>
      <c r="AD21">
        <f>SUMIFS('Pres Converted'!O$2:O$623,'Pres Converted'!$C$2:$C$623,AD$1,'Pres Converted'!$B$2:$B$623,$A21)</f>
        <v>2</v>
      </c>
      <c r="AE21">
        <f>SUMIFS('Pres Converted'!P$2:P$623,'Pres Converted'!$C$2:$C$623,AE$1,'Pres Converted'!$B$2:$B$623,$A21)</f>
        <v>174</v>
      </c>
      <c r="AF21">
        <f>SUMIFS('Pres Converted'!Q$2:Q$623,'Pres Converted'!$C$2:$C$623,AF$1,'Pres Converted'!$B$2:$B$623,$A21)</f>
        <v>1</v>
      </c>
      <c r="AG21">
        <f>SUMIFS('Pres Converted'!R$2:R$623,'Pres Converted'!$C$2:$C$623,AG$1,'Pres Converted'!$B$2:$B$623,$A21)</f>
        <v>3</v>
      </c>
      <c r="AH21">
        <f t="shared" si="11"/>
        <v>0.40751879699248122</v>
      </c>
      <c r="AI21">
        <f t="shared" si="12"/>
        <v>1.5037593984962407E-3</v>
      </c>
      <c r="AJ21">
        <f t="shared" si="13"/>
        <v>0.30526315789473685</v>
      </c>
      <c r="AK21">
        <f t="shared" si="14"/>
        <v>3.0075187969924814E-3</v>
      </c>
      <c r="AL21">
        <f t="shared" si="15"/>
        <v>0.26165413533834586</v>
      </c>
      <c r="AM21">
        <f t="shared" si="16"/>
        <v>1.2030075187969926E-2</v>
      </c>
      <c r="AN21">
        <f t="shared" si="17"/>
        <v>1.5037593984962407E-3</v>
      </c>
      <c r="AO21">
        <f t="shared" si="18"/>
        <v>1.5037593984962407E-3</v>
      </c>
      <c r="AP21">
        <f t="shared" si="19"/>
        <v>1.5037593984962407E-3</v>
      </c>
      <c r="AQ21">
        <f t="shared" si="20"/>
        <v>4.5112781954887221E-3</v>
      </c>
      <c r="AR21">
        <f>SUMIFS('Pres Converted'!S$2:S$623,'Pres Converted'!$C$2:$C$623,AR$1,'Pres Converted'!$B$2:$B$623,$A21)</f>
        <v>896</v>
      </c>
      <c r="AS21">
        <f>SUMIFS('Pres Converted'!I$2:I$623,'Pres Converted'!$C$2:$C$623,AS$1,'Pres Converted'!$B$2:$B$623,$A21)</f>
        <v>319</v>
      </c>
      <c r="AT21">
        <f>SUMIFS('Pres Converted'!J$2:J$623,'Pres Converted'!$C$2:$C$623,AT$1,'Pres Converted'!$B$2:$B$623,$A21)</f>
        <v>241</v>
      </c>
      <c r="AU21">
        <f>SUMIFS('Pres Converted'!K$2:K$623,'Pres Converted'!$C$2:$C$623,AU$1,'Pres Converted'!$B$2:$B$623,$A21)</f>
        <v>2</v>
      </c>
      <c r="AV21">
        <f>SUMIFS('Pres Converted'!L$2:L$623,'Pres Converted'!$C$2:$C$623,AV$1,'Pres Converted'!$B$2:$B$623,$A21)</f>
        <v>3</v>
      </c>
      <c r="AW21">
        <f>SUMIFS('Pres Converted'!M$2:M$623,'Pres Converted'!$C$2:$C$623,AW$1,'Pres Converted'!$B$2:$B$623,$A21)</f>
        <v>2</v>
      </c>
      <c r="AX21">
        <f>SUMIFS('Pres Converted'!N$2:N$623,'Pres Converted'!$C$2:$C$623,AX$1,'Pres Converted'!$B$2:$B$623,$A21)</f>
        <v>2</v>
      </c>
      <c r="AY21">
        <f>SUMIFS('Pres Converted'!O$2:O$623,'Pres Converted'!$C$2:$C$623,AY$1,'Pres Converted'!$B$2:$B$623,$A21)</f>
        <v>1</v>
      </c>
      <c r="AZ21">
        <f>SUMIFS('Pres Converted'!P$2:P$623,'Pres Converted'!$C$2:$C$623,AZ$1,'Pres Converted'!$B$2:$B$623,$A21)</f>
        <v>325</v>
      </c>
      <c r="BA21">
        <f>SUMIFS('Pres Converted'!Q$2:Q$623,'Pres Converted'!$C$2:$C$623,BA$1,'Pres Converted'!$B$2:$B$623,$A21)</f>
        <v>1</v>
      </c>
      <c r="BB21">
        <f>SUMIFS('Pres Converted'!R$2:R$623,'Pres Converted'!$C$2:$C$623,BB$1,'Pres Converted'!$B$2:$B$623,$A21)</f>
        <v>0</v>
      </c>
      <c r="BC21">
        <f t="shared" si="21"/>
        <v>0.3560267857142857</v>
      </c>
      <c r="BD21">
        <f t="shared" si="22"/>
        <v>2.232142857142857E-3</v>
      </c>
      <c r="BE21">
        <f t="shared" si="23"/>
        <v>0.2689732142857143</v>
      </c>
      <c r="BF21">
        <f t="shared" si="24"/>
        <v>1.1160714285714285E-3</v>
      </c>
      <c r="BG21">
        <f t="shared" si="25"/>
        <v>0.3627232142857143</v>
      </c>
      <c r="BH21">
        <f t="shared" si="26"/>
        <v>3.3482142857142855E-3</v>
      </c>
      <c r="BI21">
        <f t="shared" si="27"/>
        <v>2.232142857142857E-3</v>
      </c>
      <c r="BJ21">
        <f t="shared" si="28"/>
        <v>2.232142857142857E-3</v>
      </c>
      <c r="BK21">
        <f t="shared" si="29"/>
        <v>1.1160714285714285E-3</v>
      </c>
      <c r="BL21">
        <f t="shared" si="30"/>
        <v>0</v>
      </c>
      <c r="BM21">
        <f t="shared" si="31"/>
        <v>6419</v>
      </c>
      <c r="BN21">
        <f t="shared" si="32"/>
        <v>2539</v>
      </c>
      <c r="BO21">
        <f t="shared" si="33"/>
        <v>1931</v>
      </c>
      <c r="BP21">
        <f t="shared" si="34"/>
        <v>6</v>
      </c>
      <c r="BQ21">
        <f t="shared" si="35"/>
        <v>41</v>
      </c>
      <c r="BR21">
        <f t="shared" si="36"/>
        <v>12</v>
      </c>
      <c r="BS21">
        <f t="shared" si="37"/>
        <v>9</v>
      </c>
      <c r="BT21">
        <f t="shared" si="38"/>
        <v>27</v>
      </c>
      <c r="BU21">
        <f t="shared" si="39"/>
        <v>1840</v>
      </c>
      <c r="BV21">
        <f t="shared" si="40"/>
        <v>6</v>
      </c>
      <c r="BW21">
        <f t="shared" si="41"/>
        <v>8</v>
      </c>
      <c r="BX21">
        <f t="shared" si="42"/>
        <v>0.39554447733291792</v>
      </c>
      <c r="BY21">
        <f t="shared" si="43"/>
        <v>9.3472503505218876E-4</v>
      </c>
      <c r="BZ21">
        <f t="shared" si="44"/>
        <v>0.30082567378096275</v>
      </c>
      <c r="CA21">
        <f t="shared" si="45"/>
        <v>4.2062626577348498E-3</v>
      </c>
      <c r="CB21">
        <f t="shared" si="46"/>
        <v>0.28664901074933791</v>
      </c>
      <c r="CC21">
        <f t="shared" si="47"/>
        <v>6.38728773952329E-3</v>
      </c>
      <c r="CD21">
        <f t="shared" si="48"/>
        <v>1.8694500701043775E-3</v>
      </c>
      <c r="CE21">
        <f t="shared" si="49"/>
        <v>1.4020875525782833E-3</v>
      </c>
      <c r="CF21">
        <f t="shared" si="50"/>
        <v>9.3472503505218876E-4</v>
      </c>
      <c r="CG21">
        <f t="shared" si="51"/>
        <v>1.2463000467362517E-3</v>
      </c>
      <c r="CH21" s="193">
        <f t="shared" si="52"/>
        <v>0.39554447733291792</v>
      </c>
    </row>
    <row r="22" spans="1:86" ht="14.4" x14ac:dyDescent="0.25">
      <c r="A22" s="211">
        <f t="shared" si="53"/>
        <v>20</v>
      </c>
      <c r="B22">
        <f>SUMIFS('Pres Converted'!S$2:S$623,'Pres Converted'!$C$2:$C$623,B$1,'Pres Converted'!$B$2:$B$623,$A22)</f>
        <v>5550</v>
      </c>
      <c r="C22">
        <f>SUMIFS('Pres Converted'!I$2:I$623,'Pres Converted'!$C$2:$C$623,C$1,'Pres Converted'!$B$2:$B$623,$A22)</f>
        <v>2271</v>
      </c>
      <c r="D22">
        <f>SUMIFS('Pres Converted'!J$2:J$623,'Pres Converted'!$C$2:$C$623,D$1,'Pres Converted'!$B$2:$B$623,$A22)</f>
        <v>1845</v>
      </c>
      <c r="E22">
        <f>SUMIFS('Pres Converted'!K$2:K$623,'Pres Converted'!$C$2:$C$623,E$1,'Pres Converted'!$B$2:$B$623,$A22)</f>
        <v>4</v>
      </c>
      <c r="F22">
        <f>SUMIFS('Pres Converted'!L$2:L$623,'Pres Converted'!$C$2:$C$623,F$1,'Pres Converted'!$B$2:$B$623,$A22)</f>
        <v>20</v>
      </c>
      <c r="G22">
        <f>SUMIFS('Pres Converted'!M$2:M$623,'Pres Converted'!$C$2:$C$623,G$1,'Pres Converted'!$B$2:$B$623,$A22)</f>
        <v>5</v>
      </c>
      <c r="H22">
        <f>SUMIFS('Pres Converted'!N$2:N$623,'Pres Converted'!$C$2:$C$623,H$1,'Pres Converted'!$B$2:$B$623,$A22)</f>
        <v>9</v>
      </c>
      <c r="I22">
        <f>SUMIFS('Pres Converted'!O$2:O$623,'Pres Converted'!$C$2:$C$623,I$1,'Pres Converted'!$B$2:$B$623,$A22)</f>
        <v>21</v>
      </c>
      <c r="J22">
        <f>SUMIFS('Pres Converted'!P$2:P$623,'Pres Converted'!$C$2:$C$623,J$1,'Pres Converted'!$B$2:$B$623,$A22)</f>
        <v>1354</v>
      </c>
      <c r="K22">
        <f>SUMIFS('Pres Converted'!Q$2:Q$623,'Pres Converted'!$C$2:$C$623,K$1,'Pres Converted'!$B$2:$B$623,$A22)</f>
        <v>8</v>
      </c>
      <c r="L22">
        <f>SUMIFS('Pres Converted'!R$2:R$623,'Pres Converted'!$C$2:$C$623,L$1,'Pres Converted'!$B$2:$B$623,$A22)</f>
        <v>13</v>
      </c>
      <c r="M22">
        <f t="shared" si="0"/>
        <v>0.40918918918918917</v>
      </c>
      <c r="N22">
        <f t="shared" si="1"/>
        <v>7.2072072072072073E-4</v>
      </c>
      <c r="O22">
        <f t="shared" si="2"/>
        <v>0.33243243243243242</v>
      </c>
      <c r="P22">
        <f t="shared" si="3"/>
        <v>3.7837837837837837E-3</v>
      </c>
      <c r="Q22">
        <f t="shared" si="4"/>
        <v>0.24396396396396397</v>
      </c>
      <c r="R22">
        <f t="shared" si="5"/>
        <v>3.6036036036036037E-3</v>
      </c>
      <c r="S22">
        <f t="shared" si="6"/>
        <v>9.0090090090090091E-4</v>
      </c>
      <c r="T22">
        <f t="shared" si="7"/>
        <v>1.6216216216216215E-3</v>
      </c>
      <c r="U22">
        <f t="shared" si="8"/>
        <v>1.4414414414414415E-3</v>
      </c>
      <c r="V22">
        <f t="shared" si="9"/>
        <v>2.3423423423423423E-3</v>
      </c>
      <c r="W22">
        <f>SUMIFS('Pres Converted'!S$2:S$623,'Pres Converted'!$C$2:$C$623,W$1,'Pres Converted'!$B$2:$B$623,$A22)</f>
        <v>881</v>
      </c>
      <c r="X22">
        <f>SUMIFS('Pres Converted'!I$2:I$623,'Pres Converted'!$C$2:$C$623,X$1,'Pres Converted'!$B$2:$B$623,$A22)</f>
        <v>365</v>
      </c>
      <c r="Y22">
        <f>SUMIFS('Pres Converted'!J$2:J$623,'Pres Converted'!$C$2:$C$623,Y$1,'Pres Converted'!$B$2:$B$623,$A22)</f>
        <v>323</v>
      </c>
      <c r="Z22">
        <f>SUMIFS('Pres Converted'!K$2:K$623,'Pres Converted'!$C$2:$C$623,Z$1,'Pres Converted'!$B$2:$B$623,$A22)</f>
        <v>1</v>
      </c>
      <c r="AA22">
        <f>SUMIFS('Pres Converted'!L$2:L$623,'Pres Converted'!$C$2:$C$623,AA$1,'Pres Converted'!$B$2:$B$623,$A22)</f>
        <v>3</v>
      </c>
      <c r="AB22">
        <f>SUMIFS('Pres Converted'!M$2:M$623,'Pres Converted'!$C$2:$C$623,AB$1,'Pres Converted'!$B$2:$B$623,$A22)</f>
        <v>2</v>
      </c>
      <c r="AC22">
        <f>SUMIFS('Pres Converted'!N$2:N$623,'Pres Converted'!$C$2:$C$623,AC$1,'Pres Converted'!$B$2:$B$623,$A22)</f>
        <v>2</v>
      </c>
      <c r="AD22">
        <f>SUMIFS('Pres Converted'!O$2:O$623,'Pres Converted'!$C$2:$C$623,AD$1,'Pres Converted'!$B$2:$B$623,$A22)</f>
        <v>2</v>
      </c>
      <c r="AE22">
        <f>SUMIFS('Pres Converted'!P$2:P$623,'Pres Converted'!$C$2:$C$623,AE$1,'Pres Converted'!$B$2:$B$623,$A22)</f>
        <v>183</v>
      </c>
      <c r="AF22">
        <f>SUMIFS('Pres Converted'!Q$2:Q$623,'Pres Converted'!$C$2:$C$623,AF$1,'Pres Converted'!$B$2:$B$623,$A22)</f>
        <v>0</v>
      </c>
      <c r="AG22">
        <f>SUMIFS('Pres Converted'!R$2:R$623,'Pres Converted'!$C$2:$C$623,AG$1,'Pres Converted'!$B$2:$B$623,$A22)</f>
        <v>0</v>
      </c>
      <c r="AH22">
        <f t="shared" si="11"/>
        <v>0.41430192962542567</v>
      </c>
      <c r="AI22">
        <f t="shared" si="12"/>
        <v>1.1350737797956867E-3</v>
      </c>
      <c r="AJ22">
        <f t="shared" si="13"/>
        <v>0.36662883087400683</v>
      </c>
      <c r="AK22">
        <f t="shared" si="14"/>
        <v>2.2701475595913734E-3</v>
      </c>
      <c r="AL22">
        <f t="shared" si="15"/>
        <v>0.20771850170261066</v>
      </c>
      <c r="AM22">
        <f t="shared" si="16"/>
        <v>3.4052213393870601E-3</v>
      </c>
      <c r="AN22">
        <f t="shared" si="17"/>
        <v>2.2701475595913734E-3</v>
      </c>
      <c r="AO22">
        <f t="shared" si="18"/>
        <v>2.2701475595913734E-3</v>
      </c>
      <c r="AP22">
        <f t="shared" si="19"/>
        <v>0</v>
      </c>
      <c r="AQ22">
        <f t="shared" si="20"/>
        <v>0</v>
      </c>
      <c r="AR22">
        <f>SUMIFS('Pres Converted'!S$2:S$623,'Pres Converted'!$C$2:$C$623,AR$1,'Pres Converted'!$B$2:$B$623,$A22)</f>
        <v>794</v>
      </c>
      <c r="AS22">
        <f>SUMIFS('Pres Converted'!I$2:I$623,'Pres Converted'!$C$2:$C$623,AS$1,'Pres Converted'!$B$2:$B$623,$A22)</f>
        <v>278</v>
      </c>
      <c r="AT22">
        <f>SUMIFS('Pres Converted'!J$2:J$623,'Pres Converted'!$C$2:$C$623,AT$1,'Pres Converted'!$B$2:$B$623,$A22)</f>
        <v>215</v>
      </c>
      <c r="AU22">
        <f>SUMIFS('Pres Converted'!K$2:K$623,'Pres Converted'!$C$2:$C$623,AU$1,'Pres Converted'!$B$2:$B$623,$A22)</f>
        <v>1</v>
      </c>
      <c r="AV22">
        <f>SUMIFS('Pres Converted'!L$2:L$623,'Pres Converted'!$C$2:$C$623,AV$1,'Pres Converted'!$B$2:$B$623,$A22)</f>
        <v>5</v>
      </c>
      <c r="AW22">
        <f>SUMIFS('Pres Converted'!M$2:M$623,'Pres Converted'!$C$2:$C$623,AW$1,'Pres Converted'!$B$2:$B$623,$A22)</f>
        <v>2</v>
      </c>
      <c r="AX22">
        <f>SUMIFS('Pres Converted'!N$2:N$623,'Pres Converted'!$C$2:$C$623,AX$1,'Pres Converted'!$B$2:$B$623,$A22)</f>
        <v>2</v>
      </c>
      <c r="AY22">
        <f>SUMIFS('Pres Converted'!O$2:O$623,'Pres Converted'!$C$2:$C$623,AY$1,'Pres Converted'!$B$2:$B$623,$A22)</f>
        <v>2</v>
      </c>
      <c r="AZ22">
        <f>SUMIFS('Pres Converted'!P$2:P$623,'Pres Converted'!$C$2:$C$623,AZ$1,'Pres Converted'!$B$2:$B$623,$A22)</f>
        <v>286</v>
      </c>
      <c r="BA22">
        <f>SUMIFS('Pres Converted'!Q$2:Q$623,'Pres Converted'!$C$2:$C$623,BA$1,'Pres Converted'!$B$2:$B$623,$A22)</f>
        <v>0</v>
      </c>
      <c r="BB22">
        <f>SUMIFS('Pres Converted'!R$2:R$623,'Pres Converted'!$C$2:$C$623,BB$1,'Pres Converted'!$B$2:$B$623,$A22)</f>
        <v>3</v>
      </c>
      <c r="BC22">
        <f t="shared" si="21"/>
        <v>0.3501259445843829</v>
      </c>
      <c r="BD22">
        <f t="shared" si="22"/>
        <v>1.2594458438287153E-3</v>
      </c>
      <c r="BE22">
        <f t="shared" si="23"/>
        <v>0.27078085642317379</v>
      </c>
      <c r="BF22">
        <f t="shared" si="24"/>
        <v>2.5188916876574307E-3</v>
      </c>
      <c r="BG22">
        <f t="shared" si="25"/>
        <v>0.3602015113350126</v>
      </c>
      <c r="BH22">
        <f t="shared" si="26"/>
        <v>6.2972292191435771E-3</v>
      </c>
      <c r="BI22">
        <f t="shared" si="27"/>
        <v>2.5188916876574307E-3</v>
      </c>
      <c r="BJ22">
        <f t="shared" si="28"/>
        <v>2.5188916876574307E-3</v>
      </c>
      <c r="BK22">
        <f t="shared" si="29"/>
        <v>0</v>
      </c>
      <c r="BL22">
        <f t="shared" si="30"/>
        <v>3.778337531486146E-3</v>
      </c>
      <c r="BM22">
        <f t="shared" si="31"/>
        <v>7225</v>
      </c>
      <c r="BN22">
        <f t="shared" si="32"/>
        <v>2914</v>
      </c>
      <c r="BO22">
        <f t="shared" si="33"/>
        <v>2383</v>
      </c>
      <c r="BP22">
        <f t="shared" si="34"/>
        <v>6</v>
      </c>
      <c r="BQ22">
        <f t="shared" si="35"/>
        <v>28</v>
      </c>
      <c r="BR22">
        <f t="shared" si="36"/>
        <v>9</v>
      </c>
      <c r="BS22">
        <f t="shared" si="37"/>
        <v>13</v>
      </c>
      <c r="BT22">
        <f t="shared" si="38"/>
        <v>25</v>
      </c>
      <c r="BU22">
        <f t="shared" si="39"/>
        <v>1823</v>
      </c>
      <c r="BV22">
        <f t="shared" si="40"/>
        <v>8</v>
      </c>
      <c r="BW22">
        <f t="shared" si="41"/>
        <v>16</v>
      </c>
      <c r="BX22">
        <f t="shared" si="42"/>
        <v>0.40332179930795847</v>
      </c>
      <c r="BY22">
        <f t="shared" si="43"/>
        <v>8.3044982698961939E-4</v>
      </c>
      <c r="BZ22">
        <f t="shared" si="44"/>
        <v>0.32982698961937718</v>
      </c>
      <c r="CA22">
        <f t="shared" si="45"/>
        <v>3.4602076124567475E-3</v>
      </c>
      <c r="CB22">
        <f t="shared" si="46"/>
        <v>0.25231833910034601</v>
      </c>
      <c r="CC22">
        <f t="shared" si="47"/>
        <v>3.8754325259515569E-3</v>
      </c>
      <c r="CD22">
        <f t="shared" si="48"/>
        <v>1.245674740484429E-3</v>
      </c>
      <c r="CE22">
        <f t="shared" si="49"/>
        <v>1.7993079584775087E-3</v>
      </c>
      <c r="CF22">
        <f t="shared" si="50"/>
        <v>1.1072664359861593E-3</v>
      </c>
      <c r="CG22">
        <f t="shared" si="51"/>
        <v>2.2145328719723185E-3</v>
      </c>
      <c r="CH22" s="193">
        <f t="shared" si="52"/>
        <v>0.40332179930795847</v>
      </c>
    </row>
    <row r="23" spans="1:86" ht="14.4" x14ac:dyDescent="0.25">
      <c r="A23" s="211">
        <f t="shared" si="53"/>
        <v>21</v>
      </c>
      <c r="B23">
        <f>SUMIFS('Pres Converted'!S$2:S$623,'Pres Converted'!$C$2:$C$623,B$1,'Pres Converted'!$B$2:$B$623,$A23)</f>
        <v>5026</v>
      </c>
      <c r="C23">
        <f>SUMIFS('Pres Converted'!I$2:I$623,'Pres Converted'!$C$2:$C$623,C$1,'Pres Converted'!$B$2:$B$623,$A23)</f>
        <v>1880</v>
      </c>
      <c r="D23">
        <f>SUMIFS('Pres Converted'!J$2:J$623,'Pres Converted'!$C$2:$C$623,D$1,'Pres Converted'!$B$2:$B$623,$A23)</f>
        <v>1867</v>
      </c>
      <c r="E23">
        <f>SUMIFS('Pres Converted'!K$2:K$623,'Pres Converted'!$C$2:$C$623,E$1,'Pres Converted'!$B$2:$B$623,$A23)</f>
        <v>7</v>
      </c>
      <c r="F23">
        <f>SUMIFS('Pres Converted'!L$2:L$623,'Pres Converted'!$C$2:$C$623,F$1,'Pres Converted'!$B$2:$B$623,$A23)</f>
        <v>15</v>
      </c>
      <c r="G23">
        <f>SUMIFS('Pres Converted'!M$2:M$623,'Pres Converted'!$C$2:$C$623,G$1,'Pres Converted'!$B$2:$B$623,$A23)</f>
        <v>14</v>
      </c>
      <c r="H23">
        <f>SUMIFS('Pres Converted'!N$2:N$623,'Pres Converted'!$C$2:$C$623,H$1,'Pres Converted'!$B$2:$B$623,$A23)</f>
        <v>9</v>
      </c>
      <c r="I23">
        <f>SUMIFS('Pres Converted'!O$2:O$623,'Pres Converted'!$C$2:$C$623,I$1,'Pres Converted'!$B$2:$B$623,$A23)</f>
        <v>31</v>
      </c>
      <c r="J23">
        <f>SUMIFS('Pres Converted'!P$2:P$623,'Pres Converted'!$C$2:$C$623,J$1,'Pres Converted'!$B$2:$B$623,$A23)</f>
        <v>1188</v>
      </c>
      <c r="K23">
        <f>SUMIFS('Pres Converted'!Q$2:Q$623,'Pres Converted'!$C$2:$C$623,K$1,'Pres Converted'!$B$2:$B$623,$A23)</f>
        <v>7</v>
      </c>
      <c r="L23">
        <f>SUMIFS('Pres Converted'!R$2:R$623,'Pres Converted'!$C$2:$C$623,L$1,'Pres Converted'!$B$2:$B$623,$A23)</f>
        <v>8</v>
      </c>
      <c r="M23">
        <f t="shared" si="0"/>
        <v>0.37405491444488659</v>
      </c>
      <c r="N23">
        <f t="shared" si="1"/>
        <v>1.3927576601671309E-3</v>
      </c>
      <c r="O23">
        <f t="shared" si="2"/>
        <v>0.37146836450457621</v>
      </c>
      <c r="P23">
        <f t="shared" si="3"/>
        <v>6.1679267807401511E-3</v>
      </c>
      <c r="Q23">
        <f t="shared" si="4"/>
        <v>0.2363708714683645</v>
      </c>
      <c r="R23">
        <f t="shared" si="5"/>
        <v>2.9844807003581377E-3</v>
      </c>
      <c r="S23">
        <f t="shared" si="6"/>
        <v>2.7855153203342618E-3</v>
      </c>
      <c r="T23">
        <f t="shared" si="7"/>
        <v>1.7906884202148826E-3</v>
      </c>
      <c r="U23">
        <f t="shared" si="8"/>
        <v>1.3927576601671309E-3</v>
      </c>
      <c r="V23">
        <f t="shared" si="9"/>
        <v>1.5917230401910067E-3</v>
      </c>
      <c r="W23">
        <f>SUMIFS('Pres Converted'!S$2:S$623,'Pres Converted'!$C$2:$C$623,W$1,'Pres Converted'!$B$2:$B$623,$A23)</f>
        <v>708</v>
      </c>
      <c r="X23">
        <f>SUMIFS('Pres Converted'!I$2:I$623,'Pres Converted'!$C$2:$C$623,X$1,'Pres Converted'!$B$2:$B$623,$A23)</f>
        <v>287</v>
      </c>
      <c r="Y23">
        <f>SUMIFS('Pres Converted'!J$2:J$623,'Pres Converted'!$C$2:$C$623,Y$1,'Pres Converted'!$B$2:$B$623,$A23)</f>
        <v>224</v>
      </c>
      <c r="Z23">
        <f>SUMIFS('Pres Converted'!K$2:K$623,'Pres Converted'!$C$2:$C$623,Z$1,'Pres Converted'!$B$2:$B$623,$A23)</f>
        <v>0</v>
      </c>
      <c r="AA23">
        <f>SUMIFS('Pres Converted'!L$2:L$623,'Pres Converted'!$C$2:$C$623,AA$1,'Pres Converted'!$B$2:$B$623,$A23)</f>
        <v>3</v>
      </c>
      <c r="AB23">
        <f>SUMIFS('Pres Converted'!M$2:M$623,'Pres Converted'!$C$2:$C$623,AB$1,'Pres Converted'!$B$2:$B$623,$A23)</f>
        <v>1</v>
      </c>
      <c r="AC23">
        <f>SUMIFS('Pres Converted'!N$2:N$623,'Pres Converted'!$C$2:$C$623,AC$1,'Pres Converted'!$B$2:$B$623,$A23)</f>
        <v>0</v>
      </c>
      <c r="AD23">
        <f>SUMIFS('Pres Converted'!O$2:O$623,'Pres Converted'!$C$2:$C$623,AD$1,'Pres Converted'!$B$2:$B$623,$A23)</f>
        <v>0</v>
      </c>
      <c r="AE23">
        <f>SUMIFS('Pres Converted'!P$2:P$623,'Pres Converted'!$C$2:$C$623,AE$1,'Pres Converted'!$B$2:$B$623,$A23)</f>
        <v>189</v>
      </c>
      <c r="AF23">
        <f>SUMIFS('Pres Converted'!Q$2:Q$623,'Pres Converted'!$C$2:$C$623,AF$1,'Pres Converted'!$B$2:$B$623,$A23)</f>
        <v>2</v>
      </c>
      <c r="AG23">
        <f>SUMIFS('Pres Converted'!R$2:R$623,'Pres Converted'!$C$2:$C$623,AG$1,'Pres Converted'!$B$2:$B$623,$A23)</f>
        <v>2</v>
      </c>
      <c r="AH23">
        <f t="shared" si="11"/>
        <v>0.40536723163841809</v>
      </c>
      <c r="AI23">
        <f t="shared" si="12"/>
        <v>0</v>
      </c>
      <c r="AJ23">
        <f t="shared" si="13"/>
        <v>0.31638418079096048</v>
      </c>
      <c r="AK23">
        <f t="shared" si="14"/>
        <v>0</v>
      </c>
      <c r="AL23">
        <f t="shared" si="15"/>
        <v>0.26694915254237289</v>
      </c>
      <c r="AM23">
        <f t="shared" si="16"/>
        <v>4.2372881355932203E-3</v>
      </c>
      <c r="AN23">
        <f t="shared" si="17"/>
        <v>1.4124293785310734E-3</v>
      </c>
      <c r="AO23">
        <f t="shared" si="18"/>
        <v>0</v>
      </c>
      <c r="AP23">
        <f t="shared" si="19"/>
        <v>2.8248587570621469E-3</v>
      </c>
      <c r="AQ23">
        <f t="shared" si="20"/>
        <v>2.8248587570621469E-3</v>
      </c>
      <c r="AR23">
        <f>SUMIFS('Pres Converted'!S$2:S$623,'Pres Converted'!$C$2:$C$623,AR$1,'Pres Converted'!$B$2:$B$623,$A23)</f>
        <v>898</v>
      </c>
      <c r="AS23">
        <f>SUMIFS('Pres Converted'!I$2:I$623,'Pres Converted'!$C$2:$C$623,AS$1,'Pres Converted'!$B$2:$B$623,$A23)</f>
        <v>270</v>
      </c>
      <c r="AT23">
        <f>SUMIFS('Pres Converted'!J$2:J$623,'Pres Converted'!$C$2:$C$623,AT$1,'Pres Converted'!$B$2:$B$623,$A23)</f>
        <v>295</v>
      </c>
      <c r="AU23">
        <f>SUMIFS('Pres Converted'!K$2:K$623,'Pres Converted'!$C$2:$C$623,AU$1,'Pres Converted'!$B$2:$B$623,$A23)</f>
        <v>3</v>
      </c>
      <c r="AV23">
        <f>SUMIFS('Pres Converted'!L$2:L$623,'Pres Converted'!$C$2:$C$623,AV$1,'Pres Converted'!$B$2:$B$623,$A23)</f>
        <v>4</v>
      </c>
      <c r="AW23">
        <f>SUMIFS('Pres Converted'!M$2:M$623,'Pres Converted'!$C$2:$C$623,AW$1,'Pres Converted'!$B$2:$B$623,$A23)</f>
        <v>0</v>
      </c>
      <c r="AX23">
        <f>SUMIFS('Pres Converted'!N$2:N$623,'Pres Converted'!$C$2:$C$623,AX$1,'Pres Converted'!$B$2:$B$623,$A23)</f>
        <v>2</v>
      </c>
      <c r="AY23">
        <f>SUMIFS('Pres Converted'!O$2:O$623,'Pres Converted'!$C$2:$C$623,AY$1,'Pres Converted'!$B$2:$B$623,$A23)</f>
        <v>6</v>
      </c>
      <c r="AZ23">
        <f>SUMIFS('Pres Converted'!P$2:P$623,'Pres Converted'!$C$2:$C$623,AZ$1,'Pres Converted'!$B$2:$B$623,$A23)</f>
        <v>316</v>
      </c>
      <c r="BA23">
        <f>SUMIFS('Pres Converted'!Q$2:Q$623,'Pres Converted'!$C$2:$C$623,BA$1,'Pres Converted'!$B$2:$B$623,$A23)</f>
        <v>1</v>
      </c>
      <c r="BB23">
        <f>SUMIFS('Pres Converted'!R$2:R$623,'Pres Converted'!$C$2:$C$623,BB$1,'Pres Converted'!$B$2:$B$623,$A23)</f>
        <v>1</v>
      </c>
      <c r="BC23">
        <f t="shared" si="21"/>
        <v>0.30066815144766146</v>
      </c>
      <c r="BD23">
        <f t="shared" si="22"/>
        <v>3.3407572383073497E-3</v>
      </c>
      <c r="BE23">
        <f t="shared" si="23"/>
        <v>0.32850779510022271</v>
      </c>
      <c r="BF23">
        <f t="shared" si="24"/>
        <v>6.6815144766146995E-3</v>
      </c>
      <c r="BG23">
        <f t="shared" si="25"/>
        <v>0.35189309576837419</v>
      </c>
      <c r="BH23">
        <f t="shared" si="26"/>
        <v>4.4543429844097994E-3</v>
      </c>
      <c r="BI23">
        <f t="shared" si="27"/>
        <v>0</v>
      </c>
      <c r="BJ23">
        <f t="shared" si="28"/>
        <v>2.2271714922048997E-3</v>
      </c>
      <c r="BK23">
        <f t="shared" si="29"/>
        <v>1.1135857461024498E-3</v>
      </c>
      <c r="BL23">
        <f t="shared" si="30"/>
        <v>1.1135857461024498E-3</v>
      </c>
      <c r="BM23">
        <f t="shared" si="31"/>
        <v>6632</v>
      </c>
      <c r="BN23">
        <f t="shared" si="32"/>
        <v>2437</v>
      </c>
      <c r="BO23">
        <f t="shared" si="33"/>
        <v>2386</v>
      </c>
      <c r="BP23">
        <f t="shared" si="34"/>
        <v>10</v>
      </c>
      <c r="BQ23">
        <f t="shared" si="35"/>
        <v>22</v>
      </c>
      <c r="BR23">
        <f t="shared" si="36"/>
        <v>15</v>
      </c>
      <c r="BS23">
        <f t="shared" si="37"/>
        <v>11</v>
      </c>
      <c r="BT23">
        <f t="shared" si="38"/>
        <v>37</v>
      </c>
      <c r="BU23">
        <f t="shared" si="39"/>
        <v>1693</v>
      </c>
      <c r="BV23">
        <f t="shared" si="40"/>
        <v>10</v>
      </c>
      <c r="BW23">
        <f t="shared" si="41"/>
        <v>11</v>
      </c>
      <c r="BX23">
        <f t="shared" si="42"/>
        <v>0.3674607961399276</v>
      </c>
      <c r="BY23">
        <f t="shared" si="43"/>
        <v>1.5078407720144752E-3</v>
      </c>
      <c r="BZ23">
        <f t="shared" si="44"/>
        <v>0.35977080820265378</v>
      </c>
      <c r="CA23">
        <f t="shared" si="45"/>
        <v>5.5790108564535588E-3</v>
      </c>
      <c r="CB23">
        <f t="shared" si="46"/>
        <v>0.25527744270205066</v>
      </c>
      <c r="CC23">
        <f t="shared" si="47"/>
        <v>3.3172496984318458E-3</v>
      </c>
      <c r="CD23">
        <f t="shared" si="48"/>
        <v>2.2617611580217131E-3</v>
      </c>
      <c r="CE23">
        <f t="shared" si="49"/>
        <v>1.6586248492159229E-3</v>
      </c>
      <c r="CF23">
        <f t="shared" si="50"/>
        <v>1.5078407720144752E-3</v>
      </c>
      <c r="CG23">
        <f t="shared" si="51"/>
        <v>1.6586248492159229E-3</v>
      </c>
      <c r="CH23" s="193">
        <f t="shared" si="52"/>
        <v>0.3674607961399276</v>
      </c>
    </row>
    <row r="24" spans="1:86" ht="14.4" x14ac:dyDescent="0.25">
      <c r="A24" s="211">
        <f t="shared" si="53"/>
        <v>22</v>
      </c>
      <c r="B24">
        <f>SUMIFS('Pres Converted'!S$2:S$623,'Pres Converted'!$C$2:$C$623,B$1,'Pres Converted'!$B$2:$B$623,$A24)</f>
        <v>5629</v>
      </c>
      <c r="C24">
        <f>SUMIFS('Pres Converted'!I$2:I$623,'Pres Converted'!$C$2:$C$623,C$1,'Pres Converted'!$B$2:$B$623,$A24)</f>
        <v>2458</v>
      </c>
      <c r="D24">
        <f>SUMIFS('Pres Converted'!J$2:J$623,'Pres Converted'!$C$2:$C$623,D$1,'Pres Converted'!$B$2:$B$623,$A24)</f>
        <v>1794</v>
      </c>
      <c r="E24">
        <f>SUMIFS('Pres Converted'!K$2:K$623,'Pres Converted'!$C$2:$C$623,E$1,'Pres Converted'!$B$2:$B$623,$A24)</f>
        <v>7</v>
      </c>
      <c r="F24">
        <f>SUMIFS('Pres Converted'!L$2:L$623,'Pres Converted'!$C$2:$C$623,F$1,'Pres Converted'!$B$2:$B$623,$A24)</f>
        <v>31</v>
      </c>
      <c r="G24">
        <f>SUMIFS('Pres Converted'!M$2:M$623,'Pres Converted'!$C$2:$C$623,G$1,'Pres Converted'!$B$2:$B$623,$A24)</f>
        <v>8</v>
      </c>
      <c r="H24">
        <f>SUMIFS('Pres Converted'!N$2:N$623,'Pres Converted'!$C$2:$C$623,H$1,'Pres Converted'!$B$2:$B$623,$A24)</f>
        <v>16</v>
      </c>
      <c r="I24">
        <f>SUMIFS('Pres Converted'!O$2:O$623,'Pres Converted'!$C$2:$C$623,I$1,'Pres Converted'!$B$2:$B$623,$A24)</f>
        <v>20</v>
      </c>
      <c r="J24">
        <f>SUMIFS('Pres Converted'!P$2:P$623,'Pres Converted'!$C$2:$C$623,J$1,'Pres Converted'!$B$2:$B$623,$A24)</f>
        <v>1288</v>
      </c>
      <c r="K24">
        <f>SUMIFS('Pres Converted'!Q$2:Q$623,'Pres Converted'!$C$2:$C$623,K$1,'Pres Converted'!$B$2:$B$623,$A24)</f>
        <v>2</v>
      </c>
      <c r="L24">
        <f>SUMIFS('Pres Converted'!R$2:R$623,'Pres Converted'!$C$2:$C$623,L$1,'Pres Converted'!$B$2:$B$623,$A24)</f>
        <v>5</v>
      </c>
      <c r="M24">
        <f t="shared" si="0"/>
        <v>0.43666725883815954</v>
      </c>
      <c r="N24">
        <f t="shared" si="1"/>
        <v>1.2435601350151003E-3</v>
      </c>
      <c r="O24">
        <f t="shared" si="2"/>
        <v>0.3187066974595843</v>
      </c>
      <c r="P24">
        <f t="shared" si="3"/>
        <v>3.5530289571860012E-3</v>
      </c>
      <c r="Q24">
        <f t="shared" si="4"/>
        <v>0.22881506484277847</v>
      </c>
      <c r="R24">
        <f t="shared" si="5"/>
        <v>5.5071948836383014E-3</v>
      </c>
      <c r="S24">
        <f t="shared" si="6"/>
        <v>1.4212115828744004E-3</v>
      </c>
      <c r="T24">
        <f t="shared" si="7"/>
        <v>2.8424231657488007E-3</v>
      </c>
      <c r="U24">
        <f t="shared" si="8"/>
        <v>3.5530289571860009E-4</v>
      </c>
      <c r="V24">
        <f t="shared" si="9"/>
        <v>8.882572392965003E-4</v>
      </c>
      <c r="W24">
        <f>SUMIFS('Pres Converted'!S$2:S$623,'Pres Converted'!$C$2:$C$623,W$1,'Pres Converted'!$B$2:$B$623,$A24)</f>
        <v>937</v>
      </c>
      <c r="X24">
        <f>SUMIFS('Pres Converted'!I$2:I$623,'Pres Converted'!$C$2:$C$623,X$1,'Pres Converted'!$B$2:$B$623,$A24)</f>
        <v>450</v>
      </c>
      <c r="Y24">
        <f>SUMIFS('Pres Converted'!J$2:J$623,'Pres Converted'!$C$2:$C$623,Y$1,'Pres Converted'!$B$2:$B$623,$A24)</f>
        <v>272</v>
      </c>
      <c r="Z24">
        <f>SUMIFS('Pres Converted'!K$2:K$623,'Pres Converted'!$C$2:$C$623,Z$1,'Pres Converted'!$B$2:$B$623,$A24)</f>
        <v>0</v>
      </c>
      <c r="AA24">
        <f>SUMIFS('Pres Converted'!L$2:L$623,'Pres Converted'!$C$2:$C$623,AA$1,'Pres Converted'!$B$2:$B$623,$A24)</f>
        <v>0</v>
      </c>
      <c r="AB24">
        <f>SUMIFS('Pres Converted'!M$2:M$623,'Pres Converted'!$C$2:$C$623,AB$1,'Pres Converted'!$B$2:$B$623,$A24)</f>
        <v>1</v>
      </c>
      <c r="AC24">
        <f>SUMIFS('Pres Converted'!N$2:N$623,'Pres Converted'!$C$2:$C$623,AC$1,'Pres Converted'!$B$2:$B$623,$A24)</f>
        <v>1</v>
      </c>
      <c r="AD24">
        <f>SUMIFS('Pres Converted'!O$2:O$623,'Pres Converted'!$C$2:$C$623,AD$1,'Pres Converted'!$B$2:$B$623,$A24)</f>
        <v>2</v>
      </c>
      <c r="AE24">
        <f>SUMIFS('Pres Converted'!P$2:P$623,'Pres Converted'!$C$2:$C$623,AE$1,'Pres Converted'!$B$2:$B$623,$A24)</f>
        <v>209</v>
      </c>
      <c r="AF24">
        <f>SUMIFS('Pres Converted'!Q$2:Q$623,'Pres Converted'!$C$2:$C$623,AF$1,'Pres Converted'!$B$2:$B$623,$A24)</f>
        <v>1</v>
      </c>
      <c r="AG24">
        <f>SUMIFS('Pres Converted'!R$2:R$623,'Pres Converted'!$C$2:$C$623,AG$1,'Pres Converted'!$B$2:$B$623,$A24)</f>
        <v>1</v>
      </c>
      <c r="AH24">
        <f t="shared" si="11"/>
        <v>0.48025613660618999</v>
      </c>
      <c r="AI24">
        <f t="shared" si="12"/>
        <v>0</v>
      </c>
      <c r="AJ24">
        <f t="shared" si="13"/>
        <v>0.2902881536819637</v>
      </c>
      <c r="AK24">
        <f t="shared" si="14"/>
        <v>2.1344717182497333E-3</v>
      </c>
      <c r="AL24">
        <f t="shared" si="15"/>
        <v>0.22305229455709713</v>
      </c>
      <c r="AM24">
        <f t="shared" si="16"/>
        <v>0</v>
      </c>
      <c r="AN24">
        <f t="shared" si="17"/>
        <v>1.0672358591248667E-3</v>
      </c>
      <c r="AO24">
        <f t="shared" si="18"/>
        <v>1.0672358591248667E-3</v>
      </c>
      <c r="AP24">
        <f t="shared" si="19"/>
        <v>1.0672358591248667E-3</v>
      </c>
      <c r="AQ24">
        <f t="shared" si="20"/>
        <v>1.0672358591248667E-3</v>
      </c>
      <c r="AR24">
        <f>SUMIFS('Pres Converted'!S$2:S$623,'Pres Converted'!$C$2:$C$623,AR$1,'Pres Converted'!$B$2:$B$623,$A24)</f>
        <v>667</v>
      </c>
      <c r="AS24">
        <f>SUMIFS('Pres Converted'!I$2:I$623,'Pres Converted'!$C$2:$C$623,AS$1,'Pres Converted'!$B$2:$B$623,$A24)</f>
        <v>256</v>
      </c>
      <c r="AT24">
        <f>SUMIFS('Pres Converted'!J$2:J$623,'Pres Converted'!$C$2:$C$623,AT$1,'Pres Converted'!$B$2:$B$623,$A24)</f>
        <v>187</v>
      </c>
      <c r="AU24">
        <f>SUMIFS('Pres Converted'!K$2:K$623,'Pres Converted'!$C$2:$C$623,AU$1,'Pres Converted'!$B$2:$B$623,$A24)</f>
        <v>2</v>
      </c>
      <c r="AV24">
        <f>SUMIFS('Pres Converted'!L$2:L$623,'Pres Converted'!$C$2:$C$623,AV$1,'Pres Converted'!$B$2:$B$623,$A24)</f>
        <v>2</v>
      </c>
      <c r="AW24">
        <f>SUMIFS('Pres Converted'!M$2:M$623,'Pres Converted'!$C$2:$C$623,AW$1,'Pres Converted'!$B$2:$B$623,$A24)</f>
        <v>0</v>
      </c>
      <c r="AX24">
        <f>SUMIFS('Pres Converted'!N$2:N$623,'Pres Converted'!$C$2:$C$623,AX$1,'Pres Converted'!$B$2:$B$623,$A24)</f>
        <v>2</v>
      </c>
      <c r="AY24">
        <f>SUMIFS('Pres Converted'!O$2:O$623,'Pres Converted'!$C$2:$C$623,AY$1,'Pres Converted'!$B$2:$B$623,$A24)</f>
        <v>1</v>
      </c>
      <c r="AZ24">
        <f>SUMIFS('Pres Converted'!P$2:P$623,'Pres Converted'!$C$2:$C$623,AZ$1,'Pres Converted'!$B$2:$B$623,$A24)</f>
        <v>216</v>
      </c>
      <c r="BA24">
        <f>SUMIFS('Pres Converted'!Q$2:Q$623,'Pres Converted'!$C$2:$C$623,BA$1,'Pres Converted'!$B$2:$B$623,$A24)</f>
        <v>0</v>
      </c>
      <c r="BB24">
        <f>SUMIFS('Pres Converted'!R$2:R$623,'Pres Converted'!$C$2:$C$623,BB$1,'Pres Converted'!$B$2:$B$623,$A24)</f>
        <v>1</v>
      </c>
      <c r="BC24">
        <f t="shared" si="21"/>
        <v>0.38380809595202398</v>
      </c>
      <c r="BD24">
        <f t="shared" si="22"/>
        <v>2.9985007496251873E-3</v>
      </c>
      <c r="BE24">
        <f t="shared" si="23"/>
        <v>0.28035982008995503</v>
      </c>
      <c r="BF24">
        <f t="shared" si="24"/>
        <v>1.4992503748125937E-3</v>
      </c>
      <c r="BG24">
        <f t="shared" si="25"/>
        <v>0.32383808095952021</v>
      </c>
      <c r="BH24">
        <f t="shared" si="26"/>
        <v>2.9985007496251873E-3</v>
      </c>
      <c r="BI24">
        <f t="shared" si="27"/>
        <v>0</v>
      </c>
      <c r="BJ24">
        <f t="shared" si="28"/>
        <v>2.9985007496251873E-3</v>
      </c>
      <c r="BK24">
        <f t="shared" si="29"/>
        <v>0</v>
      </c>
      <c r="BL24">
        <f t="shared" si="30"/>
        <v>1.4992503748125937E-3</v>
      </c>
      <c r="BM24">
        <f t="shared" si="31"/>
        <v>7233</v>
      </c>
      <c r="BN24">
        <f t="shared" si="32"/>
        <v>3164</v>
      </c>
      <c r="BO24">
        <f t="shared" si="33"/>
        <v>2253</v>
      </c>
      <c r="BP24">
        <f t="shared" si="34"/>
        <v>9</v>
      </c>
      <c r="BQ24">
        <f t="shared" si="35"/>
        <v>33</v>
      </c>
      <c r="BR24">
        <f t="shared" si="36"/>
        <v>9</v>
      </c>
      <c r="BS24">
        <f t="shared" si="37"/>
        <v>19</v>
      </c>
      <c r="BT24">
        <f t="shared" si="38"/>
        <v>23</v>
      </c>
      <c r="BU24">
        <f t="shared" si="39"/>
        <v>1713</v>
      </c>
      <c r="BV24">
        <f t="shared" si="40"/>
        <v>3</v>
      </c>
      <c r="BW24">
        <f t="shared" si="41"/>
        <v>7</v>
      </c>
      <c r="BX24">
        <f t="shared" si="42"/>
        <v>0.43743951334162867</v>
      </c>
      <c r="BY24">
        <f t="shared" si="43"/>
        <v>1.244296972210701E-3</v>
      </c>
      <c r="BZ24">
        <f t="shared" si="44"/>
        <v>0.31148900871007879</v>
      </c>
      <c r="CA24">
        <f t="shared" si="45"/>
        <v>3.1798700400940136E-3</v>
      </c>
      <c r="CB24">
        <f t="shared" si="46"/>
        <v>0.23683119037743675</v>
      </c>
      <c r="CC24">
        <f t="shared" si="47"/>
        <v>4.5624222314392367E-3</v>
      </c>
      <c r="CD24">
        <f t="shared" si="48"/>
        <v>1.244296972210701E-3</v>
      </c>
      <c r="CE24">
        <f t="shared" si="49"/>
        <v>2.6268491635559241E-3</v>
      </c>
      <c r="CF24">
        <f t="shared" si="50"/>
        <v>4.1476565740356696E-4</v>
      </c>
      <c r="CG24">
        <f t="shared" si="51"/>
        <v>9.6778653394165629E-4</v>
      </c>
      <c r="CH24" s="193">
        <f t="shared" si="52"/>
        <v>0.43743951334162867</v>
      </c>
    </row>
    <row r="25" spans="1:86" ht="14.4" x14ac:dyDescent="0.25">
      <c r="A25" s="211">
        <f t="shared" si="53"/>
        <v>23</v>
      </c>
      <c r="B25">
        <f>SUMIFS('Pres Converted'!S$2:S$623,'Pres Converted'!$C$2:$C$623,B$1,'Pres Converted'!$B$2:$B$623,$A25)</f>
        <v>2917</v>
      </c>
      <c r="C25">
        <f>SUMIFS('Pres Converted'!I$2:I$623,'Pres Converted'!$C$2:$C$623,C$1,'Pres Converted'!$B$2:$B$623,$A25)</f>
        <v>1330</v>
      </c>
      <c r="D25">
        <f>SUMIFS('Pres Converted'!J$2:J$623,'Pres Converted'!$C$2:$C$623,D$1,'Pres Converted'!$B$2:$B$623,$A25)</f>
        <v>764</v>
      </c>
      <c r="E25">
        <f>SUMIFS('Pres Converted'!K$2:K$623,'Pres Converted'!$C$2:$C$623,E$1,'Pres Converted'!$B$2:$B$623,$A25)</f>
        <v>4</v>
      </c>
      <c r="F25">
        <f>SUMIFS('Pres Converted'!L$2:L$623,'Pres Converted'!$C$2:$C$623,F$1,'Pres Converted'!$B$2:$B$623,$A25)</f>
        <v>18</v>
      </c>
      <c r="G25">
        <f>SUMIFS('Pres Converted'!M$2:M$623,'Pres Converted'!$C$2:$C$623,G$1,'Pres Converted'!$B$2:$B$623,$A25)</f>
        <v>5</v>
      </c>
      <c r="H25">
        <f>SUMIFS('Pres Converted'!N$2:N$623,'Pres Converted'!$C$2:$C$623,H$1,'Pres Converted'!$B$2:$B$623,$A25)</f>
        <v>4</v>
      </c>
      <c r="I25">
        <f>SUMIFS('Pres Converted'!O$2:O$623,'Pres Converted'!$C$2:$C$623,I$1,'Pres Converted'!$B$2:$B$623,$A25)</f>
        <v>8</v>
      </c>
      <c r="J25">
        <f>SUMIFS('Pres Converted'!P$2:P$623,'Pres Converted'!$C$2:$C$623,J$1,'Pres Converted'!$B$2:$B$623,$A25)</f>
        <v>771</v>
      </c>
      <c r="K25">
        <f>SUMIFS('Pres Converted'!Q$2:Q$623,'Pres Converted'!$C$2:$C$623,K$1,'Pres Converted'!$B$2:$B$623,$A25)</f>
        <v>9</v>
      </c>
      <c r="L25">
        <f>SUMIFS('Pres Converted'!R$2:R$623,'Pres Converted'!$C$2:$C$623,L$1,'Pres Converted'!$B$2:$B$623,$A25)</f>
        <v>4</v>
      </c>
      <c r="M25">
        <f t="shared" si="0"/>
        <v>0.45594789166952349</v>
      </c>
      <c r="N25">
        <f t="shared" si="1"/>
        <v>1.3712718546451835E-3</v>
      </c>
      <c r="O25">
        <f t="shared" si="2"/>
        <v>0.26191292423723</v>
      </c>
      <c r="P25">
        <f t="shared" si="3"/>
        <v>2.742543709290367E-3</v>
      </c>
      <c r="Q25">
        <f t="shared" si="4"/>
        <v>0.26431264998285908</v>
      </c>
      <c r="R25">
        <f t="shared" si="5"/>
        <v>6.1707233459033254E-3</v>
      </c>
      <c r="S25">
        <f t="shared" si="6"/>
        <v>1.7140898183064792E-3</v>
      </c>
      <c r="T25">
        <f t="shared" si="7"/>
        <v>1.3712718546451835E-3</v>
      </c>
      <c r="U25">
        <f t="shared" si="8"/>
        <v>3.0853616729516627E-3</v>
      </c>
      <c r="V25">
        <f t="shared" si="9"/>
        <v>1.3712718546451835E-3</v>
      </c>
      <c r="W25">
        <f>SUMIFS('Pres Converted'!S$2:S$623,'Pres Converted'!$C$2:$C$623,W$1,'Pres Converted'!$B$2:$B$623,$A25)</f>
        <v>851</v>
      </c>
      <c r="X25">
        <f>SUMIFS('Pres Converted'!I$2:I$623,'Pres Converted'!$C$2:$C$623,X$1,'Pres Converted'!$B$2:$B$623,$A25)</f>
        <v>443</v>
      </c>
      <c r="Y25">
        <f>SUMIFS('Pres Converted'!J$2:J$623,'Pres Converted'!$C$2:$C$623,Y$1,'Pres Converted'!$B$2:$B$623,$A25)</f>
        <v>203</v>
      </c>
      <c r="Z25">
        <f>SUMIFS('Pres Converted'!K$2:K$623,'Pres Converted'!$C$2:$C$623,Z$1,'Pres Converted'!$B$2:$B$623,$A25)</f>
        <v>0</v>
      </c>
      <c r="AA25">
        <f>SUMIFS('Pres Converted'!L$2:L$623,'Pres Converted'!$C$2:$C$623,AA$1,'Pres Converted'!$B$2:$B$623,$A25)</f>
        <v>1</v>
      </c>
      <c r="AB25">
        <f>SUMIFS('Pres Converted'!M$2:M$623,'Pres Converted'!$C$2:$C$623,AB$1,'Pres Converted'!$B$2:$B$623,$A25)</f>
        <v>1</v>
      </c>
      <c r="AC25">
        <f>SUMIFS('Pres Converted'!N$2:N$623,'Pres Converted'!$C$2:$C$623,AC$1,'Pres Converted'!$B$2:$B$623,$A25)</f>
        <v>2</v>
      </c>
      <c r="AD25">
        <f>SUMIFS('Pres Converted'!O$2:O$623,'Pres Converted'!$C$2:$C$623,AD$1,'Pres Converted'!$B$2:$B$623,$A25)</f>
        <v>2</v>
      </c>
      <c r="AE25">
        <f>SUMIFS('Pres Converted'!P$2:P$623,'Pres Converted'!$C$2:$C$623,AE$1,'Pres Converted'!$B$2:$B$623,$A25)</f>
        <v>198</v>
      </c>
      <c r="AF25">
        <f>SUMIFS('Pres Converted'!Q$2:Q$623,'Pres Converted'!$C$2:$C$623,AF$1,'Pres Converted'!$B$2:$B$623,$A25)</f>
        <v>1</v>
      </c>
      <c r="AG25">
        <f>SUMIFS('Pres Converted'!R$2:R$623,'Pres Converted'!$C$2:$C$623,AG$1,'Pres Converted'!$B$2:$B$623,$A25)</f>
        <v>0</v>
      </c>
      <c r="AH25">
        <f t="shared" si="11"/>
        <v>0.52056404230317277</v>
      </c>
      <c r="AI25">
        <f t="shared" si="12"/>
        <v>0</v>
      </c>
      <c r="AJ25">
        <f t="shared" si="13"/>
        <v>0.23854289071680376</v>
      </c>
      <c r="AK25">
        <f t="shared" si="14"/>
        <v>2.3501762632197414E-3</v>
      </c>
      <c r="AL25">
        <f t="shared" si="15"/>
        <v>0.23266745005875442</v>
      </c>
      <c r="AM25">
        <f t="shared" si="16"/>
        <v>1.1750881316098707E-3</v>
      </c>
      <c r="AN25">
        <f t="shared" si="17"/>
        <v>1.1750881316098707E-3</v>
      </c>
      <c r="AO25">
        <f t="shared" si="18"/>
        <v>2.3501762632197414E-3</v>
      </c>
      <c r="AP25">
        <f t="shared" si="19"/>
        <v>1.1750881316098707E-3</v>
      </c>
      <c r="AQ25">
        <f t="shared" si="20"/>
        <v>0</v>
      </c>
      <c r="AR25">
        <f>SUMIFS('Pres Converted'!S$2:S$623,'Pres Converted'!$C$2:$C$623,AR$1,'Pres Converted'!$B$2:$B$623,$A25)</f>
        <v>782</v>
      </c>
      <c r="AS25">
        <f>SUMIFS('Pres Converted'!I$2:I$623,'Pres Converted'!$C$2:$C$623,AS$1,'Pres Converted'!$B$2:$B$623,$A25)</f>
        <v>354</v>
      </c>
      <c r="AT25">
        <f>SUMIFS('Pres Converted'!J$2:J$623,'Pres Converted'!$C$2:$C$623,AT$1,'Pres Converted'!$B$2:$B$623,$A25)</f>
        <v>172</v>
      </c>
      <c r="AU25">
        <f>SUMIFS('Pres Converted'!K$2:K$623,'Pres Converted'!$C$2:$C$623,AU$1,'Pres Converted'!$B$2:$B$623,$A25)</f>
        <v>0</v>
      </c>
      <c r="AV25">
        <f>SUMIFS('Pres Converted'!L$2:L$623,'Pres Converted'!$C$2:$C$623,AV$1,'Pres Converted'!$B$2:$B$623,$A25)</f>
        <v>2</v>
      </c>
      <c r="AW25">
        <f>SUMIFS('Pres Converted'!M$2:M$623,'Pres Converted'!$C$2:$C$623,AW$1,'Pres Converted'!$B$2:$B$623,$A25)</f>
        <v>0</v>
      </c>
      <c r="AX25">
        <f>SUMIFS('Pres Converted'!N$2:N$623,'Pres Converted'!$C$2:$C$623,AX$1,'Pres Converted'!$B$2:$B$623,$A25)</f>
        <v>3</v>
      </c>
      <c r="AY25">
        <f>SUMIFS('Pres Converted'!O$2:O$623,'Pres Converted'!$C$2:$C$623,AY$1,'Pres Converted'!$B$2:$B$623,$A25)</f>
        <v>1</v>
      </c>
      <c r="AZ25">
        <f>SUMIFS('Pres Converted'!P$2:P$623,'Pres Converted'!$C$2:$C$623,AZ$1,'Pres Converted'!$B$2:$B$623,$A25)</f>
        <v>248</v>
      </c>
      <c r="BA25">
        <f>SUMIFS('Pres Converted'!Q$2:Q$623,'Pres Converted'!$C$2:$C$623,BA$1,'Pres Converted'!$B$2:$B$623,$A25)</f>
        <v>0</v>
      </c>
      <c r="BB25">
        <f>SUMIFS('Pres Converted'!R$2:R$623,'Pres Converted'!$C$2:$C$623,BB$1,'Pres Converted'!$B$2:$B$623,$A25)</f>
        <v>2</v>
      </c>
      <c r="BC25">
        <f t="shared" si="21"/>
        <v>0.45268542199488493</v>
      </c>
      <c r="BD25">
        <f t="shared" si="22"/>
        <v>0</v>
      </c>
      <c r="BE25">
        <f t="shared" si="23"/>
        <v>0.21994884910485935</v>
      </c>
      <c r="BF25">
        <f t="shared" si="24"/>
        <v>1.2787723785166241E-3</v>
      </c>
      <c r="BG25">
        <f t="shared" si="25"/>
        <v>0.31713554987212278</v>
      </c>
      <c r="BH25">
        <f t="shared" si="26"/>
        <v>2.5575447570332483E-3</v>
      </c>
      <c r="BI25">
        <f t="shared" si="27"/>
        <v>0</v>
      </c>
      <c r="BJ25">
        <f t="shared" si="28"/>
        <v>3.8363171355498722E-3</v>
      </c>
      <c r="BK25">
        <f t="shared" si="29"/>
        <v>0</v>
      </c>
      <c r="BL25">
        <f t="shared" si="30"/>
        <v>2.5575447570332483E-3</v>
      </c>
      <c r="BM25">
        <f t="shared" si="31"/>
        <v>4550</v>
      </c>
      <c r="BN25">
        <f t="shared" si="32"/>
        <v>2127</v>
      </c>
      <c r="BO25">
        <f t="shared" si="33"/>
        <v>1139</v>
      </c>
      <c r="BP25">
        <f t="shared" si="34"/>
        <v>4</v>
      </c>
      <c r="BQ25">
        <f t="shared" si="35"/>
        <v>21</v>
      </c>
      <c r="BR25">
        <f t="shared" si="36"/>
        <v>6</v>
      </c>
      <c r="BS25">
        <f t="shared" si="37"/>
        <v>9</v>
      </c>
      <c r="BT25">
        <f t="shared" si="38"/>
        <v>11</v>
      </c>
      <c r="BU25">
        <f t="shared" si="39"/>
        <v>1217</v>
      </c>
      <c r="BV25">
        <f t="shared" si="40"/>
        <v>10</v>
      </c>
      <c r="BW25">
        <f t="shared" si="41"/>
        <v>6</v>
      </c>
      <c r="BX25">
        <f t="shared" si="42"/>
        <v>0.46747252747252749</v>
      </c>
      <c r="BY25">
        <f t="shared" si="43"/>
        <v>8.7912087912087912E-4</v>
      </c>
      <c r="BZ25">
        <f t="shared" si="44"/>
        <v>0.25032967032967035</v>
      </c>
      <c r="CA25">
        <f t="shared" si="45"/>
        <v>2.4175824175824176E-3</v>
      </c>
      <c r="CB25">
        <f t="shared" si="46"/>
        <v>0.26747252747252748</v>
      </c>
      <c r="CC25">
        <f t="shared" si="47"/>
        <v>4.6153846153846158E-3</v>
      </c>
      <c r="CD25">
        <f t="shared" si="48"/>
        <v>1.3186813186813187E-3</v>
      </c>
      <c r="CE25">
        <f t="shared" si="49"/>
        <v>1.978021978021978E-3</v>
      </c>
      <c r="CF25">
        <f t="shared" si="50"/>
        <v>2.1978021978021978E-3</v>
      </c>
      <c r="CG25">
        <f t="shared" si="51"/>
        <v>1.3186813186813187E-3</v>
      </c>
      <c r="CH25" s="193">
        <f t="shared" si="52"/>
        <v>0.46747252747252749</v>
      </c>
    </row>
    <row r="26" spans="1:86" ht="14.4" x14ac:dyDescent="0.25">
      <c r="A26" s="211">
        <f t="shared" si="53"/>
        <v>24</v>
      </c>
      <c r="B26">
        <f>SUMIFS('Pres Converted'!S$2:S$623,'Pres Converted'!$C$2:$C$623,B$1,'Pres Converted'!$B$2:$B$623,$A26)</f>
        <v>5458</v>
      </c>
      <c r="C26">
        <f>SUMIFS('Pres Converted'!I$2:I$623,'Pres Converted'!$C$2:$C$623,C$1,'Pres Converted'!$B$2:$B$623,$A26)</f>
        <v>2560</v>
      </c>
      <c r="D26">
        <f>SUMIFS('Pres Converted'!J$2:J$623,'Pres Converted'!$C$2:$C$623,D$1,'Pres Converted'!$B$2:$B$623,$A26)</f>
        <v>1440</v>
      </c>
      <c r="E26">
        <f>SUMIFS('Pres Converted'!K$2:K$623,'Pres Converted'!$C$2:$C$623,E$1,'Pres Converted'!$B$2:$B$623,$A26)</f>
        <v>5</v>
      </c>
      <c r="F26">
        <f>SUMIFS('Pres Converted'!L$2:L$623,'Pres Converted'!$C$2:$C$623,F$1,'Pres Converted'!$B$2:$B$623,$A26)</f>
        <v>16</v>
      </c>
      <c r="G26">
        <f>SUMIFS('Pres Converted'!M$2:M$623,'Pres Converted'!$C$2:$C$623,G$1,'Pres Converted'!$B$2:$B$623,$A26)</f>
        <v>6</v>
      </c>
      <c r="H26">
        <f>SUMIFS('Pres Converted'!N$2:N$623,'Pres Converted'!$C$2:$C$623,H$1,'Pres Converted'!$B$2:$B$623,$A26)</f>
        <v>7</v>
      </c>
      <c r="I26">
        <f>SUMIFS('Pres Converted'!O$2:O$623,'Pres Converted'!$C$2:$C$623,I$1,'Pres Converted'!$B$2:$B$623,$A26)</f>
        <v>23</v>
      </c>
      <c r="J26">
        <f>SUMIFS('Pres Converted'!P$2:P$623,'Pres Converted'!$C$2:$C$623,J$1,'Pres Converted'!$B$2:$B$623,$A26)</f>
        <v>1389</v>
      </c>
      <c r="K26">
        <f>SUMIFS('Pres Converted'!Q$2:Q$623,'Pres Converted'!$C$2:$C$623,K$1,'Pres Converted'!$B$2:$B$623,$A26)</f>
        <v>3</v>
      </c>
      <c r="L26">
        <f>SUMIFS('Pres Converted'!R$2:R$623,'Pres Converted'!$C$2:$C$623,L$1,'Pres Converted'!$B$2:$B$623,$A26)</f>
        <v>9</v>
      </c>
      <c r="M26">
        <f t="shared" si="0"/>
        <v>0.46903627702455114</v>
      </c>
      <c r="N26">
        <f t="shared" si="1"/>
        <v>9.1608647856357645E-4</v>
      </c>
      <c r="O26">
        <f t="shared" si="2"/>
        <v>0.26383290582631003</v>
      </c>
      <c r="P26">
        <f t="shared" si="3"/>
        <v>4.2139978013924512E-3</v>
      </c>
      <c r="Q26">
        <f t="shared" si="4"/>
        <v>0.25448882374496151</v>
      </c>
      <c r="R26">
        <f t="shared" si="5"/>
        <v>2.9314767314034445E-3</v>
      </c>
      <c r="S26">
        <f t="shared" si="6"/>
        <v>1.0993037742762918E-3</v>
      </c>
      <c r="T26">
        <f t="shared" si="7"/>
        <v>1.282521069989007E-3</v>
      </c>
      <c r="U26">
        <f t="shared" si="8"/>
        <v>5.4965188713814589E-4</v>
      </c>
      <c r="V26">
        <f t="shared" si="9"/>
        <v>1.6489556614144375E-3</v>
      </c>
      <c r="W26">
        <f>SUMIFS('Pres Converted'!S$2:S$623,'Pres Converted'!$C$2:$C$623,W$1,'Pres Converted'!$B$2:$B$623,$A26)</f>
        <v>1052</v>
      </c>
      <c r="X26">
        <f>SUMIFS('Pres Converted'!I$2:I$623,'Pres Converted'!$C$2:$C$623,X$1,'Pres Converted'!$B$2:$B$623,$A26)</f>
        <v>529</v>
      </c>
      <c r="Y26">
        <f>SUMIFS('Pres Converted'!J$2:J$623,'Pres Converted'!$C$2:$C$623,Y$1,'Pres Converted'!$B$2:$B$623,$A26)</f>
        <v>268</v>
      </c>
      <c r="Z26">
        <f>SUMIFS('Pres Converted'!K$2:K$623,'Pres Converted'!$C$2:$C$623,Z$1,'Pres Converted'!$B$2:$B$623,$A26)</f>
        <v>1</v>
      </c>
      <c r="AA26">
        <f>SUMIFS('Pres Converted'!L$2:L$623,'Pres Converted'!$C$2:$C$623,AA$1,'Pres Converted'!$B$2:$B$623,$A26)</f>
        <v>2</v>
      </c>
      <c r="AB26">
        <f>SUMIFS('Pres Converted'!M$2:M$623,'Pres Converted'!$C$2:$C$623,AB$1,'Pres Converted'!$B$2:$B$623,$A26)</f>
        <v>0</v>
      </c>
      <c r="AC26">
        <f>SUMIFS('Pres Converted'!N$2:N$623,'Pres Converted'!$C$2:$C$623,AC$1,'Pres Converted'!$B$2:$B$623,$A26)</f>
        <v>0</v>
      </c>
      <c r="AD26">
        <f>SUMIFS('Pres Converted'!O$2:O$623,'Pres Converted'!$C$2:$C$623,AD$1,'Pres Converted'!$B$2:$B$623,$A26)</f>
        <v>3</v>
      </c>
      <c r="AE26">
        <f>SUMIFS('Pres Converted'!P$2:P$623,'Pres Converted'!$C$2:$C$623,AE$1,'Pres Converted'!$B$2:$B$623,$A26)</f>
        <v>247</v>
      </c>
      <c r="AF26">
        <f>SUMIFS('Pres Converted'!Q$2:Q$623,'Pres Converted'!$C$2:$C$623,AF$1,'Pres Converted'!$B$2:$B$623,$A26)</f>
        <v>1</v>
      </c>
      <c r="AG26">
        <f>SUMIFS('Pres Converted'!R$2:R$623,'Pres Converted'!$C$2:$C$623,AG$1,'Pres Converted'!$B$2:$B$623,$A26)</f>
        <v>1</v>
      </c>
      <c r="AH26">
        <f t="shared" si="11"/>
        <v>0.50285171102661597</v>
      </c>
      <c r="AI26">
        <f t="shared" si="12"/>
        <v>9.5057034220532319E-4</v>
      </c>
      <c r="AJ26">
        <f t="shared" si="13"/>
        <v>0.25475285171102663</v>
      </c>
      <c r="AK26">
        <f t="shared" si="14"/>
        <v>2.8517110266159697E-3</v>
      </c>
      <c r="AL26">
        <f t="shared" si="15"/>
        <v>0.23479087452471484</v>
      </c>
      <c r="AM26">
        <f t="shared" si="16"/>
        <v>1.9011406844106464E-3</v>
      </c>
      <c r="AN26">
        <f t="shared" si="17"/>
        <v>0</v>
      </c>
      <c r="AO26">
        <f t="shared" si="18"/>
        <v>0</v>
      </c>
      <c r="AP26">
        <f t="shared" si="19"/>
        <v>9.5057034220532319E-4</v>
      </c>
      <c r="AQ26">
        <f t="shared" si="20"/>
        <v>9.5057034220532319E-4</v>
      </c>
      <c r="AR26">
        <f>SUMIFS('Pres Converted'!S$2:S$623,'Pres Converted'!$C$2:$C$623,AR$1,'Pres Converted'!$B$2:$B$623,$A26)</f>
        <v>828</v>
      </c>
      <c r="AS26">
        <f>SUMIFS('Pres Converted'!I$2:I$623,'Pres Converted'!$C$2:$C$623,AS$1,'Pres Converted'!$B$2:$B$623,$A26)</f>
        <v>352</v>
      </c>
      <c r="AT26">
        <f>SUMIFS('Pres Converted'!J$2:J$623,'Pres Converted'!$C$2:$C$623,AT$1,'Pres Converted'!$B$2:$B$623,$A26)</f>
        <v>168</v>
      </c>
      <c r="AU26">
        <f>SUMIFS('Pres Converted'!K$2:K$623,'Pres Converted'!$C$2:$C$623,AU$1,'Pres Converted'!$B$2:$B$623,$A26)</f>
        <v>0</v>
      </c>
      <c r="AV26">
        <f>SUMIFS('Pres Converted'!L$2:L$623,'Pres Converted'!$C$2:$C$623,AV$1,'Pres Converted'!$B$2:$B$623,$A26)</f>
        <v>7</v>
      </c>
      <c r="AW26">
        <f>SUMIFS('Pres Converted'!M$2:M$623,'Pres Converted'!$C$2:$C$623,AW$1,'Pres Converted'!$B$2:$B$623,$A26)</f>
        <v>1</v>
      </c>
      <c r="AX26">
        <f>SUMIFS('Pres Converted'!N$2:N$623,'Pres Converted'!$C$2:$C$623,AX$1,'Pres Converted'!$B$2:$B$623,$A26)</f>
        <v>4</v>
      </c>
      <c r="AY26">
        <f>SUMIFS('Pres Converted'!O$2:O$623,'Pres Converted'!$C$2:$C$623,AY$1,'Pres Converted'!$B$2:$B$623,$A26)</f>
        <v>1</v>
      </c>
      <c r="AZ26">
        <f>SUMIFS('Pres Converted'!P$2:P$623,'Pres Converted'!$C$2:$C$623,AZ$1,'Pres Converted'!$B$2:$B$623,$A26)</f>
        <v>294</v>
      </c>
      <c r="BA26">
        <f>SUMIFS('Pres Converted'!Q$2:Q$623,'Pres Converted'!$C$2:$C$623,BA$1,'Pres Converted'!$B$2:$B$623,$A26)</f>
        <v>1</v>
      </c>
      <c r="BB26">
        <f>SUMIFS('Pres Converted'!R$2:R$623,'Pres Converted'!$C$2:$C$623,BB$1,'Pres Converted'!$B$2:$B$623,$A26)</f>
        <v>0</v>
      </c>
      <c r="BC26">
        <f t="shared" si="21"/>
        <v>0.4251207729468599</v>
      </c>
      <c r="BD26">
        <f t="shared" si="22"/>
        <v>0</v>
      </c>
      <c r="BE26">
        <f t="shared" si="23"/>
        <v>0.20289855072463769</v>
      </c>
      <c r="BF26">
        <f t="shared" si="24"/>
        <v>1.2077294685990338E-3</v>
      </c>
      <c r="BG26">
        <f t="shared" si="25"/>
        <v>0.35507246376811596</v>
      </c>
      <c r="BH26">
        <f t="shared" si="26"/>
        <v>8.4541062801932361E-3</v>
      </c>
      <c r="BI26">
        <f t="shared" si="27"/>
        <v>1.2077294685990338E-3</v>
      </c>
      <c r="BJ26">
        <f t="shared" si="28"/>
        <v>4.830917874396135E-3</v>
      </c>
      <c r="BK26">
        <f t="shared" si="29"/>
        <v>1.2077294685990338E-3</v>
      </c>
      <c r="BL26">
        <f t="shared" si="30"/>
        <v>0</v>
      </c>
      <c r="BM26">
        <f t="shared" si="31"/>
        <v>7338</v>
      </c>
      <c r="BN26">
        <f t="shared" si="32"/>
        <v>3441</v>
      </c>
      <c r="BO26">
        <f t="shared" si="33"/>
        <v>1876</v>
      </c>
      <c r="BP26">
        <f t="shared" si="34"/>
        <v>6</v>
      </c>
      <c r="BQ26">
        <f t="shared" si="35"/>
        <v>25</v>
      </c>
      <c r="BR26">
        <f t="shared" si="36"/>
        <v>7</v>
      </c>
      <c r="BS26">
        <f t="shared" si="37"/>
        <v>11</v>
      </c>
      <c r="BT26">
        <f t="shared" si="38"/>
        <v>27</v>
      </c>
      <c r="BU26">
        <f t="shared" si="39"/>
        <v>1930</v>
      </c>
      <c r="BV26">
        <f t="shared" si="40"/>
        <v>5</v>
      </c>
      <c r="BW26">
        <f t="shared" si="41"/>
        <v>10</v>
      </c>
      <c r="BX26">
        <f t="shared" si="42"/>
        <v>0.46892886345053147</v>
      </c>
      <c r="BY26">
        <f t="shared" si="43"/>
        <v>8.1766148814390845E-4</v>
      </c>
      <c r="BZ26">
        <f t="shared" si="44"/>
        <v>0.25565549195966203</v>
      </c>
      <c r="CA26">
        <f t="shared" si="45"/>
        <v>3.6794766966475878E-3</v>
      </c>
      <c r="CB26">
        <f t="shared" si="46"/>
        <v>0.2630144453529572</v>
      </c>
      <c r="CC26">
        <f t="shared" si="47"/>
        <v>3.406922867266285E-3</v>
      </c>
      <c r="CD26">
        <f t="shared" si="48"/>
        <v>9.5393840283455986E-4</v>
      </c>
      <c r="CE26">
        <f t="shared" si="49"/>
        <v>1.4990460615971655E-3</v>
      </c>
      <c r="CF26">
        <f t="shared" si="50"/>
        <v>6.8138457345325704E-4</v>
      </c>
      <c r="CG26">
        <f t="shared" si="51"/>
        <v>1.3627691469065141E-3</v>
      </c>
      <c r="CH26" s="193">
        <f t="shared" si="52"/>
        <v>0.46892886345053147</v>
      </c>
    </row>
    <row r="27" spans="1:86" ht="14.4" x14ac:dyDescent="0.25">
      <c r="A27" s="211">
        <f t="shared" si="53"/>
        <v>25</v>
      </c>
      <c r="B27">
        <f>SUMIFS('Pres Converted'!S$2:S$623,'Pres Converted'!$C$2:$C$623,B$1,'Pres Converted'!$B$2:$B$623,$A27)</f>
        <v>5341</v>
      </c>
      <c r="C27">
        <f>SUMIFS('Pres Converted'!I$2:I$623,'Pres Converted'!$C$2:$C$623,C$1,'Pres Converted'!$B$2:$B$623,$A27)</f>
        <v>2501</v>
      </c>
      <c r="D27">
        <f>SUMIFS('Pres Converted'!J$2:J$623,'Pres Converted'!$C$2:$C$623,D$1,'Pres Converted'!$B$2:$B$623,$A27)</f>
        <v>1180</v>
      </c>
      <c r="E27">
        <f>SUMIFS('Pres Converted'!K$2:K$623,'Pres Converted'!$C$2:$C$623,E$1,'Pres Converted'!$B$2:$B$623,$A27)</f>
        <v>1</v>
      </c>
      <c r="F27">
        <f>SUMIFS('Pres Converted'!L$2:L$623,'Pres Converted'!$C$2:$C$623,F$1,'Pres Converted'!$B$2:$B$623,$A27)</f>
        <v>29</v>
      </c>
      <c r="G27">
        <f>SUMIFS('Pres Converted'!M$2:M$623,'Pres Converted'!$C$2:$C$623,G$1,'Pres Converted'!$B$2:$B$623,$A27)</f>
        <v>6</v>
      </c>
      <c r="H27">
        <f>SUMIFS('Pres Converted'!N$2:N$623,'Pres Converted'!$C$2:$C$623,H$1,'Pres Converted'!$B$2:$B$623,$A27)</f>
        <v>11</v>
      </c>
      <c r="I27">
        <f>SUMIFS('Pres Converted'!O$2:O$623,'Pres Converted'!$C$2:$C$623,I$1,'Pres Converted'!$B$2:$B$623,$A27)</f>
        <v>18</v>
      </c>
      <c r="J27">
        <f>SUMIFS('Pres Converted'!P$2:P$623,'Pres Converted'!$C$2:$C$623,J$1,'Pres Converted'!$B$2:$B$623,$A27)</f>
        <v>1582</v>
      </c>
      <c r="K27">
        <f>SUMIFS('Pres Converted'!Q$2:Q$623,'Pres Converted'!$C$2:$C$623,K$1,'Pres Converted'!$B$2:$B$623,$A27)</f>
        <v>4</v>
      </c>
      <c r="L27">
        <f>SUMIFS('Pres Converted'!R$2:R$623,'Pres Converted'!$C$2:$C$623,L$1,'Pres Converted'!$B$2:$B$623,$A27)</f>
        <v>9</v>
      </c>
      <c r="M27">
        <f t="shared" si="0"/>
        <v>0.46826436996817078</v>
      </c>
      <c r="N27">
        <f t="shared" si="1"/>
        <v>1.8723085564501031E-4</v>
      </c>
      <c r="O27">
        <f t="shared" si="2"/>
        <v>0.22093240966111216</v>
      </c>
      <c r="P27">
        <f t="shared" si="3"/>
        <v>3.3701554016101853E-3</v>
      </c>
      <c r="Q27">
        <f t="shared" si="4"/>
        <v>0.2961992136304063</v>
      </c>
      <c r="R27">
        <f t="shared" si="5"/>
        <v>5.429694813705299E-3</v>
      </c>
      <c r="S27">
        <f t="shared" si="6"/>
        <v>1.1233851338700617E-3</v>
      </c>
      <c r="T27">
        <f t="shared" si="7"/>
        <v>2.0595394120951132E-3</v>
      </c>
      <c r="U27">
        <f t="shared" si="8"/>
        <v>7.4892342258004124E-4</v>
      </c>
      <c r="V27">
        <f t="shared" si="9"/>
        <v>1.6850777008050927E-3</v>
      </c>
      <c r="W27">
        <f>SUMIFS('Pres Converted'!S$2:S$623,'Pres Converted'!$C$2:$C$623,W$1,'Pres Converted'!$B$2:$B$623,$A27)</f>
        <v>770</v>
      </c>
      <c r="X27">
        <f>SUMIFS('Pres Converted'!I$2:I$623,'Pres Converted'!$C$2:$C$623,X$1,'Pres Converted'!$B$2:$B$623,$A27)</f>
        <v>377</v>
      </c>
      <c r="Y27">
        <f>SUMIFS('Pres Converted'!J$2:J$623,'Pres Converted'!$C$2:$C$623,Y$1,'Pres Converted'!$B$2:$B$623,$A27)</f>
        <v>184</v>
      </c>
      <c r="Z27">
        <f>SUMIFS('Pres Converted'!K$2:K$623,'Pres Converted'!$C$2:$C$623,Z$1,'Pres Converted'!$B$2:$B$623,$A27)</f>
        <v>1</v>
      </c>
      <c r="AA27">
        <f>SUMIFS('Pres Converted'!L$2:L$623,'Pres Converted'!$C$2:$C$623,AA$1,'Pres Converted'!$B$2:$B$623,$A27)</f>
        <v>0</v>
      </c>
      <c r="AB27">
        <f>SUMIFS('Pres Converted'!M$2:M$623,'Pres Converted'!$C$2:$C$623,AB$1,'Pres Converted'!$B$2:$B$623,$A27)</f>
        <v>0</v>
      </c>
      <c r="AC27">
        <f>SUMIFS('Pres Converted'!N$2:N$623,'Pres Converted'!$C$2:$C$623,AC$1,'Pres Converted'!$B$2:$B$623,$A27)</f>
        <v>0</v>
      </c>
      <c r="AD27">
        <f>SUMIFS('Pres Converted'!O$2:O$623,'Pres Converted'!$C$2:$C$623,AD$1,'Pres Converted'!$B$2:$B$623,$A27)</f>
        <v>5</v>
      </c>
      <c r="AE27">
        <f>SUMIFS('Pres Converted'!P$2:P$623,'Pres Converted'!$C$2:$C$623,AE$1,'Pres Converted'!$B$2:$B$623,$A27)</f>
        <v>201</v>
      </c>
      <c r="AF27">
        <f>SUMIFS('Pres Converted'!Q$2:Q$623,'Pres Converted'!$C$2:$C$623,AF$1,'Pres Converted'!$B$2:$B$623,$A27)</f>
        <v>2</v>
      </c>
      <c r="AG27">
        <f>SUMIFS('Pres Converted'!R$2:R$623,'Pres Converted'!$C$2:$C$623,AG$1,'Pres Converted'!$B$2:$B$623,$A27)</f>
        <v>0</v>
      </c>
      <c r="AH27">
        <f t="shared" si="11"/>
        <v>0.48961038961038961</v>
      </c>
      <c r="AI27">
        <f t="shared" si="12"/>
        <v>1.2987012987012987E-3</v>
      </c>
      <c r="AJ27">
        <f t="shared" si="13"/>
        <v>0.23896103896103896</v>
      </c>
      <c r="AK27">
        <f t="shared" si="14"/>
        <v>6.4935064935064939E-3</v>
      </c>
      <c r="AL27">
        <f t="shared" si="15"/>
        <v>0.26103896103896101</v>
      </c>
      <c r="AM27">
        <f t="shared" si="16"/>
        <v>0</v>
      </c>
      <c r="AN27">
        <f t="shared" si="17"/>
        <v>0</v>
      </c>
      <c r="AO27">
        <f t="shared" si="18"/>
        <v>0</v>
      </c>
      <c r="AP27">
        <f t="shared" si="19"/>
        <v>2.5974025974025974E-3</v>
      </c>
      <c r="AQ27">
        <f t="shared" si="20"/>
        <v>0</v>
      </c>
      <c r="AR27">
        <f>SUMIFS('Pres Converted'!S$2:S$623,'Pres Converted'!$C$2:$C$623,AR$1,'Pres Converted'!$B$2:$B$623,$A27)</f>
        <v>816</v>
      </c>
      <c r="AS27">
        <f>SUMIFS('Pres Converted'!I$2:I$623,'Pres Converted'!$C$2:$C$623,AS$1,'Pres Converted'!$B$2:$B$623,$A27)</f>
        <v>319</v>
      </c>
      <c r="AT27">
        <f>SUMIFS('Pres Converted'!J$2:J$623,'Pres Converted'!$C$2:$C$623,AT$1,'Pres Converted'!$B$2:$B$623,$A27)</f>
        <v>149</v>
      </c>
      <c r="AU27">
        <f>SUMIFS('Pres Converted'!K$2:K$623,'Pres Converted'!$C$2:$C$623,AU$1,'Pres Converted'!$B$2:$B$623,$A27)</f>
        <v>1</v>
      </c>
      <c r="AV27">
        <f>SUMIFS('Pres Converted'!L$2:L$623,'Pres Converted'!$C$2:$C$623,AV$1,'Pres Converted'!$B$2:$B$623,$A27)</f>
        <v>3</v>
      </c>
      <c r="AW27">
        <f>SUMIFS('Pres Converted'!M$2:M$623,'Pres Converted'!$C$2:$C$623,AW$1,'Pres Converted'!$B$2:$B$623,$A27)</f>
        <v>0</v>
      </c>
      <c r="AX27">
        <f>SUMIFS('Pres Converted'!N$2:N$623,'Pres Converted'!$C$2:$C$623,AX$1,'Pres Converted'!$B$2:$B$623,$A27)</f>
        <v>3</v>
      </c>
      <c r="AY27">
        <f>SUMIFS('Pres Converted'!O$2:O$623,'Pres Converted'!$C$2:$C$623,AY$1,'Pres Converted'!$B$2:$B$623,$A27)</f>
        <v>0</v>
      </c>
      <c r="AZ27">
        <f>SUMIFS('Pres Converted'!P$2:P$623,'Pres Converted'!$C$2:$C$623,AZ$1,'Pres Converted'!$B$2:$B$623,$A27)</f>
        <v>339</v>
      </c>
      <c r="BA27">
        <f>SUMIFS('Pres Converted'!Q$2:Q$623,'Pres Converted'!$C$2:$C$623,BA$1,'Pres Converted'!$B$2:$B$623,$A27)</f>
        <v>2</v>
      </c>
      <c r="BB27">
        <f>SUMIFS('Pres Converted'!R$2:R$623,'Pres Converted'!$C$2:$C$623,BB$1,'Pres Converted'!$B$2:$B$623,$A27)</f>
        <v>0</v>
      </c>
      <c r="BC27">
        <f t="shared" si="21"/>
        <v>0.39093137254901961</v>
      </c>
      <c r="BD27">
        <f t="shared" si="22"/>
        <v>1.2254901960784314E-3</v>
      </c>
      <c r="BE27">
        <f t="shared" si="23"/>
        <v>0.18259803921568626</v>
      </c>
      <c r="BF27">
        <f t="shared" si="24"/>
        <v>0</v>
      </c>
      <c r="BG27">
        <f t="shared" si="25"/>
        <v>0.41544117647058826</v>
      </c>
      <c r="BH27">
        <f t="shared" si="26"/>
        <v>3.6764705882352941E-3</v>
      </c>
      <c r="BI27">
        <f t="shared" si="27"/>
        <v>0</v>
      </c>
      <c r="BJ27">
        <f t="shared" si="28"/>
        <v>3.6764705882352941E-3</v>
      </c>
      <c r="BK27">
        <f t="shared" si="29"/>
        <v>2.4509803921568627E-3</v>
      </c>
      <c r="BL27">
        <f t="shared" si="30"/>
        <v>0</v>
      </c>
      <c r="BM27">
        <f t="shared" si="31"/>
        <v>6927</v>
      </c>
      <c r="BN27">
        <f t="shared" si="32"/>
        <v>3197</v>
      </c>
      <c r="BO27">
        <f t="shared" si="33"/>
        <v>1513</v>
      </c>
      <c r="BP27">
        <f t="shared" si="34"/>
        <v>3</v>
      </c>
      <c r="BQ27">
        <f t="shared" si="35"/>
        <v>32</v>
      </c>
      <c r="BR27">
        <f t="shared" si="36"/>
        <v>6</v>
      </c>
      <c r="BS27">
        <f t="shared" si="37"/>
        <v>14</v>
      </c>
      <c r="BT27">
        <f t="shared" si="38"/>
        <v>23</v>
      </c>
      <c r="BU27">
        <f t="shared" si="39"/>
        <v>2122</v>
      </c>
      <c r="BV27">
        <f t="shared" si="40"/>
        <v>8</v>
      </c>
      <c r="BW27">
        <f t="shared" si="41"/>
        <v>9</v>
      </c>
      <c r="BX27">
        <f t="shared" si="42"/>
        <v>0.46152735672008083</v>
      </c>
      <c r="BY27">
        <f t="shared" si="43"/>
        <v>4.3308791684711995E-4</v>
      </c>
      <c r="BZ27">
        <f t="shared" si="44"/>
        <v>0.21842067272989751</v>
      </c>
      <c r="CA27">
        <f t="shared" si="45"/>
        <v>3.3203406958279198E-3</v>
      </c>
      <c r="CB27">
        <f t="shared" si="46"/>
        <v>0.30633751984986285</v>
      </c>
      <c r="CC27">
        <f t="shared" si="47"/>
        <v>4.6196044463692795E-3</v>
      </c>
      <c r="CD27">
        <f t="shared" si="48"/>
        <v>8.661758336942399E-4</v>
      </c>
      <c r="CE27">
        <f t="shared" si="49"/>
        <v>2.0210769452865597E-3</v>
      </c>
      <c r="CF27">
        <f t="shared" si="50"/>
        <v>1.1549011115923199E-3</v>
      </c>
      <c r="CG27">
        <f t="shared" si="51"/>
        <v>1.2992637505413599E-3</v>
      </c>
      <c r="CH27" s="193">
        <f t="shared" si="52"/>
        <v>0.46152735672008083</v>
      </c>
    </row>
    <row r="28" spans="1:86" ht="14.4" x14ac:dyDescent="0.25">
      <c r="A28" s="211">
        <f t="shared" si="53"/>
        <v>26</v>
      </c>
      <c r="B28">
        <f>SUMIFS('Pres Converted'!S$2:S$623,'Pres Converted'!$C$2:$C$623,B$1,'Pres Converted'!$B$2:$B$623,$A28)</f>
        <v>5042</v>
      </c>
      <c r="C28">
        <f>SUMIFS('Pres Converted'!I$2:I$623,'Pres Converted'!$C$2:$C$623,C$1,'Pres Converted'!$B$2:$B$623,$A28)</f>
        <v>2056</v>
      </c>
      <c r="D28">
        <f>SUMIFS('Pres Converted'!J$2:J$623,'Pres Converted'!$C$2:$C$623,D$1,'Pres Converted'!$B$2:$B$623,$A28)</f>
        <v>1174</v>
      </c>
      <c r="E28">
        <f>SUMIFS('Pres Converted'!K$2:K$623,'Pres Converted'!$C$2:$C$623,E$1,'Pres Converted'!$B$2:$B$623,$A28)</f>
        <v>1</v>
      </c>
      <c r="F28">
        <f>SUMIFS('Pres Converted'!L$2:L$623,'Pres Converted'!$C$2:$C$623,F$1,'Pres Converted'!$B$2:$B$623,$A28)</f>
        <v>55</v>
      </c>
      <c r="G28">
        <f>SUMIFS('Pres Converted'!M$2:M$623,'Pres Converted'!$C$2:$C$623,G$1,'Pres Converted'!$B$2:$B$623,$A28)</f>
        <v>1</v>
      </c>
      <c r="H28">
        <f>SUMIFS('Pres Converted'!N$2:N$623,'Pres Converted'!$C$2:$C$623,H$1,'Pres Converted'!$B$2:$B$623,$A28)</f>
        <v>11</v>
      </c>
      <c r="I28">
        <f>SUMIFS('Pres Converted'!O$2:O$623,'Pres Converted'!$C$2:$C$623,I$1,'Pres Converted'!$B$2:$B$623,$A28)</f>
        <v>32</v>
      </c>
      <c r="J28">
        <f>SUMIFS('Pres Converted'!P$2:P$623,'Pres Converted'!$C$2:$C$623,J$1,'Pres Converted'!$B$2:$B$623,$A28)</f>
        <v>1694</v>
      </c>
      <c r="K28">
        <f>SUMIFS('Pres Converted'!Q$2:Q$623,'Pres Converted'!$C$2:$C$623,K$1,'Pres Converted'!$B$2:$B$623,$A28)</f>
        <v>12</v>
      </c>
      <c r="L28">
        <f>SUMIFS('Pres Converted'!R$2:R$623,'Pres Converted'!$C$2:$C$623,L$1,'Pres Converted'!$B$2:$B$623,$A28)</f>
        <v>6</v>
      </c>
      <c r="M28">
        <f t="shared" si="0"/>
        <v>0.40777469258230858</v>
      </c>
      <c r="N28">
        <f t="shared" si="1"/>
        <v>1.9833399444664816E-4</v>
      </c>
      <c r="O28">
        <f t="shared" si="2"/>
        <v>0.23284410948036494</v>
      </c>
      <c r="P28">
        <f t="shared" si="3"/>
        <v>6.346687822292741E-3</v>
      </c>
      <c r="Q28">
        <f t="shared" si="4"/>
        <v>0.33597778659262195</v>
      </c>
      <c r="R28">
        <f t="shared" si="5"/>
        <v>1.0908369694565649E-2</v>
      </c>
      <c r="S28">
        <f t="shared" si="6"/>
        <v>1.9833399444664816E-4</v>
      </c>
      <c r="T28">
        <f t="shared" si="7"/>
        <v>2.1816739389131298E-3</v>
      </c>
      <c r="U28">
        <f t="shared" si="8"/>
        <v>2.3800079333597779E-3</v>
      </c>
      <c r="V28">
        <f t="shared" si="9"/>
        <v>1.1900039666798889E-3</v>
      </c>
      <c r="W28">
        <f>SUMIFS('Pres Converted'!S$2:S$623,'Pres Converted'!$C$2:$C$623,W$1,'Pres Converted'!$B$2:$B$623,$A28)</f>
        <v>754</v>
      </c>
      <c r="X28">
        <f>SUMIFS('Pres Converted'!I$2:I$623,'Pres Converted'!$C$2:$C$623,X$1,'Pres Converted'!$B$2:$B$623,$A28)</f>
        <v>330</v>
      </c>
      <c r="Y28">
        <f>SUMIFS('Pres Converted'!J$2:J$623,'Pres Converted'!$C$2:$C$623,Y$1,'Pres Converted'!$B$2:$B$623,$A28)</f>
        <v>142</v>
      </c>
      <c r="Z28">
        <f>SUMIFS('Pres Converted'!K$2:K$623,'Pres Converted'!$C$2:$C$623,Z$1,'Pres Converted'!$B$2:$B$623,$A28)</f>
        <v>0</v>
      </c>
      <c r="AA28">
        <f>SUMIFS('Pres Converted'!L$2:L$623,'Pres Converted'!$C$2:$C$623,AA$1,'Pres Converted'!$B$2:$B$623,$A28)</f>
        <v>4</v>
      </c>
      <c r="AB28">
        <f>SUMIFS('Pres Converted'!M$2:M$623,'Pres Converted'!$C$2:$C$623,AB$1,'Pres Converted'!$B$2:$B$623,$A28)</f>
        <v>0</v>
      </c>
      <c r="AC28">
        <f>SUMIFS('Pres Converted'!N$2:N$623,'Pres Converted'!$C$2:$C$623,AC$1,'Pres Converted'!$B$2:$B$623,$A28)</f>
        <v>0</v>
      </c>
      <c r="AD28">
        <f>SUMIFS('Pres Converted'!O$2:O$623,'Pres Converted'!$C$2:$C$623,AD$1,'Pres Converted'!$B$2:$B$623,$A28)</f>
        <v>11</v>
      </c>
      <c r="AE28">
        <f>SUMIFS('Pres Converted'!P$2:P$623,'Pres Converted'!$C$2:$C$623,AE$1,'Pres Converted'!$B$2:$B$623,$A28)</f>
        <v>266</v>
      </c>
      <c r="AF28">
        <f>SUMIFS('Pres Converted'!Q$2:Q$623,'Pres Converted'!$C$2:$C$623,AF$1,'Pres Converted'!$B$2:$B$623,$A28)</f>
        <v>1</v>
      </c>
      <c r="AG28">
        <f>SUMIFS('Pres Converted'!R$2:R$623,'Pres Converted'!$C$2:$C$623,AG$1,'Pres Converted'!$B$2:$B$623,$A28)</f>
        <v>0</v>
      </c>
      <c r="AH28">
        <f t="shared" si="11"/>
        <v>0.43766578249336868</v>
      </c>
      <c r="AI28">
        <f t="shared" si="12"/>
        <v>0</v>
      </c>
      <c r="AJ28">
        <f t="shared" si="13"/>
        <v>0.1883289124668435</v>
      </c>
      <c r="AK28">
        <f t="shared" si="14"/>
        <v>1.4588859416445624E-2</v>
      </c>
      <c r="AL28">
        <f t="shared" si="15"/>
        <v>0.35278514588859416</v>
      </c>
      <c r="AM28">
        <f t="shared" si="16"/>
        <v>5.3050397877984082E-3</v>
      </c>
      <c r="AN28">
        <f t="shared" si="17"/>
        <v>0</v>
      </c>
      <c r="AO28">
        <f t="shared" si="18"/>
        <v>0</v>
      </c>
      <c r="AP28">
        <f t="shared" si="19"/>
        <v>1.3262599469496021E-3</v>
      </c>
      <c r="AQ28">
        <f t="shared" si="20"/>
        <v>0</v>
      </c>
      <c r="AR28">
        <f>SUMIFS('Pres Converted'!S$2:S$623,'Pres Converted'!$C$2:$C$623,AR$1,'Pres Converted'!$B$2:$B$623,$A28)</f>
        <v>890</v>
      </c>
      <c r="AS28">
        <f>SUMIFS('Pres Converted'!I$2:I$623,'Pres Converted'!$C$2:$C$623,AS$1,'Pres Converted'!$B$2:$B$623,$A28)</f>
        <v>289</v>
      </c>
      <c r="AT28">
        <f>SUMIFS('Pres Converted'!J$2:J$623,'Pres Converted'!$C$2:$C$623,AT$1,'Pres Converted'!$B$2:$B$623,$A28)</f>
        <v>123</v>
      </c>
      <c r="AU28">
        <f>SUMIFS('Pres Converted'!K$2:K$623,'Pres Converted'!$C$2:$C$623,AU$1,'Pres Converted'!$B$2:$B$623,$A28)</f>
        <v>0</v>
      </c>
      <c r="AV28">
        <f>SUMIFS('Pres Converted'!L$2:L$623,'Pres Converted'!$C$2:$C$623,AV$1,'Pres Converted'!$B$2:$B$623,$A28)</f>
        <v>11</v>
      </c>
      <c r="AW28">
        <f>SUMIFS('Pres Converted'!M$2:M$623,'Pres Converted'!$C$2:$C$623,AW$1,'Pres Converted'!$B$2:$B$623,$A28)</f>
        <v>0</v>
      </c>
      <c r="AX28">
        <f>SUMIFS('Pres Converted'!N$2:N$623,'Pres Converted'!$C$2:$C$623,AX$1,'Pres Converted'!$B$2:$B$623,$A28)</f>
        <v>1</v>
      </c>
      <c r="AY28">
        <f>SUMIFS('Pres Converted'!O$2:O$623,'Pres Converted'!$C$2:$C$623,AY$1,'Pres Converted'!$B$2:$B$623,$A28)</f>
        <v>5</v>
      </c>
      <c r="AZ28">
        <f>SUMIFS('Pres Converted'!P$2:P$623,'Pres Converted'!$C$2:$C$623,AZ$1,'Pres Converted'!$B$2:$B$623,$A28)</f>
        <v>459</v>
      </c>
      <c r="BA28">
        <f>SUMIFS('Pres Converted'!Q$2:Q$623,'Pres Converted'!$C$2:$C$623,BA$1,'Pres Converted'!$B$2:$B$623,$A28)</f>
        <v>2</v>
      </c>
      <c r="BB28">
        <f>SUMIFS('Pres Converted'!R$2:R$623,'Pres Converted'!$C$2:$C$623,BB$1,'Pres Converted'!$B$2:$B$623,$A28)</f>
        <v>0</v>
      </c>
      <c r="BC28">
        <f t="shared" si="21"/>
        <v>0.32471910112359553</v>
      </c>
      <c r="BD28">
        <f t="shared" si="22"/>
        <v>0</v>
      </c>
      <c r="BE28">
        <f t="shared" si="23"/>
        <v>0.13820224719101123</v>
      </c>
      <c r="BF28">
        <f t="shared" si="24"/>
        <v>5.6179775280898875E-3</v>
      </c>
      <c r="BG28">
        <f t="shared" si="25"/>
        <v>0.51573033707865168</v>
      </c>
      <c r="BH28">
        <f t="shared" si="26"/>
        <v>1.2359550561797753E-2</v>
      </c>
      <c r="BI28">
        <f t="shared" si="27"/>
        <v>0</v>
      </c>
      <c r="BJ28">
        <f t="shared" si="28"/>
        <v>1.1235955056179776E-3</v>
      </c>
      <c r="BK28">
        <f t="shared" si="29"/>
        <v>2.2471910112359553E-3</v>
      </c>
      <c r="BL28">
        <f t="shared" si="30"/>
        <v>0</v>
      </c>
      <c r="BM28">
        <f t="shared" si="31"/>
        <v>6686</v>
      </c>
      <c r="BN28">
        <f t="shared" si="32"/>
        <v>2675</v>
      </c>
      <c r="BO28">
        <f t="shared" si="33"/>
        <v>1439</v>
      </c>
      <c r="BP28">
        <f t="shared" si="34"/>
        <v>1</v>
      </c>
      <c r="BQ28">
        <f t="shared" si="35"/>
        <v>70</v>
      </c>
      <c r="BR28">
        <f t="shared" si="36"/>
        <v>1</v>
      </c>
      <c r="BS28">
        <f t="shared" si="37"/>
        <v>12</v>
      </c>
      <c r="BT28">
        <f t="shared" si="38"/>
        <v>48</v>
      </c>
      <c r="BU28">
        <f t="shared" si="39"/>
        <v>2419</v>
      </c>
      <c r="BV28">
        <f t="shared" si="40"/>
        <v>15</v>
      </c>
      <c r="BW28">
        <f t="shared" si="41"/>
        <v>6</v>
      </c>
      <c r="BX28">
        <f t="shared" si="42"/>
        <v>0.40008973975471135</v>
      </c>
      <c r="BY28">
        <f t="shared" si="43"/>
        <v>1.4956625785222854E-4</v>
      </c>
      <c r="BZ28">
        <f t="shared" si="44"/>
        <v>0.21522584504935688</v>
      </c>
      <c r="CA28">
        <f t="shared" si="45"/>
        <v>7.1791803769069695E-3</v>
      </c>
      <c r="CB28">
        <f t="shared" si="46"/>
        <v>0.36180077774454084</v>
      </c>
      <c r="CC28">
        <f t="shared" si="47"/>
        <v>1.0469638049655998E-2</v>
      </c>
      <c r="CD28">
        <f t="shared" si="48"/>
        <v>1.4956625785222854E-4</v>
      </c>
      <c r="CE28">
        <f t="shared" si="49"/>
        <v>1.7947950942267424E-3</v>
      </c>
      <c r="CF28">
        <f t="shared" si="50"/>
        <v>2.2434938677834281E-3</v>
      </c>
      <c r="CG28">
        <f t="shared" si="51"/>
        <v>8.9739754711337118E-4</v>
      </c>
      <c r="CH28" s="193">
        <f t="shared" si="52"/>
        <v>0.40008973975471135</v>
      </c>
    </row>
    <row r="29" spans="1:86" ht="14.4" x14ac:dyDescent="0.25">
      <c r="A29" s="211">
        <f t="shared" si="53"/>
        <v>27</v>
      </c>
      <c r="B29">
        <f>SUMIFS('Pres Converted'!S$2:S$623,'Pres Converted'!$C$2:$C$623,B$1,'Pres Converted'!$B$2:$B$623,$A29)</f>
        <v>5581</v>
      </c>
      <c r="C29">
        <f>SUMIFS('Pres Converted'!I$2:I$623,'Pres Converted'!$C$2:$C$623,C$1,'Pres Converted'!$B$2:$B$623,$A29)</f>
        <v>2267</v>
      </c>
      <c r="D29">
        <f>SUMIFS('Pres Converted'!J$2:J$623,'Pres Converted'!$C$2:$C$623,D$1,'Pres Converted'!$B$2:$B$623,$A29)</f>
        <v>1331</v>
      </c>
      <c r="E29">
        <f>SUMIFS('Pres Converted'!K$2:K$623,'Pres Converted'!$C$2:$C$623,E$1,'Pres Converted'!$B$2:$B$623,$A29)</f>
        <v>5</v>
      </c>
      <c r="F29">
        <f>SUMIFS('Pres Converted'!L$2:L$623,'Pres Converted'!$C$2:$C$623,F$1,'Pres Converted'!$B$2:$B$623,$A29)</f>
        <v>53</v>
      </c>
      <c r="G29">
        <f>SUMIFS('Pres Converted'!M$2:M$623,'Pres Converted'!$C$2:$C$623,G$1,'Pres Converted'!$B$2:$B$623,$A29)</f>
        <v>8</v>
      </c>
      <c r="H29">
        <f>SUMIFS('Pres Converted'!N$2:N$623,'Pres Converted'!$C$2:$C$623,H$1,'Pres Converted'!$B$2:$B$623,$A29)</f>
        <v>20</v>
      </c>
      <c r="I29">
        <f>SUMIFS('Pres Converted'!O$2:O$623,'Pres Converted'!$C$2:$C$623,I$1,'Pres Converted'!$B$2:$B$623,$A29)</f>
        <v>50</v>
      </c>
      <c r="J29">
        <f>SUMIFS('Pres Converted'!P$2:P$623,'Pres Converted'!$C$2:$C$623,J$1,'Pres Converted'!$B$2:$B$623,$A29)</f>
        <v>1829</v>
      </c>
      <c r="K29">
        <f>SUMIFS('Pres Converted'!Q$2:Q$623,'Pres Converted'!$C$2:$C$623,K$1,'Pres Converted'!$B$2:$B$623,$A29)</f>
        <v>10</v>
      </c>
      <c r="L29">
        <f>SUMIFS('Pres Converted'!R$2:R$623,'Pres Converted'!$C$2:$C$623,L$1,'Pres Converted'!$B$2:$B$623,$A29)</f>
        <v>8</v>
      </c>
      <c r="M29">
        <f t="shared" si="0"/>
        <v>0.4061996058054112</v>
      </c>
      <c r="N29">
        <f t="shared" si="1"/>
        <v>8.9589679268948217E-4</v>
      </c>
      <c r="O29">
        <f t="shared" si="2"/>
        <v>0.23848772621394015</v>
      </c>
      <c r="P29">
        <f t="shared" si="3"/>
        <v>8.9589679268948213E-3</v>
      </c>
      <c r="Q29">
        <f t="shared" si="4"/>
        <v>0.32771904676581259</v>
      </c>
      <c r="R29">
        <f t="shared" si="5"/>
        <v>9.4965060025085108E-3</v>
      </c>
      <c r="S29">
        <f t="shared" si="6"/>
        <v>1.4334348683031715E-3</v>
      </c>
      <c r="T29">
        <f t="shared" si="7"/>
        <v>3.5835871707579287E-3</v>
      </c>
      <c r="U29">
        <f t="shared" si="8"/>
        <v>1.7917935853789643E-3</v>
      </c>
      <c r="V29">
        <f t="shared" si="9"/>
        <v>1.4334348683031715E-3</v>
      </c>
      <c r="W29">
        <f>SUMIFS('Pres Converted'!S$2:S$623,'Pres Converted'!$C$2:$C$623,W$1,'Pres Converted'!$B$2:$B$623,$A29)</f>
        <v>729</v>
      </c>
      <c r="X29">
        <f>SUMIFS('Pres Converted'!I$2:I$623,'Pres Converted'!$C$2:$C$623,X$1,'Pres Converted'!$B$2:$B$623,$A29)</f>
        <v>281</v>
      </c>
      <c r="Y29">
        <f>SUMIFS('Pres Converted'!J$2:J$623,'Pres Converted'!$C$2:$C$623,Y$1,'Pres Converted'!$B$2:$B$623,$A29)</f>
        <v>184</v>
      </c>
      <c r="Z29">
        <f>SUMIFS('Pres Converted'!K$2:K$623,'Pres Converted'!$C$2:$C$623,Z$1,'Pres Converted'!$B$2:$B$623,$A29)</f>
        <v>1</v>
      </c>
      <c r="AA29">
        <f>SUMIFS('Pres Converted'!L$2:L$623,'Pres Converted'!$C$2:$C$623,AA$1,'Pres Converted'!$B$2:$B$623,$A29)</f>
        <v>6</v>
      </c>
      <c r="AB29">
        <f>SUMIFS('Pres Converted'!M$2:M$623,'Pres Converted'!$C$2:$C$623,AB$1,'Pres Converted'!$B$2:$B$623,$A29)</f>
        <v>1</v>
      </c>
      <c r="AC29">
        <f>SUMIFS('Pres Converted'!N$2:N$623,'Pres Converted'!$C$2:$C$623,AC$1,'Pres Converted'!$B$2:$B$623,$A29)</f>
        <v>1</v>
      </c>
      <c r="AD29">
        <f>SUMIFS('Pres Converted'!O$2:O$623,'Pres Converted'!$C$2:$C$623,AD$1,'Pres Converted'!$B$2:$B$623,$A29)</f>
        <v>5</v>
      </c>
      <c r="AE29">
        <f>SUMIFS('Pres Converted'!P$2:P$623,'Pres Converted'!$C$2:$C$623,AE$1,'Pres Converted'!$B$2:$B$623,$A29)</f>
        <v>247</v>
      </c>
      <c r="AF29">
        <f>SUMIFS('Pres Converted'!Q$2:Q$623,'Pres Converted'!$C$2:$C$623,AF$1,'Pres Converted'!$B$2:$B$623,$A29)</f>
        <v>2</v>
      </c>
      <c r="AG29">
        <f>SUMIFS('Pres Converted'!R$2:R$623,'Pres Converted'!$C$2:$C$623,AG$1,'Pres Converted'!$B$2:$B$623,$A29)</f>
        <v>1</v>
      </c>
      <c r="AH29">
        <f t="shared" si="11"/>
        <v>0.38545953360768176</v>
      </c>
      <c r="AI29">
        <f t="shared" si="12"/>
        <v>1.3717421124828531E-3</v>
      </c>
      <c r="AJ29">
        <f t="shared" si="13"/>
        <v>0.25240054869684497</v>
      </c>
      <c r="AK29">
        <f t="shared" si="14"/>
        <v>6.8587105624142658E-3</v>
      </c>
      <c r="AL29">
        <f t="shared" si="15"/>
        <v>0.33882030178326472</v>
      </c>
      <c r="AM29">
        <f t="shared" si="16"/>
        <v>8.23045267489712E-3</v>
      </c>
      <c r="AN29">
        <f t="shared" si="17"/>
        <v>1.3717421124828531E-3</v>
      </c>
      <c r="AO29">
        <f t="shared" si="18"/>
        <v>1.3717421124828531E-3</v>
      </c>
      <c r="AP29">
        <f t="shared" si="19"/>
        <v>2.7434842249657062E-3</v>
      </c>
      <c r="AQ29">
        <f t="shared" si="20"/>
        <v>1.3717421124828531E-3</v>
      </c>
      <c r="AR29">
        <f>SUMIFS('Pres Converted'!S$2:S$623,'Pres Converted'!$C$2:$C$623,AR$1,'Pres Converted'!$B$2:$B$623,$A29)</f>
        <v>660</v>
      </c>
      <c r="AS29">
        <f>SUMIFS('Pres Converted'!I$2:I$623,'Pres Converted'!$C$2:$C$623,AS$1,'Pres Converted'!$B$2:$B$623,$A29)</f>
        <v>209</v>
      </c>
      <c r="AT29">
        <f>SUMIFS('Pres Converted'!J$2:J$623,'Pres Converted'!$C$2:$C$623,AT$1,'Pres Converted'!$B$2:$B$623,$A29)</f>
        <v>110</v>
      </c>
      <c r="AU29">
        <f>SUMIFS('Pres Converted'!K$2:K$623,'Pres Converted'!$C$2:$C$623,AU$1,'Pres Converted'!$B$2:$B$623,$A29)</f>
        <v>0</v>
      </c>
      <c r="AV29">
        <f>SUMIFS('Pres Converted'!L$2:L$623,'Pres Converted'!$C$2:$C$623,AV$1,'Pres Converted'!$B$2:$B$623,$A29)</f>
        <v>5</v>
      </c>
      <c r="AW29">
        <f>SUMIFS('Pres Converted'!M$2:M$623,'Pres Converted'!$C$2:$C$623,AW$1,'Pres Converted'!$B$2:$B$623,$A29)</f>
        <v>3</v>
      </c>
      <c r="AX29">
        <f>SUMIFS('Pres Converted'!N$2:N$623,'Pres Converted'!$C$2:$C$623,AX$1,'Pres Converted'!$B$2:$B$623,$A29)</f>
        <v>1</v>
      </c>
      <c r="AY29">
        <f>SUMIFS('Pres Converted'!O$2:O$623,'Pres Converted'!$C$2:$C$623,AY$1,'Pres Converted'!$B$2:$B$623,$A29)</f>
        <v>5</v>
      </c>
      <c r="AZ29">
        <f>SUMIFS('Pres Converted'!P$2:P$623,'Pres Converted'!$C$2:$C$623,AZ$1,'Pres Converted'!$B$2:$B$623,$A29)</f>
        <v>325</v>
      </c>
      <c r="BA29">
        <f>SUMIFS('Pres Converted'!Q$2:Q$623,'Pres Converted'!$C$2:$C$623,BA$1,'Pres Converted'!$B$2:$B$623,$A29)</f>
        <v>1</v>
      </c>
      <c r="BB29">
        <f>SUMIFS('Pres Converted'!R$2:R$623,'Pres Converted'!$C$2:$C$623,BB$1,'Pres Converted'!$B$2:$B$623,$A29)</f>
        <v>1</v>
      </c>
      <c r="BC29">
        <f t="shared" si="21"/>
        <v>0.31666666666666665</v>
      </c>
      <c r="BD29">
        <f t="shared" si="22"/>
        <v>0</v>
      </c>
      <c r="BE29">
        <f t="shared" si="23"/>
        <v>0.16666666666666666</v>
      </c>
      <c r="BF29">
        <f t="shared" si="24"/>
        <v>7.575757575757576E-3</v>
      </c>
      <c r="BG29">
        <f t="shared" si="25"/>
        <v>0.49242424242424243</v>
      </c>
      <c r="BH29">
        <f t="shared" si="26"/>
        <v>7.575757575757576E-3</v>
      </c>
      <c r="BI29">
        <f t="shared" si="27"/>
        <v>4.5454545454545452E-3</v>
      </c>
      <c r="BJ29">
        <f t="shared" si="28"/>
        <v>1.5151515151515152E-3</v>
      </c>
      <c r="BK29">
        <f t="shared" si="29"/>
        <v>1.5151515151515152E-3</v>
      </c>
      <c r="BL29">
        <f t="shared" si="30"/>
        <v>1.5151515151515152E-3</v>
      </c>
      <c r="BM29">
        <f t="shared" si="31"/>
        <v>6970</v>
      </c>
      <c r="BN29">
        <f t="shared" si="32"/>
        <v>2757</v>
      </c>
      <c r="BO29">
        <f t="shared" si="33"/>
        <v>1625</v>
      </c>
      <c r="BP29">
        <f t="shared" si="34"/>
        <v>6</v>
      </c>
      <c r="BQ29">
        <f t="shared" si="35"/>
        <v>64</v>
      </c>
      <c r="BR29">
        <f t="shared" si="36"/>
        <v>12</v>
      </c>
      <c r="BS29">
        <f t="shared" si="37"/>
        <v>22</v>
      </c>
      <c r="BT29">
        <f t="shared" si="38"/>
        <v>60</v>
      </c>
      <c r="BU29">
        <f t="shared" si="39"/>
        <v>2401</v>
      </c>
      <c r="BV29">
        <f t="shared" si="40"/>
        <v>13</v>
      </c>
      <c r="BW29">
        <f t="shared" si="41"/>
        <v>10</v>
      </c>
      <c r="BX29">
        <f t="shared" si="42"/>
        <v>0.39555236728837878</v>
      </c>
      <c r="BY29">
        <f t="shared" si="43"/>
        <v>8.6083213773314202E-4</v>
      </c>
      <c r="BZ29">
        <f t="shared" si="44"/>
        <v>0.23314203730272598</v>
      </c>
      <c r="CA29">
        <f t="shared" si="45"/>
        <v>8.60832137733142E-3</v>
      </c>
      <c r="CB29">
        <f t="shared" si="46"/>
        <v>0.34447632711621234</v>
      </c>
      <c r="CC29">
        <f t="shared" si="47"/>
        <v>9.1822094691535149E-3</v>
      </c>
      <c r="CD29">
        <f t="shared" si="48"/>
        <v>1.721664275466284E-3</v>
      </c>
      <c r="CE29">
        <f t="shared" si="49"/>
        <v>3.1563845050215206E-3</v>
      </c>
      <c r="CF29">
        <f t="shared" si="50"/>
        <v>1.8651362984218078E-3</v>
      </c>
      <c r="CG29">
        <f t="shared" si="51"/>
        <v>1.4347202295552368E-3</v>
      </c>
      <c r="CH29" s="193">
        <f t="shared" si="52"/>
        <v>0.39555236728837878</v>
      </c>
    </row>
    <row r="30" spans="1:86" ht="14.4" x14ac:dyDescent="0.25">
      <c r="A30" s="211">
        <f t="shared" si="53"/>
        <v>28</v>
      </c>
      <c r="B30">
        <f>SUMIFS('Pres Converted'!S$2:S$623,'Pres Converted'!$C$2:$C$623,B$1,'Pres Converted'!$B$2:$B$623,$A30)</f>
        <v>5105</v>
      </c>
      <c r="C30">
        <f>SUMIFS('Pres Converted'!I$2:I$623,'Pres Converted'!$C$2:$C$623,C$1,'Pres Converted'!$B$2:$B$623,$A30)</f>
        <v>1854</v>
      </c>
      <c r="D30">
        <f>SUMIFS('Pres Converted'!J$2:J$623,'Pres Converted'!$C$2:$C$623,D$1,'Pres Converted'!$B$2:$B$623,$A30)</f>
        <v>1132</v>
      </c>
      <c r="E30">
        <f>SUMIFS('Pres Converted'!K$2:K$623,'Pres Converted'!$C$2:$C$623,E$1,'Pres Converted'!$B$2:$B$623,$A30)</f>
        <v>3</v>
      </c>
      <c r="F30">
        <f>SUMIFS('Pres Converted'!L$2:L$623,'Pres Converted'!$C$2:$C$623,F$1,'Pres Converted'!$B$2:$B$623,$A30)</f>
        <v>81</v>
      </c>
      <c r="G30">
        <f>SUMIFS('Pres Converted'!M$2:M$623,'Pres Converted'!$C$2:$C$623,G$1,'Pres Converted'!$B$2:$B$623,$A30)</f>
        <v>7</v>
      </c>
      <c r="H30">
        <f>SUMIFS('Pres Converted'!N$2:N$623,'Pres Converted'!$C$2:$C$623,H$1,'Pres Converted'!$B$2:$B$623,$A30)</f>
        <v>12</v>
      </c>
      <c r="I30">
        <f>SUMIFS('Pres Converted'!O$2:O$623,'Pres Converted'!$C$2:$C$623,I$1,'Pres Converted'!$B$2:$B$623,$A30)</f>
        <v>45</v>
      </c>
      <c r="J30">
        <f>SUMIFS('Pres Converted'!P$2:P$623,'Pres Converted'!$C$2:$C$623,J$1,'Pres Converted'!$B$2:$B$623,$A30)</f>
        <v>1946</v>
      </c>
      <c r="K30">
        <f>SUMIFS('Pres Converted'!Q$2:Q$623,'Pres Converted'!$C$2:$C$623,K$1,'Pres Converted'!$B$2:$B$623,$A30)</f>
        <v>15</v>
      </c>
      <c r="L30">
        <f>SUMIFS('Pres Converted'!R$2:R$623,'Pres Converted'!$C$2:$C$623,L$1,'Pres Converted'!$B$2:$B$623,$A30)</f>
        <v>10</v>
      </c>
      <c r="M30">
        <f t="shared" si="0"/>
        <v>0.36317335945151813</v>
      </c>
      <c r="N30">
        <f t="shared" si="1"/>
        <v>5.8765915768854064E-4</v>
      </c>
      <c r="O30">
        <f t="shared" si="2"/>
        <v>0.221743388834476</v>
      </c>
      <c r="P30">
        <f t="shared" si="3"/>
        <v>8.8148873653281102E-3</v>
      </c>
      <c r="Q30">
        <f t="shared" si="4"/>
        <v>0.38119490695396668</v>
      </c>
      <c r="R30">
        <f t="shared" si="5"/>
        <v>1.5866797257590597E-2</v>
      </c>
      <c r="S30">
        <f t="shared" si="6"/>
        <v>1.3712047012732615E-3</v>
      </c>
      <c r="T30">
        <f t="shared" si="7"/>
        <v>2.3506366307541626E-3</v>
      </c>
      <c r="U30">
        <f t="shared" si="8"/>
        <v>2.9382957884427031E-3</v>
      </c>
      <c r="V30">
        <f t="shared" si="9"/>
        <v>1.9588638589618022E-3</v>
      </c>
      <c r="W30">
        <f>SUMIFS('Pres Converted'!S$2:S$623,'Pres Converted'!$C$2:$C$623,W$1,'Pres Converted'!$B$2:$B$623,$A30)</f>
        <v>979</v>
      </c>
      <c r="X30">
        <f>SUMIFS('Pres Converted'!I$2:I$623,'Pres Converted'!$C$2:$C$623,X$1,'Pres Converted'!$B$2:$B$623,$A30)</f>
        <v>346</v>
      </c>
      <c r="Y30">
        <f>SUMIFS('Pres Converted'!J$2:J$623,'Pres Converted'!$C$2:$C$623,Y$1,'Pres Converted'!$B$2:$B$623,$A30)</f>
        <v>249</v>
      </c>
      <c r="Z30">
        <f>SUMIFS('Pres Converted'!K$2:K$623,'Pres Converted'!$C$2:$C$623,Z$1,'Pres Converted'!$B$2:$B$623,$A30)</f>
        <v>2</v>
      </c>
      <c r="AA30">
        <f>SUMIFS('Pres Converted'!L$2:L$623,'Pres Converted'!$C$2:$C$623,AA$1,'Pres Converted'!$B$2:$B$623,$A30)</f>
        <v>15</v>
      </c>
      <c r="AB30">
        <f>SUMIFS('Pres Converted'!M$2:M$623,'Pres Converted'!$C$2:$C$623,AB$1,'Pres Converted'!$B$2:$B$623,$A30)</f>
        <v>1</v>
      </c>
      <c r="AC30">
        <f>SUMIFS('Pres Converted'!N$2:N$623,'Pres Converted'!$C$2:$C$623,AC$1,'Pres Converted'!$B$2:$B$623,$A30)</f>
        <v>0</v>
      </c>
      <c r="AD30">
        <f>SUMIFS('Pres Converted'!O$2:O$623,'Pres Converted'!$C$2:$C$623,AD$1,'Pres Converted'!$B$2:$B$623,$A30)</f>
        <v>9</v>
      </c>
      <c r="AE30">
        <f>SUMIFS('Pres Converted'!P$2:P$623,'Pres Converted'!$C$2:$C$623,AE$1,'Pres Converted'!$B$2:$B$623,$A30)</f>
        <v>352</v>
      </c>
      <c r="AF30">
        <f>SUMIFS('Pres Converted'!Q$2:Q$623,'Pres Converted'!$C$2:$C$623,AF$1,'Pres Converted'!$B$2:$B$623,$A30)</f>
        <v>4</v>
      </c>
      <c r="AG30">
        <f>SUMIFS('Pres Converted'!R$2:R$623,'Pres Converted'!$C$2:$C$623,AG$1,'Pres Converted'!$B$2:$B$623,$A30)</f>
        <v>1</v>
      </c>
      <c r="AH30">
        <f t="shared" si="11"/>
        <v>0.35342185903983658</v>
      </c>
      <c r="AI30">
        <f t="shared" si="12"/>
        <v>2.0429009193054137E-3</v>
      </c>
      <c r="AJ30">
        <f t="shared" si="13"/>
        <v>0.254341164453524</v>
      </c>
      <c r="AK30">
        <f t="shared" si="14"/>
        <v>9.1930541368743617E-3</v>
      </c>
      <c r="AL30">
        <f t="shared" si="15"/>
        <v>0.3595505617977528</v>
      </c>
      <c r="AM30">
        <f t="shared" si="16"/>
        <v>1.5321756894790603E-2</v>
      </c>
      <c r="AN30">
        <f t="shared" si="17"/>
        <v>1.0214504596527069E-3</v>
      </c>
      <c r="AO30">
        <f t="shared" si="18"/>
        <v>0</v>
      </c>
      <c r="AP30">
        <f t="shared" si="19"/>
        <v>4.0858018386108275E-3</v>
      </c>
      <c r="AQ30">
        <f t="shared" si="20"/>
        <v>1.0214504596527069E-3</v>
      </c>
      <c r="AR30">
        <f>SUMIFS('Pres Converted'!S$2:S$623,'Pres Converted'!$C$2:$C$623,AR$1,'Pres Converted'!$B$2:$B$623,$A30)</f>
        <v>950</v>
      </c>
      <c r="AS30">
        <f>SUMIFS('Pres Converted'!I$2:I$623,'Pres Converted'!$C$2:$C$623,AS$1,'Pres Converted'!$B$2:$B$623,$A30)</f>
        <v>259</v>
      </c>
      <c r="AT30">
        <f>SUMIFS('Pres Converted'!J$2:J$623,'Pres Converted'!$C$2:$C$623,AT$1,'Pres Converted'!$B$2:$B$623,$A30)</f>
        <v>141</v>
      </c>
      <c r="AU30">
        <f>SUMIFS('Pres Converted'!K$2:K$623,'Pres Converted'!$C$2:$C$623,AU$1,'Pres Converted'!$B$2:$B$623,$A30)</f>
        <v>0</v>
      </c>
      <c r="AV30">
        <f>SUMIFS('Pres Converted'!L$2:L$623,'Pres Converted'!$C$2:$C$623,AV$1,'Pres Converted'!$B$2:$B$623,$A30)</f>
        <v>8</v>
      </c>
      <c r="AW30">
        <f>SUMIFS('Pres Converted'!M$2:M$623,'Pres Converted'!$C$2:$C$623,AW$1,'Pres Converted'!$B$2:$B$623,$A30)</f>
        <v>3</v>
      </c>
      <c r="AX30">
        <f>SUMIFS('Pres Converted'!N$2:N$623,'Pres Converted'!$C$2:$C$623,AX$1,'Pres Converted'!$B$2:$B$623,$A30)</f>
        <v>1</v>
      </c>
      <c r="AY30">
        <f>SUMIFS('Pres Converted'!O$2:O$623,'Pres Converted'!$C$2:$C$623,AY$1,'Pres Converted'!$B$2:$B$623,$A30)</f>
        <v>8</v>
      </c>
      <c r="AZ30">
        <f>SUMIFS('Pres Converted'!P$2:P$623,'Pres Converted'!$C$2:$C$623,AZ$1,'Pres Converted'!$B$2:$B$623,$A30)</f>
        <v>527</v>
      </c>
      <c r="BA30">
        <f>SUMIFS('Pres Converted'!Q$2:Q$623,'Pres Converted'!$C$2:$C$623,BA$1,'Pres Converted'!$B$2:$B$623,$A30)</f>
        <v>1</v>
      </c>
      <c r="BB30">
        <f>SUMIFS('Pres Converted'!R$2:R$623,'Pres Converted'!$C$2:$C$623,BB$1,'Pres Converted'!$B$2:$B$623,$A30)</f>
        <v>2</v>
      </c>
      <c r="BC30">
        <f t="shared" si="21"/>
        <v>0.27263157894736845</v>
      </c>
      <c r="BD30">
        <f t="shared" si="22"/>
        <v>0</v>
      </c>
      <c r="BE30">
        <f t="shared" si="23"/>
        <v>0.14842105263157895</v>
      </c>
      <c r="BF30">
        <f t="shared" si="24"/>
        <v>8.4210526315789472E-3</v>
      </c>
      <c r="BG30">
        <f t="shared" si="25"/>
        <v>0.55473684210526319</v>
      </c>
      <c r="BH30">
        <f t="shared" si="26"/>
        <v>8.4210526315789472E-3</v>
      </c>
      <c r="BI30">
        <f t="shared" si="27"/>
        <v>3.1578947368421052E-3</v>
      </c>
      <c r="BJ30">
        <f t="shared" si="28"/>
        <v>1.0526315789473684E-3</v>
      </c>
      <c r="BK30">
        <f t="shared" si="29"/>
        <v>1.0526315789473684E-3</v>
      </c>
      <c r="BL30">
        <f t="shared" si="30"/>
        <v>2.1052631578947368E-3</v>
      </c>
      <c r="BM30">
        <f t="shared" si="31"/>
        <v>7034</v>
      </c>
      <c r="BN30">
        <f t="shared" si="32"/>
        <v>2459</v>
      </c>
      <c r="BO30">
        <f t="shared" si="33"/>
        <v>1522</v>
      </c>
      <c r="BP30">
        <f t="shared" si="34"/>
        <v>5</v>
      </c>
      <c r="BQ30">
        <f t="shared" si="35"/>
        <v>104</v>
      </c>
      <c r="BR30">
        <f t="shared" si="36"/>
        <v>11</v>
      </c>
      <c r="BS30">
        <f t="shared" si="37"/>
        <v>13</v>
      </c>
      <c r="BT30">
        <f t="shared" si="38"/>
        <v>62</v>
      </c>
      <c r="BU30">
        <f t="shared" si="39"/>
        <v>2825</v>
      </c>
      <c r="BV30">
        <f t="shared" si="40"/>
        <v>20</v>
      </c>
      <c r="BW30">
        <f t="shared" si="41"/>
        <v>13</v>
      </c>
      <c r="BX30">
        <f t="shared" si="42"/>
        <v>0.34958771680409439</v>
      </c>
      <c r="BY30">
        <f t="shared" si="43"/>
        <v>7.108330963889679E-4</v>
      </c>
      <c r="BZ30">
        <f t="shared" si="44"/>
        <v>0.21637759454080183</v>
      </c>
      <c r="CA30">
        <f t="shared" si="45"/>
        <v>8.8143303952232018E-3</v>
      </c>
      <c r="CB30">
        <f t="shared" si="46"/>
        <v>0.40162069945976686</v>
      </c>
      <c r="CC30">
        <f t="shared" si="47"/>
        <v>1.4785328404890531E-2</v>
      </c>
      <c r="CD30">
        <f t="shared" si="48"/>
        <v>1.5638328120557293E-3</v>
      </c>
      <c r="CE30">
        <f t="shared" si="49"/>
        <v>1.8481660506113164E-3</v>
      </c>
      <c r="CF30">
        <f t="shared" si="50"/>
        <v>2.8433323855558716E-3</v>
      </c>
      <c r="CG30">
        <f t="shared" si="51"/>
        <v>1.8481660506113164E-3</v>
      </c>
      <c r="CH30" s="193">
        <f t="shared" si="52"/>
        <v>4.4016206994597669</v>
      </c>
    </row>
    <row r="31" spans="1:86" ht="14.4" x14ac:dyDescent="0.25">
      <c r="A31" s="211">
        <f t="shared" si="53"/>
        <v>29</v>
      </c>
      <c r="B31">
        <f>SUMIFS('Pres Converted'!S$2:S$623,'Pres Converted'!$C$2:$C$623,B$1,'Pres Converted'!$B$2:$B$623,$A31)</f>
        <v>5859</v>
      </c>
      <c r="C31">
        <f>SUMIFS('Pres Converted'!I$2:I$623,'Pres Converted'!$C$2:$C$623,C$1,'Pres Converted'!$B$2:$B$623,$A31)</f>
        <v>1733</v>
      </c>
      <c r="D31">
        <f>SUMIFS('Pres Converted'!J$2:J$623,'Pres Converted'!$C$2:$C$623,D$1,'Pres Converted'!$B$2:$B$623,$A31)</f>
        <v>2494</v>
      </c>
      <c r="E31">
        <f>SUMIFS('Pres Converted'!K$2:K$623,'Pres Converted'!$C$2:$C$623,E$1,'Pres Converted'!$B$2:$B$623,$A31)</f>
        <v>11</v>
      </c>
      <c r="F31">
        <f>SUMIFS('Pres Converted'!L$2:L$623,'Pres Converted'!$C$2:$C$623,F$1,'Pres Converted'!$B$2:$B$623,$A31)</f>
        <v>39</v>
      </c>
      <c r="G31">
        <f>SUMIFS('Pres Converted'!M$2:M$623,'Pres Converted'!$C$2:$C$623,G$1,'Pres Converted'!$B$2:$B$623,$A31)</f>
        <v>20</v>
      </c>
      <c r="H31">
        <f>SUMIFS('Pres Converted'!N$2:N$623,'Pres Converted'!$C$2:$C$623,H$1,'Pres Converted'!$B$2:$B$623,$A31)</f>
        <v>13</v>
      </c>
      <c r="I31">
        <f>SUMIFS('Pres Converted'!O$2:O$623,'Pres Converted'!$C$2:$C$623,I$1,'Pres Converted'!$B$2:$B$623,$A31)</f>
        <v>41</v>
      </c>
      <c r="J31">
        <f>SUMIFS('Pres Converted'!P$2:P$623,'Pres Converted'!$C$2:$C$623,J$1,'Pres Converted'!$B$2:$B$623,$A31)</f>
        <v>1495</v>
      </c>
      <c r="K31">
        <f>SUMIFS('Pres Converted'!Q$2:Q$623,'Pres Converted'!$C$2:$C$623,K$1,'Pres Converted'!$B$2:$B$623,$A31)</f>
        <v>5</v>
      </c>
      <c r="L31">
        <f>SUMIFS('Pres Converted'!R$2:R$623,'Pres Converted'!$C$2:$C$623,L$1,'Pres Converted'!$B$2:$B$623,$A31)</f>
        <v>8</v>
      </c>
      <c r="M31">
        <f t="shared" si="0"/>
        <v>0.29578426352619902</v>
      </c>
      <c r="N31">
        <f t="shared" si="1"/>
        <v>1.8774534903567162E-3</v>
      </c>
      <c r="O31">
        <f t="shared" si="2"/>
        <v>0.4256699095408773</v>
      </c>
      <c r="P31">
        <f t="shared" si="3"/>
        <v>6.9977811913295787E-3</v>
      </c>
      <c r="Q31">
        <f t="shared" si="4"/>
        <v>0.25516299709848095</v>
      </c>
      <c r="R31">
        <f t="shared" si="5"/>
        <v>6.6564260112647209E-3</v>
      </c>
      <c r="S31">
        <f t="shared" si="6"/>
        <v>3.4135518006485747E-3</v>
      </c>
      <c r="T31">
        <f t="shared" si="7"/>
        <v>2.2188086704215738E-3</v>
      </c>
      <c r="U31">
        <f t="shared" si="8"/>
        <v>8.5338795016214367E-4</v>
      </c>
      <c r="V31">
        <f t="shared" si="9"/>
        <v>1.36542072025943E-3</v>
      </c>
      <c r="W31">
        <f>SUMIFS('Pres Converted'!S$2:S$623,'Pres Converted'!$C$2:$C$623,W$1,'Pres Converted'!$B$2:$B$623,$A31)</f>
        <v>992</v>
      </c>
      <c r="X31">
        <f>SUMIFS('Pres Converted'!I$2:I$623,'Pres Converted'!$C$2:$C$623,X$1,'Pres Converted'!$B$2:$B$623,$A31)</f>
        <v>274</v>
      </c>
      <c r="Y31">
        <f>SUMIFS('Pres Converted'!J$2:J$623,'Pres Converted'!$C$2:$C$623,Y$1,'Pres Converted'!$B$2:$B$623,$A31)</f>
        <v>473</v>
      </c>
      <c r="Z31">
        <f>SUMIFS('Pres Converted'!K$2:K$623,'Pres Converted'!$C$2:$C$623,Z$1,'Pres Converted'!$B$2:$B$623,$A31)</f>
        <v>4</v>
      </c>
      <c r="AA31">
        <f>SUMIFS('Pres Converted'!L$2:L$623,'Pres Converted'!$C$2:$C$623,AA$1,'Pres Converted'!$B$2:$B$623,$A31)</f>
        <v>5</v>
      </c>
      <c r="AB31">
        <f>SUMIFS('Pres Converted'!M$2:M$623,'Pres Converted'!$C$2:$C$623,AB$1,'Pres Converted'!$B$2:$B$623,$A31)</f>
        <v>1</v>
      </c>
      <c r="AC31">
        <f>SUMIFS('Pres Converted'!N$2:N$623,'Pres Converted'!$C$2:$C$623,AC$1,'Pres Converted'!$B$2:$B$623,$A31)</f>
        <v>2</v>
      </c>
      <c r="AD31">
        <f>SUMIFS('Pres Converted'!O$2:O$623,'Pres Converted'!$C$2:$C$623,AD$1,'Pres Converted'!$B$2:$B$623,$A31)</f>
        <v>7</v>
      </c>
      <c r="AE31">
        <f>SUMIFS('Pres Converted'!P$2:P$623,'Pres Converted'!$C$2:$C$623,AE$1,'Pres Converted'!$B$2:$B$623,$A31)</f>
        <v>223</v>
      </c>
      <c r="AF31">
        <f>SUMIFS('Pres Converted'!Q$2:Q$623,'Pres Converted'!$C$2:$C$623,AF$1,'Pres Converted'!$B$2:$B$623,$A31)</f>
        <v>1</v>
      </c>
      <c r="AG31">
        <f>SUMIFS('Pres Converted'!R$2:R$623,'Pres Converted'!$C$2:$C$623,AG$1,'Pres Converted'!$B$2:$B$623,$A31)</f>
        <v>2</v>
      </c>
      <c r="AH31">
        <f t="shared" si="11"/>
        <v>0.27620967741935482</v>
      </c>
      <c r="AI31">
        <f t="shared" si="12"/>
        <v>4.0322580645161289E-3</v>
      </c>
      <c r="AJ31">
        <f t="shared" si="13"/>
        <v>0.47681451612903225</v>
      </c>
      <c r="AK31">
        <f t="shared" si="14"/>
        <v>7.0564516129032256E-3</v>
      </c>
      <c r="AL31">
        <f t="shared" si="15"/>
        <v>0.22479838709677419</v>
      </c>
      <c r="AM31">
        <f t="shared" si="16"/>
        <v>5.0403225806451612E-3</v>
      </c>
      <c r="AN31">
        <f t="shared" si="17"/>
        <v>1.0080645161290322E-3</v>
      </c>
      <c r="AO31">
        <f t="shared" si="18"/>
        <v>2.0161290322580645E-3</v>
      </c>
      <c r="AP31">
        <f t="shared" si="19"/>
        <v>1.0080645161290322E-3</v>
      </c>
      <c r="AQ31">
        <f t="shared" si="20"/>
        <v>2.0161290322580645E-3</v>
      </c>
      <c r="AR31">
        <f>SUMIFS('Pres Converted'!S$2:S$623,'Pres Converted'!$C$2:$C$623,AR$1,'Pres Converted'!$B$2:$B$623,$A31)</f>
        <v>772</v>
      </c>
      <c r="AS31">
        <f>SUMIFS('Pres Converted'!I$2:I$623,'Pres Converted'!$C$2:$C$623,AS$1,'Pres Converted'!$B$2:$B$623,$A31)</f>
        <v>198</v>
      </c>
      <c r="AT31">
        <f>SUMIFS('Pres Converted'!J$2:J$623,'Pres Converted'!$C$2:$C$623,AT$1,'Pres Converted'!$B$2:$B$623,$A31)</f>
        <v>249</v>
      </c>
      <c r="AU31">
        <f>SUMIFS('Pres Converted'!K$2:K$623,'Pres Converted'!$C$2:$C$623,AU$1,'Pres Converted'!$B$2:$B$623,$A31)</f>
        <v>1</v>
      </c>
      <c r="AV31">
        <f>SUMIFS('Pres Converted'!L$2:L$623,'Pres Converted'!$C$2:$C$623,AV$1,'Pres Converted'!$B$2:$B$623,$A31)</f>
        <v>5</v>
      </c>
      <c r="AW31">
        <f>SUMIFS('Pres Converted'!M$2:M$623,'Pres Converted'!$C$2:$C$623,AW$1,'Pres Converted'!$B$2:$B$623,$A31)</f>
        <v>2</v>
      </c>
      <c r="AX31">
        <f>SUMIFS('Pres Converted'!N$2:N$623,'Pres Converted'!$C$2:$C$623,AX$1,'Pres Converted'!$B$2:$B$623,$A31)</f>
        <v>1</v>
      </c>
      <c r="AY31">
        <f>SUMIFS('Pres Converted'!O$2:O$623,'Pres Converted'!$C$2:$C$623,AY$1,'Pres Converted'!$B$2:$B$623,$A31)</f>
        <v>7</v>
      </c>
      <c r="AZ31">
        <f>SUMIFS('Pres Converted'!P$2:P$623,'Pres Converted'!$C$2:$C$623,AZ$1,'Pres Converted'!$B$2:$B$623,$A31)</f>
        <v>308</v>
      </c>
      <c r="BA31">
        <f>SUMIFS('Pres Converted'!Q$2:Q$623,'Pres Converted'!$C$2:$C$623,BA$1,'Pres Converted'!$B$2:$B$623,$A31)</f>
        <v>0</v>
      </c>
      <c r="BB31">
        <f>SUMIFS('Pres Converted'!R$2:R$623,'Pres Converted'!$C$2:$C$623,BB$1,'Pres Converted'!$B$2:$B$623,$A31)</f>
        <v>1</v>
      </c>
      <c r="BC31">
        <f t="shared" si="21"/>
        <v>0.25647668393782386</v>
      </c>
      <c r="BD31">
        <f t="shared" si="22"/>
        <v>1.2953367875647669E-3</v>
      </c>
      <c r="BE31">
        <f t="shared" si="23"/>
        <v>0.32253886010362692</v>
      </c>
      <c r="BF31">
        <f t="shared" si="24"/>
        <v>9.0673575129533671E-3</v>
      </c>
      <c r="BG31">
        <f t="shared" si="25"/>
        <v>0.39896373056994816</v>
      </c>
      <c r="BH31">
        <f t="shared" si="26"/>
        <v>6.4766839378238338E-3</v>
      </c>
      <c r="BI31">
        <f t="shared" si="27"/>
        <v>2.5906735751295338E-3</v>
      </c>
      <c r="BJ31">
        <f t="shared" si="28"/>
        <v>1.2953367875647669E-3</v>
      </c>
      <c r="BK31">
        <f t="shared" si="29"/>
        <v>0</v>
      </c>
      <c r="BL31">
        <f t="shared" si="30"/>
        <v>1.2953367875647669E-3</v>
      </c>
      <c r="BM31">
        <f t="shared" si="31"/>
        <v>7623</v>
      </c>
      <c r="BN31">
        <f t="shared" si="32"/>
        <v>2205</v>
      </c>
      <c r="BO31">
        <f t="shared" si="33"/>
        <v>3216</v>
      </c>
      <c r="BP31">
        <f t="shared" si="34"/>
        <v>16</v>
      </c>
      <c r="BQ31">
        <f t="shared" si="35"/>
        <v>49</v>
      </c>
      <c r="BR31">
        <f t="shared" si="36"/>
        <v>23</v>
      </c>
      <c r="BS31">
        <f t="shared" si="37"/>
        <v>16</v>
      </c>
      <c r="BT31">
        <f t="shared" si="38"/>
        <v>55</v>
      </c>
      <c r="BU31">
        <f t="shared" si="39"/>
        <v>2026</v>
      </c>
      <c r="BV31">
        <f t="shared" si="40"/>
        <v>6</v>
      </c>
      <c r="BW31">
        <f t="shared" si="41"/>
        <v>11</v>
      </c>
      <c r="BX31">
        <f t="shared" si="42"/>
        <v>0.28925619834710742</v>
      </c>
      <c r="BY31">
        <f t="shared" si="43"/>
        <v>2.0989111898202808E-3</v>
      </c>
      <c r="BZ31">
        <f t="shared" si="44"/>
        <v>0.42188114915387642</v>
      </c>
      <c r="CA31">
        <f t="shared" si="45"/>
        <v>7.215007215007215E-3</v>
      </c>
      <c r="CB31">
        <f t="shared" si="46"/>
        <v>0.26577462941099306</v>
      </c>
      <c r="CC31">
        <f t="shared" si="47"/>
        <v>6.4279155188246093E-3</v>
      </c>
      <c r="CD31">
        <f t="shared" si="48"/>
        <v>3.0171848353666535E-3</v>
      </c>
      <c r="CE31">
        <f t="shared" si="49"/>
        <v>2.0989111898202808E-3</v>
      </c>
      <c r="CF31">
        <f t="shared" si="50"/>
        <v>7.8709169618260523E-4</v>
      </c>
      <c r="CG31">
        <f t="shared" si="51"/>
        <v>1.443001443001443E-3</v>
      </c>
      <c r="CH31" s="193">
        <f t="shared" si="52"/>
        <v>2.4218811491538763</v>
      </c>
    </row>
    <row r="32" spans="1:86" ht="14.4" x14ac:dyDescent="0.25">
      <c r="A32" s="211">
        <f t="shared" si="53"/>
        <v>30</v>
      </c>
      <c r="B32">
        <f>SUMIFS('Pres Converted'!S$2:S$623,'Pres Converted'!$C$2:$C$623,B$1,'Pres Converted'!$B$2:$B$623,$A32)</f>
        <v>4806</v>
      </c>
      <c r="C32">
        <f>SUMIFS('Pres Converted'!I$2:I$623,'Pres Converted'!$C$2:$C$623,C$1,'Pres Converted'!$B$2:$B$623,$A32)</f>
        <v>1889</v>
      </c>
      <c r="D32">
        <f>SUMIFS('Pres Converted'!J$2:J$623,'Pres Converted'!$C$2:$C$623,D$1,'Pres Converted'!$B$2:$B$623,$A32)</f>
        <v>1409</v>
      </c>
      <c r="E32">
        <f>SUMIFS('Pres Converted'!K$2:K$623,'Pres Converted'!$C$2:$C$623,E$1,'Pres Converted'!$B$2:$B$623,$A32)</f>
        <v>9</v>
      </c>
      <c r="F32">
        <f>SUMIFS('Pres Converted'!L$2:L$623,'Pres Converted'!$C$2:$C$623,F$1,'Pres Converted'!$B$2:$B$623,$A32)</f>
        <v>31</v>
      </c>
      <c r="G32">
        <f>SUMIFS('Pres Converted'!M$2:M$623,'Pres Converted'!$C$2:$C$623,G$1,'Pres Converted'!$B$2:$B$623,$A32)</f>
        <v>9</v>
      </c>
      <c r="H32">
        <f>SUMIFS('Pres Converted'!N$2:N$623,'Pres Converted'!$C$2:$C$623,H$1,'Pres Converted'!$B$2:$B$623,$A32)</f>
        <v>11</v>
      </c>
      <c r="I32">
        <f>SUMIFS('Pres Converted'!O$2:O$623,'Pres Converted'!$C$2:$C$623,I$1,'Pres Converted'!$B$2:$B$623,$A32)</f>
        <v>23</v>
      </c>
      <c r="J32">
        <f>SUMIFS('Pres Converted'!P$2:P$623,'Pres Converted'!$C$2:$C$623,J$1,'Pres Converted'!$B$2:$B$623,$A32)</f>
        <v>1413</v>
      </c>
      <c r="K32">
        <f>SUMIFS('Pres Converted'!Q$2:Q$623,'Pres Converted'!$C$2:$C$623,K$1,'Pres Converted'!$B$2:$B$623,$A32)</f>
        <v>2</v>
      </c>
      <c r="L32">
        <f>SUMIFS('Pres Converted'!R$2:R$623,'Pres Converted'!$C$2:$C$623,L$1,'Pres Converted'!$B$2:$B$623,$A32)</f>
        <v>10</v>
      </c>
      <c r="M32">
        <f t="shared" si="0"/>
        <v>0.39305035372451103</v>
      </c>
      <c r="N32">
        <f t="shared" si="1"/>
        <v>1.8726591760299626E-3</v>
      </c>
      <c r="O32">
        <f t="shared" si="2"/>
        <v>0.29317519766957967</v>
      </c>
      <c r="P32">
        <f t="shared" si="3"/>
        <v>4.78568456096546E-3</v>
      </c>
      <c r="Q32">
        <f t="shared" si="4"/>
        <v>0.29400749063670412</v>
      </c>
      <c r="R32">
        <f t="shared" si="5"/>
        <v>6.4502704952143159E-3</v>
      </c>
      <c r="S32">
        <f t="shared" si="6"/>
        <v>1.8726591760299626E-3</v>
      </c>
      <c r="T32">
        <f t="shared" si="7"/>
        <v>2.2888056595921765E-3</v>
      </c>
      <c r="U32">
        <f t="shared" si="8"/>
        <v>4.1614648356221392E-4</v>
      </c>
      <c r="V32">
        <f t="shared" si="9"/>
        <v>2.0807324178110697E-3</v>
      </c>
      <c r="W32">
        <f>SUMIFS('Pres Converted'!S$2:S$623,'Pres Converted'!$C$2:$C$623,W$1,'Pres Converted'!$B$2:$B$623,$A32)</f>
        <v>737</v>
      </c>
      <c r="X32">
        <f>SUMIFS('Pres Converted'!I$2:I$623,'Pres Converted'!$C$2:$C$623,X$1,'Pres Converted'!$B$2:$B$623,$A32)</f>
        <v>300</v>
      </c>
      <c r="Y32">
        <f>SUMIFS('Pres Converted'!J$2:J$623,'Pres Converted'!$C$2:$C$623,Y$1,'Pres Converted'!$B$2:$B$623,$A32)</f>
        <v>258</v>
      </c>
      <c r="Z32">
        <f>SUMIFS('Pres Converted'!K$2:K$623,'Pres Converted'!$C$2:$C$623,Z$1,'Pres Converted'!$B$2:$B$623,$A32)</f>
        <v>0</v>
      </c>
      <c r="AA32">
        <f>SUMIFS('Pres Converted'!L$2:L$623,'Pres Converted'!$C$2:$C$623,AA$1,'Pres Converted'!$B$2:$B$623,$A32)</f>
        <v>5</v>
      </c>
      <c r="AB32">
        <f>SUMIFS('Pres Converted'!M$2:M$623,'Pres Converted'!$C$2:$C$623,AB$1,'Pres Converted'!$B$2:$B$623,$A32)</f>
        <v>2</v>
      </c>
      <c r="AC32">
        <f>SUMIFS('Pres Converted'!N$2:N$623,'Pres Converted'!$C$2:$C$623,AC$1,'Pres Converted'!$B$2:$B$623,$A32)</f>
        <v>0</v>
      </c>
      <c r="AD32">
        <f>SUMIFS('Pres Converted'!O$2:O$623,'Pres Converted'!$C$2:$C$623,AD$1,'Pres Converted'!$B$2:$B$623,$A32)</f>
        <v>2</v>
      </c>
      <c r="AE32">
        <f>SUMIFS('Pres Converted'!P$2:P$623,'Pres Converted'!$C$2:$C$623,AE$1,'Pres Converted'!$B$2:$B$623,$A32)</f>
        <v>168</v>
      </c>
      <c r="AF32">
        <f>SUMIFS('Pres Converted'!Q$2:Q$623,'Pres Converted'!$C$2:$C$623,AF$1,'Pres Converted'!$B$2:$B$623,$A32)</f>
        <v>0</v>
      </c>
      <c r="AG32">
        <f>SUMIFS('Pres Converted'!R$2:R$623,'Pres Converted'!$C$2:$C$623,AG$1,'Pres Converted'!$B$2:$B$623,$A32)</f>
        <v>2</v>
      </c>
      <c r="AH32">
        <f t="shared" si="11"/>
        <v>0.40705563093622793</v>
      </c>
      <c r="AI32">
        <f t="shared" si="12"/>
        <v>0</v>
      </c>
      <c r="AJ32">
        <f t="shared" si="13"/>
        <v>0.35006784260515605</v>
      </c>
      <c r="AK32">
        <f t="shared" si="14"/>
        <v>2.7137042062415195E-3</v>
      </c>
      <c r="AL32">
        <f t="shared" si="15"/>
        <v>0.22795115332428764</v>
      </c>
      <c r="AM32">
        <f t="shared" si="16"/>
        <v>6.7842605156037995E-3</v>
      </c>
      <c r="AN32">
        <f t="shared" si="17"/>
        <v>2.7137042062415195E-3</v>
      </c>
      <c r="AO32">
        <f t="shared" si="18"/>
        <v>0</v>
      </c>
      <c r="AP32">
        <f t="shared" si="19"/>
        <v>0</v>
      </c>
      <c r="AQ32">
        <f t="shared" si="20"/>
        <v>2.7137042062415195E-3</v>
      </c>
      <c r="AR32">
        <f>SUMIFS('Pres Converted'!S$2:S$623,'Pres Converted'!$C$2:$C$623,AR$1,'Pres Converted'!$B$2:$B$623,$A32)</f>
        <v>790</v>
      </c>
      <c r="AS32">
        <f>SUMIFS('Pres Converted'!I$2:I$623,'Pres Converted'!$C$2:$C$623,AS$1,'Pres Converted'!$B$2:$B$623,$A32)</f>
        <v>245</v>
      </c>
      <c r="AT32">
        <f>SUMIFS('Pres Converted'!J$2:J$623,'Pres Converted'!$C$2:$C$623,AT$1,'Pres Converted'!$B$2:$B$623,$A32)</f>
        <v>193</v>
      </c>
      <c r="AU32">
        <f>SUMIFS('Pres Converted'!K$2:K$623,'Pres Converted'!$C$2:$C$623,AU$1,'Pres Converted'!$B$2:$B$623,$A32)</f>
        <v>2</v>
      </c>
      <c r="AV32">
        <f>SUMIFS('Pres Converted'!L$2:L$623,'Pres Converted'!$C$2:$C$623,AV$1,'Pres Converted'!$B$2:$B$623,$A32)</f>
        <v>6</v>
      </c>
      <c r="AW32">
        <f>SUMIFS('Pres Converted'!M$2:M$623,'Pres Converted'!$C$2:$C$623,AW$1,'Pres Converted'!$B$2:$B$623,$A32)</f>
        <v>2</v>
      </c>
      <c r="AX32">
        <f>SUMIFS('Pres Converted'!N$2:N$623,'Pres Converted'!$C$2:$C$623,AX$1,'Pres Converted'!$B$2:$B$623,$A32)</f>
        <v>3</v>
      </c>
      <c r="AY32">
        <f>SUMIFS('Pres Converted'!O$2:O$623,'Pres Converted'!$C$2:$C$623,AY$1,'Pres Converted'!$B$2:$B$623,$A32)</f>
        <v>7</v>
      </c>
      <c r="AZ32">
        <f>SUMIFS('Pres Converted'!P$2:P$623,'Pres Converted'!$C$2:$C$623,AZ$1,'Pres Converted'!$B$2:$B$623,$A32)</f>
        <v>331</v>
      </c>
      <c r="BA32">
        <f>SUMIFS('Pres Converted'!Q$2:Q$623,'Pres Converted'!$C$2:$C$623,BA$1,'Pres Converted'!$B$2:$B$623,$A32)</f>
        <v>0</v>
      </c>
      <c r="BB32">
        <f>SUMIFS('Pres Converted'!R$2:R$623,'Pres Converted'!$C$2:$C$623,BB$1,'Pres Converted'!$B$2:$B$623,$A32)</f>
        <v>1</v>
      </c>
      <c r="BC32">
        <f t="shared" si="21"/>
        <v>0.310126582278481</v>
      </c>
      <c r="BD32">
        <f t="shared" si="22"/>
        <v>2.5316455696202532E-3</v>
      </c>
      <c r="BE32">
        <f t="shared" si="23"/>
        <v>0.24430379746835443</v>
      </c>
      <c r="BF32">
        <f t="shared" si="24"/>
        <v>8.8607594936708865E-3</v>
      </c>
      <c r="BG32">
        <f t="shared" si="25"/>
        <v>0.41898734177215191</v>
      </c>
      <c r="BH32">
        <f t="shared" si="26"/>
        <v>7.5949367088607592E-3</v>
      </c>
      <c r="BI32">
        <f t="shared" si="27"/>
        <v>2.5316455696202532E-3</v>
      </c>
      <c r="BJ32">
        <f t="shared" si="28"/>
        <v>3.7974683544303796E-3</v>
      </c>
      <c r="BK32">
        <f t="shared" si="29"/>
        <v>0</v>
      </c>
      <c r="BL32">
        <f t="shared" si="30"/>
        <v>1.2658227848101266E-3</v>
      </c>
      <c r="BM32">
        <f t="shared" si="31"/>
        <v>6333</v>
      </c>
      <c r="BN32">
        <f t="shared" si="32"/>
        <v>2434</v>
      </c>
      <c r="BO32">
        <f t="shared" si="33"/>
        <v>1860</v>
      </c>
      <c r="BP32">
        <f t="shared" si="34"/>
        <v>11</v>
      </c>
      <c r="BQ32">
        <f t="shared" si="35"/>
        <v>42</v>
      </c>
      <c r="BR32">
        <f t="shared" si="36"/>
        <v>13</v>
      </c>
      <c r="BS32">
        <f t="shared" si="37"/>
        <v>14</v>
      </c>
      <c r="BT32">
        <f t="shared" si="38"/>
        <v>32</v>
      </c>
      <c r="BU32">
        <f t="shared" si="39"/>
        <v>1912</v>
      </c>
      <c r="BV32">
        <f t="shared" si="40"/>
        <v>2</v>
      </c>
      <c r="BW32">
        <f t="shared" si="41"/>
        <v>13</v>
      </c>
      <c r="BX32">
        <f t="shared" si="42"/>
        <v>0.38433601768514131</v>
      </c>
      <c r="BY32">
        <f t="shared" si="43"/>
        <v>1.7369335228169904E-3</v>
      </c>
      <c r="BZ32">
        <f t="shared" si="44"/>
        <v>0.29369966840360018</v>
      </c>
      <c r="CA32">
        <f t="shared" si="45"/>
        <v>5.0528975209221541E-3</v>
      </c>
      <c r="CB32">
        <f t="shared" si="46"/>
        <v>0.30191062687509868</v>
      </c>
      <c r="CC32">
        <f t="shared" si="47"/>
        <v>6.631927996210327E-3</v>
      </c>
      <c r="CD32">
        <f t="shared" si="48"/>
        <v>2.0527396178746248E-3</v>
      </c>
      <c r="CE32">
        <f t="shared" si="49"/>
        <v>2.2106426654034425E-3</v>
      </c>
      <c r="CF32">
        <f t="shared" si="50"/>
        <v>3.1580609505763463E-4</v>
      </c>
      <c r="CG32">
        <f t="shared" si="51"/>
        <v>2.0527396178746248E-3</v>
      </c>
      <c r="CH32" s="193">
        <f t="shared" si="52"/>
        <v>0.38433601768514131</v>
      </c>
    </row>
    <row r="33" spans="1:86" ht="14.4" x14ac:dyDescent="0.25">
      <c r="A33" s="211">
        <f t="shared" si="53"/>
        <v>31</v>
      </c>
      <c r="B33">
        <f>SUMIFS('Pres Converted'!S$2:S$623,'Pres Converted'!$C$2:$C$623,B$1,'Pres Converted'!$B$2:$B$623,$A33)</f>
        <v>4797</v>
      </c>
      <c r="C33">
        <f>SUMIFS('Pres Converted'!I$2:I$623,'Pres Converted'!$C$2:$C$623,C$1,'Pres Converted'!$B$2:$B$623,$A33)</f>
        <v>1744</v>
      </c>
      <c r="D33">
        <f>SUMIFS('Pres Converted'!J$2:J$623,'Pres Converted'!$C$2:$C$623,D$1,'Pres Converted'!$B$2:$B$623,$A33)</f>
        <v>1479</v>
      </c>
      <c r="E33">
        <f>SUMIFS('Pres Converted'!K$2:K$623,'Pres Converted'!$C$2:$C$623,E$1,'Pres Converted'!$B$2:$B$623,$A33)</f>
        <v>7</v>
      </c>
      <c r="F33">
        <f>SUMIFS('Pres Converted'!L$2:L$623,'Pres Converted'!$C$2:$C$623,F$1,'Pres Converted'!$B$2:$B$623,$A33)</f>
        <v>69</v>
      </c>
      <c r="G33">
        <f>SUMIFS('Pres Converted'!M$2:M$623,'Pres Converted'!$C$2:$C$623,G$1,'Pres Converted'!$B$2:$B$623,$A33)</f>
        <v>11</v>
      </c>
      <c r="H33">
        <f>SUMIFS('Pres Converted'!N$2:N$623,'Pres Converted'!$C$2:$C$623,H$1,'Pres Converted'!$B$2:$B$623,$A33)</f>
        <v>12</v>
      </c>
      <c r="I33">
        <f>SUMIFS('Pres Converted'!O$2:O$623,'Pres Converted'!$C$2:$C$623,I$1,'Pres Converted'!$B$2:$B$623,$A33)</f>
        <v>15</v>
      </c>
      <c r="J33">
        <f>SUMIFS('Pres Converted'!P$2:P$623,'Pres Converted'!$C$2:$C$623,J$1,'Pres Converted'!$B$2:$B$623,$A33)</f>
        <v>1448</v>
      </c>
      <c r="K33">
        <f>SUMIFS('Pres Converted'!Q$2:Q$623,'Pres Converted'!$C$2:$C$623,K$1,'Pres Converted'!$B$2:$B$623,$A33)</f>
        <v>6</v>
      </c>
      <c r="L33">
        <f>SUMIFS('Pres Converted'!R$2:R$623,'Pres Converted'!$C$2:$C$623,L$1,'Pres Converted'!$B$2:$B$623,$A33)</f>
        <v>6</v>
      </c>
      <c r="M33">
        <f t="shared" si="0"/>
        <v>0.36356055868250992</v>
      </c>
      <c r="N33">
        <f t="shared" si="1"/>
        <v>1.4592453616843861E-3</v>
      </c>
      <c r="O33">
        <f t="shared" si="2"/>
        <v>0.30831769856160102</v>
      </c>
      <c r="P33">
        <f t="shared" si="3"/>
        <v>3.1269543464665416E-3</v>
      </c>
      <c r="Q33">
        <f t="shared" si="4"/>
        <v>0.30185532624557015</v>
      </c>
      <c r="R33">
        <f t="shared" si="5"/>
        <v>1.4383989993746092E-2</v>
      </c>
      <c r="S33">
        <f t="shared" si="6"/>
        <v>2.2930998540754638E-3</v>
      </c>
      <c r="T33">
        <f t="shared" si="7"/>
        <v>2.5015634771732333E-3</v>
      </c>
      <c r="U33">
        <f t="shared" si="8"/>
        <v>1.2507817385866166E-3</v>
      </c>
      <c r="V33">
        <f t="shared" si="9"/>
        <v>1.2507817385866166E-3</v>
      </c>
      <c r="W33">
        <f>SUMIFS('Pres Converted'!S$2:S$623,'Pres Converted'!$C$2:$C$623,W$1,'Pres Converted'!$B$2:$B$623,$A33)</f>
        <v>723</v>
      </c>
      <c r="X33">
        <f>SUMIFS('Pres Converted'!I$2:I$623,'Pres Converted'!$C$2:$C$623,X$1,'Pres Converted'!$B$2:$B$623,$A33)</f>
        <v>240</v>
      </c>
      <c r="Y33">
        <f>SUMIFS('Pres Converted'!J$2:J$623,'Pres Converted'!$C$2:$C$623,Y$1,'Pres Converted'!$B$2:$B$623,$A33)</f>
        <v>263</v>
      </c>
      <c r="Z33">
        <f>SUMIFS('Pres Converted'!K$2:K$623,'Pres Converted'!$C$2:$C$623,Z$1,'Pres Converted'!$B$2:$B$623,$A33)</f>
        <v>0</v>
      </c>
      <c r="AA33">
        <f>SUMIFS('Pres Converted'!L$2:L$623,'Pres Converted'!$C$2:$C$623,AA$1,'Pres Converted'!$B$2:$B$623,$A33)</f>
        <v>4</v>
      </c>
      <c r="AB33">
        <f>SUMIFS('Pres Converted'!M$2:M$623,'Pres Converted'!$C$2:$C$623,AB$1,'Pres Converted'!$B$2:$B$623,$A33)</f>
        <v>0</v>
      </c>
      <c r="AC33">
        <f>SUMIFS('Pres Converted'!N$2:N$623,'Pres Converted'!$C$2:$C$623,AC$1,'Pres Converted'!$B$2:$B$623,$A33)</f>
        <v>2</v>
      </c>
      <c r="AD33">
        <f>SUMIFS('Pres Converted'!O$2:O$623,'Pres Converted'!$C$2:$C$623,AD$1,'Pres Converted'!$B$2:$B$623,$A33)</f>
        <v>3</v>
      </c>
      <c r="AE33">
        <f>SUMIFS('Pres Converted'!P$2:P$623,'Pres Converted'!$C$2:$C$623,AE$1,'Pres Converted'!$B$2:$B$623,$A33)</f>
        <v>208</v>
      </c>
      <c r="AF33">
        <f>SUMIFS('Pres Converted'!Q$2:Q$623,'Pres Converted'!$C$2:$C$623,AF$1,'Pres Converted'!$B$2:$B$623,$A33)</f>
        <v>1</v>
      </c>
      <c r="AG33">
        <f>SUMIFS('Pres Converted'!R$2:R$623,'Pres Converted'!$C$2:$C$623,AG$1,'Pres Converted'!$B$2:$B$623,$A33)</f>
        <v>2</v>
      </c>
      <c r="AH33">
        <f t="shared" si="11"/>
        <v>0.33195020746887965</v>
      </c>
      <c r="AI33">
        <f t="shared" si="12"/>
        <v>0</v>
      </c>
      <c r="AJ33">
        <f t="shared" si="13"/>
        <v>0.36376210235131395</v>
      </c>
      <c r="AK33">
        <f t="shared" si="14"/>
        <v>4.1493775933609959E-3</v>
      </c>
      <c r="AL33">
        <f t="shared" si="15"/>
        <v>0.28769017980636236</v>
      </c>
      <c r="AM33">
        <f t="shared" si="16"/>
        <v>5.5325034578146614E-3</v>
      </c>
      <c r="AN33">
        <f t="shared" si="17"/>
        <v>0</v>
      </c>
      <c r="AO33">
        <f t="shared" si="18"/>
        <v>2.7662517289073307E-3</v>
      </c>
      <c r="AP33">
        <f t="shared" si="19"/>
        <v>1.3831258644536654E-3</v>
      </c>
      <c r="AQ33">
        <f t="shared" si="20"/>
        <v>2.7662517289073307E-3</v>
      </c>
      <c r="AR33">
        <f>SUMIFS('Pres Converted'!S$2:S$623,'Pres Converted'!$C$2:$C$623,AR$1,'Pres Converted'!$B$2:$B$623,$A33)</f>
        <v>820</v>
      </c>
      <c r="AS33">
        <f>SUMIFS('Pres Converted'!I$2:I$623,'Pres Converted'!$C$2:$C$623,AS$1,'Pres Converted'!$B$2:$B$623,$A33)</f>
        <v>239</v>
      </c>
      <c r="AT33">
        <f>SUMIFS('Pres Converted'!J$2:J$623,'Pres Converted'!$C$2:$C$623,AT$1,'Pres Converted'!$B$2:$B$623,$A33)</f>
        <v>227</v>
      </c>
      <c r="AU33">
        <f>SUMIFS('Pres Converted'!K$2:K$623,'Pres Converted'!$C$2:$C$623,AU$1,'Pres Converted'!$B$2:$B$623,$A33)</f>
        <v>1</v>
      </c>
      <c r="AV33">
        <f>SUMIFS('Pres Converted'!L$2:L$623,'Pres Converted'!$C$2:$C$623,AV$1,'Pres Converted'!$B$2:$B$623,$A33)</f>
        <v>8</v>
      </c>
      <c r="AW33">
        <f>SUMIFS('Pres Converted'!M$2:M$623,'Pres Converted'!$C$2:$C$623,AW$1,'Pres Converted'!$B$2:$B$623,$A33)</f>
        <v>1</v>
      </c>
      <c r="AX33">
        <f>SUMIFS('Pres Converted'!N$2:N$623,'Pres Converted'!$C$2:$C$623,AX$1,'Pres Converted'!$B$2:$B$623,$A33)</f>
        <v>4</v>
      </c>
      <c r="AY33">
        <f>SUMIFS('Pres Converted'!O$2:O$623,'Pres Converted'!$C$2:$C$623,AY$1,'Pres Converted'!$B$2:$B$623,$A33)</f>
        <v>1</v>
      </c>
      <c r="AZ33">
        <f>SUMIFS('Pres Converted'!P$2:P$623,'Pres Converted'!$C$2:$C$623,AZ$1,'Pres Converted'!$B$2:$B$623,$A33)</f>
        <v>336</v>
      </c>
      <c r="BA33">
        <f>SUMIFS('Pres Converted'!Q$2:Q$623,'Pres Converted'!$C$2:$C$623,BA$1,'Pres Converted'!$B$2:$B$623,$A33)</f>
        <v>2</v>
      </c>
      <c r="BB33">
        <f>SUMIFS('Pres Converted'!R$2:R$623,'Pres Converted'!$C$2:$C$623,BB$1,'Pres Converted'!$B$2:$B$623,$A33)</f>
        <v>1</v>
      </c>
      <c r="BC33">
        <f t="shared" si="21"/>
        <v>0.29146341463414632</v>
      </c>
      <c r="BD33">
        <f t="shared" si="22"/>
        <v>1.2195121951219512E-3</v>
      </c>
      <c r="BE33">
        <f t="shared" si="23"/>
        <v>0.27682926829268295</v>
      </c>
      <c r="BF33">
        <f t="shared" si="24"/>
        <v>1.2195121951219512E-3</v>
      </c>
      <c r="BG33">
        <f t="shared" si="25"/>
        <v>0.40975609756097559</v>
      </c>
      <c r="BH33">
        <f t="shared" si="26"/>
        <v>9.7560975609756097E-3</v>
      </c>
      <c r="BI33">
        <f t="shared" si="27"/>
        <v>1.2195121951219512E-3</v>
      </c>
      <c r="BJ33">
        <f t="shared" si="28"/>
        <v>4.8780487804878049E-3</v>
      </c>
      <c r="BK33">
        <f t="shared" si="29"/>
        <v>2.4390243902439024E-3</v>
      </c>
      <c r="BL33">
        <f t="shared" si="30"/>
        <v>1.2195121951219512E-3</v>
      </c>
      <c r="BM33">
        <f t="shared" si="31"/>
        <v>6340</v>
      </c>
      <c r="BN33">
        <f t="shared" si="32"/>
        <v>2223</v>
      </c>
      <c r="BO33">
        <f t="shared" si="33"/>
        <v>1969</v>
      </c>
      <c r="BP33">
        <f t="shared" si="34"/>
        <v>8</v>
      </c>
      <c r="BQ33">
        <f t="shared" si="35"/>
        <v>81</v>
      </c>
      <c r="BR33">
        <f t="shared" si="36"/>
        <v>12</v>
      </c>
      <c r="BS33">
        <f t="shared" si="37"/>
        <v>18</v>
      </c>
      <c r="BT33">
        <f t="shared" si="38"/>
        <v>19</v>
      </c>
      <c r="BU33">
        <f t="shared" si="39"/>
        <v>1992</v>
      </c>
      <c r="BV33">
        <f t="shared" si="40"/>
        <v>9</v>
      </c>
      <c r="BW33">
        <f t="shared" si="41"/>
        <v>9</v>
      </c>
      <c r="BX33">
        <f t="shared" si="42"/>
        <v>0.35063091482649844</v>
      </c>
      <c r="BY33">
        <f t="shared" si="43"/>
        <v>1.2618296529968455E-3</v>
      </c>
      <c r="BZ33">
        <f t="shared" si="44"/>
        <v>0.31056782334384858</v>
      </c>
      <c r="CA33">
        <f t="shared" si="45"/>
        <v>2.9968454258675081E-3</v>
      </c>
      <c r="CB33">
        <f t="shared" si="46"/>
        <v>0.31419558359621452</v>
      </c>
      <c r="CC33">
        <f t="shared" si="47"/>
        <v>1.2776025236593059E-2</v>
      </c>
      <c r="CD33">
        <f t="shared" si="48"/>
        <v>1.8927444794952682E-3</v>
      </c>
      <c r="CE33">
        <f t="shared" si="49"/>
        <v>2.8391167192429023E-3</v>
      </c>
      <c r="CF33">
        <f t="shared" si="50"/>
        <v>1.4195583596214511E-3</v>
      </c>
      <c r="CG33">
        <f t="shared" si="51"/>
        <v>1.4195583596214511E-3</v>
      </c>
      <c r="CH33" s="193">
        <f t="shared" si="52"/>
        <v>0.35063091482649844</v>
      </c>
    </row>
    <row r="34" spans="1:86" ht="14.4" x14ac:dyDescent="0.25">
      <c r="A34" s="211">
        <f t="shared" si="53"/>
        <v>32</v>
      </c>
      <c r="B34">
        <f>SUMIFS('Pres Converted'!S$2:S$623,'Pres Converted'!$C$2:$C$623,B$1,'Pres Converted'!$B$2:$B$623,$A34)</f>
        <v>3378</v>
      </c>
      <c r="C34">
        <f>SUMIFS('Pres Converted'!I$2:I$623,'Pres Converted'!$C$2:$C$623,C$1,'Pres Converted'!$B$2:$B$623,$A34)</f>
        <v>1452</v>
      </c>
      <c r="D34">
        <f>SUMIFS('Pres Converted'!J$2:J$623,'Pres Converted'!$C$2:$C$623,D$1,'Pres Converted'!$B$2:$B$623,$A34)</f>
        <v>773</v>
      </c>
      <c r="E34">
        <f>SUMIFS('Pres Converted'!K$2:K$623,'Pres Converted'!$C$2:$C$623,E$1,'Pres Converted'!$B$2:$B$623,$A34)</f>
        <v>4</v>
      </c>
      <c r="F34">
        <f>SUMIFS('Pres Converted'!L$2:L$623,'Pres Converted'!$C$2:$C$623,F$1,'Pres Converted'!$B$2:$B$623,$A34)</f>
        <v>35</v>
      </c>
      <c r="G34">
        <f>SUMIFS('Pres Converted'!M$2:M$623,'Pres Converted'!$C$2:$C$623,G$1,'Pres Converted'!$B$2:$B$623,$A34)</f>
        <v>5</v>
      </c>
      <c r="H34">
        <f>SUMIFS('Pres Converted'!N$2:N$623,'Pres Converted'!$C$2:$C$623,H$1,'Pres Converted'!$B$2:$B$623,$A34)</f>
        <v>0</v>
      </c>
      <c r="I34">
        <f>SUMIFS('Pres Converted'!O$2:O$623,'Pres Converted'!$C$2:$C$623,I$1,'Pres Converted'!$B$2:$B$623,$A34)</f>
        <v>8</v>
      </c>
      <c r="J34">
        <f>SUMIFS('Pres Converted'!P$2:P$623,'Pres Converted'!$C$2:$C$623,J$1,'Pres Converted'!$B$2:$B$623,$A34)</f>
        <v>1093</v>
      </c>
      <c r="K34">
        <f>SUMIFS('Pres Converted'!Q$2:Q$623,'Pres Converted'!$C$2:$C$623,K$1,'Pres Converted'!$B$2:$B$623,$A34)</f>
        <v>4</v>
      </c>
      <c r="L34">
        <f>SUMIFS('Pres Converted'!R$2:R$623,'Pres Converted'!$C$2:$C$623,L$1,'Pres Converted'!$B$2:$B$623,$A34)</f>
        <v>4</v>
      </c>
      <c r="M34">
        <f t="shared" si="0"/>
        <v>0.42984014209591476</v>
      </c>
      <c r="N34">
        <f t="shared" si="1"/>
        <v>1.1841326228537595E-3</v>
      </c>
      <c r="O34">
        <f t="shared" si="2"/>
        <v>0.22883362936648904</v>
      </c>
      <c r="P34">
        <f t="shared" si="3"/>
        <v>2.368265245707519E-3</v>
      </c>
      <c r="Q34">
        <f t="shared" si="4"/>
        <v>0.32356423919478983</v>
      </c>
      <c r="R34">
        <f t="shared" si="5"/>
        <v>1.0361160449970397E-2</v>
      </c>
      <c r="S34">
        <f t="shared" si="6"/>
        <v>1.4801657785671995E-3</v>
      </c>
      <c r="T34">
        <f t="shared" si="7"/>
        <v>0</v>
      </c>
      <c r="U34">
        <f t="shared" si="8"/>
        <v>1.1841326228537595E-3</v>
      </c>
      <c r="V34">
        <f t="shared" si="9"/>
        <v>1.1841326228537595E-3</v>
      </c>
      <c r="W34">
        <f>SUMIFS('Pres Converted'!S$2:S$623,'Pres Converted'!$C$2:$C$623,W$1,'Pres Converted'!$B$2:$B$623,$A34)</f>
        <v>1055</v>
      </c>
      <c r="X34">
        <f>SUMIFS('Pres Converted'!I$2:I$623,'Pres Converted'!$C$2:$C$623,X$1,'Pres Converted'!$B$2:$B$623,$A34)</f>
        <v>531</v>
      </c>
      <c r="Y34">
        <f>SUMIFS('Pres Converted'!J$2:J$623,'Pres Converted'!$C$2:$C$623,Y$1,'Pres Converted'!$B$2:$B$623,$A34)</f>
        <v>226</v>
      </c>
      <c r="Z34">
        <f>SUMIFS('Pres Converted'!K$2:K$623,'Pres Converted'!$C$2:$C$623,Z$1,'Pres Converted'!$B$2:$B$623,$A34)</f>
        <v>1</v>
      </c>
      <c r="AA34">
        <f>SUMIFS('Pres Converted'!L$2:L$623,'Pres Converted'!$C$2:$C$623,AA$1,'Pres Converted'!$B$2:$B$623,$A34)</f>
        <v>4</v>
      </c>
      <c r="AB34">
        <f>SUMIFS('Pres Converted'!M$2:M$623,'Pres Converted'!$C$2:$C$623,AB$1,'Pres Converted'!$B$2:$B$623,$A34)</f>
        <v>0</v>
      </c>
      <c r="AC34">
        <f>SUMIFS('Pres Converted'!N$2:N$623,'Pres Converted'!$C$2:$C$623,AC$1,'Pres Converted'!$B$2:$B$623,$A34)</f>
        <v>4</v>
      </c>
      <c r="AD34">
        <f>SUMIFS('Pres Converted'!O$2:O$623,'Pres Converted'!$C$2:$C$623,AD$1,'Pres Converted'!$B$2:$B$623,$A34)</f>
        <v>1</v>
      </c>
      <c r="AE34">
        <f>SUMIFS('Pres Converted'!P$2:P$623,'Pres Converted'!$C$2:$C$623,AE$1,'Pres Converted'!$B$2:$B$623,$A34)</f>
        <v>286</v>
      </c>
      <c r="AF34">
        <f>SUMIFS('Pres Converted'!Q$2:Q$623,'Pres Converted'!$C$2:$C$623,AF$1,'Pres Converted'!$B$2:$B$623,$A34)</f>
        <v>1</v>
      </c>
      <c r="AG34">
        <f>SUMIFS('Pres Converted'!R$2:R$623,'Pres Converted'!$C$2:$C$623,AG$1,'Pres Converted'!$B$2:$B$623,$A34)</f>
        <v>1</v>
      </c>
      <c r="AH34">
        <f t="shared" si="11"/>
        <v>0.50331753554502368</v>
      </c>
      <c r="AI34">
        <f t="shared" si="12"/>
        <v>9.4786729857819908E-4</v>
      </c>
      <c r="AJ34">
        <f t="shared" si="13"/>
        <v>0.21421800947867298</v>
      </c>
      <c r="AK34">
        <f t="shared" si="14"/>
        <v>9.4786729857819908E-4</v>
      </c>
      <c r="AL34">
        <f t="shared" si="15"/>
        <v>0.27109004739336495</v>
      </c>
      <c r="AM34">
        <f t="shared" si="16"/>
        <v>3.7914691943127963E-3</v>
      </c>
      <c r="AN34">
        <f t="shared" si="17"/>
        <v>0</v>
      </c>
      <c r="AO34">
        <f t="shared" si="18"/>
        <v>3.7914691943127963E-3</v>
      </c>
      <c r="AP34">
        <f t="shared" si="19"/>
        <v>9.4786729857819908E-4</v>
      </c>
      <c r="AQ34">
        <f t="shared" si="20"/>
        <v>9.4786729857819908E-4</v>
      </c>
      <c r="AR34">
        <f>SUMIFS('Pres Converted'!S$2:S$623,'Pres Converted'!$C$2:$C$623,AR$1,'Pres Converted'!$B$2:$B$623,$A34)</f>
        <v>860</v>
      </c>
      <c r="AS34">
        <f>SUMIFS('Pres Converted'!I$2:I$623,'Pres Converted'!$C$2:$C$623,AS$1,'Pres Converted'!$B$2:$B$623,$A34)</f>
        <v>356</v>
      </c>
      <c r="AT34">
        <f>SUMIFS('Pres Converted'!J$2:J$623,'Pres Converted'!$C$2:$C$623,AT$1,'Pres Converted'!$B$2:$B$623,$A34)</f>
        <v>151</v>
      </c>
      <c r="AU34">
        <f>SUMIFS('Pres Converted'!K$2:K$623,'Pres Converted'!$C$2:$C$623,AU$1,'Pres Converted'!$B$2:$B$623,$A34)</f>
        <v>0</v>
      </c>
      <c r="AV34">
        <f>SUMIFS('Pres Converted'!L$2:L$623,'Pres Converted'!$C$2:$C$623,AV$1,'Pres Converted'!$B$2:$B$623,$A34)</f>
        <v>5</v>
      </c>
      <c r="AW34">
        <f>SUMIFS('Pres Converted'!M$2:M$623,'Pres Converted'!$C$2:$C$623,AW$1,'Pres Converted'!$B$2:$B$623,$A34)</f>
        <v>1</v>
      </c>
      <c r="AX34">
        <f>SUMIFS('Pres Converted'!N$2:N$623,'Pres Converted'!$C$2:$C$623,AX$1,'Pres Converted'!$B$2:$B$623,$A34)</f>
        <v>1</v>
      </c>
      <c r="AY34">
        <f>SUMIFS('Pres Converted'!O$2:O$623,'Pres Converted'!$C$2:$C$623,AY$1,'Pres Converted'!$B$2:$B$623,$A34)</f>
        <v>0</v>
      </c>
      <c r="AZ34">
        <f>SUMIFS('Pres Converted'!P$2:P$623,'Pres Converted'!$C$2:$C$623,AZ$1,'Pres Converted'!$B$2:$B$623,$A34)</f>
        <v>345</v>
      </c>
      <c r="BA34">
        <f>SUMIFS('Pres Converted'!Q$2:Q$623,'Pres Converted'!$C$2:$C$623,BA$1,'Pres Converted'!$B$2:$B$623,$A34)</f>
        <v>0</v>
      </c>
      <c r="BB34">
        <f>SUMIFS('Pres Converted'!R$2:R$623,'Pres Converted'!$C$2:$C$623,BB$1,'Pres Converted'!$B$2:$B$623,$A34)</f>
        <v>1</v>
      </c>
      <c r="BC34">
        <f t="shared" si="21"/>
        <v>0.413953488372093</v>
      </c>
      <c r="BD34">
        <f t="shared" si="22"/>
        <v>0</v>
      </c>
      <c r="BE34">
        <f t="shared" si="23"/>
        <v>0.17558139534883721</v>
      </c>
      <c r="BF34">
        <f t="shared" si="24"/>
        <v>0</v>
      </c>
      <c r="BG34">
        <f t="shared" si="25"/>
        <v>0.40116279069767441</v>
      </c>
      <c r="BH34">
        <f t="shared" si="26"/>
        <v>5.8139534883720929E-3</v>
      </c>
      <c r="BI34">
        <f t="shared" si="27"/>
        <v>1.1627906976744186E-3</v>
      </c>
      <c r="BJ34">
        <f t="shared" si="28"/>
        <v>1.1627906976744186E-3</v>
      </c>
      <c r="BK34">
        <f t="shared" si="29"/>
        <v>0</v>
      </c>
      <c r="BL34">
        <f t="shared" si="30"/>
        <v>1.1627906976744186E-3</v>
      </c>
      <c r="BM34">
        <f t="shared" si="31"/>
        <v>5293</v>
      </c>
      <c r="BN34">
        <f t="shared" si="32"/>
        <v>2339</v>
      </c>
      <c r="BO34">
        <f t="shared" si="33"/>
        <v>1150</v>
      </c>
      <c r="BP34">
        <f t="shared" si="34"/>
        <v>5</v>
      </c>
      <c r="BQ34">
        <f t="shared" si="35"/>
        <v>44</v>
      </c>
      <c r="BR34">
        <f t="shared" si="36"/>
        <v>6</v>
      </c>
      <c r="BS34">
        <f t="shared" si="37"/>
        <v>5</v>
      </c>
      <c r="BT34">
        <f t="shared" si="38"/>
        <v>9</v>
      </c>
      <c r="BU34">
        <f t="shared" si="39"/>
        <v>1724</v>
      </c>
      <c r="BV34">
        <f t="shared" si="40"/>
        <v>5</v>
      </c>
      <c r="BW34">
        <f t="shared" si="41"/>
        <v>6</v>
      </c>
      <c r="BX34">
        <f t="shared" si="42"/>
        <v>0.44190440204043074</v>
      </c>
      <c r="BY34">
        <f t="shared" si="43"/>
        <v>9.4464386926128849E-4</v>
      </c>
      <c r="BZ34">
        <f t="shared" si="44"/>
        <v>0.21726808993009636</v>
      </c>
      <c r="CA34">
        <f t="shared" si="45"/>
        <v>1.7003589646703192E-3</v>
      </c>
      <c r="CB34">
        <f t="shared" si="46"/>
        <v>0.32571320612129229</v>
      </c>
      <c r="CC34">
        <f t="shared" si="47"/>
        <v>8.312866049499339E-3</v>
      </c>
      <c r="CD34">
        <f t="shared" si="48"/>
        <v>1.1335726431135461E-3</v>
      </c>
      <c r="CE34">
        <f t="shared" si="49"/>
        <v>9.4464386926128849E-4</v>
      </c>
      <c r="CF34">
        <f t="shared" si="50"/>
        <v>9.4464386926128849E-4</v>
      </c>
      <c r="CG34">
        <f t="shared" si="51"/>
        <v>1.1335726431135461E-3</v>
      </c>
      <c r="CH34" s="193">
        <f t="shared" si="52"/>
        <v>0.44190440204043074</v>
      </c>
    </row>
    <row r="35" spans="1:86" ht="14.4" x14ac:dyDescent="0.25">
      <c r="A35" s="211">
        <f t="shared" si="53"/>
        <v>33</v>
      </c>
      <c r="B35">
        <f>SUMIFS('Pres Converted'!S$2:S$623,'Pres Converted'!$C$2:$C$623,B$1,'Pres Converted'!$B$2:$B$623,$A35)</f>
        <v>5591</v>
      </c>
      <c r="C35">
        <f>SUMIFS('Pres Converted'!I$2:I$623,'Pres Converted'!$C$2:$C$623,C$1,'Pres Converted'!$B$2:$B$623,$A35)</f>
        <v>2396</v>
      </c>
      <c r="D35">
        <f>SUMIFS('Pres Converted'!J$2:J$623,'Pres Converted'!$C$2:$C$623,D$1,'Pres Converted'!$B$2:$B$623,$A35)</f>
        <v>1333</v>
      </c>
      <c r="E35">
        <f>SUMIFS('Pres Converted'!K$2:K$623,'Pres Converted'!$C$2:$C$623,E$1,'Pres Converted'!$B$2:$B$623,$A35)</f>
        <v>2</v>
      </c>
      <c r="F35">
        <f>SUMIFS('Pres Converted'!L$2:L$623,'Pres Converted'!$C$2:$C$623,F$1,'Pres Converted'!$B$2:$B$623,$A35)</f>
        <v>48</v>
      </c>
      <c r="G35">
        <f>SUMIFS('Pres Converted'!M$2:M$623,'Pres Converted'!$C$2:$C$623,G$1,'Pres Converted'!$B$2:$B$623,$A35)</f>
        <v>14</v>
      </c>
      <c r="H35">
        <f>SUMIFS('Pres Converted'!N$2:N$623,'Pres Converted'!$C$2:$C$623,H$1,'Pres Converted'!$B$2:$B$623,$A35)</f>
        <v>8</v>
      </c>
      <c r="I35">
        <f>SUMIFS('Pres Converted'!O$2:O$623,'Pres Converted'!$C$2:$C$623,I$1,'Pres Converted'!$B$2:$B$623,$A35)</f>
        <v>40</v>
      </c>
      <c r="J35">
        <f>SUMIFS('Pres Converted'!P$2:P$623,'Pres Converted'!$C$2:$C$623,J$1,'Pres Converted'!$B$2:$B$623,$A35)</f>
        <v>1732</v>
      </c>
      <c r="K35">
        <f>SUMIFS('Pres Converted'!Q$2:Q$623,'Pres Converted'!$C$2:$C$623,K$1,'Pres Converted'!$B$2:$B$623,$A35)</f>
        <v>7</v>
      </c>
      <c r="L35">
        <f>SUMIFS('Pres Converted'!R$2:R$623,'Pres Converted'!$C$2:$C$623,L$1,'Pres Converted'!$B$2:$B$623,$A35)</f>
        <v>11</v>
      </c>
      <c r="M35">
        <f t="shared" si="0"/>
        <v>0.42854587730280808</v>
      </c>
      <c r="N35">
        <f t="shared" si="1"/>
        <v>3.5771776068681808E-4</v>
      </c>
      <c r="O35">
        <f t="shared" si="2"/>
        <v>0.23841888749776427</v>
      </c>
      <c r="P35">
        <f t="shared" si="3"/>
        <v>7.1543552137363622E-3</v>
      </c>
      <c r="Q35">
        <f t="shared" si="4"/>
        <v>0.30978358075478446</v>
      </c>
      <c r="R35">
        <f t="shared" si="5"/>
        <v>8.5852262564836343E-3</v>
      </c>
      <c r="S35">
        <f t="shared" si="6"/>
        <v>2.5040243248077268E-3</v>
      </c>
      <c r="T35">
        <f t="shared" si="7"/>
        <v>1.4308710427472723E-3</v>
      </c>
      <c r="U35">
        <f t="shared" si="8"/>
        <v>1.2520121624038634E-3</v>
      </c>
      <c r="V35">
        <f t="shared" si="9"/>
        <v>1.9674476837774997E-3</v>
      </c>
      <c r="W35">
        <f>SUMIFS('Pres Converted'!S$2:S$623,'Pres Converted'!$C$2:$C$623,W$1,'Pres Converted'!$B$2:$B$623,$A35)</f>
        <v>971</v>
      </c>
      <c r="X35">
        <f>SUMIFS('Pres Converted'!I$2:I$623,'Pres Converted'!$C$2:$C$623,X$1,'Pres Converted'!$B$2:$B$623,$A35)</f>
        <v>458</v>
      </c>
      <c r="Y35">
        <f>SUMIFS('Pres Converted'!J$2:J$623,'Pres Converted'!$C$2:$C$623,Y$1,'Pres Converted'!$B$2:$B$623,$A35)</f>
        <v>255</v>
      </c>
      <c r="Z35">
        <f>SUMIFS('Pres Converted'!K$2:K$623,'Pres Converted'!$C$2:$C$623,Z$1,'Pres Converted'!$B$2:$B$623,$A35)</f>
        <v>2</v>
      </c>
      <c r="AA35">
        <f>SUMIFS('Pres Converted'!L$2:L$623,'Pres Converted'!$C$2:$C$623,AA$1,'Pres Converted'!$B$2:$B$623,$A35)</f>
        <v>4</v>
      </c>
      <c r="AB35">
        <f>SUMIFS('Pres Converted'!M$2:M$623,'Pres Converted'!$C$2:$C$623,AB$1,'Pres Converted'!$B$2:$B$623,$A35)</f>
        <v>1</v>
      </c>
      <c r="AC35">
        <f>SUMIFS('Pres Converted'!N$2:N$623,'Pres Converted'!$C$2:$C$623,AC$1,'Pres Converted'!$B$2:$B$623,$A35)</f>
        <v>1</v>
      </c>
      <c r="AD35">
        <f>SUMIFS('Pres Converted'!O$2:O$623,'Pres Converted'!$C$2:$C$623,AD$1,'Pres Converted'!$B$2:$B$623,$A35)</f>
        <v>7</v>
      </c>
      <c r="AE35">
        <f>SUMIFS('Pres Converted'!P$2:P$623,'Pres Converted'!$C$2:$C$623,AE$1,'Pres Converted'!$B$2:$B$623,$A35)</f>
        <v>240</v>
      </c>
      <c r="AF35">
        <f>SUMIFS('Pres Converted'!Q$2:Q$623,'Pres Converted'!$C$2:$C$623,AF$1,'Pres Converted'!$B$2:$B$623,$A35)</f>
        <v>1</v>
      </c>
      <c r="AG35">
        <f>SUMIFS('Pres Converted'!R$2:R$623,'Pres Converted'!$C$2:$C$623,AG$1,'Pres Converted'!$B$2:$B$623,$A35)</f>
        <v>2</v>
      </c>
      <c r="AH35">
        <f t="shared" si="11"/>
        <v>0.47167868177136973</v>
      </c>
      <c r="AI35">
        <f t="shared" si="12"/>
        <v>2.0597322348094747E-3</v>
      </c>
      <c r="AJ35">
        <f t="shared" si="13"/>
        <v>0.26261585993820802</v>
      </c>
      <c r="AK35">
        <f t="shared" si="14"/>
        <v>7.2090628218331619E-3</v>
      </c>
      <c r="AL35">
        <f t="shared" si="15"/>
        <v>0.24716786817713698</v>
      </c>
      <c r="AM35">
        <f t="shared" si="16"/>
        <v>4.1194644696189494E-3</v>
      </c>
      <c r="AN35">
        <f t="shared" si="17"/>
        <v>1.0298661174047373E-3</v>
      </c>
      <c r="AO35">
        <f t="shared" si="18"/>
        <v>1.0298661174047373E-3</v>
      </c>
      <c r="AP35">
        <f t="shared" si="19"/>
        <v>1.0298661174047373E-3</v>
      </c>
      <c r="AQ35">
        <f t="shared" si="20"/>
        <v>2.0597322348094747E-3</v>
      </c>
      <c r="AR35">
        <f>SUMIFS('Pres Converted'!S$2:S$623,'Pres Converted'!$C$2:$C$623,AR$1,'Pres Converted'!$B$2:$B$623,$A35)</f>
        <v>690</v>
      </c>
      <c r="AS35">
        <f>SUMIFS('Pres Converted'!I$2:I$623,'Pres Converted'!$C$2:$C$623,AS$1,'Pres Converted'!$B$2:$B$623,$A35)</f>
        <v>246</v>
      </c>
      <c r="AT35">
        <f>SUMIFS('Pres Converted'!J$2:J$623,'Pres Converted'!$C$2:$C$623,AT$1,'Pres Converted'!$B$2:$B$623,$A35)</f>
        <v>124</v>
      </c>
      <c r="AU35">
        <f>SUMIFS('Pres Converted'!K$2:K$623,'Pres Converted'!$C$2:$C$623,AU$1,'Pres Converted'!$B$2:$B$623,$A35)</f>
        <v>1</v>
      </c>
      <c r="AV35">
        <f>SUMIFS('Pres Converted'!L$2:L$623,'Pres Converted'!$C$2:$C$623,AV$1,'Pres Converted'!$B$2:$B$623,$A35)</f>
        <v>4</v>
      </c>
      <c r="AW35">
        <f>SUMIFS('Pres Converted'!M$2:M$623,'Pres Converted'!$C$2:$C$623,AW$1,'Pres Converted'!$B$2:$B$623,$A35)</f>
        <v>3</v>
      </c>
      <c r="AX35">
        <f>SUMIFS('Pres Converted'!N$2:N$623,'Pres Converted'!$C$2:$C$623,AX$1,'Pres Converted'!$B$2:$B$623,$A35)</f>
        <v>2</v>
      </c>
      <c r="AY35">
        <f>SUMIFS('Pres Converted'!O$2:O$623,'Pres Converted'!$C$2:$C$623,AY$1,'Pres Converted'!$B$2:$B$623,$A35)</f>
        <v>3</v>
      </c>
      <c r="AZ35">
        <f>SUMIFS('Pres Converted'!P$2:P$623,'Pres Converted'!$C$2:$C$623,AZ$1,'Pres Converted'!$B$2:$B$623,$A35)</f>
        <v>306</v>
      </c>
      <c r="BA35">
        <f>SUMIFS('Pres Converted'!Q$2:Q$623,'Pres Converted'!$C$2:$C$623,BA$1,'Pres Converted'!$B$2:$B$623,$A35)</f>
        <v>0</v>
      </c>
      <c r="BB35">
        <f>SUMIFS('Pres Converted'!R$2:R$623,'Pres Converted'!$C$2:$C$623,BB$1,'Pres Converted'!$B$2:$B$623,$A35)</f>
        <v>1</v>
      </c>
      <c r="BC35">
        <f t="shared" si="21"/>
        <v>0.35652173913043478</v>
      </c>
      <c r="BD35">
        <f t="shared" si="22"/>
        <v>1.4492753623188406E-3</v>
      </c>
      <c r="BE35">
        <f t="shared" si="23"/>
        <v>0.17971014492753623</v>
      </c>
      <c r="BF35">
        <f t="shared" si="24"/>
        <v>4.3478260869565218E-3</v>
      </c>
      <c r="BG35">
        <f t="shared" si="25"/>
        <v>0.44347826086956521</v>
      </c>
      <c r="BH35">
        <f t="shared" si="26"/>
        <v>5.7971014492753624E-3</v>
      </c>
      <c r="BI35">
        <f t="shared" si="27"/>
        <v>4.3478260869565218E-3</v>
      </c>
      <c r="BJ35">
        <f t="shared" si="28"/>
        <v>2.8985507246376812E-3</v>
      </c>
      <c r="BK35">
        <f t="shared" si="29"/>
        <v>0</v>
      </c>
      <c r="BL35">
        <f t="shared" si="30"/>
        <v>1.4492753623188406E-3</v>
      </c>
      <c r="BM35">
        <f t="shared" si="31"/>
        <v>7252</v>
      </c>
      <c r="BN35">
        <f t="shared" si="32"/>
        <v>3100</v>
      </c>
      <c r="BO35">
        <f t="shared" si="33"/>
        <v>1712</v>
      </c>
      <c r="BP35">
        <f t="shared" si="34"/>
        <v>5</v>
      </c>
      <c r="BQ35">
        <f t="shared" si="35"/>
        <v>56</v>
      </c>
      <c r="BR35">
        <f t="shared" si="36"/>
        <v>18</v>
      </c>
      <c r="BS35">
        <f t="shared" si="37"/>
        <v>11</v>
      </c>
      <c r="BT35">
        <f t="shared" si="38"/>
        <v>50</v>
      </c>
      <c r="BU35">
        <f t="shared" si="39"/>
        <v>2278</v>
      </c>
      <c r="BV35">
        <f t="shared" si="40"/>
        <v>8</v>
      </c>
      <c r="BW35">
        <f t="shared" si="41"/>
        <v>14</v>
      </c>
      <c r="BX35">
        <f t="shared" si="42"/>
        <v>0.42746828461114178</v>
      </c>
      <c r="BY35">
        <f t="shared" si="43"/>
        <v>6.8946497517926089E-4</v>
      </c>
      <c r="BZ35">
        <f t="shared" si="44"/>
        <v>0.23607280750137893</v>
      </c>
      <c r="CA35">
        <f t="shared" si="45"/>
        <v>6.8946497517926092E-3</v>
      </c>
      <c r="CB35">
        <f t="shared" si="46"/>
        <v>0.31412024269167127</v>
      </c>
      <c r="CC35">
        <f t="shared" si="47"/>
        <v>7.7220077220077222E-3</v>
      </c>
      <c r="CD35">
        <f t="shared" si="48"/>
        <v>2.4820739106453391E-3</v>
      </c>
      <c r="CE35">
        <f t="shared" si="49"/>
        <v>1.516822945394374E-3</v>
      </c>
      <c r="CF35">
        <f t="shared" si="50"/>
        <v>1.1031439602868175E-3</v>
      </c>
      <c r="CG35">
        <f t="shared" si="51"/>
        <v>1.9305019305019305E-3</v>
      </c>
      <c r="CH35" s="193">
        <f t="shared" si="52"/>
        <v>0.42746828461114178</v>
      </c>
    </row>
    <row r="36" spans="1:86" ht="14.4" x14ac:dyDescent="0.25">
      <c r="A36" s="211">
        <f t="shared" si="53"/>
        <v>34</v>
      </c>
      <c r="B36">
        <f>SUMIFS('Pres Converted'!S$2:S$623,'Pres Converted'!$C$2:$C$623,B$1,'Pres Converted'!$B$2:$B$623,$A36)</f>
        <v>4795</v>
      </c>
      <c r="C36">
        <f>SUMIFS('Pres Converted'!I$2:I$623,'Pres Converted'!$C$2:$C$623,C$1,'Pres Converted'!$B$2:$B$623,$A36)</f>
        <v>2215</v>
      </c>
      <c r="D36">
        <f>SUMIFS('Pres Converted'!J$2:J$623,'Pres Converted'!$C$2:$C$623,D$1,'Pres Converted'!$B$2:$B$623,$A36)</f>
        <v>995</v>
      </c>
      <c r="E36">
        <f>SUMIFS('Pres Converted'!K$2:K$623,'Pres Converted'!$C$2:$C$623,E$1,'Pres Converted'!$B$2:$B$623,$A36)</f>
        <v>3</v>
      </c>
      <c r="F36">
        <f>SUMIFS('Pres Converted'!L$2:L$623,'Pres Converted'!$C$2:$C$623,F$1,'Pres Converted'!$B$2:$B$623,$A36)</f>
        <v>38</v>
      </c>
      <c r="G36">
        <f>SUMIFS('Pres Converted'!M$2:M$623,'Pres Converted'!$C$2:$C$623,G$1,'Pres Converted'!$B$2:$B$623,$A36)</f>
        <v>6</v>
      </c>
      <c r="H36">
        <f>SUMIFS('Pres Converted'!N$2:N$623,'Pres Converted'!$C$2:$C$623,H$1,'Pres Converted'!$B$2:$B$623,$A36)</f>
        <v>12</v>
      </c>
      <c r="I36">
        <f>SUMIFS('Pres Converted'!O$2:O$623,'Pres Converted'!$C$2:$C$623,I$1,'Pres Converted'!$B$2:$B$623,$A36)</f>
        <v>13</v>
      </c>
      <c r="J36">
        <f>SUMIFS('Pres Converted'!P$2:P$623,'Pres Converted'!$C$2:$C$623,J$1,'Pres Converted'!$B$2:$B$623,$A36)</f>
        <v>1502</v>
      </c>
      <c r="K36">
        <f>SUMIFS('Pres Converted'!Q$2:Q$623,'Pres Converted'!$C$2:$C$623,K$1,'Pres Converted'!$B$2:$B$623,$A36)</f>
        <v>5</v>
      </c>
      <c r="L36">
        <f>SUMIFS('Pres Converted'!R$2:R$623,'Pres Converted'!$C$2:$C$623,L$1,'Pres Converted'!$B$2:$B$623,$A36)</f>
        <v>6</v>
      </c>
      <c r="M36">
        <f t="shared" si="0"/>
        <v>0.46193952033368091</v>
      </c>
      <c r="N36">
        <f t="shared" si="1"/>
        <v>6.2565172054223153E-4</v>
      </c>
      <c r="O36">
        <f t="shared" si="2"/>
        <v>0.20750782064650677</v>
      </c>
      <c r="P36">
        <f t="shared" si="3"/>
        <v>2.7111574556830031E-3</v>
      </c>
      <c r="Q36">
        <f t="shared" si="4"/>
        <v>0.31324296141814389</v>
      </c>
      <c r="R36">
        <f t="shared" si="5"/>
        <v>7.9249217935349319E-3</v>
      </c>
      <c r="S36">
        <f t="shared" si="6"/>
        <v>1.2513034410844631E-3</v>
      </c>
      <c r="T36">
        <f t="shared" si="7"/>
        <v>2.5026068821689261E-3</v>
      </c>
      <c r="U36">
        <f t="shared" si="8"/>
        <v>1.0427528675703858E-3</v>
      </c>
      <c r="V36">
        <f t="shared" si="9"/>
        <v>1.2513034410844631E-3</v>
      </c>
      <c r="W36">
        <f>SUMIFS('Pres Converted'!S$2:S$623,'Pres Converted'!$C$2:$C$623,W$1,'Pres Converted'!$B$2:$B$623,$A36)</f>
        <v>1561</v>
      </c>
      <c r="X36">
        <f>SUMIFS('Pres Converted'!I$2:I$623,'Pres Converted'!$C$2:$C$623,X$1,'Pres Converted'!$B$2:$B$623,$A36)</f>
        <v>817</v>
      </c>
      <c r="Y36">
        <f>SUMIFS('Pres Converted'!J$2:J$623,'Pres Converted'!$C$2:$C$623,Y$1,'Pres Converted'!$B$2:$B$623,$A36)</f>
        <v>328</v>
      </c>
      <c r="Z36">
        <f>SUMIFS('Pres Converted'!K$2:K$623,'Pres Converted'!$C$2:$C$623,Z$1,'Pres Converted'!$B$2:$B$623,$A36)</f>
        <v>0</v>
      </c>
      <c r="AA36">
        <f>SUMIFS('Pres Converted'!L$2:L$623,'Pres Converted'!$C$2:$C$623,AA$1,'Pres Converted'!$B$2:$B$623,$A36)</f>
        <v>4</v>
      </c>
      <c r="AB36">
        <f>SUMIFS('Pres Converted'!M$2:M$623,'Pres Converted'!$C$2:$C$623,AB$1,'Pres Converted'!$B$2:$B$623,$A36)</f>
        <v>1</v>
      </c>
      <c r="AC36">
        <f>SUMIFS('Pres Converted'!N$2:N$623,'Pres Converted'!$C$2:$C$623,AC$1,'Pres Converted'!$B$2:$B$623,$A36)</f>
        <v>1</v>
      </c>
      <c r="AD36">
        <f>SUMIFS('Pres Converted'!O$2:O$623,'Pres Converted'!$C$2:$C$623,AD$1,'Pres Converted'!$B$2:$B$623,$A36)</f>
        <v>7</v>
      </c>
      <c r="AE36">
        <f>SUMIFS('Pres Converted'!P$2:P$623,'Pres Converted'!$C$2:$C$623,AE$1,'Pres Converted'!$B$2:$B$623,$A36)</f>
        <v>400</v>
      </c>
      <c r="AF36">
        <f>SUMIFS('Pres Converted'!Q$2:Q$623,'Pres Converted'!$C$2:$C$623,AF$1,'Pres Converted'!$B$2:$B$623,$A36)</f>
        <v>0</v>
      </c>
      <c r="AG36">
        <f>SUMIFS('Pres Converted'!R$2:R$623,'Pres Converted'!$C$2:$C$623,AG$1,'Pres Converted'!$B$2:$B$623,$A36)</f>
        <v>3</v>
      </c>
      <c r="AH36">
        <f t="shared" si="11"/>
        <v>0.5233824471492633</v>
      </c>
      <c r="AI36">
        <f t="shared" si="12"/>
        <v>0</v>
      </c>
      <c r="AJ36">
        <f t="shared" si="13"/>
        <v>0.21012171684817424</v>
      </c>
      <c r="AK36">
        <f t="shared" si="14"/>
        <v>4.4843049327354259E-3</v>
      </c>
      <c r="AL36">
        <f t="shared" si="15"/>
        <v>0.25624599615631005</v>
      </c>
      <c r="AM36">
        <f t="shared" si="16"/>
        <v>2.5624599615631004E-3</v>
      </c>
      <c r="AN36">
        <f t="shared" si="17"/>
        <v>6.406149903907751E-4</v>
      </c>
      <c r="AO36">
        <f t="shared" si="18"/>
        <v>6.406149903907751E-4</v>
      </c>
      <c r="AP36">
        <f t="shared" si="19"/>
        <v>0</v>
      </c>
      <c r="AQ36">
        <f t="shared" si="20"/>
        <v>1.9218449711723255E-3</v>
      </c>
      <c r="AR36">
        <f>SUMIFS('Pres Converted'!S$2:S$623,'Pres Converted'!$C$2:$C$623,AR$1,'Pres Converted'!$B$2:$B$623,$A36)</f>
        <v>827</v>
      </c>
      <c r="AS36">
        <f>SUMIFS('Pres Converted'!I$2:I$623,'Pres Converted'!$C$2:$C$623,AS$1,'Pres Converted'!$B$2:$B$623,$A36)</f>
        <v>376</v>
      </c>
      <c r="AT36">
        <f>SUMIFS('Pres Converted'!J$2:J$623,'Pres Converted'!$C$2:$C$623,AT$1,'Pres Converted'!$B$2:$B$623,$A36)</f>
        <v>132</v>
      </c>
      <c r="AU36">
        <f>SUMIFS('Pres Converted'!K$2:K$623,'Pres Converted'!$C$2:$C$623,AU$1,'Pres Converted'!$B$2:$B$623,$A36)</f>
        <v>1</v>
      </c>
      <c r="AV36">
        <f>SUMIFS('Pres Converted'!L$2:L$623,'Pres Converted'!$C$2:$C$623,AV$1,'Pres Converted'!$B$2:$B$623,$A36)</f>
        <v>11</v>
      </c>
      <c r="AW36">
        <f>SUMIFS('Pres Converted'!M$2:M$623,'Pres Converted'!$C$2:$C$623,AW$1,'Pres Converted'!$B$2:$B$623,$A36)</f>
        <v>0</v>
      </c>
      <c r="AX36">
        <f>SUMIFS('Pres Converted'!N$2:N$623,'Pres Converted'!$C$2:$C$623,AX$1,'Pres Converted'!$B$2:$B$623,$A36)</f>
        <v>2</v>
      </c>
      <c r="AY36">
        <f>SUMIFS('Pres Converted'!O$2:O$623,'Pres Converted'!$C$2:$C$623,AY$1,'Pres Converted'!$B$2:$B$623,$A36)</f>
        <v>2</v>
      </c>
      <c r="AZ36">
        <f>SUMIFS('Pres Converted'!P$2:P$623,'Pres Converted'!$C$2:$C$623,AZ$1,'Pres Converted'!$B$2:$B$623,$A36)</f>
        <v>299</v>
      </c>
      <c r="BA36">
        <f>SUMIFS('Pres Converted'!Q$2:Q$623,'Pres Converted'!$C$2:$C$623,BA$1,'Pres Converted'!$B$2:$B$623,$A36)</f>
        <v>1</v>
      </c>
      <c r="BB36">
        <f>SUMIFS('Pres Converted'!R$2:R$623,'Pres Converted'!$C$2:$C$623,BB$1,'Pres Converted'!$B$2:$B$623,$A36)</f>
        <v>3</v>
      </c>
      <c r="BC36">
        <f t="shared" si="21"/>
        <v>0.45465538089480051</v>
      </c>
      <c r="BD36">
        <f t="shared" si="22"/>
        <v>1.2091898428053204E-3</v>
      </c>
      <c r="BE36">
        <f t="shared" si="23"/>
        <v>0.15961305925030231</v>
      </c>
      <c r="BF36">
        <f t="shared" si="24"/>
        <v>2.4183796856106408E-3</v>
      </c>
      <c r="BG36">
        <f t="shared" si="25"/>
        <v>0.36154776299879082</v>
      </c>
      <c r="BH36">
        <f t="shared" si="26"/>
        <v>1.3301088270858524E-2</v>
      </c>
      <c r="BI36">
        <f t="shared" si="27"/>
        <v>0</v>
      </c>
      <c r="BJ36">
        <f t="shared" si="28"/>
        <v>2.4183796856106408E-3</v>
      </c>
      <c r="BK36">
        <f t="shared" si="29"/>
        <v>1.2091898428053204E-3</v>
      </c>
      <c r="BL36">
        <f t="shared" si="30"/>
        <v>3.6275695284159614E-3</v>
      </c>
      <c r="BM36">
        <f t="shared" si="31"/>
        <v>7183</v>
      </c>
      <c r="BN36">
        <f t="shared" si="32"/>
        <v>3408</v>
      </c>
      <c r="BO36">
        <f t="shared" si="33"/>
        <v>1455</v>
      </c>
      <c r="BP36">
        <f t="shared" si="34"/>
        <v>4</v>
      </c>
      <c r="BQ36">
        <f t="shared" si="35"/>
        <v>53</v>
      </c>
      <c r="BR36">
        <f t="shared" si="36"/>
        <v>7</v>
      </c>
      <c r="BS36">
        <f t="shared" si="37"/>
        <v>15</v>
      </c>
      <c r="BT36">
        <f t="shared" si="38"/>
        <v>22</v>
      </c>
      <c r="BU36">
        <f t="shared" si="39"/>
        <v>2201</v>
      </c>
      <c r="BV36">
        <f t="shared" si="40"/>
        <v>6</v>
      </c>
      <c r="BW36">
        <f t="shared" si="41"/>
        <v>12</v>
      </c>
      <c r="BX36">
        <f t="shared" si="42"/>
        <v>0.4744535709313657</v>
      </c>
      <c r="BY36">
        <f t="shared" si="43"/>
        <v>5.568703884170959E-4</v>
      </c>
      <c r="BZ36">
        <f t="shared" si="44"/>
        <v>0.20256160378671864</v>
      </c>
      <c r="CA36">
        <f t="shared" si="45"/>
        <v>3.0627871362940277E-3</v>
      </c>
      <c r="CB36">
        <f t="shared" si="46"/>
        <v>0.30641793122650701</v>
      </c>
      <c r="CC36">
        <f t="shared" si="47"/>
        <v>7.3785326465265208E-3</v>
      </c>
      <c r="CD36">
        <f t="shared" si="48"/>
        <v>9.7452317972991783E-4</v>
      </c>
      <c r="CE36">
        <f t="shared" si="49"/>
        <v>2.0882639565641095E-3</v>
      </c>
      <c r="CF36">
        <f t="shared" si="50"/>
        <v>8.3530558262564386E-4</v>
      </c>
      <c r="CG36">
        <f t="shared" si="51"/>
        <v>1.6706111652512877E-3</v>
      </c>
      <c r="CH36" s="193">
        <f t="shared" si="52"/>
        <v>0.4744535709313657</v>
      </c>
    </row>
    <row r="37" spans="1:86" ht="14.4" x14ac:dyDescent="0.25">
      <c r="A37" s="211">
        <f t="shared" si="53"/>
        <v>35</v>
      </c>
      <c r="B37">
        <f>SUMIFS('Pres Converted'!S$2:S$623,'Pres Converted'!$C$2:$C$623,B$1,'Pres Converted'!$B$2:$B$623,$A37)</f>
        <v>4593</v>
      </c>
      <c r="C37">
        <f>SUMIFS('Pres Converted'!I$2:I$623,'Pres Converted'!$C$2:$C$623,C$1,'Pres Converted'!$B$2:$B$623,$A37)</f>
        <v>1805</v>
      </c>
      <c r="D37">
        <f>SUMIFS('Pres Converted'!J$2:J$623,'Pres Converted'!$C$2:$C$623,D$1,'Pres Converted'!$B$2:$B$623,$A37)</f>
        <v>1136</v>
      </c>
      <c r="E37">
        <f>SUMIFS('Pres Converted'!K$2:K$623,'Pres Converted'!$C$2:$C$623,E$1,'Pres Converted'!$B$2:$B$623,$A37)</f>
        <v>4</v>
      </c>
      <c r="F37">
        <f>SUMIFS('Pres Converted'!L$2:L$623,'Pres Converted'!$C$2:$C$623,F$1,'Pres Converted'!$B$2:$B$623,$A37)</f>
        <v>66</v>
      </c>
      <c r="G37">
        <f>SUMIFS('Pres Converted'!M$2:M$623,'Pres Converted'!$C$2:$C$623,G$1,'Pres Converted'!$B$2:$B$623,$A37)</f>
        <v>13</v>
      </c>
      <c r="H37">
        <f>SUMIFS('Pres Converted'!N$2:N$623,'Pres Converted'!$C$2:$C$623,H$1,'Pres Converted'!$B$2:$B$623,$A37)</f>
        <v>6</v>
      </c>
      <c r="I37">
        <f>SUMIFS('Pres Converted'!O$2:O$623,'Pres Converted'!$C$2:$C$623,I$1,'Pres Converted'!$B$2:$B$623,$A37)</f>
        <v>27</v>
      </c>
      <c r="J37">
        <f>SUMIFS('Pres Converted'!P$2:P$623,'Pres Converted'!$C$2:$C$623,J$1,'Pres Converted'!$B$2:$B$623,$A37)</f>
        <v>1524</v>
      </c>
      <c r="K37">
        <f>SUMIFS('Pres Converted'!Q$2:Q$623,'Pres Converted'!$C$2:$C$623,K$1,'Pres Converted'!$B$2:$B$623,$A37)</f>
        <v>7</v>
      </c>
      <c r="L37">
        <f>SUMIFS('Pres Converted'!R$2:R$623,'Pres Converted'!$C$2:$C$623,L$1,'Pres Converted'!$B$2:$B$623,$A37)</f>
        <v>5</v>
      </c>
      <c r="M37">
        <f t="shared" si="0"/>
        <v>0.39298933159155236</v>
      </c>
      <c r="N37">
        <f t="shared" si="1"/>
        <v>8.7089048552144567E-4</v>
      </c>
      <c r="O37">
        <f t="shared" si="2"/>
        <v>0.24733289788809057</v>
      </c>
      <c r="P37">
        <f t="shared" si="3"/>
        <v>5.8785107772697581E-3</v>
      </c>
      <c r="Q37">
        <f t="shared" si="4"/>
        <v>0.3318092749836708</v>
      </c>
      <c r="R37">
        <f t="shared" si="5"/>
        <v>1.4369693011103853E-2</v>
      </c>
      <c r="S37">
        <f t="shared" si="6"/>
        <v>2.8303940779446984E-3</v>
      </c>
      <c r="T37">
        <f t="shared" si="7"/>
        <v>1.3063357282821686E-3</v>
      </c>
      <c r="U37">
        <f t="shared" si="8"/>
        <v>1.5240583496625298E-3</v>
      </c>
      <c r="V37">
        <f t="shared" si="9"/>
        <v>1.0886131069018071E-3</v>
      </c>
      <c r="W37">
        <f>SUMIFS('Pres Converted'!S$2:S$623,'Pres Converted'!$C$2:$C$623,W$1,'Pres Converted'!$B$2:$B$623,$A37)</f>
        <v>1285</v>
      </c>
      <c r="X37">
        <f>SUMIFS('Pres Converted'!I$2:I$623,'Pres Converted'!$C$2:$C$623,X$1,'Pres Converted'!$B$2:$B$623,$A37)</f>
        <v>556</v>
      </c>
      <c r="Y37">
        <f>SUMIFS('Pres Converted'!J$2:J$623,'Pres Converted'!$C$2:$C$623,Y$1,'Pres Converted'!$B$2:$B$623,$A37)</f>
        <v>319</v>
      </c>
      <c r="Z37">
        <f>SUMIFS('Pres Converted'!K$2:K$623,'Pres Converted'!$C$2:$C$623,Z$1,'Pres Converted'!$B$2:$B$623,$A37)</f>
        <v>0</v>
      </c>
      <c r="AA37">
        <f>SUMIFS('Pres Converted'!L$2:L$623,'Pres Converted'!$C$2:$C$623,AA$1,'Pres Converted'!$B$2:$B$623,$A37)</f>
        <v>13</v>
      </c>
      <c r="AB37">
        <f>SUMIFS('Pres Converted'!M$2:M$623,'Pres Converted'!$C$2:$C$623,AB$1,'Pres Converted'!$B$2:$B$623,$A37)</f>
        <v>3</v>
      </c>
      <c r="AC37">
        <f>SUMIFS('Pres Converted'!N$2:N$623,'Pres Converted'!$C$2:$C$623,AC$1,'Pres Converted'!$B$2:$B$623,$A37)</f>
        <v>1</v>
      </c>
      <c r="AD37">
        <f>SUMIFS('Pres Converted'!O$2:O$623,'Pres Converted'!$C$2:$C$623,AD$1,'Pres Converted'!$B$2:$B$623,$A37)</f>
        <v>10</v>
      </c>
      <c r="AE37">
        <f>SUMIFS('Pres Converted'!P$2:P$623,'Pres Converted'!$C$2:$C$623,AE$1,'Pres Converted'!$B$2:$B$623,$A37)</f>
        <v>379</v>
      </c>
      <c r="AF37">
        <f>SUMIFS('Pres Converted'!Q$2:Q$623,'Pres Converted'!$C$2:$C$623,AF$1,'Pres Converted'!$B$2:$B$623,$A37)</f>
        <v>3</v>
      </c>
      <c r="AG37">
        <f>SUMIFS('Pres Converted'!R$2:R$623,'Pres Converted'!$C$2:$C$623,AG$1,'Pres Converted'!$B$2:$B$623,$A37)</f>
        <v>1</v>
      </c>
      <c r="AH37">
        <f t="shared" si="11"/>
        <v>0.43268482490272375</v>
      </c>
      <c r="AI37">
        <f t="shared" si="12"/>
        <v>0</v>
      </c>
      <c r="AJ37">
        <f t="shared" si="13"/>
        <v>0.24824902723735409</v>
      </c>
      <c r="AK37">
        <f t="shared" si="14"/>
        <v>7.7821011673151752E-3</v>
      </c>
      <c r="AL37">
        <f t="shared" si="15"/>
        <v>0.29494163424124514</v>
      </c>
      <c r="AM37">
        <f t="shared" si="16"/>
        <v>1.0116731517509728E-2</v>
      </c>
      <c r="AN37">
        <f t="shared" si="17"/>
        <v>2.3346303501945525E-3</v>
      </c>
      <c r="AO37">
        <f t="shared" si="18"/>
        <v>7.7821011673151756E-4</v>
      </c>
      <c r="AP37">
        <f t="shared" si="19"/>
        <v>2.3346303501945525E-3</v>
      </c>
      <c r="AQ37">
        <f t="shared" si="20"/>
        <v>7.7821011673151756E-4</v>
      </c>
      <c r="AR37">
        <f>SUMIFS('Pres Converted'!S$2:S$623,'Pres Converted'!$C$2:$C$623,AR$1,'Pres Converted'!$B$2:$B$623,$A37)</f>
        <v>537</v>
      </c>
      <c r="AS37">
        <f>SUMIFS('Pres Converted'!I$2:I$623,'Pres Converted'!$C$2:$C$623,AS$1,'Pres Converted'!$B$2:$B$623,$A37)</f>
        <v>164</v>
      </c>
      <c r="AT37">
        <f>SUMIFS('Pres Converted'!J$2:J$623,'Pres Converted'!$C$2:$C$623,AT$1,'Pres Converted'!$B$2:$B$623,$A37)</f>
        <v>117</v>
      </c>
      <c r="AU37">
        <f>SUMIFS('Pres Converted'!K$2:K$623,'Pres Converted'!$C$2:$C$623,AU$1,'Pres Converted'!$B$2:$B$623,$A37)</f>
        <v>0</v>
      </c>
      <c r="AV37">
        <f>SUMIFS('Pres Converted'!L$2:L$623,'Pres Converted'!$C$2:$C$623,AV$1,'Pres Converted'!$B$2:$B$623,$A37)</f>
        <v>11</v>
      </c>
      <c r="AW37">
        <f>SUMIFS('Pres Converted'!M$2:M$623,'Pres Converted'!$C$2:$C$623,AW$1,'Pres Converted'!$B$2:$B$623,$A37)</f>
        <v>3</v>
      </c>
      <c r="AX37">
        <f>SUMIFS('Pres Converted'!N$2:N$623,'Pres Converted'!$C$2:$C$623,AX$1,'Pres Converted'!$B$2:$B$623,$A37)</f>
        <v>2</v>
      </c>
      <c r="AY37">
        <f>SUMIFS('Pres Converted'!O$2:O$623,'Pres Converted'!$C$2:$C$623,AY$1,'Pres Converted'!$B$2:$B$623,$A37)</f>
        <v>2</v>
      </c>
      <c r="AZ37">
        <f>SUMIFS('Pres Converted'!P$2:P$623,'Pres Converted'!$C$2:$C$623,AZ$1,'Pres Converted'!$B$2:$B$623,$A37)</f>
        <v>236</v>
      </c>
      <c r="BA37">
        <f>SUMIFS('Pres Converted'!Q$2:Q$623,'Pres Converted'!$C$2:$C$623,BA$1,'Pres Converted'!$B$2:$B$623,$A37)</f>
        <v>1</v>
      </c>
      <c r="BB37">
        <f>SUMIFS('Pres Converted'!R$2:R$623,'Pres Converted'!$C$2:$C$623,BB$1,'Pres Converted'!$B$2:$B$623,$A37)</f>
        <v>1</v>
      </c>
      <c r="BC37">
        <f t="shared" si="21"/>
        <v>0.3054003724394786</v>
      </c>
      <c r="BD37">
        <f t="shared" si="22"/>
        <v>0</v>
      </c>
      <c r="BE37">
        <f t="shared" si="23"/>
        <v>0.21787709497206703</v>
      </c>
      <c r="BF37">
        <f t="shared" si="24"/>
        <v>3.7243947858472998E-3</v>
      </c>
      <c r="BG37">
        <f t="shared" si="25"/>
        <v>0.43947858472998136</v>
      </c>
      <c r="BH37">
        <f t="shared" si="26"/>
        <v>2.0484171322160148E-2</v>
      </c>
      <c r="BI37">
        <f t="shared" si="27"/>
        <v>5.5865921787709499E-3</v>
      </c>
      <c r="BJ37">
        <f t="shared" si="28"/>
        <v>3.7243947858472998E-3</v>
      </c>
      <c r="BK37">
        <f t="shared" si="29"/>
        <v>1.8621973929236499E-3</v>
      </c>
      <c r="BL37">
        <f t="shared" si="30"/>
        <v>1.8621973929236499E-3</v>
      </c>
      <c r="BM37">
        <f t="shared" si="31"/>
        <v>6415</v>
      </c>
      <c r="BN37">
        <f t="shared" si="32"/>
        <v>2525</v>
      </c>
      <c r="BO37">
        <f t="shared" si="33"/>
        <v>1572</v>
      </c>
      <c r="BP37">
        <f t="shared" si="34"/>
        <v>4</v>
      </c>
      <c r="BQ37">
        <f t="shared" si="35"/>
        <v>90</v>
      </c>
      <c r="BR37">
        <f t="shared" si="36"/>
        <v>19</v>
      </c>
      <c r="BS37">
        <f t="shared" si="37"/>
        <v>9</v>
      </c>
      <c r="BT37">
        <f t="shared" si="38"/>
        <v>39</v>
      </c>
      <c r="BU37">
        <f t="shared" si="39"/>
        <v>2139</v>
      </c>
      <c r="BV37">
        <f t="shared" si="40"/>
        <v>11</v>
      </c>
      <c r="BW37">
        <f t="shared" si="41"/>
        <v>7</v>
      </c>
      <c r="BX37">
        <f t="shared" si="42"/>
        <v>0.39360872954014031</v>
      </c>
      <c r="BY37">
        <f t="shared" si="43"/>
        <v>6.2353858144972721E-4</v>
      </c>
      <c r="BZ37">
        <f t="shared" si="44"/>
        <v>0.24505066250974278</v>
      </c>
      <c r="CA37">
        <f t="shared" si="45"/>
        <v>6.07950116913484E-3</v>
      </c>
      <c r="CB37">
        <f t="shared" si="46"/>
        <v>0.33343725643024164</v>
      </c>
      <c r="CC37">
        <f t="shared" si="47"/>
        <v>1.4029618082618862E-2</v>
      </c>
      <c r="CD37">
        <f t="shared" si="48"/>
        <v>2.9618082618862044E-3</v>
      </c>
      <c r="CE37">
        <f t="shared" si="49"/>
        <v>1.4029618082618861E-3</v>
      </c>
      <c r="CF37">
        <f t="shared" si="50"/>
        <v>1.7147310989867497E-3</v>
      </c>
      <c r="CG37">
        <f t="shared" si="51"/>
        <v>1.0911925175370225E-3</v>
      </c>
      <c r="CH37" s="193">
        <f t="shared" si="52"/>
        <v>0.39360872954014031</v>
      </c>
    </row>
    <row r="38" spans="1:86" ht="14.4" x14ac:dyDescent="0.25">
      <c r="A38" s="211">
        <f t="shared" si="53"/>
        <v>36</v>
      </c>
      <c r="B38">
        <f>SUMIFS('Pres Converted'!S$2:S$623,'Pres Converted'!$C$2:$C$623,B$1,'Pres Converted'!$B$2:$B$623,$A38)</f>
        <v>4042</v>
      </c>
      <c r="C38">
        <f>SUMIFS('Pres Converted'!I$2:I$623,'Pres Converted'!$C$2:$C$623,C$1,'Pres Converted'!$B$2:$B$623,$A38)</f>
        <v>1624</v>
      </c>
      <c r="D38">
        <f>SUMIFS('Pres Converted'!J$2:J$623,'Pres Converted'!$C$2:$C$623,D$1,'Pres Converted'!$B$2:$B$623,$A38)</f>
        <v>1362</v>
      </c>
      <c r="E38">
        <f>SUMIFS('Pres Converted'!K$2:K$623,'Pres Converted'!$C$2:$C$623,E$1,'Pres Converted'!$B$2:$B$623,$A38)</f>
        <v>6</v>
      </c>
      <c r="F38">
        <f>SUMIFS('Pres Converted'!L$2:L$623,'Pres Converted'!$C$2:$C$623,F$1,'Pres Converted'!$B$2:$B$623,$A38)</f>
        <v>32</v>
      </c>
      <c r="G38">
        <f>SUMIFS('Pres Converted'!M$2:M$623,'Pres Converted'!$C$2:$C$623,G$1,'Pres Converted'!$B$2:$B$623,$A38)</f>
        <v>10</v>
      </c>
      <c r="H38">
        <f>SUMIFS('Pres Converted'!N$2:N$623,'Pres Converted'!$C$2:$C$623,H$1,'Pres Converted'!$B$2:$B$623,$A38)</f>
        <v>10</v>
      </c>
      <c r="I38">
        <f>SUMIFS('Pres Converted'!O$2:O$623,'Pres Converted'!$C$2:$C$623,I$1,'Pres Converted'!$B$2:$B$623,$A38)</f>
        <v>20</v>
      </c>
      <c r="J38">
        <f>SUMIFS('Pres Converted'!P$2:P$623,'Pres Converted'!$C$2:$C$623,J$1,'Pres Converted'!$B$2:$B$623,$A38)</f>
        <v>953</v>
      </c>
      <c r="K38">
        <f>SUMIFS('Pres Converted'!Q$2:Q$623,'Pres Converted'!$C$2:$C$623,K$1,'Pres Converted'!$B$2:$B$623,$A38)</f>
        <v>21</v>
      </c>
      <c r="L38">
        <f>SUMIFS('Pres Converted'!R$2:R$623,'Pres Converted'!$C$2:$C$623,L$1,'Pres Converted'!$B$2:$B$623,$A38)</f>
        <v>4</v>
      </c>
      <c r="M38">
        <f t="shared" si="0"/>
        <v>0.40178129638792676</v>
      </c>
      <c r="N38">
        <f t="shared" si="1"/>
        <v>1.4844136566056407E-3</v>
      </c>
      <c r="O38">
        <f t="shared" si="2"/>
        <v>0.33696190004948046</v>
      </c>
      <c r="P38">
        <f t="shared" si="3"/>
        <v>4.9480455220188022E-3</v>
      </c>
      <c r="Q38">
        <f t="shared" si="4"/>
        <v>0.23577436912419594</v>
      </c>
      <c r="R38">
        <f t="shared" si="5"/>
        <v>7.9168728352300849E-3</v>
      </c>
      <c r="S38">
        <f t="shared" si="6"/>
        <v>2.4740227610094011E-3</v>
      </c>
      <c r="T38">
        <f t="shared" si="7"/>
        <v>2.4740227610094011E-3</v>
      </c>
      <c r="U38">
        <f t="shared" si="8"/>
        <v>5.1954477981197428E-3</v>
      </c>
      <c r="V38">
        <f t="shared" si="9"/>
        <v>9.8960910440376061E-4</v>
      </c>
      <c r="W38">
        <f>SUMIFS('Pres Converted'!S$2:S$623,'Pres Converted'!$C$2:$C$623,W$1,'Pres Converted'!$B$2:$B$623,$A38)</f>
        <v>839</v>
      </c>
      <c r="X38">
        <f>SUMIFS('Pres Converted'!I$2:I$623,'Pres Converted'!$C$2:$C$623,X$1,'Pres Converted'!$B$2:$B$623,$A38)</f>
        <v>313</v>
      </c>
      <c r="Y38">
        <f>SUMIFS('Pres Converted'!J$2:J$623,'Pres Converted'!$C$2:$C$623,Y$1,'Pres Converted'!$B$2:$B$623,$A38)</f>
        <v>257</v>
      </c>
      <c r="Z38">
        <f>SUMIFS('Pres Converted'!K$2:K$623,'Pres Converted'!$C$2:$C$623,Z$1,'Pres Converted'!$B$2:$B$623,$A38)</f>
        <v>1</v>
      </c>
      <c r="AA38">
        <f>SUMIFS('Pres Converted'!L$2:L$623,'Pres Converted'!$C$2:$C$623,AA$1,'Pres Converted'!$B$2:$B$623,$A38)</f>
        <v>3</v>
      </c>
      <c r="AB38">
        <f>SUMIFS('Pres Converted'!M$2:M$623,'Pres Converted'!$C$2:$C$623,AB$1,'Pres Converted'!$B$2:$B$623,$A38)</f>
        <v>1</v>
      </c>
      <c r="AC38">
        <f>SUMIFS('Pres Converted'!N$2:N$623,'Pres Converted'!$C$2:$C$623,AC$1,'Pres Converted'!$B$2:$B$623,$A38)</f>
        <v>0</v>
      </c>
      <c r="AD38">
        <f>SUMIFS('Pres Converted'!O$2:O$623,'Pres Converted'!$C$2:$C$623,AD$1,'Pres Converted'!$B$2:$B$623,$A38)</f>
        <v>10</v>
      </c>
      <c r="AE38">
        <f>SUMIFS('Pres Converted'!P$2:P$623,'Pres Converted'!$C$2:$C$623,AE$1,'Pres Converted'!$B$2:$B$623,$A38)</f>
        <v>252</v>
      </c>
      <c r="AF38">
        <f>SUMIFS('Pres Converted'!Q$2:Q$623,'Pres Converted'!$C$2:$C$623,AF$1,'Pres Converted'!$B$2:$B$623,$A38)</f>
        <v>2</v>
      </c>
      <c r="AG38">
        <f>SUMIFS('Pres Converted'!R$2:R$623,'Pres Converted'!$C$2:$C$623,AG$1,'Pres Converted'!$B$2:$B$623,$A38)</f>
        <v>0</v>
      </c>
      <c r="AH38">
        <f t="shared" si="11"/>
        <v>0.37306317044100118</v>
      </c>
      <c r="AI38">
        <f t="shared" si="12"/>
        <v>1.1918951132300357E-3</v>
      </c>
      <c r="AJ38">
        <f t="shared" si="13"/>
        <v>0.30631704410011917</v>
      </c>
      <c r="AK38">
        <f t="shared" si="14"/>
        <v>1.1918951132300357E-2</v>
      </c>
      <c r="AL38">
        <f t="shared" si="15"/>
        <v>0.300357568533969</v>
      </c>
      <c r="AM38">
        <f t="shared" si="16"/>
        <v>3.5756853396901071E-3</v>
      </c>
      <c r="AN38">
        <f t="shared" si="17"/>
        <v>1.1918951132300357E-3</v>
      </c>
      <c r="AO38">
        <f t="shared" si="18"/>
        <v>0</v>
      </c>
      <c r="AP38">
        <f t="shared" si="19"/>
        <v>2.3837902264600714E-3</v>
      </c>
      <c r="AQ38">
        <f t="shared" si="20"/>
        <v>0</v>
      </c>
      <c r="AR38">
        <f>SUMIFS('Pres Converted'!S$2:S$623,'Pres Converted'!$C$2:$C$623,AR$1,'Pres Converted'!$B$2:$B$623,$A38)</f>
        <v>403</v>
      </c>
      <c r="AS38">
        <f>SUMIFS('Pres Converted'!I$2:I$623,'Pres Converted'!$C$2:$C$623,AS$1,'Pres Converted'!$B$2:$B$623,$A38)</f>
        <v>144</v>
      </c>
      <c r="AT38">
        <f>SUMIFS('Pres Converted'!J$2:J$623,'Pres Converted'!$C$2:$C$623,AT$1,'Pres Converted'!$B$2:$B$623,$A38)</f>
        <v>129</v>
      </c>
      <c r="AU38">
        <f>SUMIFS('Pres Converted'!K$2:K$623,'Pres Converted'!$C$2:$C$623,AU$1,'Pres Converted'!$B$2:$B$623,$A38)</f>
        <v>0</v>
      </c>
      <c r="AV38">
        <f>SUMIFS('Pres Converted'!L$2:L$623,'Pres Converted'!$C$2:$C$623,AV$1,'Pres Converted'!$B$2:$B$623,$A38)</f>
        <v>5</v>
      </c>
      <c r="AW38">
        <f>SUMIFS('Pres Converted'!M$2:M$623,'Pres Converted'!$C$2:$C$623,AW$1,'Pres Converted'!$B$2:$B$623,$A38)</f>
        <v>1</v>
      </c>
      <c r="AX38">
        <f>SUMIFS('Pres Converted'!N$2:N$623,'Pres Converted'!$C$2:$C$623,AX$1,'Pres Converted'!$B$2:$B$623,$A38)</f>
        <v>0</v>
      </c>
      <c r="AY38">
        <f>SUMIFS('Pres Converted'!O$2:O$623,'Pres Converted'!$C$2:$C$623,AY$1,'Pres Converted'!$B$2:$B$623,$A38)</f>
        <v>4</v>
      </c>
      <c r="AZ38">
        <f>SUMIFS('Pres Converted'!P$2:P$623,'Pres Converted'!$C$2:$C$623,AZ$1,'Pres Converted'!$B$2:$B$623,$A38)</f>
        <v>117</v>
      </c>
      <c r="BA38">
        <f>SUMIFS('Pres Converted'!Q$2:Q$623,'Pres Converted'!$C$2:$C$623,BA$1,'Pres Converted'!$B$2:$B$623,$A38)</f>
        <v>2</v>
      </c>
      <c r="BB38">
        <f>SUMIFS('Pres Converted'!R$2:R$623,'Pres Converted'!$C$2:$C$623,BB$1,'Pres Converted'!$B$2:$B$623,$A38)</f>
        <v>1</v>
      </c>
      <c r="BC38">
        <f t="shared" si="21"/>
        <v>0.35732009925558311</v>
      </c>
      <c r="BD38">
        <f t="shared" si="22"/>
        <v>0</v>
      </c>
      <c r="BE38">
        <f t="shared" si="23"/>
        <v>0.32009925558312657</v>
      </c>
      <c r="BF38">
        <f t="shared" si="24"/>
        <v>9.9255583126550868E-3</v>
      </c>
      <c r="BG38">
        <f t="shared" si="25"/>
        <v>0.29032258064516131</v>
      </c>
      <c r="BH38">
        <f t="shared" si="26"/>
        <v>1.2406947890818859E-2</v>
      </c>
      <c r="BI38">
        <f t="shared" si="27"/>
        <v>2.4813895781637717E-3</v>
      </c>
      <c r="BJ38">
        <f t="shared" si="28"/>
        <v>0</v>
      </c>
      <c r="BK38">
        <f t="shared" si="29"/>
        <v>4.9627791563275434E-3</v>
      </c>
      <c r="BL38">
        <f t="shared" si="30"/>
        <v>2.4813895781637717E-3</v>
      </c>
      <c r="BM38">
        <f t="shared" si="31"/>
        <v>5284</v>
      </c>
      <c r="BN38">
        <f t="shared" si="32"/>
        <v>2081</v>
      </c>
      <c r="BO38">
        <f t="shared" si="33"/>
        <v>1748</v>
      </c>
      <c r="BP38">
        <f t="shared" si="34"/>
        <v>7</v>
      </c>
      <c r="BQ38">
        <f t="shared" si="35"/>
        <v>40</v>
      </c>
      <c r="BR38">
        <f t="shared" si="36"/>
        <v>12</v>
      </c>
      <c r="BS38">
        <f t="shared" si="37"/>
        <v>10</v>
      </c>
      <c r="BT38">
        <f t="shared" si="38"/>
        <v>34</v>
      </c>
      <c r="BU38">
        <f t="shared" si="39"/>
        <v>1322</v>
      </c>
      <c r="BV38">
        <f t="shared" si="40"/>
        <v>25</v>
      </c>
      <c r="BW38">
        <f t="shared" si="41"/>
        <v>5</v>
      </c>
      <c r="BX38">
        <f t="shared" si="42"/>
        <v>0.39383043149129449</v>
      </c>
      <c r="BY38">
        <f t="shared" si="43"/>
        <v>1.3247539742619228E-3</v>
      </c>
      <c r="BZ38">
        <f t="shared" si="44"/>
        <v>0.33080999242997727</v>
      </c>
      <c r="CA38">
        <f t="shared" si="45"/>
        <v>6.4345193035579111E-3</v>
      </c>
      <c r="CB38">
        <f t="shared" si="46"/>
        <v>0.25018925056775171</v>
      </c>
      <c r="CC38">
        <f t="shared" si="47"/>
        <v>7.5700227100681302E-3</v>
      </c>
      <c r="CD38">
        <f t="shared" si="48"/>
        <v>2.2710068130204391E-3</v>
      </c>
      <c r="CE38">
        <f t="shared" si="49"/>
        <v>1.8925056775170325E-3</v>
      </c>
      <c r="CF38">
        <f t="shared" si="50"/>
        <v>4.7312641937925816E-3</v>
      </c>
      <c r="CG38">
        <f t="shared" si="51"/>
        <v>9.4625283875851627E-4</v>
      </c>
      <c r="CH38" s="193">
        <f t="shared" si="52"/>
        <v>0.39383043149129449</v>
      </c>
    </row>
    <row r="39" spans="1:86" ht="14.4" x14ac:dyDescent="0.25">
      <c r="A39" s="211">
        <f t="shared" si="53"/>
        <v>37</v>
      </c>
      <c r="B39">
        <f>SUMIFS('Pres Converted'!S$2:S$623,'Pres Converted'!$C$2:$C$623,B$1,'Pres Converted'!$B$2:$B$623,$A39)</f>
        <v>3759</v>
      </c>
      <c r="C39">
        <f>SUMIFS('Pres Converted'!I$2:I$623,'Pres Converted'!$C$2:$C$623,C$1,'Pres Converted'!$B$2:$B$623,$A39)</f>
        <v>1424</v>
      </c>
      <c r="D39">
        <f>SUMIFS('Pres Converted'!J$2:J$623,'Pres Converted'!$C$2:$C$623,D$1,'Pres Converted'!$B$2:$B$623,$A39)</f>
        <v>1552</v>
      </c>
      <c r="E39">
        <f>SUMIFS('Pres Converted'!K$2:K$623,'Pres Converted'!$C$2:$C$623,E$1,'Pres Converted'!$B$2:$B$623,$A39)</f>
        <v>13</v>
      </c>
      <c r="F39">
        <f>SUMIFS('Pres Converted'!L$2:L$623,'Pres Converted'!$C$2:$C$623,F$1,'Pres Converted'!$B$2:$B$623,$A39)</f>
        <v>14</v>
      </c>
      <c r="G39">
        <f>SUMIFS('Pres Converted'!M$2:M$623,'Pres Converted'!$C$2:$C$623,G$1,'Pres Converted'!$B$2:$B$623,$A39)</f>
        <v>9</v>
      </c>
      <c r="H39">
        <f>SUMIFS('Pres Converted'!N$2:N$623,'Pres Converted'!$C$2:$C$623,H$1,'Pres Converted'!$B$2:$B$623,$A39)</f>
        <v>9</v>
      </c>
      <c r="I39">
        <f>SUMIFS('Pres Converted'!O$2:O$623,'Pres Converted'!$C$2:$C$623,I$1,'Pres Converted'!$B$2:$B$623,$A39)</f>
        <v>19</v>
      </c>
      <c r="J39">
        <f>SUMIFS('Pres Converted'!P$2:P$623,'Pres Converted'!$C$2:$C$623,J$1,'Pres Converted'!$B$2:$B$623,$A39)</f>
        <v>695</v>
      </c>
      <c r="K39">
        <f>SUMIFS('Pres Converted'!Q$2:Q$623,'Pres Converted'!$C$2:$C$623,K$1,'Pres Converted'!$B$2:$B$623,$A39)</f>
        <v>22</v>
      </c>
      <c r="L39">
        <f>SUMIFS('Pres Converted'!R$2:R$623,'Pres Converted'!$C$2:$C$623,L$1,'Pres Converted'!$B$2:$B$623,$A39)</f>
        <v>2</v>
      </c>
      <c r="M39">
        <f t="shared" si="0"/>
        <v>0.37882415536046821</v>
      </c>
      <c r="N39">
        <f t="shared" si="1"/>
        <v>3.458366586858207E-3</v>
      </c>
      <c r="O39">
        <f t="shared" si="2"/>
        <v>0.41287576483107208</v>
      </c>
      <c r="P39">
        <f t="shared" si="3"/>
        <v>5.0545357807927644E-3</v>
      </c>
      <c r="Q39">
        <f t="shared" si="4"/>
        <v>0.18488959829741952</v>
      </c>
      <c r="R39">
        <f t="shared" si="5"/>
        <v>3.7243947858472998E-3</v>
      </c>
      <c r="S39">
        <f t="shared" si="6"/>
        <v>2.3942537909018356E-3</v>
      </c>
      <c r="T39">
        <f t="shared" si="7"/>
        <v>2.3942537909018356E-3</v>
      </c>
      <c r="U39">
        <f t="shared" si="8"/>
        <v>5.8526203777600422E-3</v>
      </c>
      <c r="V39">
        <f t="shared" si="9"/>
        <v>5.3205639797818572E-4</v>
      </c>
      <c r="W39">
        <f>SUMIFS('Pres Converted'!S$2:S$623,'Pres Converted'!$C$2:$C$623,W$1,'Pres Converted'!$B$2:$B$623,$A39)</f>
        <v>351</v>
      </c>
      <c r="X39">
        <f>SUMIFS('Pres Converted'!I$2:I$623,'Pres Converted'!$C$2:$C$623,X$1,'Pres Converted'!$B$2:$B$623,$A39)</f>
        <v>114</v>
      </c>
      <c r="Y39">
        <f>SUMIFS('Pres Converted'!J$2:J$623,'Pres Converted'!$C$2:$C$623,Y$1,'Pres Converted'!$B$2:$B$623,$A39)</f>
        <v>134</v>
      </c>
      <c r="Z39">
        <f>SUMIFS('Pres Converted'!K$2:K$623,'Pres Converted'!$C$2:$C$623,Z$1,'Pres Converted'!$B$2:$B$623,$A39)</f>
        <v>1</v>
      </c>
      <c r="AA39">
        <f>SUMIFS('Pres Converted'!L$2:L$623,'Pres Converted'!$C$2:$C$623,AA$1,'Pres Converted'!$B$2:$B$623,$A39)</f>
        <v>2</v>
      </c>
      <c r="AB39">
        <f>SUMIFS('Pres Converted'!M$2:M$623,'Pres Converted'!$C$2:$C$623,AB$1,'Pres Converted'!$B$2:$B$623,$A39)</f>
        <v>1</v>
      </c>
      <c r="AC39">
        <f>SUMIFS('Pres Converted'!N$2:N$623,'Pres Converted'!$C$2:$C$623,AC$1,'Pres Converted'!$B$2:$B$623,$A39)</f>
        <v>0</v>
      </c>
      <c r="AD39">
        <f>SUMIFS('Pres Converted'!O$2:O$623,'Pres Converted'!$C$2:$C$623,AD$1,'Pres Converted'!$B$2:$B$623,$A39)</f>
        <v>1</v>
      </c>
      <c r="AE39">
        <f>SUMIFS('Pres Converted'!P$2:P$623,'Pres Converted'!$C$2:$C$623,AE$1,'Pres Converted'!$B$2:$B$623,$A39)</f>
        <v>97</v>
      </c>
      <c r="AF39">
        <f>SUMIFS('Pres Converted'!Q$2:Q$623,'Pres Converted'!$C$2:$C$623,AF$1,'Pres Converted'!$B$2:$B$623,$A39)</f>
        <v>0</v>
      </c>
      <c r="AG39">
        <f>SUMIFS('Pres Converted'!R$2:R$623,'Pres Converted'!$C$2:$C$623,AG$1,'Pres Converted'!$B$2:$B$623,$A39)</f>
        <v>1</v>
      </c>
      <c r="AH39">
        <f t="shared" si="11"/>
        <v>0.3247863247863248</v>
      </c>
      <c r="AI39">
        <f t="shared" si="12"/>
        <v>2.8490028490028491E-3</v>
      </c>
      <c r="AJ39">
        <f t="shared" si="13"/>
        <v>0.38176638176638178</v>
      </c>
      <c r="AK39">
        <f t="shared" si="14"/>
        <v>2.8490028490028491E-3</v>
      </c>
      <c r="AL39">
        <f t="shared" si="15"/>
        <v>0.27635327635327633</v>
      </c>
      <c r="AM39">
        <f t="shared" si="16"/>
        <v>5.6980056980056983E-3</v>
      </c>
      <c r="AN39">
        <f t="shared" si="17"/>
        <v>2.8490028490028491E-3</v>
      </c>
      <c r="AO39">
        <f t="shared" si="18"/>
        <v>0</v>
      </c>
      <c r="AP39">
        <f t="shared" si="19"/>
        <v>0</v>
      </c>
      <c r="AQ39">
        <f t="shared" si="20"/>
        <v>2.8490028490028491E-3</v>
      </c>
      <c r="AR39">
        <f>SUMIFS('Pres Converted'!S$2:S$623,'Pres Converted'!$C$2:$C$623,AR$1,'Pres Converted'!$B$2:$B$623,$A39)</f>
        <v>433</v>
      </c>
      <c r="AS39">
        <f>SUMIFS('Pres Converted'!I$2:I$623,'Pres Converted'!$C$2:$C$623,AS$1,'Pres Converted'!$B$2:$B$623,$A39)</f>
        <v>151</v>
      </c>
      <c r="AT39">
        <f>SUMIFS('Pres Converted'!J$2:J$623,'Pres Converted'!$C$2:$C$623,AT$1,'Pres Converted'!$B$2:$B$623,$A39)</f>
        <v>136</v>
      </c>
      <c r="AU39">
        <f>SUMIFS('Pres Converted'!K$2:K$623,'Pres Converted'!$C$2:$C$623,AU$1,'Pres Converted'!$B$2:$B$623,$A39)</f>
        <v>1</v>
      </c>
      <c r="AV39">
        <f>SUMIFS('Pres Converted'!L$2:L$623,'Pres Converted'!$C$2:$C$623,AV$1,'Pres Converted'!$B$2:$B$623,$A39)</f>
        <v>2</v>
      </c>
      <c r="AW39">
        <f>SUMIFS('Pres Converted'!M$2:M$623,'Pres Converted'!$C$2:$C$623,AW$1,'Pres Converted'!$B$2:$B$623,$A39)</f>
        <v>1</v>
      </c>
      <c r="AX39">
        <f>SUMIFS('Pres Converted'!N$2:N$623,'Pres Converted'!$C$2:$C$623,AX$1,'Pres Converted'!$B$2:$B$623,$A39)</f>
        <v>4</v>
      </c>
      <c r="AY39">
        <f>SUMIFS('Pres Converted'!O$2:O$623,'Pres Converted'!$C$2:$C$623,AY$1,'Pres Converted'!$B$2:$B$623,$A39)</f>
        <v>4</v>
      </c>
      <c r="AZ39">
        <f>SUMIFS('Pres Converted'!P$2:P$623,'Pres Converted'!$C$2:$C$623,AZ$1,'Pres Converted'!$B$2:$B$623,$A39)</f>
        <v>133</v>
      </c>
      <c r="BA39">
        <f>SUMIFS('Pres Converted'!Q$2:Q$623,'Pres Converted'!$C$2:$C$623,BA$1,'Pres Converted'!$B$2:$B$623,$A39)</f>
        <v>1</v>
      </c>
      <c r="BB39">
        <f>SUMIFS('Pres Converted'!R$2:R$623,'Pres Converted'!$C$2:$C$623,BB$1,'Pres Converted'!$B$2:$B$623,$A39)</f>
        <v>0</v>
      </c>
      <c r="BC39">
        <f t="shared" si="21"/>
        <v>0.34872979214780603</v>
      </c>
      <c r="BD39">
        <f t="shared" si="22"/>
        <v>2.3094688221709007E-3</v>
      </c>
      <c r="BE39">
        <f t="shared" si="23"/>
        <v>0.31408775981524251</v>
      </c>
      <c r="BF39">
        <f t="shared" si="24"/>
        <v>9.2378752886836026E-3</v>
      </c>
      <c r="BG39">
        <f t="shared" si="25"/>
        <v>0.30715935334872979</v>
      </c>
      <c r="BH39">
        <f t="shared" si="26"/>
        <v>4.6189376443418013E-3</v>
      </c>
      <c r="BI39">
        <f t="shared" si="27"/>
        <v>2.3094688221709007E-3</v>
      </c>
      <c r="BJ39">
        <f t="shared" si="28"/>
        <v>9.2378752886836026E-3</v>
      </c>
      <c r="BK39">
        <f t="shared" si="29"/>
        <v>2.3094688221709007E-3</v>
      </c>
      <c r="BL39">
        <f t="shared" si="30"/>
        <v>0</v>
      </c>
      <c r="BM39">
        <f t="shared" si="31"/>
        <v>4543</v>
      </c>
      <c r="BN39">
        <f t="shared" si="32"/>
        <v>1689</v>
      </c>
      <c r="BO39">
        <f t="shared" si="33"/>
        <v>1822</v>
      </c>
      <c r="BP39">
        <f t="shared" si="34"/>
        <v>15</v>
      </c>
      <c r="BQ39">
        <f t="shared" si="35"/>
        <v>18</v>
      </c>
      <c r="BR39">
        <f t="shared" si="36"/>
        <v>11</v>
      </c>
      <c r="BS39">
        <f t="shared" si="37"/>
        <v>13</v>
      </c>
      <c r="BT39">
        <f t="shared" si="38"/>
        <v>24</v>
      </c>
      <c r="BU39">
        <f t="shared" si="39"/>
        <v>925</v>
      </c>
      <c r="BV39">
        <f t="shared" si="40"/>
        <v>23</v>
      </c>
      <c r="BW39">
        <f t="shared" si="41"/>
        <v>3</v>
      </c>
      <c r="BX39">
        <f t="shared" si="42"/>
        <v>0.37178076161127011</v>
      </c>
      <c r="BY39">
        <f t="shared" si="43"/>
        <v>3.3017829627999119E-3</v>
      </c>
      <c r="BZ39">
        <f t="shared" si="44"/>
        <v>0.40105657054809596</v>
      </c>
      <c r="CA39">
        <f t="shared" si="45"/>
        <v>5.2828527404798591E-3</v>
      </c>
      <c r="CB39">
        <f t="shared" si="46"/>
        <v>0.20360994937266125</v>
      </c>
      <c r="CC39">
        <f t="shared" si="47"/>
        <v>3.9621395553598943E-3</v>
      </c>
      <c r="CD39">
        <f t="shared" si="48"/>
        <v>2.4213075060532689E-3</v>
      </c>
      <c r="CE39">
        <f t="shared" si="49"/>
        <v>2.8615452344265902E-3</v>
      </c>
      <c r="CF39">
        <f t="shared" si="50"/>
        <v>5.0627338762931984E-3</v>
      </c>
      <c r="CG39">
        <f t="shared" si="51"/>
        <v>6.6035659255998238E-4</v>
      </c>
      <c r="CH39" s="193">
        <f t="shared" si="52"/>
        <v>2.401056570548096</v>
      </c>
    </row>
    <row r="40" spans="1:86" ht="14.4" x14ac:dyDescent="0.25">
      <c r="A40" s="211">
        <f t="shared" si="53"/>
        <v>38</v>
      </c>
      <c r="B40">
        <f>SUMIFS('Pres Converted'!S$2:S$623,'Pres Converted'!$C$2:$C$623,B$1,'Pres Converted'!$B$2:$B$623,$A40)</f>
        <v>4320</v>
      </c>
      <c r="C40">
        <f>SUMIFS('Pres Converted'!I$2:I$623,'Pres Converted'!$C$2:$C$623,C$1,'Pres Converted'!$B$2:$B$623,$A40)</f>
        <v>1808</v>
      </c>
      <c r="D40">
        <f>SUMIFS('Pres Converted'!J$2:J$623,'Pres Converted'!$C$2:$C$623,D$1,'Pres Converted'!$B$2:$B$623,$A40)</f>
        <v>1677</v>
      </c>
      <c r="E40">
        <f>SUMIFS('Pres Converted'!K$2:K$623,'Pres Converted'!$C$2:$C$623,E$1,'Pres Converted'!$B$2:$B$623,$A40)</f>
        <v>17</v>
      </c>
      <c r="F40">
        <f>SUMIFS('Pres Converted'!L$2:L$623,'Pres Converted'!$C$2:$C$623,F$1,'Pres Converted'!$B$2:$B$623,$A40)</f>
        <v>7</v>
      </c>
      <c r="G40">
        <f>SUMIFS('Pres Converted'!M$2:M$623,'Pres Converted'!$C$2:$C$623,G$1,'Pres Converted'!$B$2:$B$623,$A40)</f>
        <v>14</v>
      </c>
      <c r="H40">
        <f>SUMIFS('Pres Converted'!N$2:N$623,'Pres Converted'!$C$2:$C$623,H$1,'Pres Converted'!$B$2:$B$623,$A40)</f>
        <v>10</v>
      </c>
      <c r="I40">
        <f>SUMIFS('Pres Converted'!O$2:O$623,'Pres Converted'!$C$2:$C$623,I$1,'Pres Converted'!$B$2:$B$623,$A40)</f>
        <v>14</v>
      </c>
      <c r="J40">
        <f>SUMIFS('Pres Converted'!P$2:P$623,'Pres Converted'!$C$2:$C$623,J$1,'Pres Converted'!$B$2:$B$623,$A40)</f>
        <v>743</v>
      </c>
      <c r="K40">
        <f>SUMIFS('Pres Converted'!Q$2:Q$623,'Pres Converted'!$C$2:$C$623,K$1,'Pres Converted'!$B$2:$B$623,$A40)</f>
        <v>28</v>
      </c>
      <c r="L40">
        <f>SUMIFS('Pres Converted'!R$2:R$623,'Pres Converted'!$C$2:$C$623,L$1,'Pres Converted'!$B$2:$B$623,$A40)</f>
        <v>2</v>
      </c>
      <c r="M40">
        <f t="shared" si="0"/>
        <v>0.41851851851851851</v>
      </c>
      <c r="N40">
        <f t="shared" si="1"/>
        <v>3.9351851851851848E-3</v>
      </c>
      <c r="O40">
        <f t="shared" si="2"/>
        <v>0.38819444444444445</v>
      </c>
      <c r="P40">
        <f t="shared" si="3"/>
        <v>3.2407407407407406E-3</v>
      </c>
      <c r="Q40">
        <f t="shared" si="4"/>
        <v>0.17199074074074075</v>
      </c>
      <c r="R40">
        <f t="shared" si="5"/>
        <v>1.6203703703703703E-3</v>
      </c>
      <c r="S40">
        <f t="shared" si="6"/>
        <v>3.2407407407407406E-3</v>
      </c>
      <c r="T40">
        <f t="shared" si="7"/>
        <v>2.3148148148148147E-3</v>
      </c>
      <c r="U40">
        <f t="shared" si="8"/>
        <v>6.4814814814814813E-3</v>
      </c>
      <c r="V40">
        <f t="shared" si="9"/>
        <v>4.6296296296296298E-4</v>
      </c>
      <c r="W40">
        <f>SUMIFS('Pres Converted'!S$2:S$623,'Pres Converted'!$C$2:$C$623,W$1,'Pres Converted'!$B$2:$B$623,$A40)</f>
        <v>258</v>
      </c>
      <c r="X40">
        <f>SUMIFS('Pres Converted'!I$2:I$623,'Pres Converted'!$C$2:$C$623,X$1,'Pres Converted'!$B$2:$B$623,$A40)</f>
        <v>79</v>
      </c>
      <c r="Y40">
        <f>SUMIFS('Pres Converted'!J$2:J$623,'Pres Converted'!$C$2:$C$623,Y$1,'Pres Converted'!$B$2:$B$623,$A40)</f>
        <v>118</v>
      </c>
      <c r="Z40">
        <f>SUMIFS('Pres Converted'!K$2:K$623,'Pres Converted'!$C$2:$C$623,Z$1,'Pres Converted'!$B$2:$B$623,$A40)</f>
        <v>0</v>
      </c>
      <c r="AA40">
        <f>SUMIFS('Pres Converted'!L$2:L$623,'Pres Converted'!$C$2:$C$623,AA$1,'Pres Converted'!$B$2:$B$623,$A40)</f>
        <v>1</v>
      </c>
      <c r="AB40">
        <f>SUMIFS('Pres Converted'!M$2:M$623,'Pres Converted'!$C$2:$C$623,AB$1,'Pres Converted'!$B$2:$B$623,$A40)</f>
        <v>1</v>
      </c>
      <c r="AC40">
        <f>SUMIFS('Pres Converted'!N$2:N$623,'Pres Converted'!$C$2:$C$623,AC$1,'Pres Converted'!$B$2:$B$623,$A40)</f>
        <v>1</v>
      </c>
      <c r="AD40">
        <f>SUMIFS('Pres Converted'!O$2:O$623,'Pres Converted'!$C$2:$C$623,AD$1,'Pres Converted'!$B$2:$B$623,$A40)</f>
        <v>2</v>
      </c>
      <c r="AE40">
        <f>SUMIFS('Pres Converted'!P$2:P$623,'Pres Converted'!$C$2:$C$623,AE$1,'Pres Converted'!$B$2:$B$623,$A40)</f>
        <v>54</v>
      </c>
      <c r="AF40">
        <f>SUMIFS('Pres Converted'!Q$2:Q$623,'Pres Converted'!$C$2:$C$623,AF$1,'Pres Converted'!$B$2:$B$623,$A40)</f>
        <v>0</v>
      </c>
      <c r="AG40">
        <f>SUMIFS('Pres Converted'!R$2:R$623,'Pres Converted'!$C$2:$C$623,AG$1,'Pres Converted'!$B$2:$B$623,$A40)</f>
        <v>2</v>
      </c>
      <c r="AH40">
        <f t="shared" si="11"/>
        <v>0.30620155038759689</v>
      </c>
      <c r="AI40">
        <f t="shared" si="12"/>
        <v>0</v>
      </c>
      <c r="AJ40">
        <f t="shared" si="13"/>
        <v>0.4573643410852713</v>
      </c>
      <c r="AK40">
        <f t="shared" si="14"/>
        <v>7.7519379844961239E-3</v>
      </c>
      <c r="AL40">
        <f t="shared" si="15"/>
        <v>0.20930232558139536</v>
      </c>
      <c r="AM40">
        <f t="shared" si="16"/>
        <v>3.875968992248062E-3</v>
      </c>
      <c r="AN40">
        <f t="shared" si="17"/>
        <v>3.875968992248062E-3</v>
      </c>
      <c r="AO40">
        <f t="shared" si="18"/>
        <v>3.875968992248062E-3</v>
      </c>
      <c r="AP40">
        <f t="shared" si="19"/>
        <v>0</v>
      </c>
      <c r="AQ40">
        <f t="shared" si="20"/>
        <v>7.7519379844961239E-3</v>
      </c>
      <c r="AR40">
        <f>SUMIFS('Pres Converted'!S$2:S$623,'Pres Converted'!$C$2:$C$623,AR$1,'Pres Converted'!$B$2:$B$623,$A40)</f>
        <v>286</v>
      </c>
      <c r="AS40">
        <f>SUMIFS('Pres Converted'!I$2:I$623,'Pres Converted'!$C$2:$C$623,AS$1,'Pres Converted'!$B$2:$B$623,$A40)</f>
        <v>124</v>
      </c>
      <c r="AT40">
        <f>SUMIFS('Pres Converted'!J$2:J$623,'Pres Converted'!$C$2:$C$623,AT$1,'Pres Converted'!$B$2:$B$623,$A40)</f>
        <v>102</v>
      </c>
      <c r="AU40">
        <f>SUMIFS('Pres Converted'!K$2:K$623,'Pres Converted'!$C$2:$C$623,AU$1,'Pres Converted'!$B$2:$B$623,$A40)</f>
        <v>1</v>
      </c>
      <c r="AV40">
        <f>SUMIFS('Pres Converted'!L$2:L$623,'Pres Converted'!$C$2:$C$623,AV$1,'Pres Converted'!$B$2:$B$623,$A40)</f>
        <v>2</v>
      </c>
      <c r="AW40">
        <f>SUMIFS('Pres Converted'!M$2:M$623,'Pres Converted'!$C$2:$C$623,AW$1,'Pres Converted'!$B$2:$B$623,$A40)</f>
        <v>1</v>
      </c>
      <c r="AX40">
        <f>SUMIFS('Pres Converted'!N$2:N$623,'Pres Converted'!$C$2:$C$623,AX$1,'Pres Converted'!$B$2:$B$623,$A40)</f>
        <v>2</v>
      </c>
      <c r="AY40">
        <f>SUMIFS('Pres Converted'!O$2:O$623,'Pres Converted'!$C$2:$C$623,AY$1,'Pres Converted'!$B$2:$B$623,$A40)</f>
        <v>1</v>
      </c>
      <c r="AZ40">
        <f>SUMIFS('Pres Converted'!P$2:P$623,'Pres Converted'!$C$2:$C$623,AZ$1,'Pres Converted'!$B$2:$B$623,$A40)</f>
        <v>53</v>
      </c>
      <c r="BA40">
        <f>SUMIFS('Pres Converted'!Q$2:Q$623,'Pres Converted'!$C$2:$C$623,BA$1,'Pres Converted'!$B$2:$B$623,$A40)</f>
        <v>0</v>
      </c>
      <c r="BB40">
        <f>SUMIFS('Pres Converted'!R$2:R$623,'Pres Converted'!$C$2:$C$623,BB$1,'Pres Converted'!$B$2:$B$623,$A40)</f>
        <v>0</v>
      </c>
      <c r="BC40">
        <f t="shared" si="21"/>
        <v>0.43356643356643354</v>
      </c>
      <c r="BD40">
        <f t="shared" si="22"/>
        <v>3.4965034965034965E-3</v>
      </c>
      <c r="BE40">
        <f t="shared" si="23"/>
        <v>0.35664335664335667</v>
      </c>
      <c r="BF40">
        <f t="shared" si="24"/>
        <v>3.4965034965034965E-3</v>
      </c>
      <c r="BG40">
        <f t="shared" si="25"/>
        <v>0.18531468531468531</v>
      </c>
      <c r="BH40">
        <f t="shared" si="26"/>
        <v>6.993006993006993E-3</v>
      </c>
      <c r="BI40">
        <f t="shared" si="27"/>
        <v>3.4965034965034965E-3</v>
      </c>
      <c r="BJ40">
        <f t="shared" si="28"/>
        <v>6.993006993006993E-3</v>
      </c>
      <c r="BK40">
        <f t="shared" si="29"/>
        <v>0</v>
      </c>
      <c r="BL40">
        <f t="shared" si="30"/>
        <v>0</v>
      </c>
      <c r="BM40">
        <f t="shared" si="31"/>
        <v>4864</v>
      </c>
      <c r="BN40">
        <f t="shared" si="32"/>
        <v>2011</v>
      </c>
      <c r="BO40">
        <f t="shared" si="33"/>
        <v>1897</v>
      </c>
      <c r="BP40">
        <f t="shared" si="34"/>
        <v>18</v>
      </c>
      <c r="BQ40">
        <f t="shared" si="35"/>
        <v>10</v>
      </c>
      <c r="BR40">
        <f t="shared" si="36"/>
        <v>16</v>
      </c>
      <c r="BS40">
        <f t="shared" si="37"/>
        <v>13</v>
      </c>
      <c r="BT40">
        <f t="shared" si="38"/>
        <v>17</v>
      </c>
      <c r="BU40">
        <f t="shared" si="39"/>
        <v>850</v>
      </c>
      <c r="BV40">
        <f t="shared" si="40"/>
        <v>28</v>
      </c>
      <c r="BW40">
        <f t="shared" si="41"/>
        <v>4</v>
      </c>
      <c r="BX40">
        <f t="shared" si="42"/>
        <v>0.41344572368421051</v>
      </c>
      <c r="BY40">
        <f t="shared" si="43"/>
        <v>3.7006578947368419E-3</v>
      </c>
      <c r="BZ40">
        <f t="shared" si="44"/>
        <v>0.39000822368421051</v>
      </c>
      <c r="CA40">
        <f t="shared" si="45"/>
        <v>3.4950657894736842E-3</v>
      </c>
      <c r="CB40">
        <f t="shared" si="46"/>
        <v>0.17475328947368421</v>
      </c>
      <c r="CC40">
        <f t="shared" si="47"/>
        <v>2.0559210526315788E-3</v>
      </c>
      <c r="CD40">
        <f t="shared" si="48"/>
        <v>3.2894736842105261E-3</v>
      </c>
      <c r="CE40">
        <f t="shared" si="49"/>
        <v>2.6726973684210527E-3</v>
      </c>
      <c r="CF40">
        <f t="shared" si="50"/>
        <v>5.7565789473684207E-3</v>
      </c>
      <c r="CG40">
        <f t="shared" si="51"/>
        <v>8.2236842105263153E-4</v>
      </c>
      <c r="CH40" s="193">
        <f t="shared" si="52"/>
        <v>0.41344572368421051</v>
      </c>
    </row>
    <row r="41" spans="1:86" ht="14.4" x14ac:dyDescent="0.25">
      <c r="A41" s="211">
        <f t="shared" si="53"/>
        <v>39</v>
      </c>
      <c r="B41">
        <f>SUMIFS('Pres Converted'!S$2:S$623,'Pres Converted'!$C$2:$C$623,B$1,'Pres Converted'!$B$2:$B$623,$A41)</f>
        <v>3713</v>
      </c>
      <c r="C41">
        <f>SUMIFS('Pres Converted'!I$2:I$623,'Pres Converted'!$C$2:$C$623,C$1,'Pres Converted'!$B$2:$B$623,$A41)</f>
        <v>1472</v>
      </c>
      <c r="D41">
        <f>SUMIFS('Pres Converted'!J$2:J$623,'Pres Converted'!$C$2:$C$623,D$1,'Pres Converted'!$B$2:$B$623,$A41)</f>
        <v>1510</v>
      </c>
      <c r="E41">
        <f>SUMIFS('Pres Converted'!K$2:K$623,'Pres Converted'!$C$2:$C$623,E$1,'Pres Converted'!$B$2:$B$623,$A41)</f>
        <v>10</v>
      </c>
      <c r="F41">
        <f>SUMIFS('Pres Converted'!L$2:L$623,'Pres Converted'!$C$2:$C$623,F$1,'Pres Converted'!$B$2:$B$623,$A41)</f>
        <v>9</v>
      </c>
      <c r="G41">
        <f>SUMIFS('Pres Converted'!M$2:M$623,'Pres Converted'!$C$2:$C$623,G$1,'Pres Converted'!$B$2:$B$623,$A41)</f>
        <v>9</v>
      </c>
      <c r="H41">
        <f>SUMIFS('Pres Converted'!N$2:N$623,'Pres Converted'!$C$2:$C$623,H$1,'Pres Converted'!$B$2:$B$623,$A41)</f>
        <v>11</v>
      </c>
      <c r="I41">
        <f>SUMIFS('Pres Converted'!O$2:O$623,'Pres Converted'!$C$2:$C$623,I$1,'Pres Converted'!$B$2:$B$623,$A41)</f>
        <v>12</v>
      </c>
      <c r="J41">
        <f>SUMIFS('Pres Converted'!P$2:P$623,'Pres Converted'!$C$2:$C$623,J$1,'Pres Converted'!$B$2:$B$623,$A41)</f>
        <v>662</v>
      </c>
      <c r="K41">
        <f>SUMIFS('Pres Converted'!Q$2:Q$623,'Pres Converted'!$C$2:$C$623,K$1,'Pres Converted'!$B$2:$B$623,$A41)</f>
        <v>15</v>
      </c>
      <c r="L41">
        <f>SUMIFS('Pres Converted'!R$2:R$623,'Pres Converted'!$C$2:$C$623,L$1,'Pres Converted'!$B$2:$B$623,$A41)</f>
        <v>3</v>
      </c>
      <c r="M41">
        <f t="shared" si="0"/>
        <v>0.3964449232426609</v>
      </c>
      <c r="N41">
        <f t="shared" si="1"/>
        <v>2.6932399676811202E-3</v>
      </c>
      <c r="O41">
        <f t="shared" si="2"/>
        <v>0.40667923511984916</v>
      </c>
      <c r="P41">
        <f t="shared" si="3"/>
        <v>3.2318879612173446E-3</v>
      </c>
      <c r="Q41">
        <f t="shared" si="4"/>
        <v>0.17829248586049018</v>
      </c>
      <c r="R41">
        <f t="shared" si="5"/>
        <v>2.4239159709130084E-3</v>
      </c>
      <c r="S41">
        <f t="shared" si="6"/>
        <v>2.4239159709130084E-3</v>
      </c>
      <c r="T41">
        <f t="shared" si="7"/>
        <v>2.9625639644492324E-3</v>
      </c>
      <c r="U41">
        <f t="shared" si="8"/>
        <v>4.0398599515216807E-3</v>
      </c>
      <c r="V41">
        <f t="shared" si="9"/>
        <v>8.0797199030433614E-4</v>
      </c>
      <c r="W41">
        <f>SUMIFS('Pres Converted'!S$2:S$623,'Pres Converted'!$C$2:$C$623,W$1,'Pres Converted'!$B$2:$B$623,$A41)</f>
        <v>292</v>
      </c>
      <c r="X41">
        <f>SUMIFS('Pres Converted'!I$2:I$623,'Pres Converted'!$C$2:$C$623,X$1,'Pres Converted'!$B$2:$B$623,$A41)</f>
        <v>108</v>
      </c>
      <c r="Y41">
        <f>SUMIFS('Pres Converted'!J$2:J$623,'Pres Converted'!$C$2:$C$623,Y$1,'Pres Converted'!$B$2:$B$623,$A41)</f>
        <v>133</v>
      </c>
      <c r="Z41">
        <f>SUMIFS('Pres Converted'!K$2:K$623,'Pres Converted'!$C$2:$C$623,Z$1,'Pres Converted'!$B$2:$B$623,$A41)</f>
        <v>0</v>
      </c>
      <c r="AA41">
        <f>SUMIFS('Pres Converted'!L$2:L$623,'Pres Converted'!$C$2:$C$623,AA$1,'Pres Converted'!$B$2:$B$623,$A41)</f>
        <v>0</v>
      </c>
      <c r="AB41">
        <f>SUMIFS('Pres Converted'!M$2:M$623,'Pres Converted'!$C$2:$C$623,AB$1,'Pres Converted'!$B$2:$B$623,$A41)</f>
        <v>1</v>
      </c>
      <c r="AC41">
        <f>SUMIFS('Pres Converted'!N$2:N$623,'Pres Converted'!$C$2:$C$623,AC$1,'Pres Converted'!$B$2:$B$623,$A41)</f>
        <v>1</v>
      </c>
      <c r="AD41">
        <f>SUMIFS('Pres Converted'!O$2:O$623,'Pres Converted'!$C$2:$C$623,AD$1,'Pres Converted'!$B$2:$B$623,$A41)</f>
        <v>1</v>
      </c>
      <c r="AE41">
        <f>SUMIFS('Pres Converted'!P$2:P$623,'Pres Converted'!$C$2:$C$623,AE$1,'Pres Converted'!$B$2:$B$623,$A41)</f>
        <v>48</v>
      </c>
      <c r="AF41">
        <f>SUMIFS('Pres Converted'!Q$2:Q$623,'Pres Converted'!$C$2:$C$623,AF$1,'Pres Converted'!$B$2:$B$623,$A41)</f>
        <v>0</v>
      </c>
      <c r="AG41">
        <f>SUMIFS('Pres Converted'!R$2:R$623,'Pres Converted'!$C$2:$C$623,AG$1,'Pres Converted'!$B$2:$B$623,$A41)</f>
        <v>0</v>
      </c>
      <c r="AH41">
        <f t="shared" si="11"/>
        <v>0.36986301369863012</v>
      </c>
      <c r="AI41">
        <f t="shared" si="12"/>
        <v>0</v>
      </c>
      <c r="AJ41">
        <f t="shared" si="13"/>
        <v>0.45547945205479451</v>
      </c>
      <c r="AK41">
        <f t="shared" si="14"/>
        <v>3.4246575342465752E-3</v>
      </c>
      <c r="AL41">
        <f t="shared" si="15"/>
        <v>0.16438356164383561</v>
      </c>
      <c r="AM41">
        <f t="shared" si="16"/>
        <v>0</v>
      </c>
      <c r="AN41">
        <f t="shared" si="17"/>
        <v>3.4246575342465752E-3</v>
      </c>
      <c r="AO41">
        <f t="shared" si="18"/>
        <v>3.4246575342465752E-3</v>
      </c>
      <c r="AP41">
        <f t="shared" si="19"/>
        <v>0</v>
      </c>
      <c r="AQ41">
        <f t="shared" si="20"/>
        <v>0</v>
      </c>
      <c r="AR41">
        <f>SUMIFS('Pres Converted'!S$2:S$623,'Pres Converted'!$C$2:$C$623,AR$1,'Pres Converted'!$B$2:$B$623,$A41)</f>
        <v>511</v>
      </c>
      <c r="AS41">
        <f>SUMIFS('Pres Converted'!I$2:I$623,'Pres Converted'!$C$2:$C$623,AS$1,'Pres Converted'!$B$2:$B$623,$A41)</f>
        <v>197</v>
      </c>
      <c r="AT41">
        <f>SUMIFS('Pres Converted'!J$2:J$623,'Pres Converted'!$C$2:$C$623,AT$1,'Pres Converted'!$B$2:$B$623,$A41)</f>
        <v>154</v>
      </c>
      <c r="AU41">
        <f>SUMIFS('Pres Converted'!K$2:K$623,'Pres Converted'!$C$2:$C$623,AU$1,'Pres Converted'!$B$2:$B$623,$A41)</f>
        <v>0</v>
      </c>
      <c r="AV41">
        <f>SUMIFS('Pres Converted'!L$2:L$623,'Pres Converted'!$C$2:$C$623,AV$1,'Pres Converted'!$B$2:$B$623,$A41)</f>
        <v>3</v>
      </c>
      <c r="AW41">
        <f>SUMIFS('Pres Converted'!M$2:M$623,'Pres Converted'!$C$2:$C$623,AW$1,'Pres Converted'!$B$2:$B$623,$A41)</f>
        <v>3</v>
      </c>
      <c r="AX41">
        <f>SUMIFS('Pres Converted'!N$2:N$623,'Pres Converted'!$C$2:$C$623,AX$1,'Pres Converted'!$B$2:$B$623,$A41)</f>
        <v>2</v>
      </c>
      <c r="AY41">
        <f>SUMIFS('Pres Converted'!O$2:O$623,'Pres Converted'!$C$2:$C$623,AY$1,'Pres Converted'!$B$2:$B$623,$A41)</f>
        <v>0</v>
      </c>
      <c r="AZ41">
        <f>SUMIFS('Pres Converted'!P$2:P$623,'Pres Converted'!$C$2:$C$623,AZ$1,'Pres Converted'!$B$2:$B$623,$A41)</f>
        <v>150</v>
      </c>
      <c r="BA41">
        <f>SUMIFS('Pres Converted'!Q$2:Q$623,'Pres Converted'!$C$2:$C$623,BA$1,'Pres Converted'!$B$2:$B$623,$A41)</f>
        <v>2</v>
      </c>
      <c r="BB41">
        <f>SUMIFS('Pres Converted'!R$2:R$623,'Pres Converted'!$C$2:$C$623,BB$1,'Pres Converted'!$B$2:$B$623,$A41)</f>
        <v>0</v>
      </c>
      <c r="BC41">
        <f t="shared" si="21"/>
        <v>0.38551859099804303</v>
      </c>
      <c r="BD41">
        <f t="shared" si="22"/>
        <v>0</v>
      </c>
      <c r="BE41">
        <f t="shared" si="23"/>
        <v>0.30136986301369861</v>
      </c>
      <c r="BF41">
        <f t="shared" si="24"/>
        <v>0</v>
      </c>
      <c r="BG41">
        <f t="shared" si="25"/>
        <v>0.29354207436399216</v>
      </c>
      <c r="BH41">
        <f t="shared" si="26"/>
        <v>5.8708414872798431E-3</v>
      </c>
      <c r="BI41">
        <f t="shared" si="27"/>
        <v>5.8708414872798431E-3</v>
      </c>
      <c r="BJ41">
        <f t="shared" si="28"/>
        <v>3.9138943248532287E-3</v>
      </c>
      <c r="BK41">
        <f t="shared" si="29"/>
        <v>3.9138943248532287E-3</v>
      </c>
      <c r="BL41">
        <f t="shared" si="30"/>
        <v>0</v>
      </c>
      <c r="BM41">
        <f t="shared" si="31"/>
        <v>4516</v>
      </c>
      <c r="BN41">
        <f t="shared" si="32"/>
        <v>1777</v>
      </c>
      <c r="BO41">
        <f t="shared" si="33"/>
        <v>1797</v>
      </c>
      <c r="BP41">
        <f t="shared" si="34"/>
        <v>10</v>
      </c>
      <c r="BQ41">
        <f t="shared" si="35"/>
        <v>12</v>
      </c>
      <c r="BR41">
        <f t="shared" si="36"/>
        <v>13</v>
      </c>
      <c r="BS41">
        <f t="shared" si="37"/>
        <v>14</v>
      </c>
      <c r="BT41">
        <f t="shared" si="38"/>
        <v>13</v>
      </c>
      <c r="BU41">
        <f t="shared" si="39"/>
        <v>860</v>
      </c>
      <c r="BV41">
        <f t="shared" si="40"/>
        <v>17</v>
      </c>
      <c r="BW41">
        <f t="shared" si="41"/>
        <v>3</v>
      </c>
      <c r="BX41">
        <f t="shared" si="42"/>
        <v>0.39348981399468558</v>
      </c>
      <c r="BY41">
        <f t="shared" si="43"/>
        <v>2.2143489813994687E-3</v>
      </c>
      <c r="BZ41">
        <f t="shared" si="44"/>
        <v>0.39791851195748451</v>
      </c>
      <c r="CA41">
        <f t="shared" si="45"/>
        <v>2.878653675819309E-3</v>
      </c>
      <c r="CB41">
        <f t="shared" si="46"/>
        <v>0.19043401240035429</v>
      </c>
      <c r="CC41">
        <f t="shared" si="47"/>
        <v>2.6572187776793621E-3</v>
      </c>
      <c r="CD41">
        <f t="shared" si="48"/>
        <v>2.878653675819309E-3</v>
      </c>
      <c r="CE41">
        <f t="shared" si="49"/>
        <v>3.100088573959256E-3</v>
      </c>
      <c r="CF41">
        <f t="shared" si="50"/>
        <v>3.7643932683790967E-3</v>
      </c>
      <c r="CG41">
        <f t="shared" si="51"/>
        <v>6.6430469441984053E-4</v>
      </c>
      <c r="CH41" s="193">
        <f t="shared" si="52"/>
        <v>2.3979185119574846</v>
      </c>
    </row>
    <row r="42" spans="1:86" ht="14.4" x14ac:dyDescent="0.25">
      <c r="A42" s="211">
        <f t="shared" si="53"/>
        <v>40</v>
      </c>
      <c r="B42">
        <f>SUMIFS('Pres Converted'!S$2:S$623,'Pres Converted'!$C$2:$C$623,B$1,'Pres Converted'!$B$2:$B$623,$A42)</f>
        <v>2721</v>
      </c>
      <c r="C42">
        <f>SUMIFS('Pres Converted'!I$2:I$623,'Pres Converted'!$C$2:$C$623,C$1,'Pres Converted'!$B$2:$B$623,$A42)</f>
        <v>1175</v>
      </c>
      <c r="D42">
        <f>SUMIFS('Pres Converted'!J$2:J$623,'Pres Converted'!$C$2:$C$623,D$1,'Pres Converted'!$B$2:$B$623,$A42)</f>
        <v>839</v>
      </c>
      <c r="E42">
        <f>SUMIFS('Pres Converted'!K$2:K$623,'Pres Converted'!$C$2:$C$623,E$1,'Pres Converted'!$B$2:$B$623,$A42)</f>
        <v>3</v>
      </c>
      <c r="F42">
        <f>SUMIFS('Pres Converted'!L$2:L$623,'Pres Converted'!$C$2:$C$623,F$1,'Pres Converted'!$B$2:$B$623,$A42)</f>
        <v>8</v>
      </c>
      <c r="G42">
        <f>SUMIFS('Pres Converted'!M$2:M$623,'Pres Converted'!$C$2:$C$623,G$1,'Pres Converted'!$B$2:$B$623,$A42)</f>
        <v>3</v>
      </c>
      <c r="H42">
        <f>SUMIFS('Pres Converted'!N$2:N$623,'Pres Converted'!$C$2:$C$623,H$1,'Pres Converted'!$B$2:$B$623,$A42)</f>
        <v>7</v>
      </c>
      <c r="I42">
        <f>SUMIFS('Pres Converted'!O$2:O$623,'Pres Converted'!$C$2:$C$623,I$1,'Pres Converted'!$B$2:$B$623,$A42)</f>
        <v>3</v>
      </c>
      <c r="J42">
        <f>SUMIFS('Pres Converted'!P$2:P$623,'Pres Converted'!$C$2:$C$623,J$1,'Pres Converted'!$B$2:$B$623,$A42)</f>
        <v>680</v>
      </c>
      <c r="K42">
        <f>SUMIFS('Pres Converted'!Q$2:Q$623,'Pres Converted'!$C$2:$C$623,K$1,'Pres Converted'!$B$2:$B$623,$A42)</f>
        <v>3</v>
      </c>
      <c r="L42">
        <f>SUMIFS('Pres Converted'!R$2:R$623,'Pres Converted'!$C$2:$C$623,L$1,'Pres Converted'!$B$2:$B$623,$A42)</f>
        <v>0</v>
      </c>
      <c r="M42">
        <f t="shared" si="0"/>
        <v>0.43182653436236679</v>
      </c>
      <c r="N42">
        <f t="shared" si="1"/>
        <v>1.1025358324145535E-3</v>
      </c>
      <c r="O42">
        <f t="shared" si="2"/>
        <v>0.30834252113193678</v>
      </c>
      <c r="P42">
        <f t="shared" si="3"/>
        <v>1.1025358324145535E-3</v>
      </c>
      <c r="Q42">
        <f t="shared" si="4"/>
        <v>0.24990812201396545</v>
      </c>
      <c r="R42">
        <f t="shared" si="5"/>
        <v>2.9400955531054761E-3</v>
      </c>
      <c r="S42">
        <f t="shared" si="6"/>
        <v>1.1025358324145535E-3</v>
      </c>
      <c r="T42">
        <f t="shared" si="7"/>
        <v>2.5725836089672913E-3</v>
      </c>
      <c r="U42">
        <f t="shared" si="8"/>
        <v>1.1025358324145535E-3</v>
      </c>
      <c r="V42">
        <f t="shared" si="9"/>
        <v>0</v>
      </c>
      <c r="W42">
        <f>SUMIFS('Pres Converted'!S$2:S$623,'Pres Converted'!$C$2:$C$623,W$1,'Pres Converted'!$B$2:$B$623,$A42)</f>
        <v>1054</v>
      </c>
      <c r="X42">
        <f>SUMIFS('Pres Converted'!I$2:I$623,'Pres Converted'!$C$2:$C$623,X$1,'Pres Converted'!$B$2:$B$623,$A42)</f>
        <v>455</v>
      </c>
      <c r="Y42">
        <f>SUMIFS('Pres Converted'!J$2:J$623,'Pres Converted'!$C$2:$C$623,Y$1,'Pres Converted'!$B$2:$B$623,$A42)</f>
        <v>280</v>
      </c>
      <c r="Z42">
        <f>SUMIFS('Pres Converted'!K$2:K$623,'Pres Converted'!$C$2:$C$623,Z$1,'Pres Converted'!$B$2:$B$623,$A42)</f>
        <v>3</v>
      </c>
      <c r="AA42">
        <f>SUMIFS('Pres Converted'!L$2:L$623,'Pres Converted'!$C$2:$C$623,AA$1,'Pres Converted'!$B$2:$B$623,$A42)</f>
        <v>4</v>
      </c>
      <c r="AB42">
        <f>SUMIFS('Pres Converted'!M$2:M$623,'Pres Converted'!$C$2:$C$623,AB$1,'Pres Converted'!$B$2:$B$623,$A42)</f>
        <v>0</v>
      </c>
      <c r="AC42">
        <f>SUMIFS('Pres Converted'!N$2:N$623,'Pres Converted'!$C$2:$C$623,AC$1,'Pres Converted'!$B$2:$B$623,$A42)</f>
        <v>0</v>
      </c>
      <c r="AD42">
        <f>SUMIFS('Pres Converted'!O$2:O$623,'Pres Converted'!$C$2:$C$623,AD$1,'Pres Converted'!$B$2:$B$623,$A42)</f>
        <v>3</v>
      </c>
      <c r="AE42">
        <f>SUMIFS('Pres Converted'!P$2:P$623,'Pres Converted'!$C$2:$C$623,AE$1,'Pres Converted'!$B$2:$B$623,$A42)</f>
        <v>308</v>
      </c>
      <c r="AF42">
        <f>SUMIFS('Pres Converted'!Q$2:Q$623,'Pres Converted'!$C$2:$C$623,AF$1,'Pres Converted'!$B$2:$B$623,$A42)</f>
        <v>1</v>
      </c>
      <c r="AG42">
        <f>SUMIFS('Pres Converted'!R$2:R$623,'Pres Converted'!$C$2:$C$623,AG$1,'Pres Converted'!$B$2:$B$623,$A42)</f>
        <v>0</v>
      </c>
      <c r="AH42">
        <f t="shared" si="11"/>
        <v>0.43168880455407971</v>
      </c>
      <c r="AI42">
        <f t="shared" si="12"/>
        <v>2.8462998102466793E-3</v>
      </c>
      <c r="AJ42">
        <f t="shared" si="13"/>
        <v>0.26565464895635671</v>
      </c>
      <c r="AK42">
        <f t="shared" si="14"/>
        <v>2.8462998102466793E-3</v>
      </c>
      <c r="AL42">
        <f t="shared" si="15"/>
        <v>0.29222011385199242</v>
      </c>
      <c r="AM42">
        <f t="shared" si="16"/>
        <v>3.7950664136622392E-3</v>
      </c>
      <c r="AN42">
        <f t="shared" si="17"/>
        <v>0</v>
      </c>
      <c r="AO42">
        <f t="shared" si="18"/>
        <v>0</v>
      </c>
      <c r="AP42">
        <f t="shared" si="19"/>
        <v>9.4876660341555979E-4</v>
      </c>
      <c r="AQ42">
        <f t="shared" si="20"/>
        <v>0</v>
      </c>
      <c r="AR42">
        <f>SUMIFS('Pres Converted'!S$2:S$623,'Pres Converted'!$C$2:$C$623,AR$1,'Pres Converted'!$B$2:$B$623,$A42)</f>
        <v>391</v>
      </c>
      <c r="AS42">
        <f>SUMIFS('Pres Converted'!I$2:I$623,'Pres Converted'!$C$2:$C$623,AS$1,'Pres Converted'!$B$2:$B$623,$A42)</f>
        <v>156</v>
      </c>
      <c r="AT42">
        <f>SUMIFS('Pres Converted'!J$2:J$623,'Pres Converted'!$C$2:$C$623,AT$1,'Pres Converted'!$B$2:$B$623,$A42)</f>
        <v>92</v>
      </c>
      <c r="AU42">
        <f>SUMIFS('Pres Converted'!K$2:K$623,'Pres Converted'!$C$2:$C$623,AU$1,'Pres Converted'!$B$2:$B$623,$A42)</f>
        <v>2</v>
      </c>
      <c r="AV42">
        <f>SUMIFS('Pres Converted'!L$2:L$623,'Pres Converted'!$C$2:$C$623,AV$1,'Pres Converted'!$B$2:$B$623,$A42)</f>
        <v>0</v>
      </c>
      <c r="AW42">
        <f>SUMIFS('Pres Converted'!M$2:M$623,'Pres Converted'!$C$2:$C$623,AW$1,'Pres Converted'!$B$2:$B$623,$A42)</f>
        <v>0</v>
      </c>
      <c r="AX42">
        <f>SUMIFS('Pres Converted'!N$2:N$623,'Pres Converted'!$C$2:$C$623,AX$1,'Pres Converted'!$B$2:$B$623,$A42)</f>
        <v>0</v>
      </c>
      <c r="AY42">
        <f>SUMIFS('Pres Converted'!O$2:O$623,'Pres Converted'!$C$2:$C$623,AY$1,'Pres Converted'!$B$2:$B$623,$A42)</f>
        <v>6</v>
      </c>
      <c r="AZ42">
        <f>SUMIFS('Pres Converted'!P$2:P$623,'Pres Converted'!$C$2:$C$623,AZ$1,'Pres Converted'!$B$2:$B$623,$A42)</f>
        <v>134</v>
      </c>
      <c r="BA42">
        <f>SUMIFS('Pres Converted'!Q$2:Q$623,'Pres Converted'!$C$2:$C$623,BA$1,'Pres Converted'!$B$2:$B$623,$A42)</f>
        <v>1</v>
      </c>
      <c r="BB42">
        <f>SUMIFS('Pres Converted'!R$2:R$623,'Pres Converted'!$C$2:$C$623,BB$1,'Pres Converted'!$B$2:$B$623,$A42)</f>
        <v>0</v>
      </c>
      <c r="BC42">
        <f t="shared" si="21"/>
        <v>0.39897698209718668</v>
      </c>
      <c r="BD42">
        <f t="shared" si="22"/>
        <v>5.1150895140664966E-3</v>
      </c>
      <c r="BE42">
        <f t="shared" si="23"/>
        <v>0.23529411764705882</v>
      </c>
      <c r="BF42">
        <f t="shared" si="24"/>
        <v>1.5345268542199489E-2</v>
      </c>
      <c r="BG42">
        <f t="shared" si="25"/>
        <v>0.34271099744245526</v>
      </c>
      <c r="BH42">
        <f t="shared" si="26"/>
        <v>0</v>
      </c>
      <c r="BI42">
        <f t="shared" si="27"/>
        <v>0</v>
      </c>
      <c r="BJ42">
        <f t="shared" si="28"/>
        <v>0</v>
      </c>
      <c r="BK42">
        <f t="shared" si="29"/>
        <v>2.5575447570332483E-3</v>
      </c>
      <c r="BL42">
        <f t="shared" si="30"/>
        <v>0</v>
      </c>
      <c r="BM42">
        <f t="shared" si="31"/>
        <v>4166</v>
      </c>
      <c r="BN42">
        <f t="shared" si="32"/>
        <v>1786</v>
      </c>
      <c r="BO42">
        <f t="shared" si="33"/>
        <v>1211</v>
      </c>
      <c r="BP42">
        <f t="shared" si="34"/>
        <v>8</v>
      </c>
      <c r="BQ42">
        <f t="shared" si="35"/>
        <v>12</v>
      </c>
      <c r="BR42">
        <f t="shared" si="36"/>
        <v>3</v>
      </c>
      <c r="BS42">
        <f t="shared" si="37"/>
        <v>7</v>
      </c>
      <c r="BT42">
        <f t="shared" si="38"/>
        <v>12</v>
      </c>
      <c r="BU42">
        <f t="shared" si="39"/>
        <v>1122</v>
      </c>
      <c r="BV42">
        <f t="shared" si="40"/>
        <v>5</v>
      </c>
      <c r="BW42">
        <f t="shared" si="41"/>
        <v>0</v>
      </c>
      <c r="BX42">
        <f t="shared" si="42"/>
        <v>0.42870859337493999</v>
      </c>
      <c r="BY42">
        <f t="shared" si="43"/>
        <v>1.9203072491598655E-3</v>
      </c>
      <c r="BZ42">
        <f t="shared" si="44"/>
        <v>0.29068650984157463</v>
      </c>
      <c r="CA42">
        <f t="shared" si="45"/>
        <v>2.8804608737397984E-3</v>
      </c>
      <c r="CB42">
        <f t="shared" si="46"/>
        <v>0.26932309169467117</v>
      </c>
      <c r="CC42">
        <f t="shared" si="47"/>
        <v>2.8804608737397984E-3</v>
      </c>
      <c r="CD42">
        <f t="shared" si="48"/>
        <v>7.2011521843494961E-4</v>
      </c>
      <c r="CE42">
        <f t="shared" si="49"/>
        <v>1.6802688430148825E-3</v>
      </c>
      <c r="CF42">
        <f t="shared" si="50"/>
        <v>1.200192030724916E-3</v>
      </c>
      <c r="CG42">
        <f t="shared" si="51"/>
        <v>0</v>
      </c>
      <c r="CH42" s="193">
        <f t="shared" si="52"/>
        <v>0.42870859337493999</v>
      </c>
    </row>
    <row r="43" spans="1:86" ht="14.4" x14ac:dyDescent="0.25">
      <c r="A43" s="211" t="s">
        <v>5968</v>
      </c>
      <c r="B43">
        <f>SUM(B3:B42)</f>
        <v>193276</v>
      </c>
      <c r="C43">
        <f t="shared" ref="C43:L43" si="54">SUM(C3:C42)</f>
        <v>77101</v>
      </c>
      <c r="D43">
        <f t="shared" si="54"/>
        <v>59973</v>
      </c>
      <c r="E43">
        <f t="shared" si="54"/>
        <v>246</v>
      </c>
      <c r="F43">
        <f t="shared" si="54"/>
        <v>1065</v>
      </c>
      <c r="G43">
        <f t="shared" si="54"/>
        <v>351</v>
      </c>
      <c r="H43">
        <f t="shared" si="54"/>
        <v>374</v>
      </c>
      <c r="I43">
        <f t="shared" si="54"/>
        <v>1061</v>
      </c>
      <c r="J43">
        <f t="shared" si="54"/>
        <v>52534</v>
      </c>
      <c r="K43">
        <f t="shared" si="54"/>
        <v>308</v>
      </c>
      <c r="L43">
        <f t="shared" si="54"/>
        <v>263</v>
      </c>
      <c r="M43">
        <f t="shared" si="0"/>
        <v>0.3989165752602496</v>
      </c>
      <c r="N43">
        <f t="shared" si="1"/>
        <v>1.2727912415405947E-3</v>
      </c>
      <c r="O43">
        <f t="shared" si="2"/>
        <v>0.31029719158095159</v>
      </c>
      <c r="P43">
        <f t="shared" si="3"/>
        <v>5.4895589726608584E-3</v>
      </c>
      <c r="Q43">
        <f t="shared" si="4"/>
        <v>0.27180819139468948</v>
      </c>
      <c r="R43">
        <f t="shared" si="5"/>
        <v>5.5102547652062335E-3</v>
      </c>
      <c r="S43">
        <f t="shared" si="6"/>
        <v>1.8160557958567024E-3</v>
      </c>
      <c r="T43">
        <f t="shared" si="7"/>
        <v>1.9350566029926117E-3</v>
      </c>
      <c r="U43">
        <f t="shared" si="8"/>
        <v>1.5935760259939153E-3</v>
      </c>
      <c r="V43">
        <f t="shared" si="9"/>
        <v>1.3607483598584407E-3</v>
      </c>
      <c r="W43">
        <f>SUM(W3:W42)</f>
        <v>36239</v>
      </c>
      <c r="X43">
        <f t="shared" ref="X43" si="55">SUM(X3:X42)</f>
        <v>14832</v>
      </c>
      <c r="Y43">
        <f t="shared" ref="Y43" si="56">SUM(Y3:Y42)</f>
        <v>11183</v>
      </c>
      <c r="Z43">
        <f t="shared" ref="Z43" si="57">SUM(Z3:Z42)</f>
        <v>41</v>
      </c>
      <c r="AA43">
        <f t="shared" ref="AA43" si="58">SUM(AA3:AA42)</f>
        <v>162</v>
      </c>
      <c r="AB43">
        <f t="shared" ref="AB43" si="59">SUM(AB3:AB42)</f>
        <v>35</v>
      </c>
      <c r="AC43">
        <f t="shared" ref="AC43" si="60">SUM(AC3:AC42)</f>
        <v>36</v>
      </c>
      <c r="AD43">
        <f t="shared" ref="AD43" si="61">SUM(AD3:AD42)</f>
        <v>192</v>
      </c>
      <c r="AE43">
        <f t="shared" ref="AE43" si="62">SUM(AE3:AE42)</f>
        <v>9665</v>
      </c>
      <c r="AF43">
        <f t="shared" ref="AF43" si="63">SUM(AF3:AF42)</f>
        <v>40</v>
      </c>
      <c r="AG43">
        <f t="shared" ref="AG43" si="64">SUM(AG3:AG42)</f>
        <v>53</v>
      </c>
      <c r="AH43">
        <f t="shared" ref="AH43" si="65">X43/W43</f>
        <v>0.40928281685476975</v>
      </c>
      <c r="AI43">
        <f t="shared" ref="AI43" si="66">Z43/W43</f>
        <v>1.1313777974005905E-3</v>
      </c>
      <c r="AJ43">
        <f t="shared" ref="AJ43" si="67">Y43/W43</f>
        <v>0.30859019288611717</v>
      </c>
      <c r="AK43">
        <f t="shared" ref="AK43" si="68">AD43/W43</f>
        <v>5.298159441485692E-3</v>
      </c>
      <c r="AL43">
        <f t="shared" ref="AL43" si="69">AE43/W43</f>
        <v>0.2667016198018709</v>
      </c>
      <c r="AM43">
        <f t="shared" ref="AM43" si="70">AA43/W43</f>
        <v>4.470322028753553E-3</v>
      </c>
      <c r="AN43">
        <f t="shared" ref="AN43" si="71">AB43/W43</f>
        <v>9.658103148541626E-4</v>
      </c>
      <c r="AO43">
        <f t="shared" ref="AO43" si="72">AC43/W43</f>
        <v>9.9340489527856724E-4</v>
      </c>
      <c r="AP43">
        <f t="shared" ref="AP43" si="73">AF43/W43</f>
        <v>1.1037832169761858E-3</v>
      </c>
      <c r="AQ43">
        <f t="shared" ref="AQ43" si="74">AG43/W43</f>
        <v>1.4625127624934462E-3</v>
      </c>
      <c r="AR43">
        <f>SUMIFS('Pres Converted'!S$2:S$623,'Pres Converted'!$C$2:$C$623,AR$1,'Pres Converted'!$B$2:$B$623,$A43)</f>
        <v>0</v>
      </c>
      <c r="AS43">
        <f t="shared" ref="AS43" si="75">SUM(AS3:AS42)</f>
        <v>10039</v>
      </c>
      <c r="AT43">
        <f t="shared" ref="AT43" si="76">SUM(AT3:AT42)</f>
        <v>7116</v>
      </c>
      <c r="AU43">
        <f t="shared" ref="AU43" si="77">SUM(AU3:AU42)</f>
        <v>43</v>
      </c>
      <c r="AV43">
        <f t="shared" ref="AV43" si="78">SUM(AV3:AV42)</f>
        <v>152</v>
      </c>
      <c r="AW43">
        <f t="shared" ref="AW43" si="79">SUM(AW3:AW42)</f>
        <v>47</v>
      </c>
      <c r="AX43">
        <f t="shared" ref="AX43" si="80">SUM(AX3:AX42)</f>
        <v>59</v>
      </c>
      <c r="AY43">
        <f t="shared" ref="AY43" si="81">SUM(AY3:AY42)</f>
        <v>125</v>
      </c>
      <c r="AZ43">
        <f t="shared" ref="AZ43" si="82">SUM(AZ3:AZ42)</f>
        <v>11274</v>
      </c>
      <c r="BA43">
        <f t="shared" ref="BA43" si="83">SUM(BA3:BA42)</f>
        <v>29</v>
      </c>
      <c r="BB43">
        <f t="shared" ref="BB43" si="84">SUM(BB3:BB42)</f>
        <v>49</v>
      </c>
      <c r="BC43" t="e">
        <f t="shared" ref="BC43" si="85">AS43/AR43</f>
        <v>#DIV/0!</v>
      </c>
      <c r="BD43" t="e">
        <f t="shared" ref="BD43" si="86">AU43/AR43</f>
        <v>#DIV/0!</v>
      </c>
      <c r="BE43" t="e">
        <f t="shared" ref="BE43" si="87">AT43/AR43</f>
        <v>#DIV/0!</v>
      </c>
      <c r="BF43" t="e">
        <f t="shared" ref="BF43" si="88">AY43/AR43</f>
        <v>#DIV/0!</v>
      </c>
      <c r="BG43" t="e">
        <f t="shared" ref="BG43" si="89">AZ43/AR43</f>
        <v>#DIV/0!</v>
      </c>
      <c r="BH43" t="e">
        <f t="shared" ref="BH43" si="90">AV43/AR43</f>
        <v>#DIV/0!</v>
      </c>
      <c r="BI43" t="e">
        <f t="shared" ref="BI43" si="91">AW43/AR43</f>
        <v>#DIV/0!</v>
      </c>
      <c r="BJ43" t="e">
        <f t="shared" ref="BJ43" si="92">AX43/AR43</f>
        <v>#DIV/0!</v>
      </c>
      <c r="BK43" t="e">
        <f t="shared" ref="BK43" si="93">BA43/AR43</f>
        <v>#DIV/0!</v>
      </c>
      <c r="BL43" t="e">
        <f t="shared" ref="BL43" si="94">BB43/AR43</f>
        <v>#DIV/0!</v>
      </c>
      <c r="BM43">
        <f t="shared" ref="BM43" si="95">SUM(BM3:BM42)</f>
        <v>258448</v>
      </c>
      <c r="BN43">
        <f t="shared" ref="BN43" si="96">SUM(BN3:BN42)</f>
        <v>101972</v>
      </c>
      <c r="BO43">
        <f t="shared" ref="BO43" si="97">SUM(BO3:BO42)</f>
        <v>78272</v>
      </c>
      <c r="BP43">
        <f t="shared" ref="BP43" si="98">SUM(BP3:BP42)</f>
        <v>330</v>
      </c>
      <c r="BQ43">
        <f t="shared" ref="BQ43" si="99">SUM(BQ3:BQ42)</f>
        <v>1379</v>
      </c>
      <c r="BR43">
        <f t="shared" ref="BR43" si="100">SUM(BR3:BR42)</f>
        <v>433</v>
      </c>
      <c r="BS43">
        <f t="shared" ref="BS43" si="101">SUM(BS3:BS42)</f>
        <v>469</v>
      </c>
      <c r="BT43">
        <f t="shared" ref="BT43" si="102">SUM(BT3:BT42)</f>
        <v>1378</v>
      </c>
      <c r="BU43">
        <f t="shared" ref="BU43" si="103">SUM(BU3:BU42)</f>
        <v>73473</v>
      </c>
      <c r="BV43">
        <f t="shared" ref="BV43" si="104">SUM(BV3:BV42)</f>
        <v>377</v>
      </c>
      <c r="BW43">
        <f t="shared" ref="BW43" si="105">BM43/$B43</f>
        <v>1.3371965479418035</v>
      </c>
      <c r="BX43">
        <f>BN43/BM43</f>
        <v>0.39455519098619452</v>
      </c>
      <c r="BY43">
        <f>BP43/BM43</f>
        <v>1.2768525970407974E-3</v>
      </c>
      <c r="BZ43">
        <f>BO43/BM43</f>
        <v>0.30285395901690088</v>
      </c>
      <c r="CA43">
        <f>BT43/BM43</f>
        <v>5.3318269052188448E-3</v>
      </c>
      <c r="CB43">
        <f>BU43/BM43</f>
        <v>0.28428542685569241</v>
      </c>
      <c r="CC43">
        <f>BQ43/BM43</f>
        <v>5.3356961555129081E-3</v>
      </c>
      <c r="CD43">
        <f>BR43/BM43</f>
        <v>1.6753853773292886E-3</v>
      </c>
      <c r="CE43">
        <f>BS43/BM43</f>
        <v>1.8146783879155574E-3</v>
      </c>
      <c r="CF43">
        <f>BV43/BM43</f>
        <v>1.4587073608617594E-3</v>
      </c>
      <c r="CG43">
        <f>BW43/BM43</f>
        <v>5.1739481363438817E-6</v>
      </c>
      <c r="CH43" s="193">
        <f t="shared" ref="CH43" si="106">IF(BW43=0,10,IF(MAX(BM43:BV43)=LARGE(BM43:BV43,2),9,IF(BM43=MAX(BM43:BV43),BX43,IF(BO43=MAX(BM43:BV43),BY43+1,IF(BN43=MAX(BM43:BV43),BZ43+2,IF(BS43=MAX(BM43:BV43),CA43+3,IF(BT43=MAX(BM43:BV43),CB43+4,IF(BP43=MAX(BM43:BV43),CC43+5,IF(BQ43=MAX(BM43:BV43),CD43+6,IF(BR43=MAX(BM43:BV43),CE43+7,IF(BU43=MAX(BM43:BV43),CF43+8,-1)))))))))))</f>
        <v>0.39455519098619452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B9AF-834F-411E-9B68-1C478456EB4B}">
  <dimension ref="A1:DJ596"/>
  <sheetViews>
    <sheetView workbookViewId="0"/>
  </sheetViews>
  <sheetFormatPr defaultRowHeight="14.4" x14ac:dyDescent="0.25"/>
  <cols>
    <col min="1" max="3" width="8.88671875" style="211"/>
    <col min="45" max="45" width="8.88671875" customWidth="1"/>
    <col min="46" max="46" width="8.88671875" style="202"/>
    <col min="47" max="47" width="8.88671875" style="209"/>
  </cols>
  <sheetData>
    <row r="1" spans="1:106" x14ac:dyDescent="0.3">
      <c r="A1" s="219" t="s">
        <v>5969</v>
      </c>
      <c r="B1" s="211" t="s">
        <v>5970</v>
      </c>
      <c r="C1" s="211" t="s">
        <v>5971</v>
      </c>
      <c r="D1" s="211" t="s">
        <v>5963</v>
      </c>
      <c r="E1" s="198" t="s">
        <v>4519</v>
      </c>
      <c r="F1" s="198" t="s">
        <v>4520</v>
      </c>
      <c r="G1" s="198" t="s">
        <v>4521</v>
      </c>
      <c r="H1" s="199" t="s">
        <v>4534</v>
      </c>
      <c r="I1" s="199" t="s">
        <v>4522</v>
      </c>
      <c r="J1" s="199" t="s">
        <v>4523</v>
      </c>
      <c r="K1" s="198" t="s">
        <v>4582</v>
      </c>
      <c r="L1" s="198" t="s">
        <v>4524</v>
      </c>
      <c r="M1" s="199" t="s">
        <v>4525</v>
      </c>
      <c r="N1" s="198" t="s">
        <v>4526</v>
      </c>
      <c r="O1" s="198" t="s">
        <v>5592</v>
      </c>
      <c r="P1" s="198" t="s">
        <v>5593</v>
      </c>
      <c r="Q1" s="198" t="s">
        <v>5594</v>
      </c>
      <c r="R1" s="198" t="s">
        <v>5597</v>
      </c>
      <c r="S1" s="198" t="s">
        <v>5596</v>
      </c>
      <c r="T1" s="198" t="s">
        <v>5598</v>
      </c>
      <c r="U1" s="198" t="s">
        <v>5595</v>
      </c>
      <c r="V1" s="198" t="s">
        <v>5599</v>
      </c>
      <c r="W1" s="198" t="s">
        <v>5600</v>
      </c>
      <c r="X1" s="198" t="s">
        <v>5601</v>
      </c>
      <c r="Y1" s="216" t="s">
        <v>6014</v>
      </c>
      <c r="AT1" s="198" t="s">
        <v>5587</v>
      </c>
      <c r="AU1" s="198" t="s">
        <v>5916</v>
      </c>
      <c r="BE1" s="211"/>
      <c r="BF1" s="211" t="s">
        <v>6015</v>
      </c>
      <c r="BG1" s="211" t="s">
        <v>5202</v>
      </c>
      <c r="BH1" s="211" t="s">
        <v>5202</v>
      </c>
      <c r="BI1" s="211" t="s">
        <v>5202</v>
      </c>
      <c r="BJ1" s="211" t="s">
        <v>5202</v>
      </c>
      <c r="BK1" s="211" t="s">
        <v>5202</v>
      </c>
      <c r="BL1" s="211" t="s">
        <v>5202</v>
      </c>
      <c r="BM1" s="211" t="s">
        <v>5202</v>
      </c>
      <c r="BN1" s="211" t="s">
        <v>5202</v>
      </c>
      <c r="BO1" s="211" t="s">
        <v>5202</v>
      </c>
      <c r="BP1" s="212" t="s">
        <v>5202</v>
      </c>
      <c r="BQ1" s="212" t="s">
        <v>5202</v>
      </c>
      <c r="BR1" s="211" t="s">
        <v>6016</v>
      </c>
      <c r="BS1" s="211" t="s">
        <v>5961</v>
      </c>
      <c r="BT1" s="211" t="s">
        <v>5961</v>
      </c>
      <c r="BU1" s="211" t="s">
        <v>5961</v>
      </c>
      <c r="BV1" s="211" t="s">
        <v>5961</v>
      </c>
      <c r="BW1" s="211" t="s">
        <v>5961</v>
      </c>
      <c r="BX1" s="211" t="s">
        <v>5961</v>
      </c>
      <c r="BY1" s="211" t="s">
        <v>5961</v>
      </c>
      <c r="BZ1" s="211" t="s">
        <v>5961</v>
      </c>
      <c r="CA1" s="211" t="s">
        <v>5961</v>
      </c>
      <c r="CB1" s="216" t="s">
        <v>5961</v>
      </c>
      <c r="CC1" s="216" t="s">
        <v>5961</v>
      </c>
      <c r="CD1" s="211" t="s">
        <v>5962</v>
      </c>
      <c r="CE1" s="211" t="s">
        <v>5962</v>
      </c>
      <c r="CF1" s="211" t="s">
        <v>5962</v>
      </c>
      <c r="CG1" s="211" t="s">
        <v>5962</v>
      </c>
      <c r="CH1" s="211" t="s">
        <v>5962</v>
      </c>
      <c r="CI1" s="211" t="s">
        <v>5962</v>
      </c>
      <c r="CJ1" s="211" t="s">
        <v>5962</v>
      </c>
      <c r="CK1" s="211" t="s">
        <v>5962</v>
      </c>
      <c r="CL1" s="211" t="s">
        <v>5962</v>
      </c>
      <c r="CM1" s="216" t="s">
        <v>5962</v>
      </c>
      <c r="CN1" s="216" t="s">
        <v>5962</v>
      </c>
      <c r="CO1" s="211" t="s">
        <v>4581</v>
      </c>
      <c r="CP1" s="211" t="s">
        <v>4581</v>
      </c>
      <c r="CQ1" s="211" t="s">
        <v>4581</v>
      </c>
      <c r="CR1" s="211" t="s">
        <v>4581</v>
      </c>
      <c r="CS1" s="211" t="s">
        <v>4581</v>
      </c>
      <c r="CT1" s="211" t="s">
        <v>4581</v>
      </c>
      <c r="CU1" s="211" t="s">
        <v>4581</v>
      </c>
      <c r="CV1" s="211" t="s">
        <v>4581</v>
      </c>
      <c r="CW1" s="212" t="s">
        <v>4581</v>
      </c>
      <c r="CX1" s="212" t="s">
        <v>4581</v>
      </c>
      <c r="CY1" s="212" t="s">
        <v>4581</v>
      </c>
      <c r="CZ1" s="211"/>
      <c r="DA1" s="211"/>
      <c r="DB1" s="211"/>
    </row>
    <row r="2" spans="1:106" x14ac:dyDescent="0.25">
      <c r="A2" s="211" t="s">
        <v>5972</v>
      </c>
      <c r="B2" s="211" t="s">
        <v>5943</v>
      </c>
      <c r="C2" s="211" t="s">
        <v>5943</v>
      </c>
      <c r="D2">
        <f>SUMIFS('Pres Converted'!S$2:S$623,'Pres Converted'!$C$2:$C$623,"ED",'Pres Converted'!$D$2:$D$623,$C2)</f>
        <v>390</v>
      </c>
      <c r="E2">
        <f>SUMIFS('Pres Converted'!I$2:I$623,'Pres Converted'!$C$2:$C$623,"ED",'Pres Converted'!$D$2:$D$623,$C2)</f>
        <v>197</v>
      </c>
      <c r="F2">
        <f>SUMIFS('Pres Converted'!J$2:J$623,'Pres Converted'!$C$2:$C$623,"ED",'Pres Converted'!$D$2:$D$623,$C2)</f>
        <v>114</v>
      </c>
      <c r="G2">
        <f>SUMIFS('Pres Converted'!K$2:K$623,'Pres Converted'!$C$2:$C$623,"ED",'Pres Converted'!$D$2:$D$623,$C2)</f>
        <v>0</v>
      </c>
      <c r="H2">
        <f>SUMIFS('Pres Converted'!L$2:L$623,'Pres Converted'!$C$2:$C$623,"ED",'Pres Converted'!$D$2:$D$623,$C2)</f>
        <v>0</v>
      </c>
      <c r="I2">
        <f>SUMIFS('Pres Converted'!M$2:M$623,'Pres Converted'!$C$2:$C$623,"ED",'Pres Converted'!$D$2:$D$623,$C2)</f>
        <v>0</v>
      </c>
      <c r="J2">
        <f>SUMIFS('Pres Converted'!N$2:N$623,'Pres Converted'!$C$2:$C$623,"ED",'Pres Converted'!$D$2:$D$623,$C2)</f>
        <v>0</v>
      </c>
      <c r="K2">
        <f>SUMIFS('Pres Converted'!O$2:O$623,'Pres Converted'!$C$2:$C$623,"ED",'Pres Converted'!$D$2:$D$623,$C2)</f>
        <v>0</v>
      </c>
      <c r="L2">
        <f>SUMIFS('Pres Converted'!P$2:P$623,'Pres Converted'!$C$2:$C$623,"ED",'Pres Converted'!$D$2:$D$623,$C2)</f>
        <v>78</v>
      </c>
      <c r="M2">
        <f>SUMIFS('Pres Converted'!Q$2:Q$623,'Pres Converted'!$C$2:$C$623,"ED",'Pres Converted'!$D$2:$D$623,$C2)</f>
        <v>1</v>
      </c>
      <c r="N2">
        <f>SUMIFS('Pres Converted'!R$2:R$623,'Pres Converted'!$C$2:$C$623,"ED",'Pres Converted'!$D$2:$D$623,$C2)</f>
        <v>0</v>
      </c>
      <c r="O2">
        <f>E2/D2</f>
        <v>0.50512820512820511</v>
      </c>
      <c r="P2">
        <f>G2/D2</f>
        <v>0</v>
      </c>
      <c r="Q2">
        <f>F2/D2</f>
        <v>0.29230769230769232</v>
      </c>
      <c r="R2">
        <f>K2/D2</f>
        <v>0</v>
      </c>
      <c r="S2">
        <f>L2/D2</f>
        <v>0.2</v>
      </c>
      <c r="T2">
        <f>H2/D2</f>
        <v>0</v>
      </c>
      <c r="U2">
        <f>I2/D2</f>
        <v>0</v>
      </c>
      <c r="V2">
        <f>J2/D2</f>
        <v>0</v>
      </c>
      <c r="W2">
        <f>M2/D2</f>
        <v>2.5641025641025641E-3</v>
      </c>
      <c r="X2">
        <f>N2/D2</f>
        <v>0</v>
      </c>
      <c r="Y2" s="193">
        <f>IF(D2=0,10,IF(MAX(E2:N2)=LARGE(E2:N2,2),9,IF(E2=MAX(E2:N2),O2,IF(G2=MAX(E2:N2),P2+1,IF(F2=MAX(E2:N2),Q2+2,IF(K2=MAX(E2:N2),R2+3,IF(L2=MAX(E2:N2),S2+4,IF(H2=MAX(M2:N2),T2+5,IF(I2=MAX(E2:N2),U2+6,IF(J2=MAX(E2:N2),V2+7,IF(M2=MAX(E2:N2),W2+8,-1)))))))))))</f>
        <v>0.50512820512820511</v>
      </c>
      <c r="AT2" s="193">
        <v>1</v>
      </c>
      <c r="AU2" s="198" t="s">
        <v>5917</v>
      </c>
      <c r="BE2" s="211" t="s">
        <v>5587</v>
      </c>
      <c r="BF2" s="211" t="s">
        <v>5916</v>
      </c>
      <c r="BG2" s="211" t="s">
        <v>6017</v>
      </c>
      <c r="BH2" s="198" t="s">
        <v>4519</v>
      </c>
      <c r="BI2" s="198" t="s">
        <v>4520</v>
      </c>
      <c r="BJ2" s="198" t="s">
        <v>4521</v>
      </c>
      <c r="BK2" s="199" t="s">
        <v>4534</v>
      </c>
      <c r="BL2" s="199" t="s">
        <v>4522</v>
      </c>
      <c r="BM2" s="199" t="s">
        <v>4523</v>
      </c>
      <c r="BN2" s="198" t="s">
        <v>4582</v>
      </c>
      <c r="BO2" s="198" t="s">
        <v>4524</v>
      </c>
      <c r="BP2" s="199" t="s">
        <v>4525</v>
      </c>
      <c r="BQ2" s="198" t="s">
        <v>4526</v>
      </c>
      <c r="BR2" s="211" t="s">
        <v>6018</v>
      </c>
      <c r="BS2" s="211" t="s">
        <v>6019</v>
      </c>
      <c r="BT2" s="198" t="s">
        <v>4519</v>
      </c>
      <c r="BU2" s="198" t="s">
        <v>4520</v>
      </c>
      <c r="BV2" s="198" t="s">
        <v>4521</v>
      </c>
      <c r="BW2" s="199" t="s">
        <v>4534</v>
      </c>
      <c r="BX2" s="199" t="s">
        <v>4522</v>
      </c>
      <c r="BY2" s="199" t="s">
        <v>4523</v>
      </c>
      <c r="BZ2" s="198" t="s">
        <v>4582</v>
      </c>
      <c r="CA2" s="198" t="s">
        <v>4524</v>
      </c>
      <c r="CB2" s="199" t="s">
        <v>4525</v>
      </c>
      <c r="CC2" s="198" t="s">
        <v>4526</v>
      </c>
      <c r="CD2" s="211" t="s">
        <v>6020</v>
      </c>
      <c r="CE2" s="198" t="s">
        <v>4519</v>
      </c>
      <c r="CF2" s="198" t="s">
        <v>4520</v>
      </c>
      <c r="CG2" s="198" t="s">
        <v>4521</v>
      </c>
      <c r="CH2" s="199" t="s">
        <v>4534</v>
      </c>
      <c r="CI2" s="199" t="s">
        <v>4522</v>
      </c>
      <c r="CJ2" s="199" t="s">
        <v>4523</v>
      </c>
      <c r="CK2" s="198" t="s">
        <v>4582</v>
      </c>
      <c r="CL2" s="198" t="s">
        <v>4524</v>
      </c>
      <c r="CM2" s="199" t="s">
        <v>4525</v>
      </c>
      <c r="CN2" s="198" t="s">
        <v>4526</v>
      </c>
      <c r="CO2" s="211" t="s">
        <v>6021</v>
      </c>
      <c r="CP2" s="198" t="s">
        <v>4519</v>
      </c>
      <c r="CQ2" s="198" t="s">
        <v>4520</v>
      </c>
      <c r="CR2" s="198" t="s">
        <v>4521</v>
      </c>
      <c r="CS2" s="199" t="s">
        <v>4534</v>
      </c>
      <c r="CT2" s="199" t="s">
        <v>4522</v>
      </c>
      <c r="CU2" s="199" t="s">
        <v>4523</v>
      </c>
      <c r="CV2" s="198" t="s">
        <v>4582</v>
      </c>
      <c r="CW2" s="198" t="s">
        <v>4524</v>
      </c>
      <c r="CX2" s="199" t="s">
        <v>4525</v>
      </c>
      <c r="CY2" s="198" t="s">
        <v>4526</v>
      </c>
      <c r="CZ2" s="211"/>
      <c r="DA2" s="211"/>
      <c r="DB2" s="211"/>
    </row>
    <row r="3" spans="1:106" x14ac:dyDescent="0.25">
      <c r="A3" s="211" t="s">
        <v>5973</v>
      </c>
      <c r="B3" s="211" t="s">
        <v>5944</v>
      </c>
      <c r="C3" s="211" t="s">
        <v>5944</v>
      </c>
      <c r="D3">
        <f>SUMIFS('Pres Converted'!S$2:S$623,'Pres Converted'!$C$2:$C$623,"ED",'Pres Converted'!$D$2:$D$623,$C3)</f>
        <v>1415</v>
      </c>
      <c r="E3">
        <f>SUMIFS('Pres Converted'!I$2:I$623,'Pres Converted'!$C$2:$C$623,"ED",'Pres Converted'!$D$2:$D$623,$C3)</f>
        <v>529</v>
      </c>
      <c r="F3">
        <f>SUMIFS('Pres Converted'!J$2:J$623,'Pres Converted'!$C$2:$C$623,"ED",'Pres Converted'!$D$2:$D$623,$C3)</f>
        <v>474</v>
      </c>
      <c r="G3">
        <f>SUMIFS('Pres Converted'!K$2:K$623,'Pres Converted'!$C$2:$C$623,"ED",'Pres Converted'!$D$2:$D$623,$C3)</f>
        <v>3</v>
      </c>
      <c r="H3">
        <f>SUMIFS('Pres Converted'!L$2:L$623,'Pres Converted'!$C$2:$C$623,"ED",'Pres Converted'!$D$2:$D$623,$C3)</f>
        <v>5</v>
      </c>
      <c r="I3">
        <f>SUMIFS('Pres Converted'!M$2:M$623,'Pres Converted'!$C$2:$C$623,"ED",'Pres Converted'!$D$2:$D$623,$C3)</f>
        <v>2</v>
      </c>
      <c r="J3">
        <f>SUMIFS('Pres Converted'!N$2:N$623,'Pres Converted'!$C$2:$C$623,"ED",'Pres Converted'!$D$2:$D$623,$C3)</f>
        <v>2</v>
      </c>
      <c r="K3">
        <f>SUMIFS('Pres Converted'!O$2:O$623,'Pres Converted'!$C$2:$C$623,"ED",'Pres Converted'!$D$2:$D$623,$C3)</f>
        <v>2</v>
      </c>
      <c r="L3">
        <f>SUMIFS('Pres Converted'!P$2:P$623,'Pres Converted'!$C$2:$C$623,"ED",'Pres Converted'!$D$2:$D$623,$C3)</f>
        <v>396</v>
      </c>
      <c r="M3">
        <f>SUMIFS('Pres Converted'!Q$2:Q$623,'Pres Converted'!$C$2:$C$623,"ED",'Pres Converted'!$D$2:$D$623,$C3)</f>
        <v>2</v>
      </c>
      <c r="N3">
        <f>SUMIFS('Pres Converted'!R$2:R$623,'Pres Converted'!$C$2:$C$623,"ED",'Pres Converted'!$D$2:$D$623,$C3)</f>
        <v>0</v>
      </c>
      <c r="O3">
        <f t="shared" ref="O3:O31" si="0">E3/D3</f>
        <v>0.37385159010600705</v>
      </c>
      <c r="P3">
        <f t="shared" ref="P3:P31" si="1">G3/D3</f>
        <v>2.1201413427561835E-3</v>
      </c>
      <c r="Q3">
        <f t="shared" ref="Q3:Q31" si="2">F3/D3</f>
        <v>0.33498233215547701</v>
      </c>
      <c r="R3">
        <f t="shared" ref="R3:R31" si="3">K3/D3</f>
        <v>1.4134275618374558E-3</v>
      </c>
      <c r="S3">
        <f t="shared" ref="S3:S31" si="4">L3/D3</f>
        <v>0.27985865724381626</v>
      </c>
      <c r="T3">
        <f t="shared" ref="T3:T31" si="5">H3/D3</f>
        <v>3.5335689045936395E-3</v>
      </c>
      <c r="U3">
        <f t="shared" ref="U3:U31" si="6">I3/D3</f>
        <v>1.4134275618374558E-3</v>
      </c>
      <c r="V3">
        <f t="shared" ref="V3:V31" si="7">J3/D3</f>
        <v>1.4134275618374558E-3</v>
      </c>
      <c r="W3">
        <f t="shared" ref="W3:W31" si="8">M3/D3</f>
        <v>1.4134275618374558E-3</v>
      </c>
      <c r="X3">
        <f t="shared" ref="X3:X31" si="9">N3/D3</f>
        <v>0</v>
      </c>
      <c r="Y3" s="193">
        <f t="shared" ref="Y3:Y31" si="10">IF(D3=0,10,IF(MAX(E3:N3)=LARGE(E3:N3,2),9,IF(E3=MAX(E3:N3),O3,IF(G3=MAX(E3:N3),P3+1,IF(F3=MAX(E3:N3),Q3+2,IF(K3=MAX(E3:N3),R3+3,IF(L3=MAX(E3:N3),S3+4,IF(H3=MAX(M3:N3),T3+5,IF(I3=MAX(E3:N3),U3+6,IF(J3=MAX(E3:N3),V3+7,IF(M3=MAX(E3:N3),W3+8,-1)))))))))))</f>
        <v>0.37385159010600705</v>
      </c>
      <c r="AT3" s="193">
        <v>1</v>
      </c>
      <c r="AU3" s="198" t="s">
        <v>5918</v>
      </c>
      <c r="BA3">
        <v>1</v>
      </c>
      <c r="BB3">
        <f t="shared" ref="BB3:BB42" si="11">SUMIF($BE$3:$BE$69,$BA3,$BR$3:$BR$69)</f>
        <v>1</v>
      </c>
      <c r="BE3" s="211" t="s">
        <v>6022</v>
      </c>
      <c r="BF3" s="211" t="s">
        <v>5917</v>
      </c>
      <c r="BG3" s="211">
        <f>SUMIFS('Pres Converted'!$S$2:S$651,'Pres Converted'!$D$2:$D$651,$BF3,'Pres Converted'!$C$2:$C$651,"ED",'Pres Converted'!$B$2:$B$651,$BE3)</f>
        <v>4995</v>
      </c>
      <c r="BH3" s="211">
        <f>SUMIFS('Pres Converted'!I$2:I$651,'Pres Converted'!$D$2:$D$651,$BF3,'Pres Converted'!$C$2:$C$651,"ED",'Pres Converted'!$B$2:$B$651,$BE3)</f>
        <v>1908</v>
      </c>
      <c r="BI3" s="211">
        <f>SUMIFS('Pres Converted'!J$2:J$651,'Pres Converted'!$D$2:$D$651,$BF3,'Pres Converted'!$C$2:$C$651,"ED",'Pres Converted'!$B$2:$B$651,$BE3)</f>
        <v>1534</v>
      </c>
      <c r="BJ3" s="211">
        <f>SUMIFS('Pres Converted'!K$2:K$651,'Pres Converted'!$D$2:$D$651,$BF3,'Pres Converted'!$C$2:$C$651,"ED",'Pres Converted'!$B$2:$B$651,$BE3)</f>
        <v>7</v>
      </c>
      <c r="BK3" s="211">
        <f>SUMIFS('Pres Converted'!L$2:L$651,'Pres Converted'!$D$2:$D$651,$BF3,'Pres Converted'!$C$2:$C$651,"ED",'Pres Converted'!$B$2:$B$651,$BE3)</f>
        <v>9</v>
      </c>
      <c r="BL3" s="211">
        <f>SUMIFS('Pres Converted'!M$2:M$651,'Pres Converted'!$D$2:$D$651,$BF3,'Pres Converted'!$C$2:$C$651,"ED",'Pres Converted'!$B$2:$B$651,$BE3)</f>
        <v>5</v>
      </c>
      <c r="BM3" s="211">
        <f>SUMIFS('Pres Converted'!N$2:N$651,'Pres Converted'!$D$2:$D$651,$BF3,'Pres Converted'!$C$2:$C$651,"ED",'Pres Converted'!$B$2:$B$651,$BE3)</f>
        <v>6</v>
      </c>
      <c r="BN3" s="211">
        <f>SUMIFS('Pres Converted'!O$2:O$651,'Pres Converted'!$D$2:$D$651,$BF3,'Pres Converted'!$C$2:$C$651,"ED",'Pres Converted'!$B$2:$B$651,$BE3)</f>
        <v>22</v>
      </c>
      <c r="BO3" s="211">
        <f>SUMIFS('Pres Converted'!P$2:P$651,'Pres Converted'!$D$2:$D$651,$BF3,'Pres Converted'!$C$2:$C$651,"ED",'Pres Converted'!$B$2:$B$651,$BE3)</f>
        <v>1487</v>
      </c>
      <c r="BP3" s="211">
        <f>SUMIFS('Pres Converted'!Q$2:Q$651,'Pres Converted'!$D$2:$D$651,$BF3,'Pres Converted'!$C$2:$C$651,"ED",'Pres Converted'!$B$2:$B$651,$BE3)</f>
        <v>9</v>
      </c>
      <c r="BQ3" s="211">
        <f>SUMIFS('Pres Converted'!R$2:R$651,'Pres Converted'!$D$2:$D$651,$BF3,'Pres Converted'!$C$2:$C$651,"ED",'Pres Converted'!$B$2:$B$651,$BE3)</f>
        <v>8</v>
      </c>
      <c r="BR3" s="211">
        <f>BG3/SUMIF('BY HD'!$A$3:$A$42,$BE3,'BY HD'!$B$3:$B$42)</f>
        <v>0.99205561072492554</v>
      </c>
      <c r="BS3" s="211">
        <f>$BR3*SUMIF('BY HD'!$A$3:$A$42,$BE3,'BY HD'!W$3:W$42)</f>
        <v>1011.8967229394241</v>
      </c>
      <c r="BT3" s="211">
        <f>$BR3*SUMIF('BY HD'!$A$3:$A$42,$BE3,'BY HD'!X$3:X$42)</f>
        <v>362.10029791459783</v>
      </c>
      <c r="BU3" s="211">
        <f>$BR3*SUMIF('BY HD'!$A$3:$A$42,$BE3,'BY HD'!Y$3:Y$42)</f>
        <v>323.4101290963257</v>
      </c>
      <c r="BV3" s="211">
        <f>$BR3*SUMIF('BY HD'!$A$3:$A$42,$BE3,'BY HD'!Z$3:Z$42)</f>
        <v>0.99205561072492554</v>
      </c>
      <c r="BW3" s="211">
        <f>$BR3*SUMIF('BY HD'!$A$3:$A$42,$BE3,'BY HD'!AA$3:AA$42)</f>
        <v>0.99205561072492554</v>
      </c>
      <c r="BX3" s="211">
        <f>$BR3*SUMIF('BY HD'!$A$3:$A$42,$BE3,'BY HD'!AB$3:AB$42)</f>
        <v>0.99205561072492554</v>
      </c>
      <c r="BY3" s="211">
        <f>$BR3*SUMIF('BY HD'!$A$3:$A$42,$BE3,'BY HD'!AC$3:AC$42)</f>
        <v>0</v>
      </c>
      <c r="BZ3" s="211">
        <f>$BR3*SUMIF('BY HD'!$A$3:$A$42,$BE3,'BY HD'!AD$3:AD$42)</f>
        <v>4.960278053624628</v>
      </c>
      <c r="CA3" s="211">
        <f>$BR3*SUMIF('BY HD'!$A$3:$A$42,$BE3,'BY HD'!AE$3:AE$42)</f>
        <v>313.48957298907646</v>
      </c>
      <c r="CB3" s="211">
        <f>$BR3*SUMIF('BY HD'!$A$3:$A$42,$BE3,'BY HD'!AF$3:AF$42)</f>
        <v>1.9841112214498511</v>
      </c>
      <c r="CC3" s="211">
        <f>$BR3*SUMIF('BY HD'!$A$3:$A$42,$BE3,'BY HD'!AG$3:AG$42)</f>
        <v>2.9761668321747767</v>
      </c>
      <c r="CD3" s="211">
        <f>$BR3*SUMIF('BY HD'!$A$3:$A$42,$BE3,'BY HD'!AR$3:AR$42)</f>
        <v>699.39920556107256</v>
      </c>
      <c r="CE3" s="211">
        <f>$BR3*SUMIF('BY HD'!$A$3:$A$42,$BE3,'BY HD'!AS$3:AS$42)</f>
        <v>199.40317775571003</v>
      </c>
      <c r="CF3" s="211">
        <f>$BR3*SUMIF('BY HD'!$A$3:$A$42,$BE3,'BY HD'!AT$3:AT$42)</f>
        <v>189.48262164846076</v>
      </c>
      <c r="CG3" s="211">
        <f>$BR3*SUMIF('BY HD'!$A$3:$A$42,$BE3,'BY HD'!AU$3:AU$42)</f>
        <v>0.99205561072492554</v>
      </c>
      <c r="CH3" s="211">
        <f>$BR3*SUMIF('BY HD'!$A$3:$A$42,$BE3,'BY HD'!AV$3:AV$42)</f>
        <v>0</v>
      </c>
      <c r="CI3" s="211">
        <f>$BR3*SUMIF('BY HD'!$A$3:$A$42,$BE3,'BY HD'!AW$3:AW$42)</f>
        <v>1.9841112214498511</v>
      </c>
      <c r="CJ3" s="211">
        <f>$BR3*SUMIF('BY HD'!$A$3:$A$42,$BE3,'BY HD'!AX$3:AX$42)</f>
        <v>0.99205561072492554</v>
      </c>
      <c r="CK3" s="211">
        <f>$BR3*SUMIF('BY HD'!$A$3:$A$42,$BE3,'BY HD'!AY$3:AY$42)</f>
        <v>2.9761668321747767</v>
      </c>
      <c r="CL3" s="211">
        <f>$BR3*SUMIF('BY HD'!$A$3:$A$42,$BE3,'BY HD'!AZ$3:AZ$42)</f>
        <v>302.57696127110228</v>
      </c>
      <c r="CM3" s="211">
        <f>$BR3*SUMIF('BY HD'!$A$3:$A$42,$BE3,'BY HD'!BA$3:BA$42)</f>
        <v>0.99205561072492554</v>
      </c>
      <c r="CN3" s="211">
        <f>$BR3*SUMIF('BY HD'!$A$3:$A$42,$BE3,'BY HD'!BB$3:BB$42)</f>
        <v>0</v>
      </c>
      <c r="CO3" s="211">
        <f t="shared" ref="CO3:CY3" si="12">CD3+BS3+BG3</f>
        <v>6706.2959285004963</v>
      </c>
      <c r="CP3" s="211">
        <f t="shared" si="12"/>
        <v>2469.503475670308</v>
      </c>
      <c r="CQ3" s="211">
        <f t="shared" si="12"/>
        <v>2046.8927507447866</v>
      </c>
      <c r="CR3" s="211">
        <f t="shared" si="12"/>
        <v>8.9841112214498509</v>
      </c>
      <c r="CS3" s="211">
        <f t="shared" si="12"/>
        <v>9.9920556107249254</v>
      </c>
      <c r="CT3" s="211">
        <f t="shared" si="12"/>
        <v>7.9761668321747763</v>
      </c>
      <c r="CU3" s="211">
        <f t="shared" si="12"/>
        <v>6.9920556107249254</v>
      </c>
      <c r="CV3" s="211">
        <f t="shared" si="12"/>
        <v>29.936444885799403</v>
      </c>
      <c r="CW3" s="211">
        <f t="shared" si="12"/>
        <v>2103.0665342601787</v>
      </c>
      <c r="CX3" s="211">
        <f t="shared" si="12"/>
        <v>11.976166832174776</v>
      </c>
      <c r="CY3" s="211">
        <f t="shared" si="12"/>
        <v>10.976166832174776</v>
      </c>
      <c r="CZ3" s="211"/>
      <c r="DA3" s="211"/>
      <c r="DB3" s="211"/>
    </row>
    <row r="4" spans="1:106" x14ac:dyDescent="0.25">
      <c r="A4" s="211" t="s">
        <v>5974</v>
      </c>
      <c r="B4" s="211" t="s">
        <v>5929</v>
      </c>
      <c r="C4" s="211" t="s">
        <v>5929</v>
      </c>
      <c r="D4">
        <f>SUMIFS('Pres Converted'!S$2:S$623,'Pres Converted'!$C$2:$C$623,"ED",'Pres Converted'!$D$2:$D$623,$C4)</f>
        <v>82463</v>
      </c>
      <c r="E4">
        <f>SUMIFS('Pres Converted'!I$2:I$623,'Pres Converted'!$C$2:$C$623,"ED",'Pres Converted'!$D$2:$D$623,$C4)</f>
        <v>34356</v>
      </c>
      <c r="F4">
        <f>SUMIFS('Pres Converted'!J$2:J$623,'Pres Converted'!$C$2:$C$623,"ED",'Pres Converted'!$D$2:$D$623,$C4)</f>
        <v>25305</v>
      </c>
      <c r="G4">
        <f>SUMIFS('Pres Converted'!K$2:K$623,'Pres Converted'!$C$2:$C$623,"ED",'Pres Converted'!$D$2:$D$623,$C4)</f>
        <v>96</v>
      </c>
      <c r="H4">
        <f>SUMIFS('Pres Converted'!L$2:L$623,'Pres Converted'!$C$2:$C$623,"ED",'Pres Converted'!$D$2:$D$623,$C4)</f>
        <v>336</v>
      </c>
      <c r="I4">
        <f>SUMIFS('Pres Converted'!M$2:M$623,'Pres Converted'!$C$2:$C$623,"ED",'Pres Converted'!$D$2:$D$623,$C4)</f>
        <v>145</v>
      </c>
      <c r="J4">
        <f>SUMIFS('Pres Converted'!N$2:N$623,'Pres Converted'!$C$2:$C$623,"ED",'Pres Converted'!$D$2:$D$623,$C4)</f>
        <v>161</v>
      </c>
      <c r="K4">
        <f>SUMIFS('Pres Converted'!O$2:O$623,'Pres Converted'!$C$2:$C$623,"ED",'Pres Converted'!$D$2:$D$623,$C4)</f>
        <v>387</v>
      </c>
      <c r="L4">
        <f>SUMIFS('Pres Converted'!P$2:P$623,'Pres Converted'!$C$2:$C$623,"ED",'Pres Converted'!$D$2:$D$623,$C4)</f>
        <v>21477</v>
      </c>
      <c r="M4">
        <f>SUMIFS('Pres Converted'!Q$2:Q$623,'Pres Converted'!$C$2:$C$623,"ED",'Pres Converted'!$D$2:$D$623,$C4)</f>
        <v>82</v>
      </c>
      <c r="N4">
        <f>SUMIFS('Pres Converted'!R$2:R$623,'Pres Converted'!$C$2:$C$623,"ED",'Pres Converted'!$D$2:$D$623,$C4)</f>
        <v>118</v>
      </c>
      <c r="O4">
        <f t="shared" si="0"/>
        <v>0.41662321283484716</v>
      </c>
      <c r="P4">
        <f t="shared" si="1"/>
        <v>1.1641584710718746E-3</v>
      </c>
      <c r="Q4">
        <f t="shared" si="2"/>
        <v>0.30686489698410196</v>
      </c>
      <c r="R4">
        <f t="shared" si="3"/>
        <v>4.6930138365084946E-3</v>
      </c>
      <c r="S4">
        <f t="shared" si="4"/>
        <v>0.26044407795011099</v>
      </c>
      <c r="T4">
        <f t="shared" si="5"/>
        <v>4.0745546487515613E-3</v>
      </c>
      <c r="U4">
        <f t="shared" si="6"/>
        <v>1.758364357348144E-3</v>
      </c>
      <c r="V4">
        <f t="shared" si="7"/>
        <v>1.9523907691934564E-3</v>
      </c>
      <c r="W4">
        <f t="shared" si="8"/>
        <v>9.9438536070722621E-4</v>
      </c>
      <c r="X4">
        <f t="shared" si="9"/>
        <v>1.4309447873591793E-3</v>
      </c>
      <c r="Y4" s="193">
        <f t="shared" si="10"/>
        <v>0.41662321283484716</v>
      </c>
      <c r="AT4" s="193">
        <v>1</v>
      </c>
      <c r="AU4" s="198">
        <v>0</v>
      </c>
      <c r="BA4">
        <f>BA3+1</f>
        <v>2</v>
      </c>
      <c r="BB4">
        <f t="shared" si="11"/>
        <v>1</v>
      </c>
      <c r="BE4" s="220" t="s">
        <v>6022</v>
      </c>
      <c r="BF4" s="211" t="s">
        <v>5918</v>
      </c>
      <c r="BG4" s="211">
        <f>SUMIFS('Pres Converted'!$S$2:S$651,'Pres Converted'!$D$2:$D$651,$BF4,'Pres Converted'!$C$2:$C$651,"ED",'Pres Converted'!$B$2:$B$651,$BE4)</f>
        <v>40</v>
      </c>
      <c r="BH4" s="211">
        <f>SUMIFS('Pres Converted'!I$2:I$651,'Pres Converted'!$D$2:$D$651,$BF4,'Pres Converted'!$C$2:$C$651,"ED",'Pres Converted'!$B$2:$B$651,$BE4)</f>
        <v>21</v>
      </c>
      <c r="BI4" s="211">
        <f>SUMIFS('Pres Converted'!J$2:J$651,'Pres Converted'!$D$2:$D$651,$BF4,'Pres Converted'!$C$2:$C$651,"ED",'Pres Converted'!$B$2:$B$651,$BE4)</f>
        <v>4</v>
      </c>
      <c r="BJ4" s="211">
        <f>SUMIFS('Pres Converted'!K$2:K$651,'Pres Converted'!$D$2:$D$651,$BF4,'Pres Converted'!$C$2:$C$651,"ED",'Pres Converted'!$B$2:$B$651,$BE4)</f>
        <v>0</v>
      </c>
      <c r="BK4" s="211">
        <f>SUMIFS('Pres Converted'!L$2:L$651,'Pres Converted'!$D$2:$D$651,$BF4,'Pres Converted'!$C$2:$C$651,"ED",'Pres Converted'!$B$2:$B$651,$BE4)</f>
        <v>1</v>
      </c>
      <c r="BL4" s="211">
        <f>SUMIFS('Pres Converted'!M$2:M$651,'Pres Converted'!$D$2:$D$651,$BF4,'Pres Converted'!$C$2:$C$651,"ED",'Pres Converted'!$B$2:$B$651,$BE4)</f>
        <v>2</v>
      </c>
      <c r="BM4" s="211">
        <f>SUMIFS('Pres Converted'!N$2:N$651,'Pres Converted'!$D$2:$D$651,$BF4,'Pres Converted'!$C$2:$C$651,"ED",'Pres Converted'!$B$2:$B$651,$BE4)</f>
        <v>0</v>
      </c>
      <c r="BN4" s="211">
        <f>SUMIFS('Pres Converted'!O$2:O$651,'Pres Converted'!$D$2:$D$651,$BF4,'Pres Converted'!$C$2:$C$651,"ED",'Pres Converted'!$B$2:$B$651,$BE4)</f>
        <v>0</v>
      </c>
      <c r="BO4" s="211">
        <f>SUMIFS('Pres Converted'!P$2:P$651,'Pres Converted'!$D$2:$D$651,$BF4,'Pres Converted'!$C$2:$C$651,"ED",'Pres Converted'!$B$2:$B$651,$BE4)</f>
        <v>12</v>
      </c>
      <c r="BP4" s="211">
        <f>SUMIFS('Pres Converted'!Q$2:Q$651,'Pres Converted'!$D$2:$D$651,$BF4,'Pres Converted'!$C$2:$C$651,"ED",'Pres Converted'!$B$2:$B$651,$BE4)</f>
        <v>0</v>
      </c>
      <c r="BQ4" s="211">
        <f>SUMIFS('Pres Converted'!R$2:R$651,'Pres Converted'!$D$2:$D$651,$BF4,'Pres Converted'!$C$2:$C$651,"ED",'Pres Converted'!$B$2:$B$651,$BE4)</f>
        <v>0</v>
      </c>
      <c r="BR4" s="211">
        <f>BG4/SUMIF('BY HD'!$A$3:$A$42,$BE4,'BY HD'!$B$3:$B$42)</f>
        <v>7.9443892750744784E-3</v>
      </c>
      <c r="BS4" s="211">
        <f>$BR4*SUMIF('BY HD'!$A$3:$A$42,$BE4,'BY HD'!W$3:W$42)</f>
        <v>8.1032770605759676</v>
      </c>
      <c r="BT4" s="211">
        <f>$BR4*SUMIF('BY HD'!$A$3:$A$42,$BE4,'BY HD'!X$3:X$42)</f>
        <v>2.8997020854021844</v>
      </c>
      <c r="BU4" s="211">
        <f>$BR4*SUMIF('BY HD'!$A$3:$A$42,$BE4,'BY HD'!Y$3:Y$42)</f>
        <v>2.5898709036742802</v>
      </c>
      <c r="BV4" s="211">
        <f>$BR4*SUMIF('BY HD'!$A$3:$A$42,$BE4,'BY HD'!Z$3:Z$42)</f>
        <v>7.9443892750744784E-3</v>
      </c>
      <c r="BW4" s="211">
        <f>$BR4*SUMIF('BY HD'!$A$3:$A$42,$BE4,'BY HD'!AA$3:AA$42)</f>
        <v>7.9443892750744784E-3</v>
      </c>
      <c r="BX4" s="211">
        <f>$BR4*SUMIF('BY HD'!$A$3:$A$42,$BE4,'BY HD'!AB$3:AB$42)</f>
        <v>7.9443892750744784E-3</v>
      </c>
      <c r="BY4" s="211">
        <f>$BR4*SUMIF('BY HD'!$A$3:$A$42,$BE4,'BY HD'!AC$3:AC$42)</f>
        <v>0</v>
      </c>
      <c r="BZ4" s="211">
        <f>$BR4*SUMIF('BY HD'!$A$3:$A$42,$BE4,'BY HD'!AD$3:AD$42)</f>
        <v>3.9721946375372394E-2</v>
      </c>
      <c r="CA4" s="211">
        <f>$BR4*SUMIF('BY HD'!$A$3:$A$42,$BE4,'BY HD'!AE$3:AE$42)</f>
        <v>2.5104270109235354</v>
      </c>
      <c r="CB4" s="211">
        <f>$BR4*SUMIF('BY HD'!$A$3:$A$42,$BE4,'BY HD'!AF$3:AF$42)</f>
        <v>1.5888778550148957E-2</v>
      </c>
      <c r="CC4" s="211">
        <f>$BR4*SUMIF('BY HD'!$A$3:$A$42,$BE4,'BY HD'!AG$3:AG$42)</f>
        <v>2.3833167825223434E-2</v>
      </c>
      <c r="CD4" s="211">
        <f>$BR4*SUMIF('BY HD'!$A$3:$A$42,$BE4,'BY HD'!AR$3:AR$42)</f>
        <v>5.6007944389275073</v>
      </c>
      <c r="CE4" s="211">
        <f>$BR4*SUMIF('BY HD'!$A$3:$A$42,$BE4,'BY HD'!AS$3:AS$42)</f>
        <v>1.5968222442899702</v>
      </c>
      <c r="CF4" s="211">
        <f>$BR4*SUMIF('BY HD'!$A$3:$A$42,$BE4,'BY HD'!AT$3:AT$42)</f>
        <v>1.5173783515392254</v>
      </c>
      <c r="CG4" s="211">
        <f>$BR4*SUMIF('BY HD'!$A$3:$A$42,$BE4,'BY HD'!AU$3:AU$42)</f>
        <v>7.9443892750744784E-3</v>
      </c>
      <c r="CH4" s="211">
        <f>$BR4*SUMIF('BY HD'!$A$3:$A$42,$BE4,'BY HD'!AV$3:AV$42)</f>
        <v>0</v>
      </c>
      <c r="CI4" s="211">
        <f>$BR4*SUMIF('BY HD'!$A$3:$A$42,$BE4,'BY HD'!AW$3:AW$42)</f>
        <v>1.5888778550148957E-2</v>
      </c>
      <c r="CJ4" s="211">
        <f>$BR4*SUMIF('BY HD'!$A$3:$A$42,$BE4,'BY HD'!AX$3:AX$42)</f>
        <v>7.9443892750744784E-3</v>
      </c>
      <c r="CK4" s="211">
        <f>$BR4*SUMIF('BY HD'!$A$3:$A$42,$BE4,'BY HD'!AY$3:AY$42)</f>
        <v>2.3833167825223434E-2</v>
      </c>
      <c r="CL4" s="211">
        <f>$BR4*SUMIF('BY HD'!$A$3:$A$42,$BE4,'BY HD'!AZ$3:AZ$42)</f>
        <v>2.423038728897716</v>
      </c>
      <c r="CM4" s="211">
        <f>$BR4*SUMIF('BY HD'!$A$3:$A$42,$BE4,'BY HD'!BA$3:BA$42)</f>
        <v>7.9443892750744784E-3</v>
      </c>
      <c r="CN4" s="211">
        <f>$BR4*SUMIF('BY HD'!$A$3:$A$42,$BE4,'BY HD'!BB$3:BB$42)</f>
        <v>0</v>
      </c>
      <c r="CO4" s="211">
        <f t="shared" ref="CO4:CO35" si="13">CD4+BS4+BG4</f>
        <v>53.70407149950347</v>
      </c>
      <c r="CP4" s="211">
        <f t="shared" ref="CP4:CP35" si="14">CE4+BT4+BH4</f>
        <v>25.496524329692154</v>
      </c>
      <c r="CQ4" s="211">
        <f t="shared" ref="CQ4:CQ35" si="15">CF4+BU4+BI4</f>
        <v>8.1072492552135067</v>
      </c>
      <c r="CR4" s="211">
        <f t="shared" ref="CR4:CR35" si="16">CG4+BV4+BJ4</f>
        <v>1.5888778550148957E-2</v>
      </c>
      <c r="CS4" s="211">
        <f t="shared" ref="CS4:CS35" si="17">CH4+BW4+BK4</f>
        <v>1.0079443892750746</v>
      </c>
      <c r="CT4" s="211">
        <f t="shared" ref="CT4:CT35" si="18">CI4+BX4+BL4</f>
        <v>2.0238331678252233</v>
      </c>
      <c r="CU4" s="211">
        <f t="shared" ref="CU4:CU35" si="19">CJ4+BY4+BM4</f>
        <v>7.9443892750744784E-3</v>
      </c>
      <c r="CV4" s="211">
        <f t="shared" ref="CV4:CV35" si="20">CK4+BZ4+BN4</f>
        <v>6.3555114200595828E-2</v>
      </c>
      <c r="CW4" s="211">
        <f t="shared" ref="CW4:CW35" si="21">CL4+CA4+BO4</f>
        <v>16.933465739821251</v>
      </c>
      <c r="CX4" s="211">
        <f t="shared" ref="CX4:CX67" si="22">CM4+CB4+BP4</f>
        <v>2.3833167825223434E-2</v>
      </c>
      <c r="CY4" s="211">
        <f t="shared" ref="CY4:CY67" si="23">CN4+CC4+BQ4</f>
        <v>2.3833167825223434E-2</v>
      </c>
      <c r="CZ4" s="211"/>
      <c r="DA4" s="211"/>
      <c r="DB4" s="211"/>
    </row>
    <row r="5" spans="1:106" x14ac:dyDescent="0.25">
      <c r="A5" s="211" t="s">
        <v>5975</v>
      </c>
      <c r="B5" s="211" t="s">
        <v>5936</v>
      </c>
      <c r="C5" s="211" t="s">
        <v>5936</v>
      </c>
      <c r="D5">
        <f>SUMIFS('Pres Converted'!S$2:S$623,'Pres Converted'!$C$2:$C$623,"ED",'Pres Converted'!$D$2:$D$623,$C5)</f>
        <v>3776</v>
      </c>
      <c r="E5">
        <f>SUMIFS('Pres Converted'!I$2:I$623,'Pres Converted'!$C$2:$C$623,"ED",'Pres Converted'!$D$2:$D$623,$C5)</f>
        <v>1530</v>
      </c>
      <c r="F5">
        <f>SUMIFS('Pres Converted'!J$2:J$623,'Pres Converted'!$C$2:$C$623,"ED",'Pres Converted'!$D$2:$D$623,$C5)</f>
        <v>1540</v>
      </c>
      <c r="G5">
        <f>SUMIFS('Pres Converted'!K$2:K$623,'Pres Converted'!$C$2:$C$623,"ED",'Pres Converted'!$D$2:$D$623,$C5)</f>
        <v>16</v>
      </c>
      <c r="H5">
        <f>SUMIFS('Pres Converted'!L$2:L$623,'Pres Converted'!$C$2:$C$623,"ED",'Pres Converted'!$D$2:$D$623,$C5)</f>
        <v>16</v>
      </c>
      <c r="I5">
        <f>SUMIFS('Pres Converted'!M$2:M$623,'Pres Converted'!$C$2:$C$623,"ED",'Pres Converted'!$D$2:$D$623,$C5)</f>
        <v>15</v>
      </c>
      <c r="J5">
        <f>SUMIFS('Pres Converted'!N$2:N$623,'Pres Converted'!$C$2:$C$623,"ED",'Pres Converted'!$D$2:$D$623,$C5)</f>
        <v>13</v>
      </c>
      <c r="K5">
        <f>SUMIFS('Pres Converted'!O$2:O$623,'Pres Converted'!$C$2:$C$623,"ED",'Pres Converted'!$D$2:$D$623,$C5)</f>
        <v>16</v>
      </c>
      <c r="L5">
        <f>SUMIFS('Pres Converted'!P$2:P$623,'Pres Converted'!$C$2:$C$623,"ED",'Pres Converted'!$D$2:$D$623,$C5)</f>
        <v>605</v>
      </c>
      <c r="M5">
        <f>SUMIFS('Pres Converted'!Q$2:Q$623,'Pres Converted'!$C$2:$C$623,"ED",'Pres Converted'!$D$2:$D$623,$C5)</f>
        <v>22</v>
      </c>
      <c r="N5">
        <f>SUMIFS('Pres Converted'!R$2:R$623,'Pres Converted'!$C$2:$C$623,"ED",'Pres Converted'!$D$2:$D$623,$C5)</f>
        <v>3</v>
      </c>
      <c r="O5">
        <f t="shared" si="0"/>
        <v>0.4051906779661017</v>
      </c>
      <c r="P5">
        <f t="shared" si="1"/>
        <v>4.2372881355932203E-3</v>
      </c>
      <c r="Q5">
        <f t="shared" si="2"/>
        <v>0.40783898305084748</v>
      </c>
      <c r="R5">
        <f t="shared" si="3"/>
        <v>4.2372881355932203E-3</v>
      </c>
      <c r="S5">
        <f t="shared" si="4"/>
        <v>0.16022245762711865</v>
      </c>
      <c r="T5">
        <f t="shared" si="5"/>
        <v>4.2372881355932203E-3</v>
      </c>
      <c r="U5">
        <f t="shared" si="6"/>
        <v>3.9724576271186439E-3</v>
      </c>
      <c r="V5">
        <f t="shared" si="7"/>
        <v>3.4427966101694915E-3</v>
      </c>
      <c r="W5">
        <f t="shared" si="8"/>
        <v>5.8262711864406781E-3</v>
      </c>
      <c r="X5">
        <f t="shared" si="9"/>
        <v>7.9449152542372887E-4</v>
      </c>
      <c r="Y5" s="193">
        <f t="shared" si="10"/>
        <v>2.4078389830508473</v>
      </c>
      <c r="AT5" s="193">
        <v>2</v>
      </c>
      <c r="AU5" s="198" t="s">
        <v>5919</v>
      </c>
      <c r="BA5">
        <f t="shared" ref="BA5:BA42" si="24">BA4+1</f>
        <v>3</v>
      </c>
      <c r="BB5">
        <f t="shared" si="11"/>
        <v>1</v>
      </c>
      <c r="BE5" s="211" t="s">
        <v>6023</v>
      </c>
      <c r="BF5" s="211" t="s">
        <v>5919</v>
      </c>
      <c r="BG5" s="211">
        <f>SUMIFS('Pres Converted'!$S$2:S$651,'Pres Converted'!$D$2:$D$651,$BF5,'Pres Converted'!$C$2:$C$651,"ED",'Pres Converted'!$B$2:$B$651,$BE5)</f>
        <v>1316</v>
      </c>
      <c r="BH5" s="211">
        <f>SUMIFS('Pres Converted'!I$2:I$651,'Pres Converted'!$D$2:$D$651,$BF5,'Pres Converted'!$C$2:$C$651,"ED",'Pres Converted'!$B$2:$B$651,$BE5)</f>
        <v>451</v>
      </c>
      <c r="BI5" s="211">
        <f>SUMIFS('Pres Converted'!J$2:J$651,'Pres Converted'!$D$2:$D$651,$BF5,'Pres Converted'!$C$2:$C$651,"ED",'Pres Converted'!$B$2:$B$651,$BE5)</f>
        <v>435</v>
      </c>
      <c r="BJ5" s="211">
        <f>SUMIFS('Pres Converted'!K$2:K$651,'Pres Converted'!$D$2:$D$651,$BF5,'Pres Converted'!$C$2:$C$651,"ED",'Pres Converted'!$B$2:$B$651,$BE5)</f>
        <v>0</v>
      </c>
      <c r="BK5" s="211">
        <f>SUMIFS('Pres Converted'!L$2:L$651,'Pres Converted'!$D$2:$D$651,$BF5,'Pres Converted'!$C$2:$C$651,"ED",'Pres Converted'!$B$2:$B$651,$BE5)</f>
        <v>0</v>
      </c>
      <c r="BL5" s="211">
        <f>SUMIFS('Pres Converted'!M$2:M$651,'Pres Converted'!$D$2:$D$651,$BF5,'Pres Converted'!$C$2:$C$651,"ED",'Pres Converted'!$B$2:$B$651,$BE5)</f>
        <v>1</v>
      </c>
      <c r="BM5" s="211">
        <f>SUMIFS('Pres Converted'!N$2:N$651,'Pres Converted'!$D$2:$D$651,$BF5,'Pres Converted'!$C$2:$C$651,"ED",'Pres Converted'!$B$2:$B$651,$BE5)</f>
        <v>0</v>
      </c>
      <c r="BN5" s="211">
        <f>SUMIFS('Pres Converted'!O$2:O$651,'Pres Converted'!$D$2:$D$651,$BF5,'Pres Converted'!$C$2:$C$651,"ED",'Pres Converted'!$B$2:$B$651,$BE5)</f>
        <v>10</v>
      </c>
      <c r="BO5" s="211">
        <f>SUMIFS('Pres Converted'!P$2:P$651,'Pres Converted'!$D$2:$D$651,$BF5,'Pres Converted'!$C$2:$C$651,"ED",'Pres Converted'!$B$2:$B$651,$BE5)</f>
        <v>419</v>
      </c>
      <c r="BP5" s="211">
        <f>SUMIFS('Pres Converted'!Q$2:Q$651,'Pres Converted'!$D$2:$D$651,$BF5,'Pres Converted'!$C$2:$C$651,"ED",'Pres Converted'!$B$2:$B$651,$BE5)</f>
        <v>0</v>
      </c>
      <c r="BQ5" s="211">
        <f>SUMIFS('Pres Converted'!R$2:R$651,'Pres Converted'!$D$2:$D$651,$BF5,'Pres Converted'!$C$2:$C$651,"ED",'Pres Converted'!$B$2:$B$651,$BE5)</f>
        <v>0</v>
      </c>
      <c r="BR5" s="211">
        <f>BG5/SUMIF('BY HD'!$A$3:$A$42,$BE5,'BY HD'!$B$3:$B$42)</f>
        <v>0.2263501891984864</v>
      </c>
      <c r="BS5" s="211">
        <f>$BR5*SUMIF('BY HD'!$A$3:$A$42,$BE5,'BY HD'!W$3:W$42)</f>
        <v>303.30925352597177</v>
      </c>
      <c r="BT5" s="211">
        <f>$BR5*SUMIF('BY HD'!$A$3:$A$42,$BE5,'BY HD'!X$3:X$42)</f>
        <v>112.26969384244926</v>
      </c>
      <c r="BU5" s="211">
        <f>$BR5*SUMIF('BY HD'!$A$3:$A$42,$BE5,'BY HD'!Y$3:Y$42)</f>
        <v>106.3845889232886</v>
      </c>
      <c r="BV5" s="211">
        <f>$BR5*SUMIF('BY HD'!$A$3:$A$42,$BE5,'BY HD'!Z$3:Z$42)</f>
        <v>0.67905056759545923</v>
      </c>
      <c r="BW5" s="211">
        <f>$BR5*SUMIF('BY HD'!$A$3:$A$42,$BE5,'BY HD'!AA$3:AA$42)</f>
        <v>0.4527003783969728</v>
      </c>
      <c r="BX5" s="211">
        <f>$BR5*SUMIF('BY HD'!$A$3:$A$42,$BE5,'BY HD'!AB$3:AB$42)</f>
        <v>0</v>
      </c>
      <c r="BY5" s="211">
        <f>$BR5*SUMIF('BY HD'!$A$3:$A$42,$BE5,'BY HD'!AC$3:AC$42)</f>
        <v>0.2263501891984864</v>
      </c>
      <c r="BZ5" s="211">
        <f>$BR5*SUMIF('BY HD'!$A$3:$A$42,$BE5,'BY HD'!AD$3:AD$42)</f>
        <v>1.5844513243894047</v>
      </c>
      <c r="CA5" s="211">
        <f>$BR5*SUMIF('BY HD'!$A$3:$A$42,$BE5,'BY HD'!AE$3:AE$42)</f>
        <v>81.486068111455111</v>
      </c>
      <c r="CB5" s="211">
        <f>$BR5*SUMIF('BY HD'!$A$3:$A$42,$BE5,'BY HD'!AF$3:AF$42)</f>
        <v>0.2263501891984864</v>
      </c>
      <c r="CC5" s="211">
        <f>$BR5*SUMIF('BY HD'!$A$3:$A$42,$BE5,'BY HD'!AG$3:AG$42)</f>
        <v>0</v>
      </c>
      <c r="CD5" s="211">
        <f>$BR5*SUMIF('BY HD'!$A$3:$A$42,$BE5,'BY HD'!AR$3:AR$42)</f>
        <v>127.88785689714481</v>
      </c>
      <c r="CE5" s="211">
        <f>$BR5*SUMIF('BY HD'!$A$3:$A$42,$BE5,'BY HD'!AS$3:AS$42)</f>
        <v>38.932232542139658</v>
      </c>
      <c r="CF5" s="211">
        <f>$BR5*SUMIF('BY HD'!$A$3:$A$42,$BE5,'BY HD'!AT$3:AT$42)</f>
        <v>37.800481596147229</v>
      </c>
      <c r="CG5" s="211">
        <f>$BR5*SUMIF('BY HD'!$A$3:$A$42,$BE5,'BY HD'!AU$3:AU$42)</f>
        <v>0.4527003783969728</v>
      </c>
      <c r="CH5" s="211">
        <f>$BR5*SUMIF('BY HD'!$A$3:$A$42,$BE5,'BY HD'!AV$3:AV$42)</f>
        <v>0</v>
      </c>
      <c r="CI5" s="211">
        <f>$BR5*SUMIF('BY HD'!$A$3:$A$42,$BE5,'BY HD'!AW$3:AW$42)</f>
        <v>0.2263501891984864</v>
      </c>
      <c r="CJ5" s="211">
        <f>$BR5*SUMIF('BY HD'!$A$3:$A$42,$BE5,'BY HD'!AX$3:AX$42)</f>
        <v>0.2263501891984864</v>
      </c>
      <c r="CK5" s="211">
        <f>$BR5*SUMIF('BY HD'!$A$3:$A$42,$BE5,'BY HD'!AY$3:AY$42)</f>
        <v>0.2263501891984864</v>
      </c>
      <c r="CL5" s="211">
        <f>$BR5*SUMIF('BY HD'!$A$3:$A$42,$BE5,'BY HD'!AZ$3:AZ$42)</f>
        <v>49.570691434468522</v>
      </c>
      <c r="CM5" s="211">
        <f>$BR5*SUMIF('BY HD'!$A$3:$A$42,$BE5,'BY HD'!BA$3:BA$42)</f>
        <v>0.2263501891984864</v>
      </c>
      <c r="CN5" s="211">
        <f>$BR5*SUMIF('BY HD'!$A$3:$A$42,$BE5,'BY HD'!BB$3:BB$42)</f>
        <v>0.2263501891984864</v>
      </c>
      <c r="CO5" s="211">
        <f t="shared" si="13"/>
        <v>1747.1971104231166</v>
      </c>
      <c r="CP5" s="211">
        <f t="shared" si="14"/>
        <v>602.20192638458889</v>
      </c>
      <c r="CQ5" s="211">
        <f t="shared" si="15"/>
        <v>579.18507051943584</v>
      </c>
      <c r="CR5" s="211">
        <f t="shared" si="16"/>
        <v>1.131750945992432</v>
      </c>
      <c r="CS5" s="211">
        <f t="shared" si="17"/>
        <v>0.4527003783969728</v>
      </c>
      <c r="CT5" s="211">
        <f t="shared" si="18"/>
        <v>1.2263501891984865</v>
      </c>
      <c r="CU5" s="211">
        <f t="shared" si="19"/>
        <v>0.4527003783969728</v>
      </c>
      <c r="CV5" s="211">
        <f t="shared" si="20"/>
        <v>11.810801513587892</v>
      </c>
      <c r="CW5" s="211">
        <f t="shared" si="21"/>
        <v>550.05675954592357</v>
      </c>
      <c r="CX5" s="211">
        <f t="shared" si="22"/>
        <v>0.4527003783969728</v>
      </c>
      <c r="CY5" s="211">
        <f t="shared" si="23"/>
        <v>0.2263501891984864</v>
      </c>
      <c r="CZ5" s="211"/>
      <c r="DA5" s="211"/>
      <c r="DB5" s="211"/>
    </row>
    <row r="6" spans="1:106" x14ac:dyDescent="0.25">
      <c r="A6" s="211" t="s">
        <v>5976</v>
      </c>
      <c r="B6" s="211" t="s">
        <v>5946</v>
      </c>
      <c r="C6" s="211" t="s">
        <v>5946</v>
      </c>
      <c r="D6">
        <f>SUMIFS('Pres Converted'!S$2:S$623,'Pres Converted'!$C$2:$C$623,"ED",'Pres Converted'!$D$2:$D$623,$C6)</f>
        <v>468</v>
      </c>
      <c r="E6">
        <f>SUMIFS('Pres Converted'!I$2:I$623,'Pres Converted'!$C$2:$C$623,"ED",'Pres Converted'!$D$2:$D$623,$C6)</f>
        <v>191</v>
      </c>
      <c r="F6">
        <f>SUMIFS('Pres Converted'!J$2:J$623,'Pres Converted'!$C$2:$C$623,"ED",'Pres Converted'!$D$2:$D$623,$C6)</f>
        <v>136</v>
      </c>
      <c r="G6">
        <f>SUMIFS('Pres Converted'!K$2:K$623,'Pres Converted'!$C$2:$C$623,"ED",'Pres Converted'!$D$2:$D$623,$C6)</f>
        <v>0</v>
      </c>
      <c r="H6">
        <f>SUMIFS('Pres Converted'!L$2:L$623,'Pres Converted'!$C$2:$C$623,"ED",'Pres Converted'!$D$2:$D$623,$C6)</f>
        <v>1</v>
      </c>
      <c r="I6">
        <f>SUMIFS('Pres Converted'!M$2:M$623,'Pres Converted'!$C$2:$C$623,"ED",'Pres Converted'!$D$2:$D$623,$C6)</f>
        <v>0</v>
      </c>
      <c r="J6">
        <f>SUMIFS('Pres Converted'!N$2:N$623,'Pres Converted'!$C$2:$C$623,"ED",'Pres Converted'!$D$2:$D$623,$C6)</f>
        <v>3</v>
      </c>
      <c r="K6">
        <f>SUMIFS('Pres Converted'!O$2:O$623,'Pres Converted'!$C$2:$C$623,"ED",'Pres Converted'!$D$2:$D$623,$C6)</f>
        <v>0</v>
      </c>
      <c r="L6">
        <f>SUMIFS('Pres Converted'!P$2:P$623,'Pres Converted'!$C$2:$C$623,"ED",'Pres Converted'!$D$2:$D$623,$C6)</f>
        <v>137</v>
      </c>
      <c r="M6">
        <f>SUMIFS('Pres Converted'!Q$2:Q$623,'Pres Converted'!$C$2:$C$623,"ED",'Pres Converted'!$D$2:$D$623,$C6)</f>
        <v>0</v>
      </c>
      <c r="N6">
        <f>SUMIFS('Pres Converted'!R$2:R$623,'Pres Converted'!$C$2:$C$623,"ED",'Pres Converted'!$D$2:$D$623,$C6)</f>
        <v>0</v>
      </c>
      <c r="O6">
        <f t="shared" si="0"/>
        <v>0.40811965811965811</v>
      </c>
      <c r="P6">
        <f t="shared" si="1"/>
        <v>0</v>
      </c>
      <c r="Q6">
        <f t="shared" si="2"/>
        <v>0.29059829059829062</v>
      </c>
      <c r="R6">
        <f t="shared" si="3"/>
        <v>0</v>
      </c>
      <c r="S6">
        <f t="shared" si="4"/>
        <v>0.29273504273504275</v>
      </c>
      <c r="T6">
        <f t="shared" si="5"/>
        <v>2.136752136752137E-3</v>
      </c>
      <c r="U6">
        <f t="shared" si="6"/>
        <v>0</v>
      </c>
      <c r="V6">
        <f t="shared" si="7"/>
        <v>6.41025641025641E-3</v>
      </c>
      <c r="W6">
        <f t="shared" si="8"/>
        <v>0</v>
      </c>
      <c r="X6">
        <f t="shared" si="9"/>
        <v>0</v>
      </c>
      <c r="Y6" s="193">
        <f t="shared" si="10"/>
        <v>0.40811965811965811</v>
      </c>
      <c r="AT6" s="193">
        <v>2</v>
      </c>
      <c r="AU6" s="198" t="s">
        <v>5920</v>
      </c>
      <c r="BA6">
        <f t="shared" si="24"/>
        <v>4</v>
      </c>
      <c r="BB6">
        <f t="shared" si="11"/>
        <v>1</v>
      </c>
      <c r="BE6" s="211" t="s">
        <v>6023</v>
      </c>
      <c r="BF6" s="211" t="s">
        <v>5920</v>
      </c>
      <c r="BG6" s="211">
        <f>SUMIFS('Pres Converted'!$S$2:S$651,'Pres Converted'!$D$2:$D$651,$BF6,'Pres Converted'!$C$2:$C$651,"ED",'Pres Converted'!$B$2:$B$651,$BE6)</f>
        <v>1028</v>
      </c>
      <c r="BH6" s="211">
        <f>SUMIFS('Pres Converted'!I$2:I$651,'Pres Converted'!$D$2:$D$651,$BF6,'Pres Converted'!$C$2:$C$651,"ED",'Pres Converted'!$B$2:$B$651,$BE6)</f>
        <v>455</v>
      </c>
      <c r="BI6" s="211">
        <f>SUMIFS('Pres Converted'!J$2:J$651,'Pres Converted'!$D$2:$D$651,$BF6,'Pres Converted'!$C$2:$C$651,"ED",'Pres Converted'!$B$2:$B$651,$BE6)</f>
        <v>217</v>
      </c>
      <c r="BJ6" s="211">
        <f>SUMIFS('Pres Converted'!K$2:K$651,'Pres Converted'!$D$2:$D$651,$BF6,'Pres Converted'!$C$2:$C$651,"ED",'Pres Converted'!$B$2:$B$651,$BE6)</f>
        <v>1</v>
      </c>
      <c r="BK6" s="211">
        <f>SUMIFS('Pres Converted'!L$2:L$651,'Pres Converted'!$D$2:$D$651,$BF6,'Pres Converted'!$C$2:$C$651,"ED",'Pres Converted'!$B$2:$B$651,$BE6)</f>
        <v>5</v>
      </c>
      <c r="BL6" s="211">
        <f>SUMIFS('Pres Converted'!M$2:M$651,'Pres Converted'!$D$2:$D$651,$BF6,'Pres Converted'!$C$2:$C$651,"ED",'Pres Converted'!$B$2:$B$651,$BE6)</f>
        <v>0</v>
      </c>
      <c r="BM6" s="211">
        <f>SUMIFS('Pres Converted'!N$2:N$651,'Pres Converted'!$D$2:$D$651,$BF6,'Pres Converted'!$C$2:$C$651,"ED",'Pres Converted'!$B$2:$B$651,$BE6)</f>
        <v>1</v>
      </c>
      <c r="BN6" s="211">
        <f>SUMIFS('Pres Converted'!O$2:O$651,'Pres Converted'!$D$2:$D$651,$BF6,'Pres Converted'!$C$2:$C$651,"ED",'Pres Converted'!$B$2:$B$651,$BE6)</f>
        <v>5</v>
      </c>
      <c r="BO6" s="211">
        <f>SUMIFS('Pres Converted'!P$2:P$651,'Pres Converted'!$D$2:$D$651,$BF6,'Pres Converted'!$C$2:$C$651,"ED",'Pres Converted'!$B$2:$B$651,$BE6)</f>
        <v>342</v>
      </c>
      <c r="BP6" s="211">
        <f>SUMIFS('Pres Converted'!Q$2:Q$651,'Pres Converted'!$D$2:$D$651,$BF6,'Pres Converted'!$C$2:$C$651,"ED",'Pres Converted'!$B$2:$B$651,$BE6)</f>
        <v>2</v>
      </c>
      <c r="BQ6" s="211">
        <f>SUMIFS('Pres Converted'!R$2:R$651,'Pres Converted'!$D$2:$D$651,$BF6,'Pres Converted'!$C$2:$C$651,"ED",'Pres Converted'!$B$2:$B$651,$BE6)</f>
        <v>0</v>
      </c>
      <c r="BR6" s="211">
        <f>BG6/SUMIF('BY HD'!$A$3:$A$42,$BE6,'BY HD'!$B$3:$B$42)</f>
        <v>0.17681458548331613</v>
      </c>
      <c r="BS6" s="211">
        <f>$BR6*SUMIF('BY HD'!$A$3:$A$42,$BE6,'BY HD'!W$3:W$42)</f>
        <v>236.93154454764363</v>
      </c>
      <c r="BT6" s="211">
        <f>$BR6*SUMIF('BY HD'!$A$3:$A$42,$BE6,'BY HD'!X$3:X$42)</f>
        <v>87.7000343997248</v>
      </c>
      <c r="BU6" s="211">
        <f>$BR6*SUMIF('BY HD'!$A$3:$A$42,$BE6,'BY HD'!Y$3:Y$42)</f>
        <v>83.102855177158588</v>
      </c>
      <c r="BV6" s="211">
        <f>$BR6*SUMIF('BY HD'!$A$3:$A$42,$BE6,'BY HD'!Z$3:Z$42)</f>
        <v>0.53044375644994846</v>
      </c>
      <c r="BW6" s="211">
        <f>$BR6*SUMIF('BY HD'!$A$3:$A$42,$BE6,'BY HD'!AA$3:AA$42)</f>
        <v>0.35362917096663227</v>
      </c>
      <c r="BX6" s="211">
        <f>$BR6*SUMIF('BY HD'!$A$3:$A$42,$BE6,'BY HD'!AB$3:AB$42)</f>
        <v>0</v>
      </c>
      <c r="BY6" s="211">
        <f>$BR6*SUMIF('BY HD'!$A$3:$A$42,$BE6,'BY HD'!AC$3:AC$42)</f>
        <v>0.17681458548331613</v>
      </c>
      <c r="BZ6" s="211">
        <f>$BR6*SUMIF('BY HD'!$A$3:$A$42,$BE6,'BY HD'!AD$3:AD$42)</f>
        <v>1.237702098383213</v>
      </c>
      <c r="CA6" s="211">
        <f>$BR6*SUMIF('BY HD'!$A$3:$A$42,$BE6,'BY HD'!AE$3:AE$42)</f>
        <v>63.653250773993811</v>
      </c>
      <c r="CB6" s="211">
        <f>$BR6*SUMIF('BY HD'!$A$3:$A$42,$BE6,'BY HD'!AF$3:AF$42)</f>
        <v>0.17681458548331613</v>
      </c>
      <c r="CC6" s="211">
        <f>$BR6*SUMIF('BY HD'!$A$3:$A$42,$BE6,'BY HD'!AG$3:AG$42)</f>
        <v>0</v>
      </c>
      <c r="CD6" s="211">
        <f>$BR6*SUMIF('BY HD'!$A$3:$A$42,$BE6,'BY HD'!AR$3:AR$42)</f>
        <v>99.900240798073611</v>
      </c>
      <c r="CE6" s="211">
        <f>$BR6*SUMIF('BY HD'!$A$3:$A$42,$BE6,'BY HD'!AS$3:AS$42)</f>
        <v>30.412108703130375</v>
      </c>
      <c r="CF6" s="211">
        <f>$BR6*SUMIF('BY HD'!$A$3:$A$42,$BE6,'BY HD'!AT$3:AT$42)</f>
        <v>29.528035775713793</v>
      </c>
      <c r="CG6" s="211">
        <f>$BR6*SUMIF('BY HD'!$A$3:$A$42,$BE6,'BY HD'!AU$3:AU$42)</f>
        <v>0.35362917096663227</v>
      </c>
      <c r="CH6" s="211">
        <f>$BR6*SUMIF('BY HD'!$A$3:$A$42,$BE6,'BY HD'!AV$3:AV$42)</f>
        <v>0</v>
      </c>
      <c r="CI6" s="211">
        <f>$BR6*SUMIF('BY HD'!$A$3:$A$42,$BE6,'BY HD'!AW$3:AW$42)</f>
        <v>0.17681458548331613</v>
      </c>
      <c r="CJ6" s="211">
        <f>$BR6*SUMIF('BY HD'!$A$3:$A$42,$BE6,'BY HD'!AX$3:AX$42)</f>
        <v>0.17681458548331613</v>
      </c>
      <c r="CK6" s="211">
        <f>$BR6*SUMIF('BY HD'!$A$3:$A$42,$BE6,'BY HD'!AY$3:AY$42)</f>
        <v>0.17681458548331613</v>
      </c>
      <c r="CL6" s="211">
        <f>$BR6*SUMIF('BY HD'!$A$3:$A$42,$BE6,'BY HD'!AZ$3:AZ$42)</f>
        <v>38.722394220846233</v>
      </c>
      <c r="CM6" s="211">
        <f>$BR6*SUMIF('BY HD'!$A$3:$A$42,$BE6,'BY HD'!BA$3:BA$42)</f>
        <v>0.17681458548331613</v>
      </c>
      <c r="CN6" s="211">
        <f>$BR6*SUMIF('BY HD'!$A$3:$A$42,$BE6,'BY HD'!BB$3:BB$42)</f>
        <v>0.17681458548331613</v>
      </c>
      <c r="CO6" s="211">
        <f t="shared" si="13"/>
        <v>1364.8317853457172</v>
      </c>
      <c r="CP6" s="211">
        <f t="shared" si="14"/>
        <v>573.11214310285516</v>
      </c>
      <c r="CQ6" s="211">
        <f t="shared" si="15"/>
        <v>329.63089095287239</v>
      </c>
      <c r="CR6" s="211">
        <f t="shared" si="16"/>
        <v>1.8840729274165806</v>
      </c>
      <c r="CS6" s="211">
        <f t="shared" si="17"/>
        <v>5.3536291709666326</v>
      </c>
      <c r="CT6" s="211">
        <f t="shared" si="18"/>
        <v>0.17681458548331613</v>
      </c>
      <c r="CU6" s="211">
        <f t="shared" si="19"/>
        <v>1.3536291709666322</v>
      </c>
      <c r="CV6" s="211">
        <f t="shared" si="20"/>
        <v>6.4145166838665286</v>
      </c>
      <c r="CW6" s="211">
        <f t="shared" si="21"/>
        <v>444.37564499484006</v>
      </c>
      <c r="CX6" s="211">
        <f t="shared" si="22"/>
        <v>2.3536291709666322</v>
      </c>
      <c r="CY6" s="211">
        <f t="shared" si="23"/>
        <v>0.17681458548331613</v>
      </c>
      <c r="CZ6" s="211"/>
      <c r="DA6" s="211"/>
      <c r="DB6" s="211"/>
    </row>
    <row r="7" spans="1:106" x14ac:dyDescent="0.25">
      <c r="A7" s="211" t="s">
        <v>5977</v>
      </c>
      <c r="B7" s="211" t="s">
        <v>5932</v>
      </c>
      <c r="C7" s="211" t="s">
        <v>5932</v>
      </c>
      <c r="D7">
        <f>SUMIFS('Pres Converted'!S$2:S$623,'Pres Converted'!$C$2:$C$623,"ED",'Pres Converted'!$D$2:$D$623,$C7)</f>
        <v>758</v>
      </c>
      <c r="E7">
        <f>SUMIFS('Pres Converted'!I$2:I$623,'Pres Converted'!$C$2:$C$623,"ED",'Pres Converted'!$D$2:$D$623,$C7)</f>
        <v>214</v>
      </c>
      <c r="F7">
        <f>SUMIFS('Pres Converted'!J$2:J$623,'Pres Converted'!$C$2:$C$623,"ED",'Pres Converted'!$D$2:$D$623,$C7)</f>
        <v>246</v>
      </c>
      <c r="G7">
        <f>SUMIFS('Pres Converted'!K$2:K$623,'Pres Converted'!$C$2:$C$623,"ED",'Pres Converted'!$D$2:$D$623,$C7)</f>
        <v>0</v>
      </c>
      <c r="H7">
        <f>SUMIFS('Pres Converted'!L$2:L$623,'Pres Converted'!$C$2:$C$623,"ED",'Pres Converted'!$D$2:$D$623,$C7)</f>
        <v>5</v>
      </c>
      <c r="I7">
        <f>SUMIFS('Pres Converted'!M$2:M$623,'Pres Converted'!$C$2:$C$623,"ED",'Pres Converted'!$D$2:$D$623,$C7)</f>
        <v>0</v>
      </c>
      <c r="J7">
        <f>SUMIFS('Pres Converted'!N$2:N$623,'Pres Converted'!$C$2:$C$623,"ED",'Pres Converted'!$D$2:$D$623,$C7)</f>
        <v>2</v>
      </c>
      <c r="K7">
        <f>SUMIFS('Pres Converted'!O$2:O$623,'Pres Converted'!$C$2:$C$623,"ED",'Pres Converted'!$D$2:$D$623,$C7)</f>
        <v>6</v>
      </c>
      <c r="L7">
        <f>SUMIFS('Pres Converted'!P$2:P$623,'Pres Converted'!$C$2:$C$623,"ED",'Pres Converted'!$D$2:$D$623,$C7)</f>
        <v>284</v>
      </c>
      <c r="M7">
        <f>SUMIFS('Pres Converted'!Q$2:Q$623,'Pres Converted'!$C$2:$C$623,"ED",'Pres Converted'!$D$2:$D$623,$C7)</f>
        <v>1</v>
      </c>
      <c r="N7">
        <f>SUMIFS('Pres Converted'!R$2:R$623,'Pres Converted'!$C$2:$C$623,"ED",'Pres Converted'!$D$2:$D$623,$C7)</f>
        <v>0</v>
      </c>
      <c r="O7">
        <f t="shared" si="0"/>
        <v>0.28232189973614774</v>
      </c>
      <c r="P7">
        <f t="shared" si="1"/>
        <v>0</v>
      </c>
      <c r="Q7">
        <f t="shared" si="2"/>
        <v>0.32453825857519791</v>
      </c>
      <c r="R7">
        <f t="shared" si="3"/>
        <v>7.9155672823219003E-3</v>
      </c>
      <c r="S7">
        <f t="shared" si="4"/>
        <v>0.37467018469656993</v>
      </c>
      <c r="T7">
        <f t="shared" si="5"/>
        <v>6.5963060686015833E-3</v>
      </c>
      <c r="U7">
        <f t="shared" si="6"/>
        <v>0</v>
      </c>
      <c r="V7">
        <f t="shared" si="7"/>
        <v>2.6385224274406332E-3</v>
      </c>
      <c r="W7">
        <f t="shared" si="8"/>
        <v>1.3192612137203166E-3</v>
      </c>
      <c r="X7">
        <f t="shared" si="9"/>
        <v>0</v>
      </c>
      <c r="Y7" s="193">
        <f t="shared" si="10"/>
        <v>4.3746701846965701</v>
      </c>
      <c r="AT7" s="193">
        <v>2</v>
      </c>
      <c r="AU7" s="198" t="s">
        <v>5921</v>
      </c>
      <c r="BA7">
        <f t="shared" si="24"/>
        <v>5</v>
      </c>
      <c r="BB7">
        <f t="shared" si="11"/>
        <v>1</v>
      </c>
      <c r="BE7" s="211" t="s">
        <v>6023</v>
      </c>
      <c r="BF7" s="211" t="s">
        <v>5921</v>
      </c>
      <c r="BG7" s="211">
        <f>SUMIFS('Pres Converted'!$S$2:S$651,'Pres Converted'!$D$2:$D$651,$BF7,'Pres Converted'!$C$2:$C$651,"ED",'Pres Converted'!$B$2:$B$651,$BE7)</f>
        <v>3470</v>
      </c>
      <c r="BH7" s="211">
        <f>SUMIFS('Pres Converted'!I$2:I$651,'Pres Converted'!$D$2:$D$651,$BF7,'Pres Converted'!$C$2:$C$651,"ED",'Pres Converted'!$B$2:$B$651,$BE7)</f>
        <v>1342</v>
      </c>
      <c r="BI7" s="211">
        <f>SUMIFS('Pres Converted'!J$2:J$651,'Pres Converted'!$D$2:$D$651,$BF7,'Pres Converted'!$C$2:$C$651,"ED",'Pres Converted'!$B$2:$B$651,$BE7)</f>
        <v>1276</v>
      </c>
      <c r="BJ7" s="211">
        <f>SUMIFS('Pres Converted'!K$2:K$651,'Pres Converted'!$D$2:$D$651,$BF7,'Pres Converted'!$C$2:$C$651,"ED",'Pres Converted'!$B$2:$B$651,$BE7)</f>
        <v>1</v>
      </c>
      <c r="BK7" s="211">
        <f>SUMIFS('Pres Converted'!L$2:L$651,'Pres Converted'!$D$2:$D$651,$BF7,'Pres Converted'!$C$2:$C$651,"ED",'Pres Converted'!$B$2:$B$651,$BE7)</f>
        <v>16</v>
      </c>
      <c r="BL7" s="211">
        <f>SUMIFS('Pres Converted'!M$2:M$651,'Pres Converted'!$D$2:$D$651,$BF7,'Pres Converted'!$C$2:$C$651,"ED",'Pres Converted'!$B$2:$B$651,$BE7)</f>
        <v>5</v>
      </c>
      <c r="BM7" s="211">
        <f>SUMIFS('Pres Converted'!N$2:N$651,'Pres Converted'!$D$2:$D$651,$BF7,'Pres Converted'!$C$2:$C$651,"ED",'Pres Converted'!$B$2:$B$651,$BE7)</f>
        <v>3</v>
      </c>
      <c r="BN7" s="211">
        <f>SUMIFS('Pres Converted'!O$2:O$651,'Pres Converted'!$D$2:$D$651,$BF7,'Pres Converted'!$C$2:$C$651,"ED",'Pres Converted'!$B$2:$B$651,$BE7)</f>
        <v>18</v>
      </c>
      <c r="BO7" s="211">
        <f>SUMIFS('Pres Converted'!P$2:P$651,'Pres Converted'!$D$2:$D$651,$BF7,'Pres Converted'!$C$2:$C$651,"ED",'Pres Converted'!$B$2:$B$651,$BE7)</f>
        <v>797</v>
      </c>
      <c r="BP7" s="211">
        <f>SUMIFS('Pres Converted'!Q$2:Q$651,'Pres Converted'!$D$2:$D$651,$BF7,'Pres Converted'!$C$2:$C$651,"ED",'Pres Converted'!$B$2:$B$651,$BE7)</f>
        <v>4</v>
      </c>
      <c r="BQ7" s="211">
        <f>SUMIFS('Pres Converted'!R$2:R$651,'Pres Converted'!$D$2:$D$651,$BF7,'Pres Converted'!$C$2:$C$651,"ED",'Pres Converted'!$B$2:$B$651,$BE7)</f>
        <v>8</v>
      </c>
      <c r="BR7" s="211">
        <f>BG7/SUMIF('BY HD'!$A$3:$A$42,$BE7,'BY HD'!$B$3:$B$42)</f>
        <v>0.59683522531819744</v>
      </c>
      <c r="BS7" s="211">
        <f>$BR7*SUMIF('BY HD'!$A$3:$A$42,$BE7,'BY HD'!W$3:W$42)</f>
        <v>799.75920192638455</v>
      </c>
      <c r="BT7" s="211">
        <f>$BR7*SUMIF('BY HD'!$A$3:$A$42,$BE7,'BY HD'!X$3:X$42)</f>
        <v>296.03027175782591</v>
      </c>
      <c r="BU7" s="211">
        <f>$BR7*SUMIF('BY HD'!$A$3:$A$42,$BE7,'BY HD'!Y$3:Y$42)</f>
        <v>280.51255589955281</v>
      </c>
      <c r="BV7" s="211">
        <f>$BR7*SUMIF('BY HD'!$A$3:$A$42,$BE7,'BY HD'!Z$3:Z$42)</f>
        <v>1.7905056759545923</v>
      </c>
      <c r="BW7" s="211">
        <f>$BR7*SUMIF('BY HD'!$A$3:$A$42,$BE7,'BY HD'!AA$3:AA$42)</f>
        <v>1.1936704506363949</v>
      </c>
      <c r="BX7" s="211">
        <f>$BR7*SUMIF('BY HD'!$A$3:$A$42,$BE7,'BY HD'!AB$3:AB$42)</f>
        <v>0</v>
      </c>
      <c r="BY7" s="211">
        <f>$BR7*SUMIF('BY HD'!$A$3:$A$42,$BE7,'BY HD'!AC$3:AC$42)</f>
        <v>0.59683522531819744</v>
      </c>
      <c r="BZ7" s="211">
        <f>$BR7*SUMIF('BY HD'!$A$3:$A$42,$BE7,'BY HD'!AD$3:AD$42)</f>
        <v>4.1778465772273821</v>
      </c>
      <c r="CA7" s="211">
        <f>$BR7*SUMIF('BY HD'!$A$3:$A$42,$BE7,'BY HD'!AE$3:AE$42)</f>
        <v>214.86068111455108</v>
      </c>
      <c r="CB7" s="211">
        <f>$BR7*SUMIF('BY HD'!$A$3:$A$42,$BE7,'BY HD'!AF$3:AF$42)</f>
        <v>0.59683522531819744</v>
      </c>
      <c r="CC7" s="211">
        <f>$BR7*SUMIF('BY HD'!$A$3:$A$42,$BE7,'BY HD'!AG$3:AG$42)</f>
        <v>0</v>
      </c>
      <c r="CD7" s="211">
        <f>$BR7*SUMIF('BY HD'!$A$3:$A$42,$BE7,'BY HD'!AR$3:AR$42)</f>
        <v>337.21190230478157</v>
      </c>
      <c r="CE7" s="211">
        <f>$BR7*SUMIF('BY HD'!$A$3:$A$42,$BE7,'BY HD'!AS$3:AS$42)</f>
        <v>102.65565875472996</v>
      </c>
      <c r="CF7" s="211">
        <f>$BR7*SUMIF('BY HD'!$A$3:$A$42,$BE7,'BY HD'!AT$3:AT$42)</f>
        <v>99.671482628138975</v>
      </c>
      <c r="CG7" s="211">
        <f>$BR7*SUMIF('BY HD'!$A$3:$A$42,$BE7,'BY HD'!AU$3:AU$42)</f>
        <v>1.1936704506363949</v>
      </c>
      <c r="CH7" s="211">
        <f>$BR7*SUMIF('BY HD'!$A$3:$A$42,$BE7,'BY HD'!AV$3:AV$42)</f>
        <v>0</v>
      </c>
      <c r="CI7" s="211">
        <f>$BR7*SUMIF('BY HD'!$A$3:$A$42,$BE7,'BY HD'!AW$3:AW$42)</f>
        <v>0.59683522531819744</v>
      </c>
      <c r="CJ7" s="211">
        <f>$BR7*SUMIF('BY HD'!$A$3:$A$42,$BE7,'BY HD'!AX$3:AX$42)</f>
        <v>0.59683522531819744</v>
      </c>
      <c r="CK7" s="211">
        <f>$BR7*SUMIF('BY HD'!$A$3:$A$42,$BE7,'BY HD'!AY$3:AY$42)</f>
        <v>0.59683522531819744</v>
      </c>
      <c r="CL7" s="211">
        <f>$BR7*SUMIF('BY HD'!$A$3:$A$42,$BE7,'BY HD'!AZ$3:AZ$42)</f>
        <v>130.70691434468523</v>
      </c>
      <c r="CM7" s="211">
        <f>$BR7*SUMIF('BY HD'!$A$3:$A$42,$BE7,'BY HD'!BA$3:BA$42)</f>
        <v>0.59683522531819744</v>
      </c>
      <c r="CN7" s="211">
        <f>$BR7*SUMIF('BY HD'!$A$3:$A$42,$BE7,'BY HD'!BB$3:BB$42)</f>
        <v>0.59683522531819744</v>
      </c>
      <c r="CO7" s="211">
        <f t="shared" si="13"/>
        <v>4606.9711042311665</v>
      </c>
      <c r="CP7" s="211">
        <f t="shared" si="14"/>
        <v>1740.6859305125558</v>
      </c>
      <c r="CQ7" s="211">
        <f t="shared" si="15"/>
        <v>1656.1840385276919</v>
      </c>
      <c r="CR7" s="211">
        <f t="shared" si="16"/>
        <v>3.9841761265909872</v>
      </c>
      <c r="CS7" s="211">
        <f t="shared" si="17"/>
        <v>17.193670450636397</v>
      </c>
      <c r="CT7" s="211">
        <f t="shared" si="18"/>
        <v>5.5968352253181974</v>
      </c>
      <c r="CU7" s="211">
        <f t="shared" si="19"/>
        <v>4.1936704506363949</v>
      </c>
      <c r="CV7" s="211">
        <f t="shared" si="20"/>
        <v>22.77468180254558</v>
      </c>
      <c r="CW7" s="211">
        <f t="shared" si="21"/>
        <v>1142.5675954592364</v>
      </c>
      <c r="CX7" s="211">
        <f t="shared" si="22"/>
        <v>5.1936704506363949</v>
      </c>
      <c r="CY7" s="211">
        <f t="shared" si="23"/>
        <v>8.5968352253181983</v>
      </c>
      <c r="CZ7" s="211"/>
      <c r="DA7" s="211"/>
      <c r="DB7" s="211"/>
    </row>
    <row r="8" spans="1:106" x14ac:dyDescent="0.25">
      <c r="A8" s="211" t="s">
        <v>5978</v>
      </c>
      <c r="B8" s="211" t="s">
        <v>5941</v>
      </c>
      <c r="C8" s="211" t="s">
        <v>5941</v>
      </c>
      <c r="D8">
        <f>SUMIFS('Pres Converted'!S$2:S$623,'Pres Converted'!$C$2:$C$623,"ED",'Pres Converted'!$D$2:$D$623,$C8)</f>
        <v>1208</v>
      </c>
      <c r="E8">
        <f>SUMIFS('Pres Converted'!I$2:I$623,'Pres Converted'!$C$2:$C$623,"ED",'Pres Converted'!$D$2:$D$623,$C8)</f>
        <v>546</v>
      </c>
      <c r="F8">
        <f>SUMIFS('Pres Converted'!J$2:J$623,'Pres Converted'!$C$2:$C$623,"ED",'Pres Converted'!$D$2:$D$623,$C8)</f>
        <v>435</v>
      </c>
      <c r="G8">
        <f>SUMIFS('Pres Converted'!K$2:K$623,'Pres Converted'!$C$2:$C$623,"ED",'Pres Converted'!$D$2:$D$623,$C8)</f>
        <v>2</v>
      </c>
      <c r="H8">
        <f>SUMIFS('Pres Converted'!L$2:L$623,'Pres Converted'!$C$2:$C$623,"ED",'Pres Converted'!$D$2:$D$623,$C8)</f>
        <v>1</v>
      </c>
      <c r="I8">
        <f>SUMIFS('Pres Converted'!M$2:M$623,'Pres Converted'!$C$2:$C$623,"ED",'Pres Converted'!$D$2:$D$623,$C8)</f>
        <v>2</v>
      </c>
      <c r="J8">
        <f>SUMIFS('Pres Converted'!N$2:N$623,'Pres Converted'!$C$2:$C$623,"ED",'Pres Converted'!$D$2:$D$623,$C8)</f>
        <v>6</v>
      </c>
      <c r="K8">
        <f>SUMIFS('Pres Converted'!O$2:O$623,'Pres Converted'!$C$2:$C$623,"ED",'Pres Converted'!$D$2:$D$623,$C8)</f>
        <v>2</v>
      </c>
      <c r="L8">
        <f>SUMIFS('Pres Converted'!P$2:P$623,'Pres Converted'!$C$2:$C$623,"ED",'Pres Converted'!$D$2:$D$623,$C8)</f>
        <v>213</v>
      </c>
      <c r="M8">
        <f>SUMIFS('Pres Converted'!Q$2:Q$623,'Pres Converted'!$C$2:$C$623,"ED",'Pres Converted'!$D$2:$D$623,$C8)</f>
        <v>1</v>
      </c>
      <c r="N8">
        <f>SUMIFS('Pres Converted'!R$2:R$623,'Pres Converted'!$C$2:$C$623,"ED",'Pres Converted'!$D$2:$D$623,$C8)</f>
        <v>0</v>
      </c>
      <c r="O8">
        <f t="shared" si="0"/>
        <v>0.45198675496688739</v>
      </c>
      <c r="P8">
        <f t="shared" si="1"/>
        <v>1.6556291390728477E-3</v>
      </c>
      <c r="Q8">
        <f t="shared" si="2"/>
        <v>0.36009933774834435</v>
      </c>
      <c r="R8">
        <f t="shared" si="3"/>
        <v>1.6556291390728477E-3</v>
      </c>
      <c r="S8">
        <f t="shared" si="4"/>
        <v>0.17632450331125829</v>
      </c>
      <c r="T8">
        <f t="shared" si="5"/>
        <v>8.2781456953642384E-4</v>
      </c>
      <c r="U8">
        <f t="shared" si="6"/>
        <v>1.6556291390728477E-3</v>
      </c>
      <c r="V8">
        <f t="shared" si="7"/>
        <v>4.9668874172185433E-3</v>
      </c>
      <c r="W8">
        <f t="shared" si="8"/>
        <v>8.2781456953642384E-4</v>
      </c>
      <c r="X8">
        <f t="shared" si="9"/>
        <v>0</v>
      </c>
      <c r="Y8" s="193">
        <f t="shared" si="10"/>
        <v>0.45198675496688739</v>
      </c>
      <c r="AT8" s="193">
        <v>2</v>
      </c>
      <c r="AU8" s="198">
        <v>0</v>
      </c>
      <c r="BA8">
        <f t="shared" si="24"/>
        <v>6</v>
      </c>
      <c r="BB8">
        <f t="shared" si="11"/>
        <v>1</v>
      </c>
      <c r="BE8" s="211" t="s">
        <v>6024</v>
      </c>
      <c r="BF8" s="211" t="s">
        <v>5922</v>
      </c>
      <c r="BG8" s="211">
        <f>SUMIFS('Pres Converted'!$S$2:S$651,'Pres Converted'!$D$2:$D$651,$BF8,'Pres Converted'!$C$2:$C$651,"ED",'Pres Converted'!$B$2:$B$651,$BE8)</f>
        <v>6746</v>
      </c>
      <c r="BH8" s="211">
        <f>SUMIFS('Pres Converted'!I$2:I$651,'Pres Converted'!$D$2:$D$651,$BF8,'Pres Converted'!$C$2:$C$651,"ED",'Pres Converted'!$B$2:$B$651,$BE8)</f>
        <v>2158</v>
      </c>
      <c r="BI8" s="211">
        <f>SUMIFS('Pres Converted'!J$2:J$651,'Pres Converted'!$D$2:$D$651,$BF8,'Pres Converted'!$C$2:$C$651,"ED",'Pres Converted'!$B$2:$B$651,$BE8)</f>
        <v>3327</v>
      </c>
      <c r="BJ8" s="211">
        <f>SUMIFS('Pres Converted'!K$2:K$651,'Pres Converted'!$D$2:$D$651,$BF8,'Pres Converted'!$C$2:$C$651,"ED",'Pres Converted'!$B$2:$B$651,$BE8)</f>
        <v>3</v>
      </c>
      <c r="BK8" s="211">
        <f>SUMIFS('Pres Converted'!L$2:L$651,'Pres Converted'!$D$2:$D$651,$BF8,'Pres Converted'!$C$2:$C$651,"ED",'Pres Converted'!$B$2:$B$651,$BE8)</f>
        <v>12</v>
      </c>
      <c r="BL8" s="211">
        <f>SUMIFS('Pres Converted'!M$2:M$651,'Pres Converted'!$D$2:$D$651,$BF8,'Pres Converted'!$C$2:$C$651,"ED",'Pres Converted'!$B$2:$B$651,$BE8)</f>
        <v>11</v>
      </c>
      <c r="BM8" s="211">
        <f>SUMIFS('Pres Converted'!N$2:N$651,'Pres Converted'!$D$2:$D$651,$BF8,'Pres Converted'!$C$2:$C$651,"ED",'Pres Converted'!$B$2:$B$651,$BE8)</f>
        <v>10</v>
      </c>
      <c r="BN8" s="211">
        <f>SUMIFS('Pres Converted'!O$2:O$651,'Pres Converted'!$D$2:$D$651,$BF8,'Pres Converted'!$C$2:$C$651,"ED",'Pres Converted'!$B$2:$B$651,$BE8)</f>
        <v>32</v>
      </c>
      <c r="BO8" s="211">
        <f>SUMIFS('Pres Converted'!P$2:P$651,'Pres Converted'!$D$2:$D$651,$BF8,'Pres Converted'!$C$2:$C$651,"ED",'Pres Converted'!$B$2:$B$651,$BE8)</f>
        <v>1172</v>
      </c>
      <c r="BP8" s="211">
        <f>SUMIFS('Pres Converted'!Q$2:Q$651,'Pres Converted'!$D$2:$D$651,$BF8,'Pres Converted'!$C$2:$C$651,"ED",'Pres Converted'!$B$2:$B$651,$BE8)</f>
        <v>8</v>
      </c>
      <c r="BQ8" s="211">
        <f>SUMIFS('Pres Converted'!R$2:R$651,'Pres Converted'!$D$2:$D$651,$BF8,'Pres Converted'!$C$2:$C$651,"ED",'Pres Converted'!$B$2:$B$651,$BE8)</f>
        <v>13</v>
      </c>
      <c r="BR8" s="211">
        <f>BG8/SUMIF('BY HD'!$A$3:$A$42,$BE8,'BY HD'!$B$3:$B$42)</f>
        <v>1</v>
      </c>
      <c r="BS8" s="211">
        <f>$BR8*SUMIF('BY HD'!$A$3:$A$42,$BE8,'BY HD'!W$3:W$42)</f>
        <v>1374</v>
      </c>
      <c r="BT8" s="211">
        <f>$BR8*SUMIF('BY HD'!$A$3:$A$42,$BE8,'BY HD'!X$3:X$42)</f>
        <v>409</v>
      </c>
      <c r="BU8" s="211">
        <f>$BR8*SUMIF('BY HD'!$A$3:$A$42,$BE8,'BY HD'!Y$3:Y$42)</f>
        <v>707</v>
      </c>
      <c r="BV8" s="211">
        <f>$BR8*SUMIF('BY HD'!$A$3:$A$42,$BE8,'BY HD'!Z$3:Z$42)</f>
        <v>1</v>
      </c>
      <c r="BW8" s="211">
        <f>$BR8*SUMIF('BY HD'!$A$3:$A$42,$BE8,'BY HD'!AA$3:AA$42)</f>
        <v>2</v>
      </c>
      <c r="BX8" s="211">
        <f>$BR8*SUMIF('BY HD'!$A$3:$A$42,$BE8,'BY HD'!AB$3:AB$42)</f>
        <v>1</v>
      </c>
      <c r="BY8" s="211">
        <f>$BR8*SUMIF('BY HD'!$A$3:$A$42,$BE8,'BY HD'!AC$3:AC$42)</f>
        <v>0</v>
      </c>
      <c r="BZ8" s="211">
        <f>$BR8*SUMIF('BY HD'!$A$3:$A$42,$BE8,'BY HD'!AD$3:AD$42)</f>
        <v>5</v>
      </c>
      <c r="CA8" s="211">
        <f>$BR8*SUMIF('BY HD'!$A$3:$A$42,$BE8,'BY HD'!AE$3:AE$42)</f>
        <v>244</v>
      </c>
      <c r="CB8" s="211">
        <f>$BR8*SUMIF('BY HD'!$A$3:$A$42,$BE8,'BY HD'!AF$3:AF$42)</f>
        <v>1</v>
      </c>
      <c r="CC8" s="211">
        <f>$BR8*SUMIF('BY HD'!$A$3:$A$42,$BE8,'BY HD'!AG$3:AG$42)</f>
        <v>4</v>
      </c>
      <c r="CD8" s="211">
        <f>$BR8*SUMIF('BY HD'!$A$3:$A$42,$BE8,'BY HD'!AR$3:AR$42)</f>
        <v>641</v>
      </c>
      <c r="CE8" s="211">
        <f>$BR8*SUMIF('BY HD'!$A$3:$A$42,$BE8,'BY HD'!AS$3:AS$42)</f>
        <v>181</v>
      </c>
      <c r="CF8" s="211">
        <f>$BR8*SUMIF('BY HD'!$A$3:$A$42,$BE8,'BY HD'!AT$3:AT$42)</f>
        <v>291</v>
      </c>
      <c r="CG8" s="211">
        <f>$BR8*SUMIF('BY HD'!$A$3:$A$42,$BE8,'BY HD'!AU$3:AU$42)</f>
        <v>2</v>
      </c>
      <c r="CH8" s="211">
        <f>$BR8*SUMIF('BY HD'!$A$3:$A$42,$BE8,'BY HD'!AV$3:AV$42)</f>
        <v>1</v>
      </c>
      <c r="CI8" s="211">
        <f>$BR8*SUMIF('BY HD'!$A$3:$A$42,$BE8,'BY HD'!AW$3:AW$42)</f>
        <v>1</v>
      </c>
      <c r="CJ8" s="211">
        <f>$BR8*SUMIF('BY HD'!$A$3:$A$42,$BE8,'BY HD'!AX$3:AX$42)</f>
        <v>1</v>
      </c>
      <c r="CK8" s="211">
        <f>$BR8*SUMIF('BY HD'!$A$3:$A$42,$BE8,'BY HD'!AY$3:AY$42)</f>
        <v>1</v>
      </c>
      <c r="CL8" s="211">
        <f>$BR8*SUMIF('BY HD'!$A$3:$A$42,$BE8,'BY HD'!AZ$3:AZ$42)</f>
        <v>156</v>
      </c>
      <c r="CM8" s="211">
        <f>$BR8*SUMIF('BY HD'!$A$3:$A$42,$BE8,'BY HD'!BA$3:BA$42)</f>
        <v>2</v>
      </c>
      <c r="CN8" s="211">
        <f>$BR8*SUMIF('BY HD'!$A$3:$A$42,$BE8,'BY HD'!BB$3:BB$42)</f>
        <v>5</v>
      </c>
      <c r="CO8" s="211">
        <f t="shared" si="13"/>
        <v>8761</v>
      </c>
      <c r="CP8" s="211">
        <f t="shared" si="14"/>
        <v>2748</v>
      </c>
      <c r="CQ8" s="211">
        <f t="shared" si="15"/>
        <v>4325</v>
      </c>
      <c r="CR8" s="211">
        <f t="shared" si="16"/>
        <v>6</v>
      </c>
      <c r="CS8" s="211">
        <f t="shared" si="17"/>
        <v>15</v>
      </c>
      <c r="CT8" s="211">
        <f t="shared" si="18"/>
        <v>13</v>
      </c>
      <c r="CU8" s="211">
        <f t="shared" si="19"/>
        <v>11</v>
      </c>
      <c r="CV8" s="211">
        <f t="shared" si="20"/>
        <v>38</v>
      </c>
      <c r="CW8" s="211">
        <f t="shared" si="21"/>
        <v>1572</v>
      </c>
      <c r="CX8" s="211">
        <f t="shared" si="22"/>
        <v>11</v>
      </c>
      <c r="CY8" s="211">
        <f t="shared" si="23"/>
        <v>22</v>
      </c>
      <c r="CZ8" s="211"/>
      <c r="DA8" s="211"/>
      <c r="DB8" s="211"/>
    </row>
    <row r="9" spans="1:106" x14ac:dyDescent="0.25">
      <c r="A9" s="211" t="s">
        <v>5979</v>
      </c>
      <c r="B9" s="211" t="s">
        <v>5980</v>
      </c>
      <c r="C9" s="211" t="s">
        <v>5931</v>
      </c>
      <c r="D9">
        <f>SUMIFS('Pres Converted'!S$2:S$623,'Pres Converted'!$C$2:$C$623,"ED",'Pres Converted'!$D$2:$D$623,$C9)</f>
        <v>28172</v>
      </c>
      <c r="E9">
        <f>SUMIFS('Pres Converted'!I$2:I$623,'Pres Converted'!$C$2:$C$623,"ED",'Pres Converted'!$D$2:$D$623,$C9)</f>
        <v>11119</v>
      </c>
      <c r="F9">
        <f>SUMIFS('Pres Converted'!J$2:J$623,'Pres Converted'!$C$2:$C$623,"ED",'Pres Converted'!$D$2:$D$623,$C9)</f>
        <v>8164</v>
      </c>
      <c r="G9">
        <f>SUMIFS('Pres Converted'!K$2:K$623,'Pres Converted'!$C$2:$C$623,"ED",'Pres Converted'!$D$2:$D$623,$C9)</f>
        <v>35</v>
      </c>
      <c r="H9">
        <f>SUMIFS('Pres Converted'!L$2:L$623,'Pres Converted'!$C$2:$C$623,"ED",'Pres Converted'!$D$2:$D$623,$C9)</f>
        <v>252</v>
      </c>
      <c r="I9">
        <f>SUMIFS('Pres Converted'!M$2:M$623,'Pres Converted'!$C$2:$C$623,"ED",'Pres Converted'!$D$2:$D$623,$C9)</f>
        <v>64</v>
      </c>
      <c r="J9">
        <f>SUMIFS('Pres Converted'!N$2:N$623,'Pres Converted'!$C$2:$C$623,"ED",'Pres Converted'!$D$2:$D$623,$C9)</f>
        <v>49</v>
      </c>
      <c r="K9">
        <f>SUMIFS('Pres Converted'!O$2:O$623,'Pres Converted'!$C$2:$C$623,"ED",'Pres Converted'!$D$2:$D$623,$C9)</f>
        <v>134</v>
      </c>
      <c r="L9">
        <f>SUMIFS('Pres Converted'!P$2:P$623,'Pres Converted'!$C$2:$C$623,"ED",'Pres Converted'!$D$2:$D$623,$C9)</f>
        <v>8284</v>
      </c>
      <c r="M9">
        <f>SUMIFS('Pres Converted'!Q$2:Q$623,'Pres Converted'!$C$2:$C$623,"ED",'Pres Converted'!$D$2:$D$623,$C9)</f>
        <v>26</v>
      </c>
      <c r="N9">
        <f>SUMIFS('Pres Converted'!R$2:R$623,'Pres Converted'!$C$2:$C$623,"ED",'Pres Converted'!$D$2:$D$623,$C9)</f>
        <v>45</v>
      </c>
      <c r="O9">
        <f t="shared" si="0"/>
        <v>0.39468266363765442</v>
      </c>
      <c r="P9">
        <f t="shared" si="1"/>
        <v>1.2423683089592503E-3</v>
      </c>
      <c r="Q9">
        <f t="shared" si="2"/>
        <v>0.28979128212409483</v>
      </c>
      <c r="R9">
        <f t="shared" si="3"/>
        <v>4.756495811443987E-3</v>
      </c>
      <c r="S9">
        <f t="shared" si="4"/>
        <v>0.29405083061195514</v>
      </c>
      <c r="T9">
        <f t="shared" si="5"/>
        <v>8.9450518245066026E-3</v>
      </c>
      <c r="U9">
        <f t="shared" si="6"/>
        <v>2.2717591935254864E-3</v>
      </c>
      <c r="V9">
        <f t="shared" si="7"/>
        <v>1.7393156325429505E-3</v>
      </c>
      <c r="W9">
        <f t="shared" si="8"/>
        <v>9.2290217236972881E-4</v>
      </c>
      <c r="X9">
        <f t="shared" si="9"/>
        <v>1.5973306829476076E-3</v>
      </c>
      <c r="Y9" s="193">
        <f t="shared" si="10"/>
        <v>0.39468266363765442</v>
      </c>
      <c r="AT9" s="193">
        <v>3</v>
      </c>
      <c r="AU9" s="198" t="s">
        <v>5922</v>
      </c>
      <c r="BA9">
        <f t="shared" si="24"/>
        <v>7</v>
      </c>
      <c r="BB9">
        <f t="shared" si="11"/>
        <v>1</v>
      </c>
      <c r="BE9" s="211" t="s">
        <v>6025</v>
      </c>
      <c r="BF9" s="211" t="s">
        <v>5922</v>
      </c>
      <c r="BG9" s="211">
        <f>SUMIFS('Pres Converted'!$S$2:S$651,'Pres Converted'!$D$2:$D$651,$BF9,'Pres Converted'!$C$2:$C$651,"ED",'Pres Converted'!$B$2:$B$651,$BE9)</f>
        <v>4989</v>
      </c>
      <c r="BH9" s="211">
        <f>SUMIFS('Pres Converted'!I$2:I$651,'Pres Converted'!$D$2:$D$651,$BF9,'Pres Converted'!$C$2:$C$651,"ED",'Pres Converted'!$B$2:$B$651,$BE9)</f>
        <v>2037</v>
      </c>
      <c r="BI9" s="211">
        <f>SUMIFS('Pres Converted'!J$2:J$651,'Pres Converted'!$D$2:$D$651,$BF9,'Pres Converted'!$C$2:$C$651,"ED",'Pres Converted'!$B$2:$B$651,$BE9)</f>
        <v>1838</v>
      </c>
      <c r="BJ9" s="211">
        <f>SUMIFS('Pres Converted'!K$2:K$651,'Pres Converted'!$D$2:$D$651,$BF9,'Pres Converted'!$C$2:$C$651,"ED",'Pres Converted'!$B$2:$B$651,$BE9)</f>
        <v>4</v>
      </c>
      <c r="BK9" s="211">
        <f>SUMIFS('Pres Converted'!L$2:L$651,'Pres Converted'!$D$2:$D$651,$BF9,'Pres Converted'!$C$2:$C$651,"ED",'Pres Converted'!$B$2:$B$651,$BE9)</f>
        <v>18</v>
      </c>
      <c r="BL9" s="211">
        <f>SUMIFS('Pres Converted'!M$2:M$651,'Pres Converted'!$D$2:$D$651,$BF9,'Pres Converted'!$C$2:$C$651,"ED",'Pres Converted'!$B$2:$B$651,$BE9)</f>
        <v>10</v>
      </c>
      <c r="BM9" s="211">
        <f>SUMIFS('Pres Converted'!N$2:N$651,'Pres Converted'!$D$2:$D$651,$BF9,'Pres Converted'!$C$2:$C$651,"ED",'Pres Converted'!$B$2:$B$651,$BE9)</f>
        <v>11</v>
      </c>
      <c r="BN9" s="211">
        <f>SUMIFS('Pres Converted'!O$2:O$651,'Pres Converted'!$D$2:$D$651,$BF9,'Pres Converted'!$C$2:$C$651,"ED",'Pres Converted'!$B$2:$B$651,$BE9)</f>
        <v>16</v>
      </c>
      <c r="BO9" s="211">
        <f>SUMIFS('Pres Converted'!P$2:P$651,'Pres Converted'!$D$2:$D$651,$BF9,'Pres Converted'!$C$2:$C$651,"ED",'Pres Converted'!$B$2:$B$651,$BE9)</f>
        <v>1047</v>
      </c>
      <c r="BP9" s="211">
        <f>SUMIFS('Pres Converted'!Q$2:Q$651,'Pres Converted'!$D$2:$D$651,$BF9,'Pres Converted'!$C$2:$C$651,"ED",'Pres Converted'!$B$2:$B$651,$BE9)</f>
        <v>2</v>
      </c>
      <c r="BQ9" s="211">
        <f>SUMIFS('Pres Converted'!R$2:R$651,'Pres Converted'!$D$2:$D$651,$BF9,'Pres Converted'!$C$2:$C$651,"ED",'Pres Converted'!$B$2:$B$651,$BE9)</f>
        <v>6</v>
      </c>
      <c r="BR9" s="211">
        <f>BG9/SUMIF('BY HD'!$A$3:$A$42,$BE9,'BY HD'!$B$3:$B$42)</f>
        <v>1</v>
      </c>
      <c r="BS9" s="211">
        <f>$BR9*SUMIF('BY HD'!$A$3:$A$42,$BE9,'BY HD'!W$3:W$42)</f>
        <v>969</v>
      </c>
      <c r="BT9" s="211">
        <f>$BR9*SUMIF('BY HD'!$A$3:$A$42,$BE9,'BY HD'!X$3:X$42)</f>
        <v>358</v>
      </c>
      <c r="BU9" s="211">
        <f>$BR9*SUMIF('BY HD'!$A$3:$A$42,$BE9,'BY HD'!Y$3:Y$42)</f>
        <v>413</v>
      </c>
      <c r="BV9" s="211">
        <f>$BR9*SUMIF('BY HD'!$A$3:$A$42,$BE9,'BY HD'!Z$3:Z$42)</f>
        <v>0</v>
      </c>
      <c r="BW9" s="211">
        <f>$BR9*SUMIF('BY HD'!$A$3:$A$42,$BE9,'BY HD'!AA$3:AA$42)</f>
        <v>1</v>
      </c>
      <c r="BX9" s="211">
        <f>$BR9*SUMIF('BY HD'!$A$3:$A$42,$BE9,'BY HD'!AB$3:AB$42)</f>
        <v>2</v>
      </c>
      <c r="BY9" s="211">
        <f>$BR9*SUMIF('BY HD'!$A$3:$A$42,$BE9,'BY HD'!AC$3:AC$42)</f>
        <v>2</v>
      </c>
      <c r="BZ9" s="211">
        <f>$BR9*SUMIF('BY HD'!$A$3:$A$42,$BE9,'BY HD'!AD$3:AD$42)</f>
        <v>2</v>
      </c>
      <c r="CA9" s="211">
        <f>$BR9*SUMIF('BY HD'!$A$3:$A$42,$BE9,'BY HD'!AE$3:AE$42)</f>
        <v>188</v>
      </c>
      <c r="CB9" s="211">
        <f>$BR9*SUMIF('BY HD'!$A$3:$A$42,$BE9,'BY HD'!AF$3:AF$42)</f>
        <v>0</v>
      </c>
      <c r="CC9" s="211">
        <f>$BR9*SUMIF('BY HD'!$A$3:$A$42,$BE9,'BY HD'!AG$3:AG$42)</f>
        <v>3</v>
      </c>
      <c r="CD9" s="211">
        <f>$BR9*SUMIF('BY HD'!$A$3:$A$42,$BE9,'BY HD'!AR$3:AR$42)</f>
        <v>561</v>
      </c>
      <c r="CE9" s="211">
        <f>$BR9*SUMIF('BY HD'!$A$3:$A$42,$BE9,'BY HD'!AS$3:AS$42)</f>
        <v>198</v>
      </c>
      <c r="CF9" s="211">
        <f>$BR9*SUMIF('BY HD'!$A$3:$A$42,$BE9,'BY HD'!AT$3:AT$42)</f>
        <v>176</v>
      </c>
      <c r="CG9" s="211">
        <f>$BR9*SUMIF('BY HD'!$A$3:$A$42,$BE9,'BY HD'!AU$3:AU$42)</f>
        <v>0</v>
      </c>
      <c r="CH9" s="211">
        <f>$BR9*SUMIF('BY HD'!$A$3:$A$42,$BE9,'BY HD'!AV$3:AV$42)</f>
        <v>1</v>
      </c>
      <c r="CI9" s="211">
        <f>$BR9*SUMIF('BY HD'!$A$3:$A$42,$BE9,'BY HD'!AW$3:AW$42)</f>
        <v>2</v>
      </c>
      <c r="CJ9" s="211">
        <f>$BR9*SUMIF('BY HD'!$A$3:$A$42,$BE9,'BY HD'!AX$3:AX$42)</f>
        <v>0</v>
      </c>
      <c r="CK9" s="211">
        <f>$BR9*SUMIF('BY HD'!$A$3:$A$42,$BE9,'BY HD'!AY$3:AY$42)</f>
        <v>2</v>
      </c>
      <c r="CL9" s="211">
        <f>$BR9*SUMIF('BY HD'!$A$3:$A$42,$BE9,'BY HD'!AZ$3:AZ$42)</f>
        <v>178</v>
      </c>
      <c r="CM9" s="211">
        <f>$BR9*SUMIF('BY HD'!$A$3:$A$42,$BE9,'BY HD'!BA$3:BA$42)</f>
        <v>2</v>
      </c>
      <c r="CN9" s="211">
        <f>$BR9*SUMIF('BY HD'!$A$3:$A$42,$BE9,'BY HD'!BB$3:BB$42)</f>
        <v>2</v>
      </c>
      <c r="CO9" s="211">
        <f t="shared" si="13"/>
        <v>6519</v>
      </c>
      <c r="CP9" s="211">
        <f t="shared" si="14"/>
        <v>2593</v>
      </c>
      <c r="CQ9" s="211">
        <f t="shared" si="15"/>
        <v>2427</v>
      </c>
      <c r="CR9" s="211">
        <f t="shared" si="16"/>
        <v>4</v>
      </c>
      <c r="CS9" s="211">
        <f t="shared" si="17"/>
        <v>20</v>
      </c>
      <c r="CT9" s="211">
        <f t="shared" si="18"/>
        <v>14</v>
      </c>
      <c r="CU9" s="211">
        <f t="shared" si="19"/>
        <v>13</v>
      </c>
      <c r="CV9" s="211">
        <f t="shared" si="20"/>
        <v>20</v>
      </c>
      <c r="CW9" s="211">
        <f t="shared" si="21"/>
        <v>1413</v>
      </c>
      <c r="CX9" s="211">
        <f t="shared" si="22"/>
        <v>4</v>
      </c>
      <c r="CY9" s="211">
        <f t="shared" si="23"/>
        <v>11</v>
      </c>
      <c r="CZ9" s="211"/>
      <c r="DA9" s="211"/>
      <c r="DB9" s="211"/>
    </row>
    <row r="10" spans="1:106" x14ac:dyDescent="0.25">
      <c r="A10" s="211" t="s">
        <v>5981</v>
      </c>
      <c r="B10" s="211" t="s">
        <v>5923</v>
      </c>
      <c r="C10" s="211" t="s">
        <v>5923</v>
      </c>
      <c r="D10">
        <f>SUMIFS('Pres Converted'!S$2:S$623,'Pres Converted'!$C$2:$C$623,"ED",'Pres Converted'!$D$2:$D$623,$C10)</f>
        <v>1036</v>
      </c>
      <c r="E10">
        <f>SUMIFS('Pres Converted'!I$2:I$623,'Pres Converted'!$C$2:$C$623,"ED",'Pres Converted'!$D$2:$D$623,$C10)</f>
        <v>335</v>
      </c>
      <c r="F10">
        <f>SUMIFS('Pres Converted'!J$2:J$623,'Pres Converted'!$C$2:$C$623,"ED",'Pres Converted'!$D$2:$D$623,$C10)</f>
        <v>396</v>
      </c>
      <c r="G10">
        <f>SUMIFS('Pres Converted'!K$2:K$623,'Pres Converted'!$C$2:$C$623,"ED",'Pres Converted'!$D$2:$D$623,$C10)</f>
        <v>2</v>
      </c>
      <c r="H10">
        <f>SUMIFS('Pres Converted'!L$2:L$623,'Pres Converted'!$C$2:$C$623,"ED",'Pres Converted'!$D$2:$D$623,$C10)</f>
        <v>4</v>
      </c>
      <c r="I10">
        <f>SUMIFS('Pres Converted'!M$2:M$623,'Pres Converted'!$C$2:$C$623,"ED",'Pres Converted'!$D$2:$D$623,$C10)</f>
        <v>1</v>
      </c>
      <c r="J10">
        <f>SUMIFS('Pres Converted'!N$2:N$623,'Pres Converted'!$C$2:$C$623,"ED",'Pres Converted'!$D$2:$D$623,$C10)</f>
        <v>3</v>
      </c>
      <c r="K10">
        <f>SUMIFS('Pres Converted'!O$2:O$623,'Pres Converted'!$C$2:$C$623,"ED",'Pres Converted'!$D$2:$D$623,$C10)</f>
        <v>5</v>
      </c>
      <c r="L10">
        <f>SUMIFS('Pres Converted'!P$2:P$623,'Pres Converted'!$C$2:$C$623,"ED",'Pres Converted'!$D$2:$D$623,$C10)</f>
        <v>284</v>
      </c>
      <c r="M10">
        <f>SUMIFS('Pres Converted'!Q$2:Q$623,'Pres Converted'!$C$2:$C$623,"ED",'Pres Converted'!$D$2:$D$623,$C10)</f>
        <v>6</v>
      </c>
      <c r="N10">
        <f>SUMIFS('Pres Converted'!R$2:R$623,'Pres Converted'!$C$2:$C$623,"ED",'Pres Converted'!$D$2:$D$623,$C10)</f>
        <v>0</v>
      </c>
      <c r="O10">
        <f t="shared" si="0"/>
        <v>0.32335907335907338</v>
      </c>
      <c r="P10">
        <f t="shared" si="1"/>
        <v>1.9305019305019305E-3</v>
      </c>
      <c r="Q10">
        <f t="shared" si="2"/>
        <v>0.38223938223938225</v>
      </c>
      <c r="R10">
        <f t="shared" si="3"/>
        <v>4.8262548262548262E-3</v>
      </c>
      <c r="S10">
        <f t="shared" si="4"/>
        <v>0.27413127413127414</v>
      </c>
      <c r="T10">
        <f t="shared" si="5"/>
        <v>3.8610038610038611E-3</v>
      </c>
      <c r="U10">
        <f t="shared" si="6"/>
        <v>9.6525096525096527E-4</v>
      </c>
      <c r="V10">
        <f t="shared" si="7"/>
        <v>2.8957528957528956E-3</v>
      </c>
      <c r="W10">
        <f t="shared" si="8"/>
        <v>5.7915057915057912E-3</v>
      </c>
      <c r="X10">
        <f t="shared" si="9"/>
        <v>0</v>
      </c>
      <c r="Y10" s="193">
        <f t="shared" si="10"/>
        <v>2.3822393822393821</v>
      </c>
      <c r="AT10" s="196">
        <v>3</v>
      </c>
      <c r="AU10" s="217" t="s">
        <v>5922</v>
      </c>
      <c r="BA10">
        <f t="shared" si="24"/>
        <v>8</v>
      </c>
      <c r="BB10">
        <f t="shared" si="11"/>
        <v>1</v>
      </c>
      <c r="BE10" s="211" t="s">
        <v>6026</v>
      </c>
      <c r="BF10" s="211" t="s">
        <v>5924</v>
      </c>
      <c r="BG10" s="211">
        <f>SUMIFS('Pres Converted'!$S$2:S$651,'Pres Converted'!$D$2:$D$651,$BF10,'Pres Converted'!$C$2:$C$651,"ED",'Pres Converted'!$B$2:$B$651,$BE10)</f>
        <v>675</v>
      </c>
      <c r="BH10" s="211">
        <f>SUMIFS('Pres Converted'!I$2:I$651,'Pres Converted'!$D$2:$D$651,$BF10,'Pres Converted'!$C$2:$C$651,"ED",'Pres Converted'!$B$2:$B$651,$BE10)</f>
        <v>188</v>
      </c>
      <c r="BI10" s="211">
        <f>SUMIFS('Pres Converted'!J$2:J$651,'Pres Converted'!$D$2:$D$651,$BF10,'Pres Converted'!$C$2:$C$651,"ED",'Pres Converted'!$B$2:$B$651,$BE10)</f>
        <v>306</v>
      </c>
      <c r="BJ10" s="211">
        <f>SUMIFS('Pres Converted'!K$2:K$651,'Pres Converted'!$D$2:$D$651,$BF10,'Pres Converted'!$C$2:$C$651,"ED",'Pres Converted'!$B$2:$B$651,$BE10)</f>
        <v>0</v>
      </c>
      <c r="BK10" s="211">
        <f>SUMIFS('Pres Converted'!L$2:L$651,'Pres Converted'!$D$2:$D$651,$BF10,'Pres Converted'!$C$2:$C$651,"ED",'Pres Converted'!$B$2:$B$651,$BE10)</f>
        <v>3</v>
      </c>
      <c r="BL10" s="211">
        <f>SUMIFS('Pres Converted'!M$2:M$651,'Pres Converted'!$D$2:$D$651,$BF10,'Pres Converted'!$C$2:$C$651,"ED",'Pres Converted'!$B$2:$B$651,$BE10)</f>
        <v>3</v>
      </c>
      <c r="BM10" s="211">
        <f>SUMIFS('Pres Converted'!N$2:N$651,'Pres Converted'!$D$2:$D$651,$BF10,'Pres Converted'!$C$2:$C$651,"ED",'Pres Converted'!$B$2:$B$651,$BE10)</f>
        <v>1</v>
      </c>
      <c r="BN10" s="211">
        <f>SUMIFS('Pres Converted'!O$2:O$651,'Pres Converted'!$D$2:$D$651,$BF10,'Pres Converted'!$C$2:$C$651,"ED",'Pres Converted'!$B$2:$B$651,$BE10)</f>
        <v>4</v>
      </c>
      <c r="BO10" s="211">
        <f>SUMIFS('Pres Converted'!P$2:P$651,'Pres Converted'!$D$2:$D$651,$BF10,'Pres Converted'!$C$2:$C$651,"ED",'Pres Converted'!$B$2:$B$651,$BE10)</f>
        <v>164</v>
      </c>
      <c r="BP10" s="211">
        <f>SUMIFS('Pres Converted'!Q$2:Q$651,'Pres Converted'!$D$2:$D$651,$BF10,'Pres Converted'!$C$2:$C$651,"ED",'Pres Converted'!$B$2:$B$651,$BE10)</f>
        <v>5</v>
      </c>
      <c r="BQ10" s="211">
        <f>SUMIFS('Pres Converted'!R$2:R$651,'Pres Converted'!$D$2:$D$651,$BF10,'Pres Converted'!$C$2:$C$651,"ED",'Pres Converted'!$B$2:$B$651,$BE10)</f>
        <v>1</v>
      </c>
      <c r="BR10" s="211">
        <f>BG10/SUMIF('BY HD'!$A$3:$A$42,$BE10,'BY HD'!$B$3:$B$42)</f>
        <v>0.16071428571428573</v>
      </c>
      <c r="BS10" s="211">
        <f>$BR10*SUMIF('BY HD'!$A$3:$A$42,$BE10,'BY HD'!W$3:W$42)</f>
        <v>187.71428571428572</v>
      </c>
      <c r="BT10" s="211">
        <f>$BR10*SUMIF('BY HD'!$A$3:$A$42,$BE10,'BY HD'!X$3:X$42)</f>
        <v>65.410714285714292</v>
      </c>
      <c r="BU10" s="211">
        <f>$BR10*SUMIF('BY HD'!$A$3:$A$42,$BE10,'BY HD'!Y$3:Y$42)</f>
        <v>65.571428571428569</v>
      </c>
      <c r="BV10" s="211">
        <f>$BR10*SUMIF('BY HD'!$A$3:$A$42,$BE10,'BY HD'!Z$3:Z$42)</f>
        <v>1.125</v>
      </c>
      <c r="BW10" s="211">
        <f>$BR10*SUMIF('BY HD'!$A$3:$A$42,$BE10,'BY HD'!AA$3:AA$42)</f>
        <v>0.8035714285714286</v>
      </c>
      <c r="BX10" s="211">
        <f>$BR10*SUMIF('BY HD'!$A$3:$A$42,$BE10,'BY HD'!AB$3:AB$42)</f>
        <v>0</v>
      </c>
      <c r="BY10" s="211">
        <f>$BR10*SUMIF('BY HD'!$A$3:$A$42,$BE10,'BY HD'!AC$3:AC$42)</f>
        <v>0.16071428571428573</v>
      </c>
      <c r="BZ10" s="211">
        <f>$BR10*SUMIF('BY HD'!$A$3:$A$42,$BE10,'BY HD'!AD$3:AD$42)</f>
        <v>1.125</v>
      </c>
      <c r="CA10" s="211">
        <f>$BR10*SUMIF('BY HD'!$A$3:$A$42,$BE10,'BY HD'!AE$3:AE$42)</f>
        <v>52.875000000000007</v>
      </c>
      <c r="CB10" s="211">
        <f>$BR10*SUMIF('BY HD'!$A$3:$A$42,$BE10,'BY HD'!AF$3:AF$42)</f>
        <v>0.32142857142857145</v>
      </c>
      <c r="CC10" s="211">
        <f>$BR10*SUMIF('BY HD'!$A$3:$A$42,$BE10,'BY HD'!AG$3:AG$42)</f>
        <v>0.32142857142857145</v>
      </c>
      <c r="CD10" s="211">
        <f>$BR10*SUMIF('BY HD'!$A$3:$A$42,$BE10,'BY HD'!AR$3:AR$42)</f>
        <v>60.107142857142861</v>
      </c>
      <c r="CE10" s="211">
        <f>$BR10*SUMIF('BY HD'!$A$3:$A$42,$BE10,'BY HD'!AS$3:AS$42)</f>
        <v>16.714285714285715</v>
      </c>
      <c r="CF10" s="211">
        <f>$BR10*SUMIF('BY HD'!$A$3:$A$42,$BE10,'BY HD'!AT$3:AT$42)</f>
        <v>16.232142857142858</v>
      </c>
      <c r="CG10" s="211">
        <f>$BR10*SUMIF('BY HD'!$A$3:$A$42,$BE10,'BY HD'!AU$3:AU$42)</f>
        <v>0.48214285714285721</v>
      </c>
      <c r="CH10" s="211">
        <f>$BR10*SUMIF('BY HD'!$A$3:$A$42,$BE10,'BY HD'!AV$3:AV$42)</f>
        <v>0.16071428571428573</v>
      </c>
      <c r="CI10" s="211">
        <f>$BR10*SUMIF('BY HD'!$A$3:$A$42,$BE10,'BY HD'!AW$3:AW$42)</f>
        <v>0</v>
      </c>
      <c r="CJ10" s="211">
        <f>$BR10*SUMIF('BY HD'!$A$3:$A$42,$BE10,'BY HD'!AX$3:AX$42)</f>
        <v>0</v>
      </c>
      <c r="CK10" s="211">
        <f>$BR10*SUMIF('BY HD'!$A$3:$A$42,$BE10,'BY HD'!AY$3:AY$42)</f>
        <v>0.16071428571428573</v>
      </c>
      <c r="CL10" s="211">
        <f>$BR10*SUMIF('BY HD'!$A$3:$A$42,$BE10,'BY HD'!AZ$3:AZ$42)</f>
        <v>26.357142857142858</v>
      </c>
      <c r="CM10" s="211">
        <f>$BR10*SUMIF('BY HD'!$A$3:$A$42,$BE10,'BY HD'!BA$3:BA$42)</f>
        <v>0</v>
      </c>
      <c r="CN10" s="211">
        <f>$BR10*SUMIF('BY HD'!$A$3:$A$42,$BE10,'BY HD'!BB$3:BB$42)</f>
        <v>0</v>
      </c>
      <c r="CO10" s="211">
        <f t="shared" si="13"/>
        <v>922.82142857142856</v>
      </c>
      <c r="CP10" s="211">
        <f t="shared" si="14"/>
        <v>270.125</v>
      </c>
      <c r="CQ10" s="211">
        <f t="shared" si="15"/>
        <v>387.80357142857144</v>
      </c>
      <c r="CR10" s="211">
        <f t="shared" si="16"/>
        <v>1.6071428571428572</v>
      </c>
      <c r="CS10" s="211">
        <f t="shared" si="17"/>
        <v>3.9642857142857144</v>
      </c>
      <c r="CT10" s="211">
        <f t="shared" si="18"/>
        <v>3</v>
      </c>
      <c r="CU10" s="211">
        <f t="shared" si="19"/>
        <v>1.1607142857142858</v>
      </c>
      <c r="CV10" s="211">
        <f t="shared" si="20"/>
        <v>5.2857142857142856</v>
      </c>
      <c r="CW10" s="211">
        <f t="shared" si="21"/>
        <v>243.23214285714286</v>
      </c>
      <c r="CX10" s="211">
        <f t="shared" si="22"/>
        <v>5.3214285714285712</v>
      </c>
      <c r="CY10" s="211">
        <f t="shared" si="23"/>
        <v>1.3214285714285714</v>
      </c>
      <c r="CZ10" s="211"/>
      <c r="DA10" s="211"/>
      <c r="DB10" s="211"/>
    </row>
    <row r="11" spans="1:106" x14ac:dyDescent="0.25">
      <c r="A11" s="211" t="s">
        <v>5982</v>
      </c>
      <c r="B11" s="211" t="s">
        <v>5924</v>
      </c>
      <c r="C11" s="211" t="s">
        <v>5924</v>
      </c>
      <c r="D11">
        <f>SUMIFS('Pres Converted'!S$2:S$623,'Pres Converted'!$C$2:$C$623,"ED",'Pres Converted'!$D$2:$D$623,$C11)</f>
        <v>675</v>
      </c>
      <c r="E11">
        <f>SUMIFS('Pres Converted'!I$2:I$623,'Pres Converted'!$C$2:$C$623,"ED",'Pres Converted'!$D$2:$D$623,$C11)</f>
        <v>188</v>
      </c>
      <c r="F11">
        <f>SUMIFS('Pres Converted'!J$2:J$623,'Pres Converted'!$C$2:$C$623,"ED",'Pres Converted'!$D$2:$D$623,$C11)</f>
        <v>306</v>
      </c>
      <c r="G11">
        <f>SUMIFS('Pres Converted'!K$2:K$623,'Pres Converted'!$C$2:$C$623,"ED",'Pres Converted'!$D$2:$D$623,$C11)</f>
        <v>0</v>
      </c>
      <c r="H11">
        <f>SUMIFS('Pres Converted'!L$2:L$623,'Pres Converted'!$C$2:$C$623,"ED",'Pres Converted'!$D$2:$D$623,$C11)</f>
        <v>3</v>
      </c>
      <c r="I11">
        <f>SUMIFS('Pres Converted'!M$2:M$623,'Pres Converted'!$C$2:$C$623,"ED",'Pres Converted'!$D$2:$D$623,$C11)</f>
        <v>3</v>
      </c>
      <c r="J11">
        <f>SUMIFS('Pres Converted'!N$2:N$623,'Pres Converted'!$C$2:$C$623,"ED",'Pres Converted'!$D$2:$D$623,$C11)</f>
        <v>1</v>
      </c>
      <c r="K11">
        <f>SUMIFS('Pres Converted'!O$2:O$623,'Pres Converted'!$C$2:$C$623,"ED",'Pres Converted'!$D$2:$D$623,$C11)</f>
        <v>4</v>
      </c>
      <c r="L11">
        <f>SUMIFS('Pres Converted'!P$2:P$623,'Pres Converted'!$C$2:$C$623,"ED",'Pres Converted'!$D$2:$D$623,$C11)</f>
        <v>164</v>
      </c>
      <c r="M11">
        <f>SUMIFS('Pres Converted'!Q$2:Q$623,'Pres Converted'!$C$2:$C$623,"ED",'Pres Converted'!$D$2:$D$623,$C11)</f>
        <v>5</v>
      </c>
      <c r="N11">
        <f>SUMIFS('Pres Converted'!R$2:R$623,'Pres Converted'!$C$2:$C$623,"ED",'Pres Converted'!$D$2:$D$623,$C11)</f>
        <v>1</v>
      </c>
      <c r="O11">
        <f t="shared" si="0"/>
        <v>0.2785185185185185</v>
      </c>
      <c r="P11">
        <f t="shared" si="1"/>
        <v>0</v>
      </c>
      <c r="Q11">
        <f t="shared" si="2"/>
        <v>0.45333333333333331</v>
      </c>
      <c r="R11">
        <f t="shared" si="3"/>
        <v>5.9259259259259256E-3</v>
      </c>
      <c r="S11">
        <f t="shared" si="4"/>
        <v>0.24296296296296296</v>
      </c>
      <c r="T11">
        <f t="shared" si="5"/>
        <v>4.4444444444444444E-3</v>
      </c>
      <c r="U11">
        <f t="shared" si="6"/>
        <v>4.4444444444444444E-3</v>
      </c>
      <c r="V11">
        <f t="shared" si="7"/>
        <v>1.4814814814814814E-3</v>
      </c>
      <c r="W11">
        <f t="shared" si="8"/>
        <v>7.4074074074074077E-3</v>
      </c>
      <c r="X11">
        <f t="shared" si="9"/>
        <v>1.4814814814814814E-3</v>
      </c>
      <c r="Y11" s="193">
        <f t="shared" si="10"/>
        <v>2.4533333333333331</v>
      </c>
      <c r="AT11" s="193">
        <v>3</v>
      </c>
      <c r="AU11" s="198" t="e">
        <v>#N/A</v>
      </c>
      <c r="BA11">
        <f t="shared" si="24"/>
        <v>9</v>
      </c>
      <c r="BB11">
        <f t="shared" si="11"/>
        <v>1</v>
      </c>
      <c r="BE11" s="211" t="s">
        <v>6026</v>
      </c>
      <c r="BF11" s="211" t="s">
        <v>5923</v>
      </c>
      <c r="BG11" s="211">
        <f>SUMIFS('Pres Converted'!$S$2:S$651,'Pres Converted'!$D$2:$D$651,$BF11,'Pres Converted'!$C$2:$C$651,"ED",'Pres Converted'!$B$2:$B$651,$BE11)</f>
        <v>1036</v>
      </c>
      <c r="BH11" s="211">
        <f>SUMIFS('Pres Converted'!I$2:I$651,'Pres Converted'!$D$2:$D$651,$BF11,'Pres Converted'!$C$2:$C$651,"ED",'Pres Converted'!$B$2:$B$651,$BE11)</f>
        <v>335</v>
      </c>
      <c r="BI11" s="211">
        <f>SUMIFS('Pres Converted'!J$2:J$651,'Pres Converted'!$D$2:$D$651,$BF11,'Pres Converted'!$C$2:$C$651,"ED",'Pres Converted'!$B$2:$B$651,$BE11)</f>
        <v>396</v>
      </c>
      <c r="BJ11" s="211">
        <f>SUMIFS('Pres Converted'!K$2:K$651,'Pres Converted'!$D$2:$D$651,$BF11,'Pres Converted'!$C$2:$C$651,"ED",'Pres Converted'!$B$2:$B$651,$BE11)</f>
        <v>2</v>
      </c>
      <c r="BK11" s="211">
        <f>SUMIFS('Pres Converted'!L$2:L$651,'Pres Converted'!$D$2:$D$651,$BF11,'Pres Converted'!$C$2:$C$651,"ED",'Pres Converted'!$B$2:$B$651,$BE11)</f>
        <v>4</v>
      </c>
      <c r="BL11" s="211">
        <f>SUMIFS('Pres Converted'!M$2:M$651,'Pres Converted'!$D$2:$D$651,$BF11,'Pres Converted'!$C$2:$C$651,"ED",'Pres Converted'!$B$2:$B$651,$BE11)</f>
        <v>1</v>
      </c>
      <c r="BM11" s="211">
        <f>SUMIFS('Pres Converted'!N$2:N$651,'Pres Converted'!$D$2:$D$651,$BF11,'Pres Converted'!$C$2:$C$651,"ED",'Pres Converted'!$B$2:$B$651,$BE11)</f>
        <v>3</v>
      </c>
      <c r="BN11" s="211">
        <f>SUMIFS('Pres Converted'!O$2:O$651,'Pres Converted'!$D$2:$D$651,$BF11,'Pres Converted'!$C$2:$C$651,"ED",'Pres Converted'!$B$2:$B$651,$BE11)</f>
        <v>5</v>
      </c>
      <c r="BO11" s="211">
        <f>SUMIFS('Pres Converted'!P$2:P$651,'Pres Converted'!$D$2:$D$651,$BF11,'Pres Converted'!$C$2:$C$651,"ED",'Pres Converted'!$B$2:$B$651,$BE11)</f>
        <v>284</v>
      </c>
      <c r="BP11" s="211">
        <f>SUMIFS('Pres Converted'!Q$2:Q$651,'Pres Converted'!$D$2:$D$651,$BF11,'Pres Converted'!$C$2:$C$651,"ED",'Pres Converted'!$B$2:$B$651,$BE11)</f>
        <v>6</v>
      </c>
      <c r="BQ11" s="211">
        <f>SUMIFS('Pres Converted'!R$2:R$651,'Pres Converted'!$D$2:$D$651,$BF11,'Pres Converted'!$C$2:$C$651,"ED",'Pres Converted'!$B$2:$B$651,$BE11)</f>
        <v>0</v>
      </c>
      <c r="BR11" s="211">
        <f>BG11/SUMIF('BY HD'!$A$3:$A$42,$BE11,'BY HD'!$B$3:$B$42)</f>
        <v>0.24666666666666667</v>
      </c>
      <c r="BS11" s="211">
        <f>$BR11*SUMIF('BY HD'!$A$3:$A$42,$BE11,'BY HD'!W$3:W$42)</f>
        <v>288.10666666666668</v>
      </c>
      <c r="BT11" s="211">
        <f>$BR11*SUMIF('BY HD'!$A$3:$A$42,$BE11,'BY HD'!X$3:X$42)</f>
        <v>100.39333333333333</v>
      </c>
      <c r="BU11" s="211">
        <f>$BR11*SUMIF('BY HD'!$A$3:$A$42,$BE11,'BY HD'!Y$3:Y$42)</f>
        <v>100.64</v>
      </c>
      <c r="BV11" s="211">
        <f>$BR11*SUMIF('BY HD'!$A$3:$A$42,$BE11,'BY HD'!Z$3:Z$42)</f>
        <v>1.7266666666666668</v>
      </c>
      <c r="BW11" s="211">
        <f>$BR11*SUMIF('BY HD'!$A$3:$A$42,$BE11,'BY HD'!AA$3:AA$42)</f>
        <v>1.2333333333333334</v>
      </c>
      <c r="BX11" s="211">
        <f>$BR11*SUMIF('BY HD'!$A$3:$A$42,$BE11,'BY HD'!AB$3:AB$42)</f>
        <v>0</v>
      </c>
      <c r="BY11" s="211">
        <f>$BR11*SUMIF('BY HD'!$A$3:$A$42,$BE11,'BY HD'!AC$3:AC$42)</f>
        <v>0.24666666666666667</v>
      </c>
      <c r="BZ11" s="211">
        <f>$BR11*SUMIF('BY HD'!$A$3:$A$42,$BE11,'BY HD'!AD$3:AD$42)</f>
        <v>1.7266666666666668</v>
      </c>
      <c r="CA11" s="211">
        <f>$BR11*SUMIF('BY HD'!$A$3:$A$42,$BE11,'BY HD'!AE$3:AE$42)</f>
        <v>81.153333333333336</v>
      </c>
      <c r="CB11" s="211">
        <f>$BR11*SUMIF('BY HD'!$A$3:$A$42,$BE11,'BY HD'!AF$3:AF$42)</f>
        <v>0.49333333333333335</v>
      </c>
      <c r="CC11" s="211">
        <f>$BR11*SUMIF('BY HD'!$A$3:$A$42,$BE11,'BY HD'!AG$3:AG$42)</f>
        <v>0.49333333333333335</v>
      </c>
      <c r="CD11" s="211">
        <f>$BR11*SUMIF('BY HD'!$A$3:$A$42,$BE11,'BY HD'!AR$3:AR$42)</f>
        <v>92.25333333333333</v>
      </c>
      <c r="CE11" s="211">
        <f>$BR11*SUMIF('BY HD'!$A$3:$A$42,$BE11,'BY HD'!AS$3:AS$42)</f>
        <v>25.653333333333332</v>
      </c>
      <c r="CF11" s="211">
        <f>$BR11*SUMIF('BY HD'!$A$3:$A$42,$BE11,'BY HD'!AT$3:AT$42)</f>
        <v>24.913333333333334</v>
      </c>
      <c r="CG11" s="211">
        <f>$BR11*SUMIF('BY HD'!$A$3:$A$42,$BE11,'BY HD'!AU$3:AU$42)</f>
        <v>0.74</v>
      </c>
      <c r="CH11" s="211">
        <f>$BR11*SUMIF('BY HD'!$A$3:$A$42,$BE11,'BY HD'!AV$3:AV$42)</f>
        <v>0.24666666666666667</v>
      </c>
      <c r="CI11" s="211">
        <f>$BR11*SUMIF('BY HD'!$A$3:$A$42,$BE11,'BY HD'!AW$3:AW$42)</f>
        <v>0</v>
      </c>
      <c r="CJ11" s="211">
        <f>$BR11*SUMIF('BY HD'!$A$3:$A$42,$BE11,'BY HD'!AX$3:AX$42)</f>
        <v>0</v>
      </c>
      <c r="CK11" s="211">
        <f>$BR11*SUMIF('BY HD'!$A$3:$A$42,$BE11,'BY HD'!AY$3:AY$42)</f>
        <v>0.24666666666666667</v>
      </c>
      <c r="CL11" s="211">
        <f>$BR11*SUMIF('BY HD'!$A$3:$A$42,$BE11,'BY HD'!AZ$3:AZ$42)</f>
        <v>40.453333333333333</v>
      </c>
      <c r="CM11" s="211">
        <f>$BR11*SUMIF('BY HD'!$A$3:$A$42,$BE11,'BY HD'!BA$3:BA$42)</f>
        <v>0</v>
      </c>
      <c r="CN11" s="211">
        <f>$BR11*SUMIF('BY HD'!$A$3:$A$42,$BE11,'BY HD'!BB$3:BB$42)</f>
        <v>0</v>
      </c>
      <c r="CO11" s="211">
        <f t="shared" si="13"/>
        <v>1416.3600000000001</v>
      </c>
      <c r="CP11" s="211">
        <f t="shared" si="14"/>
        <v>461.04666666666668</v>
      </c>
      <c r="CQ11" s="211">
        <f t="shared" si="15"/>
        <v>521.55333333333328</v>
      </c>
      <c r="CR11" s="211">
        <f t="shared" si="16"/>
        <v>4.4666666666666668</v>
      </c>
      <c r="CS11" s="211">
        <f t="shared" si="17"/>
        <v>5.48</v>
      </c>
      <c r="CT11" s="211">
        <f t="shared" si="18"/>
        <v>1</v>
      </c>
      <c r="CU11" s="211">
        <f t="shared" si="19"/>
        <v>3.2466666666666666</v>
      </c>
      <c r="CV11" s="211">
        <f t="shared" si="20"/>
        <v>6.9733333333333336</v>
      </c>
      <c r="CW11" s="211">
        <f t="shared" si="21"/>
        <v>405.60666666666668</v>
      </c>
      <c r="CX11" s="211">
        <f t="shared" si="22"/>
        <v>6.4933333333333332</v>
      </c>
      <c r="CY11" s="211">
        <f t="shared" si="23"/>
        <v>0.49333333333333335</v>
      </c>
      <c r="CZ11" s="211"/>
      <c r="DA11" s="211"/>
      <c r="DB11" s="211"/>
    </row>
    <row r="12" spans="1:106" x14ac:dyDescent="0.25">
      <c r="A12" s="211" t="s">
        <v>5983</v>
      </c>
      <c r="B12" s="211" t="s">
        <v>5922</v>
      </c>
      <c r="C12" s="211" t="s">
        <v>5922</v>
      </c>
      <c r="D12">
        <f>SUMIFS('Pres Converted'!S$2:S$623,'Pres Converted'!$C$2:$C$623,"ED",'Pres Converted'!$D$2:$D$623,$C12)</f>
        <v>11735</v>
      </c>
      <c r="E12">
        <f>SUMIFS('Pres Converted'!I$2:I$623,'Pres Converted'!$C$2:$C$623,"ED",'Pres Converted'!$D$2:$D$623,$C12)</f>
        <v>4195</v>
      </c>
      <c r="F12">
        <f>SUMIFS('Pres Converted'!J$2:J$623,'Pres Converted'!$C$2:$C$623,"ED",'Pres Converted'!$D$2:$D$623,$C12)</f>
        <v>5165</v>
      </c>
      <c r="G12">
        <f>SUMIFS('Pres Converted'!K$2:K$623,'Pres Converted'!$C$2:$C$623,"ED",'Pres Converted'!$D$2:$D$623,$C12)</f>
        <v>7</v>
      </c>
      <c r="H12">
        <f>SUMIFS('Pres Converted'!L$2:L$623,'Pres Converted'!$C$2:$C$623,"ED",'Pres Converted'!$D$2:$D$623,$C12)</f>
        <v>30</v>
      </c>
      <c r="I12">
        <f>SUMIFS('Pres Converted'!M$2:M$623,'Pres Converted'!$C$2:$C$623,"ED",'Pres Converted'!$D$2:$D$623,$C12)</f>
        <v>21</v>
      </c>
      <c r="J12">
        <f>SUMIFS('Pres Converted'!N$2:N$623,'Pres Converted'!$C$2:$C$623,"ED",'Pres Converted'!$D$2:$D$623,$C12)</f>
        <v>21</v>
      </c>
      <c r="K12">
        <f>SUMIFS('Pres Converted'!O$2:O$623,'Pres Converted'!$C$2:$C$623,"ED",'Pres Converted'!$D$2:$D$623,$C12)</f>
        <v>48</v>
      </c>
      <c r="L12">
        <f>SUMIFS('Pres Converted'!P$2:P$623,'Pres Converted'!$C$2:$C$623,"ED",'Pres Converted'!$D$2:$D$623,$C12)</f>
        <v>2219</v>
      </c>
      <c r="M12">
        <f>SUMIFS('Pres Converted'!Q$2:Q$623,'Pres Converted'!$C$2:$C$623,"ED",'Pres Converted'!$D$2:$D$623,$C12)</f>
        <v>10</v>
      </c>
      <c r="N12">
        <f>SUMIFS('Pres Converted'!R$2:R$623,'Pres Converted'!$C$2:$C$623,"ED",'Pres Converted'!$D$2:$D$623,$C12)</f>
        <v>19</v>
      </c>
      <c r="O12">
        <f t="shared" si="0"/>
        <v>0.35747763101832125</v>
      </c>
      <c r="P12">
        <f t="shared" si="1"/>
        <v>5.9650617809970177E-4</v>
      </c>
      <c r="Q12">
        <f t="shared" si="2"/>
        <v>0.44013634426927994</v>
      </c>
      <c r="R12">
        <f t="shared" si="3"/>
        <v>4.0903280783979546E-3</v>
      </c>
      <c r="S12">
        <f t="shared" si="4"/>
        <v>0.18909245845760544</v>
      </c>
      <c r="T12">
        <f t="shared" si="5"/>
        <v>2.5564550489987218E-3</v>
      </c>
      <c r="U12">
        <f t="shared" si="6"/>
        <v>1.7895185342991053E-3</v>
      </c>
      <c r="V12">
        <f t="shared" si="7"/>
        <v>1.7895185342991053E-3</v>
      </c>
      <c r="W12">
        <f t="shared" si="8"/>
        <v>8.5215168299957388E-4</v>
      </c>
      <c r="X12">
        <f t="shared" si="9"/>
        <v>1.6190881976991904E-3</v>
      </c>
      <c r="Y12" s="193">
        <f t="shared" si="10"/>
        <v>2.4401363442692801</v>
      </c>
      <c r="AT12" s="193">
        <v>3</v>
      </c>
      <c r="AU12" s="198">
        <v>0</v>
      </c>
      <c r="BA12">
        <f t="shared" si="24"/>
        <v>10</v>
      </c>
      <c r="BB12">
        <f t="shared" si="11"/>
        <v>1</v>
      </c>
      <c r="BE12" s="211" t="s">
        <v>6026</v>
      </c>
      <c r="BF12" s="211" t="s">
        <v>5918</v>
      </c>
      <c r="BG12" s="211">
        <f>SUMIFS('Pres Converted'!$S$2:S$651,'Pres Converted'!$D$2:$D$651,$BF12,'Pres Converted'!$C$2:$C$651,"ED",'Pres Converted'!$B$2:$B$651,$BE12)</f>
        <v>1905</v>
      </c>
      <c r="BH12" s="211">
        <f>SUMIFS('Pres Converted'!I$2:I$651,'Pres Converted'!$D$2:$D$651,$BF12,'Pres Converted'!$C$2:$C$651,"ED",'Pres Converted'!$B$2:$B$651,$BE12)</f>
        <v>587</v>
      </c>
      <c r="BI12" s="211">
        <f>SUMIFS('Pres Converted'!J$2:J$651,'Pres Converted'!$D$2:$D$651,$BF12,'Pres Converted'!$C$2:$C$651,"ED",'Pres Converted'!$B$2:$B$651,$BE12)</f>
        <v>685</v>
      </c>
      <c r="BJ12" s="211">
        <f>SUMIFS('Pres Converted'!K$2:K$651,'Pres Converted'!$D$2:$D$651,$BF12,'Pres Converted'!$C$2:$C$651,"ED",'Pres Converted'!$B$2:$B$651,$BE12)</f>
        <v>8</v>
      </c>
      <c r="BK12" s="211">
        <f>SUMIFS('Pres Converted'!L$2:L$651,'Pres Converted'!$D$2:$D$651,$BF12,'Pres Converted'!$C$2:$C$651,"ED",'Pres Converted'!$B$2:$B$651,$BE12)</f>
        <v>11</v>
      </c>
      <c r="BL12" s="211">
        <f>SUMIFS('Pres Converted'!M$2:M$651,'Pres Converted'!$D$2:$D$651,$BF12,'Pres Converted'!$C$2:$C$651,"ED",'Pres Converted'!$B$2:$B$651,$BE12)</f>
        <v>4</v>
      </c>
      <c r="BM12" s="211">
        <f>SUMIFS('Pres Converted'!N$2:N$651,'Pres Converted'!$D$2:$D$651,$BF12,'Pres Converted'!$C$2:$C$651,"ED",'Pres Converted'!$B$2:$B$651,$BE12)</f>
        <v>3</v>
      </c>
      <c r="BN12" s="211">
        <f>SUMIFS('Pres Converted'!O$2:O$651,'Pres Converted'!$D$2:$D$651,$BF12,'Pres Converted'!$C$2:$C$651,"ED",'Pres Converted'!$B$2:$B$651,$BE12)</f>
        <v>11</v>
      </c>
      <c r="BO12" s="211">
        <f>SUMIFS('Pres Converted'!P$2:P$651,'Pres Converted'!$D$2:$D$651,$BF12,'Pres Converted'!$C$2:$C$651,"ED",'Pres Converted'!$B$2:$B$651,$BE12)</f>
        <v>588</v>
      </c>
      <c r="BP12" s="211">
        <f>SUMIFS('Pres Converted'!Q$2:Q$651,'Pres Converted'!$D$2:$D$651,$BF12,'Pres Converted'!$C$2:$C$651,"ED",'Pres Converted'!$B$2:$B$651,$BE12)</f>
        <v>6</v>
      </c>
      <c r="BQ12" s="211">
        <f>SUMIFS('Pres Converted'!R$2:R$651,'Pres Converted'!$D$2:$D$651,$BF12,'Pres Converted'!$C$2:$C$651,"ED",'Pres Converted'!$B$2:$B$651,$BE12)</f>
        <v>2</v>
      </c>
      <c r="BR12" s="211">
        <f>BG12/SUMIF('BY HD'!$A$3:$A$42,$BE12,'BY HD'!$B$3:$B$42)</f>
        <v>0.45357142857142857</v>
      </c>
      <c r="BS12" s="211">
        <f>$BR12*SUMIF('BY HD'!$A$3:$A$42,$BE12,'BY HD'!W$3:W$42)</f>
        <v>529.7714285714286</v>
      </c>
      <c r="BT12" s="211">
        <f>$BR12*SUMIF('BY HD'!$A$3:$A$42,$BE12,'BY HD'!X$3:X$42)</f>
        <v>184.60357142857143</v>
      </c>
      <c r="BU12" s="211">
        <f>$BR12*SUMIF('BY HD'!$A$3:$A$42,$BE12,'BY HD'!Y$3:Y$42)</f>
        <v>185.05714285714285</v>
      </c>
      <c r="BV12" s="211">
        <f>$BR12*SUMIF('BY HD'!$A$3:$A$42,$BE12,'BY HD'!Z$3:Z$42)</f>
        <v>3.1749999999999998</v>
      </c>
      <c r="BW12" s="211">
        <f>$BR12*SUMIF('BY HD'!$A$3:$A$42,$BE12,'BY HD'!AA$3:AA$42)</f>
        <v>2.2678571428571428</v>
      </c>
      <c r="BX12" s="211">
        <f>$BR12*SUMIF('BY HD'!$A$3:$A$42,$BE12,'BY HD'!AB$3:AB$42)</f>
        <v>0</v>
      </c>
      <c r="BY12" s="211">
        <f>$BR12*SUMIF('BY HD'!$A$3:$A$42,$BE12,'BY HD'!AC$3:AC$42)</f>
        <v>0.45357142857142857</v>
      </c>
      <c r="BZ12" s="211">
        <f>$BR12*SUMIF('BY HD'!$A$3:$A$42,$BE12,'BY HD'!AD$3:AD$42)</f>
        <v>3.1749999999999998</v>
      </c>
      <c r="CA12" s="211">
        <f>$BR12*SUMIF('BY HD'!$A$3:$A$42,$BE12,'BY HD'!AE$3:AE$42)</f>
        <v>149.22499999999999</v>
      </c>
      <c r="CB12" s="211">
        <f>$BR12*SUMIF('BY HD'!$A$3:$A$42,$BE12,'BY HD'!AF$3:AF$42)</f>
        <v>0.90714285714285714</v>
      </c>
      <c r="CC12" s="211">
        <f>$BR12*SUMIF('BY HD'!$A$3:$A$42,$BE12,'BY HD'!AG$3:AG$42)</f>
        <v>0.90714285714285714</v>
      </c>
      <c r="CD12" s="211">
        <f>$BR12*SUMIF('BY HD'!$A$3:$A$42,$BE12,'BY HD'!AR$3:AR$42)</f>
        <v>169.63571428571427</v>
      </c>
      <c r="CE12" s="211">
        <f>$BR12*SUMIF('BY HD'!$A$3:$A$42,$BE12,'BY HD'!AS$3:AS$42)</f>
        <v>47.171428571428571</v>
      </c>
      <c r="CF12" s="211">
        <f>$BR12*SUMIF('BY HD'!$A$3:$A$42,$BE12,'BY HD'!AT$3:AT$42)</f>
        <v>45.810714285714283</v>
      </c>
      <c r="CG12" s="211">
        <f>$BR12*SUMIF('BY HD'!$A$3:$A$42,$BE12,'BY HD'!AU$3:AU$42)</f>
        <v>1.3607142857142858</v>
      </c>
      <c r="CH12" s="211">
        <f>$BR12*SUMIF('BY HD'!$A$3:$A$42,$BE12,'BY HD'!AV$3:AV$42)</f>
        <v>0.45357142857142857</v>
      </c>
      <c r="CI12" s="211">
        <f>$BR12*SUMIF('BY HD'!$A$3:$A$42,$BE12,'BY HD'!AW$3:AW$42)</f>
        <v>0</v>
      </c>
      <c r="CJ12" s="211">
        <f>$BR12*SUMIF('BY HD'!$A$3:$A$42,$BE12,'BY HD'!AX$3:AX$42)</f>
        <v>0</v>
      </c>
      <c r="CK12" s="211">
        <f>$BR12*SUMIF('BY HD'!$A$3:$A$42,$BE12,'BY HD'!AY$3:AY$42)</f>
        <v>0.45357142857142857</v>
      </c>
      <c r="CL12" s="211">
        <f>$BR12*SUMIF('BY HD'!$A$3:$A$42,$BE12,'BY HD'!AZ$3:AZ$42)</f>
        <v>74.385714285714286</v>
      </c>
      <c r="CM12" s="211">
        <f>$BR12*SUMIF('BY HD'!$A$3:$A$42,$BE12,'BY HD'!BA$3:BA$42)</f>
        <v>0</v>
      </c>
      <c r="CN12" s="211">
        <f>$BR12*SUMIF('BY HD'!$A$3:$A$42,$BE12,'BY HD'!BB$3:BB$42)</f>
        <v>0</v>
      </c>
      <c r="CO12" s="211">
        <f t="shared" si="13"/>
        <v>2604.4071428571428</v>
      </c>
      <c r="CP12" s="211">
        <f t="shared" si="14"/>
        <v>818.77499999999998</v>
      </c>
      <c r="CQ12" s="211">
        <f t="shared" si="15"/>
        <v>915.86785714285713</v>
      </c>
      <c r="CR12" s="211">
        <f t="shared" si="16"/>
        <v>12.535714285714285</v>
      </c>
      <c r="CS12" s="211">
        <f t="shared" si="17"/>
        <v>13.721428571428572</v>
      </c>
      <c r="CT12" s="211">
        <f t="shared" si="18"/>
        <v>4</v>
      </c>
      <c r="CU12" s="211">
        <f t="shared" si="19"/>
        <v>3.4535714285714287</v>
      </c>
      <c r="CV12" s="211">
        <f t="shared" si="20"/>
        <v>14.628571428571428</v>
      </c>
      <c r="CW12" s="211">
        <f t="shared" si="21"/>
        <v>811.61071428571427</v>
      </c>
      <c r="CX12" s="211">
        <f t="shared" si="22"/>
        <v>6.9071428571428575</v>
      </c>
      <c r="CY12" s="211">
        <f t="shared" si="23"/>
        <v>2.907142857142857</v>
      </c>
      <c r="CZ12" s="211"/>
      <c r="DA12" s="211"/>
      <c r="DB12" s="211"/>
    </row>
    <row r="13" spans="1:106" x14ac:dyDescent="0.25">
      <c r="A13" s="211" t="s">
        <v>5984</v>
      </c>
      <c r="B13" s="211" t="s">
        <v>5985</v>
      </c>
      <c r="C13" s="211" t="s">
        <v>5928</v>
      </c>
      <c r="D13">
        <f>SUMIFS('Pres Converted'!S$2:S$623,'Pres Converted'!$C$2:$C$623,"ED",'Pres Converted'!$D$2:$D$623,$C13)</f>
        <v>13333</v>
      </c>
      <c r="E13">
        <f>SUMIFS('Pres Converted'!I$2:I$623,'Pres Converted'!$C$2:$C$623,"ED",'Pres Converted'!$D$2:$D$623,$C13)</f>
        <v>5018</v>
      </c>
      <c r="F13">
        <f>SUMIFS('Pres Converted'!J$2:J$623,'Pres Converted'!$C$2:$C$623,"ED",'Pres Converted'!$D$2:$D$623,$C13)</f>
        <v>3508</v>
      </c>
      <c r="G13">
        <f>SUMIFS('Pres Converted'!K$2:K$623,'Pres Converted'!$C$2:$C$623,"ED",'Pres Converted'!$D$2:$D$623,$C13)</f>
        <v>21</v>
      </c>
      <c r="H13">
        <f>SUMIFS('Pres Converted'!L$2:L$623,'Pres Converted'!$C$2:$C$623,"ED",'Pres Converted'!$D$2:$D$623,$C13)</f>
        <v>65</v>
      </c>
      <c r="I13">
        <f>SUMIFS('Pres Converted'!M$2:M$623,'Pres Converted'!$C$2:$C$623,"ED",'Pres Converted'!$D$2:$D$623,$C13)</f>
        <v>20</v>
      </c>
      <c r="J13">
        <f>SUMIFS('Pres Converted'!N$2:N$623,'Pres Converted'!$C$2:$C$623,"ED",'Pres Converted'!$D$2:$D$623,$C13)</f>
        <v>20</v>
      </c>
      <c r="K13">
        <f>SUMIFS('Pres Converted'!O$2:O$623,'Pres Converted'!$C$2:$C$623,"ED",'Pres Converted'!$D$2:$D$623,$C13)</f>
        <v>175</v>
      </c>
      <c r="L13">
        <f>SUMIFS('Pres Converted'!P$2:P$623,'Pres Converted'!$C$2:$C$623,"ED",'Pres Converted'!$D$2:$D$623,$C13)</f>
        <v>4471</v>
      </c>
      <c r="M13">
        <f>SUMIFS('Pres Converted'!Q$2:Q$623,'Pres Converted'!$C$2:$C$623,"ED",'Pres Converted'!$D$2:$D$623,$C13)</f>
        <v>15</v>
      </c>
      <c r="N13">
        <f>SUMIFS('Pres Converted'!R$2:R$623,'Pres Converted'!$C$2:$C$623,"ED",'Pres Converted'!$D$2:$D$623,$C13)</f>
        <v>20</v>
      </c>
      <c r="O13">
        <f t="shared" si="0"/>
        <v>0.37635940898522463</v>
      </c>
      <c r="P13">
        <f t="shared" si="1"/>
        <v>1.5750393759843995E-3</v>
      </c>
      <c r="Q13">
        <f t="shared" si="2"/>
        <v>0.26310657766444162</v>
      </c>
      <c r="R13">
        <f t="shared" si="3"/>
        <v>1.3125328133203331E-2</v>
      </c>
      <c r="S13">
        <f t="shared" si="4"/>
        <v>0.33533338333458335</v>
      </c>
      <c r="T13">
        <f t="shared" si="5"/>
        <v>4.8751218780469507E-3</v>
      </c>
      <c r="U13">
        <f t="shared" si="6"/>
        <v>1.5000375009375235E-3</v>
      </c>
      <c r="V13">
        <f t="shared" si="7"/>
        <v>1.5000375009375235E-3</v>
      </c>
      <c r="W13">
        <f t="shared" si="8"/>
        <v>1.1250281257031425E-3</v>
      </c>
      <c r="X13">
        <f t="shared" si="9"/>
        <v>1.5000375009375235E-3</v>
      </c>
      <c r="Y13" s="193">
        <f t="shared" si="10"/>
        <v>0.37635940898522463</v>
      </c>
      <c r="AT13" s="193">
        <v>4</v>
      </c>
      <c r="AU13" s="198" t="s">
        <v>5922</v>
      </c>
      <c r="BA13">
        <f t="shared" si="24"/>
        <v>11</v>
      </c>
      <c r="BB13">
        <f t="shared" si="11"/>
        <v>1</v>
      </c>
      <c r="BE13" s="211" t="s">
        <v>6026</v>
      </c>
      <c r="BF13" s="211" t="s">
        <v>5925</v>
      </c>
      <c r="BG13" s="211">
        <f>SUMIFS('Pres Converted'!$S$2:S$651,'Pres Converted'!$D$2:$D$651,$BF13,'Pres Converted'!$C$2:$C$651,"ED",'Pres Converted'!$B$2:$B$651,$BE13)</f>
        <v>349</v>
      </c>
      <c r="BH13" s="211">
        <f>SUMIFS('Pres Converted'!I$2:I$651,'Pres Converted'!$D$2:$D$651,$BF13,'Pres Converted'!$C$2:$C$651,"ED",'Pres Converted'!$B$2:$B$651,$BE13)</f>
        <v>129</v>
      </c>
      <c r="BI13" s="211">
        <f>SUMIFS('Pres Converted'!J$2:J$651,'Pres Converted'!$D$2:$D$651,$BF13,'Pres Converted'!$C$2:$C$651,"ED",'Pres Converted'!$B$2:$B$651,$BE13)</f>
        <v>117</v>
      </c>
      <c r="BJ13" s="211">
        <f>SUMIFS('Pres Converted'!K$2:K$651,'Pres Converted'!$D$2:$D$651,$BF13,'Pres Converted'!$C$2:$C$651,"ED",'Pres Converted'!$B$2:$B$651,$BE13)</f>
        <v>1</v>
      </c>
      <c r="BK13" s="211">
        <f>SUMIFS('Pres Converted'!L$2:L$651,'Pres Converted'!$D$2:$D$651,$BF13,'Pres Converted'!$C$2:$C$651,"ED",'Pres Converted'!$B$2:$B$651,$BE13)</f>
        <v>0</v>
      </c>
      <c r="BL13" s="211">
        <f>SUMIFS('Pres Converted'!M$2:M$651,'Pres Converted'!$D$2:$D$651,$BF13,'Pres Converted'!$C$2:$C$651,"ED",'Pres Converted'!$B$2:$B$651,$BE13)</f>
        <v>0</v>
      </c>
      <c r="BM13" s="211">
        <f>SUMIFS('Pres Converted'!N$2:N$651,'Pres Converted'!$D$2:$D$651,$BF13,'Pres Converted'!$C$2:$C$651,"ED",'Pres Converted'!$B$2:$B$651,$BE13)</f>
        <v>1</v>
      </c>
      <c r="BN13" s="211">
        <f>SUMIFS('Pres Converted'!O$2:O$651,'Pres Converted'!$D$2:$D$651,$BF13,'Pres Converted'!$C$2:$C$651,"ED",'Pres Converted'!$B$2:$B$651,$BE13)</f>
        <v>1</v>
      </c>
      <c r="BO13" s="211">
        <f>SUMIFS('Pres Converted'!P$2:P$651,'Pres Converted'!$D$2:$D$651,$BF13,'Pres Converted'!$C$2:$C$651,"ED",'Pres Converted'!$B$2:$B$651,$BE13)</f>
        <v>98</v>
      </c>
      <c r="BP13" s="211">
        <f>SUMIFS('Pres Converted'!Q$2:Q$651,'Pres Converted'!$D$2:$D$651,$BF13,'Pres Converted'!$C$2:$C$651,"ED",'Pres Converted'!$B$2:$B$651,$BE13)</f>
        <v>2</v>
      </c>
      <c r="BQ13" s="211">
        <f>SUMIFS('Pres Converted'!R$2:R$651,'Pres Converted'!$D$2:$D$651,$BF13,'Pres Converted'!$C$2:$C$651,"ED",'Pres Converted'!$B$2:$B$651,$BE13)</f>
        <v>0</v>
      </c>
      <c r="BR13" s="211">
        <f>BG13/SUMIF('BY HD'!$A$3:$A$42,$BE13,'BY HD'!$B$3:$B$42)</f>
        <v>8.3095238095238097E-2</v>
      </c>
      <c r="BS13" s="211">
        <f>$BR13*SUMIF('BY HD'!$A$3:$A$42,$BE13,'BY HD'!W$3:W$42)</f>
        <v>97.055238095238096</v>
      </c>
      <c r="BT13" s="211">
        <f>$BR13*SUMIF('BY HD'!$A$3:$A$42,$BE13,'BY HD'!X$3:X$42)</f>
        <v>33.819761904761904</v>
      </c>
      <c r="BU13" s="211">
        <f>$BR13*SUMIF('BY HD'!$A$3:$A$42,$BE13,'BY HD'!Y$3:Y$42)</f>
        <v>33.902857142857144</v>
      </c>
      <c r="BV13" s="211">
        <f>$BR13*SUMIF('BY HD'!$A$3:$A$42,$BE13,'BY HD'!Z$3:Z$42)</f>
        <v>0.58166666666666667</v>
      </c>
      <c r="BW13" s="211">
        <f>$BR13*SUMIF('BY HD'!$A$3:$A$42,$BE13,'BY HD'!AA$3:AA$42)</f>
        <v>0.4154761904761905</v>
      </c>
      <c r="BX13" s="211">
        <f>$BR13*SUMIF('BY HD'!$A$3:$A$42,$BE13,'BY HD'!AB$3:AB$42)</f>
        <v>0</v>
      </c>
      <c r="BY13" s="211">
        <f>$BR13*SUMIF('BY HD'!$A$3:$A$42,$BE13,'BY HD'!AC$3:AC$42)</f>
        <v>8.3095238095238097E-2</v>
      </c>
      <c r="BZ13" s="211">
        <f>$BR13*SUMIF('BY HD'!$A$3:$A$42,$BE13,'BY HD'!AD$3:AD$42)</f>
        <v>0.58166666666666667</v>
      </c>
      <c r="CA13" s="211">
        <f>$BR13*SUMIF('BY HD'!$A$3:$A$42,$BE13,'BY HD'!AE$3:AE$42)</f>
        <v>27.338333333333335</v>
      </c>
      <c r="CB13" s="211">
        <f>$BR13*SUMIF('BY HD'!$A$3:$A$42,$BE13,'BY HD'!AF$3:AF$42)</f>
        <v>0.16619047619047619</v>
      </c>
      <c r="CC13" s="211">
        <f>$BR13*SUMIF('BY HD'!$A$3:$A$42,$BE13,'BY HD'!AG$3:AG$42)</f>
        <v>0.16619047619047619</v>
      </c>
      <c r="CD13" s="211">
        <f>$BR13*SUMIF('BY HD'!$A$3:$A$42,$BE13,'BY HD'!AR$3:AR$42)</f>
        <v>31.077619047619049</v>
      </c>
      <c r="CE13" s="211">
        <f>$BR13*SUMIF('BY HD'!$A$3:$A$42,$BE13,'BY HD'!AS$3:AS$42)</f>
        <v>8.6419047619047618</v>
      </c>
      <c r="CF13" s="211">
        <f>$BR13*SUMIF('BY HD'!$A$3:$A$42,$BE13,'BY HD'!AT$3:AT$42)</f>
        <v>8.3926190476190481</v>
      </c>
      <c r="CG13" s="211">
        <f>$BR13*SUMIF('BY HD'!$A$3:$A$42,$BE13,'BY HD'!AU$3:AU$42)</f>
        <v>0.24928571428571428</v>
      </c>
      <c r="CH13" s="211">
        <f>$BR13*SUMIF('BY HD'!$A$3:$A$42,$BE13,'BY HD'!AV$3:AV$42)</f>
        <v>8.3095238095238097E-2</v>
      </c>
      <c r="CI13" s="211">
        <f>$BR13*SUMIF('BY HD'!$A$3:$A$42,$BE13,'BY HD'!AW$3:AW$42)</f>
        <v>0</v>
      </c>
      <c r="CJ13" s="211">
        <f>$BR13*SUMIF('BY HD'!$A$3:$A$42,$BE13,'BY HD'!AX$3:AX$42)</f>
        <v>0</v>
      </c>
      <c r="CK13" s="211">
        <f>$BR13*SUMIF('BY HD'!$A$3:$A$42,$BE13,'BY HD'!AY$3:AY$42)</f>
        <v>8.3095238095238097E-2</v>
      </c>
      <c r="CL13" s="211">
        <f>$BR13*SUMIF('BY HD'!$A$3:$A$42,$BE13,'BY HD'!AZ$3:AZ$42)</f>
        <v>13.627619047619048</v>
      </c>
      <c r="CM13" s="211">
        <f>$BR13*SUMIF('BY HD'!$A$3:$A$42,$BE13,'BY HD'!BA$3:BA$42)</f>
        <v>0</v>
      </c>
      <c r="CN13" s="211">
        <f>$BR13*SUMIF('BY HD'!$A$3:$A$42,$BE13,'BY HD'!BB$3:BB$42)</f>
        <v>0</v>
      </c>
      <c r="CO13" s="211">
        <f t="shared" si="13"/>
        <v>477.13285714285712</v>
      </c>
      <c r="CP13" s="211">
        <f t="shared" si="14"/>
        <v>171.46166666666667</v>
      </c>
      <c r="CQ13" s="211">
        <f t="shared" si="15"/>
        <v>159.29547619047619</v>
      </c>
      <c r="CR13" s="211">
        <f t="shared" si="16"/>
        <v>1.8309523809523809</v>
      </c>
      <c r="CS13" s="211">
        <f t="shared" si="17"/>
        <v>0.49857142857142861</v>
      </c>
      <c r="CT13" s="211">
        <f t="shared" si="18"/>
        <v>0</v>
      </c>
      <c r="CU13" s="211">
        <f t="shared" si="19"/>
        <v>1.0830952380952381</v>
      </c>
      <c r="CV13" s="211">
        <f t="shared" si="20"/>
        <v>1.6647619047619049</v>
      </c>
      <c r="CW13" s="211">
        <f t="shared" si="21"/>
        <v>138.96595238095239</v>
      </c>
      <c r="CX13" s="211">
        <f t="shared" si="22"/>
        <v>2.1661904761904762</v>
      </c>
      <c r="CY13" s="211">
        <f t="shared" si="23"/>
        <v>0.16619047619047619</v>
      </c>
      <c r="CZ13" s="211"/>
      <c r="DA13" s="211"/>
      <c r="DB13" s="211"/>
    </row>
    <row r="14" spans="1:106" x14ac:dyDescent="0.25">
      <c r="A14" s="211" t="s">
        <v>5986</v>
      </c>
      <c r="B14" s="211" t="s">
        <v>5987</v>
      </c>
      <c r="C14" s="211" t="s">
        <v>5917</v>
      </c>
      <c r="D14">
        <f>SUMIFS('Pres Converted'!S$2:S$623,'Pres Converted'!$C$2:$C$623,"ED",'Pres Converted'!$D$2:$D$623,$C14)</f>
        <v>4995</v>
      </c>
      <c r="E14">
        <f>SUMIFS('Pres Converted'!I$2:I$623,'Pres Converted'!$C$2:$C$623,"ED",'Pres Converted'!$D$2:$D$623,$C14)</f>
        <v>1908</v>
      </c>
      <c r="F14">
        <f>SUMIFS('Pres Converted'!J$2:J$623,'Pres Converted'!$C$2:$C$623,"ED",'Pres Converted'!$D$2:$D$623,$C14)</f>
        <v>1534</v>
      </c>
      <c r="G14">
        <f>SUMIFS('Pres Converted'!K$2:K$623,'Pres Converted'!$C$2:$C$623,"ED",'Pres Converted'!$D$2:$D$623,$C14)</f>
        <v>7</v>
      </c>
      <c r="H14">
        <f>SUMIFS('Pres Converted'!L$2:L$623,'Pres Converted'!$C$2:$C$623,"ED",'Pres Converted'!$D$2:$D$623,$C14)</f>
        <v>9</v>
      </c>
      <c r="I14">
        <f>SUMIFS('Pres Converted'!M$2:M$623,'Pres Converted'!$C$2:$C$623,"ED",'Pres Converted'!$D$2:$D$623,$C14)</f>
        <v>5</v>
      </c>
      <c r="J14">
        <f>SUMIFS('Pres Converted'!N$2:N$623,'Pres Converted'!$C$2:$C$623,"ED",'Pres Converted'!$D$2:$D$623,$C14)</f>
        <v>6</v>
      </c>
      <c r="K14">
        <f>SUMIFS('Pres Converted'!O$2:O$623,'Pres Converted'!$C$2:$C$623,"ED",'Pres Converted'!$D$2:$D$623,$C14)</f>
        <v>22</v>
      </c>
      <c r="L14">
        <f>SUMIFS('Pres Converted'!P$2:P$623,'Pres Converted'!$C$2:$C$623,"ED",'Pres Converted'!$D$2:$D$623,$C14)</f>
        <v>1487</v>
      </c>
      <c r="M14">
        <f>SUMIFS('Pres Converted'!Q$2:Q$623,'Pres Converted'!$C$2:$C$623,"ED",'Pres Converted'!$D$2:$D$623,$C14)</f>
        <v>9</v>
      </c>
      <c r="N14">
        <f>SUMIFS('Pres Converted'!R$2:R$623,'Pres Converted'!$C$2:$C$623,"ED",'Pres Converted'!$D$2:$D$623,$C14)</f>
        <v>8</v>
      </c>
      <c r="O14">
        <f t="shared" si="0"/>
        <v>0.38198198198198197</v>
      </c>
      <c r="P14">
        <f t="shared" si="1"/>
        <v>1.4014014014014013E-3</v>
      </c>
      <c r="Q14">
        <f t="shared" si="2"/>
        <v>0.30710710710710709</v>
      </c>
      <c r="R14">
        <f t="shared" si="3"/>
        <v>4.4044044044044047E-3</v>
      </c>
      <c r="S14">
        <f t="shared" si="4"/>
        <v>0.29769769769769772</v>
      </c>
      <c r="T14">
        <f t="shared" si="5"/>
        <v>1.8018018018018018E-3</v>
      </c>
      <c r="U14">
        <f t="shared" si="6"/>
        <v>1.001001001001001E-3</v>
      </c>
      <c r="V14">
        <f t="shared" si="7"/>
        <v>1.2012012012012011E-3</v>
      </c>
      <c r="W14">
        <f t="shared" si="8"/>
        <v>1.8018018018018018E-3</v>
      </c>
      <c r="X14">
        <f t="shared" si="9"/>
        <v>1.6016016016016017E-3</v>
      </c>
      <c r="Y14" s="193">
        <f t="shared" si="10"/>
        <v>0.38198198198198197</v>
      </c>
      <c r="AT14" s="193">
        <v>4</v>
      </c>
      <c r="AU14" s="198">
        <v>0</v>
      </c>
      <c r="BA14">
        <f t="shared" si="24"/>
        <v>12</v>
      </c>
      <c r="BB14">
        <f t="shared" si="11"/>
        <v>1</v>
      </c>
      <c r="BE14" s="211" t="s">
        <v>6026</v>
      </c>
      <c r="BF14" s="211" t="s">
        <v>5926</v>
      </c>
      <c r="BG14" s="211">
        <f>SUMIFS('Pres Converted'!$S$2:S$651,'Pres Converted'!$D$2:$D$651,$BF14,'Pres Converted'!$C$2:$C$651,"ED",'Pres Converted'!$B$2:$B$651,$BE14)</f>
        <v>235</v>
      </c>
      <c r="BH14" s="211">
        <f>SUMIFS('Pres Converted'!I$2:I$651,'Pres Converted'!$D$2:$D$651,$BF14,'Pres Converted'!$C$2:$C$651,"ED",'Pres Converted'!$B$2:$B$651,$BE14)</f>
        <v>94</v>
      </c>
      <c r="BI14" s="211">
        <f>SUMIFS('Pres Converted'!J$2:J$651,'Pres Converted'!$D$2:$D$651,$BF14,'Pres Converted'!$C$2:$C$651,"ED",'Pres Converted'!$B$2:$B$651,$BE14)</f>
        <v>82</v>
      </c>
      <c r="BJ14" s="211">
        <f>SUMIFS('Pres Converted'!K$2:K$651,'Pres Converted'!$D$2:$D$651,$BF14,'Pres Converted'!$C$2:$C$651,"ED",'Pres Converted'!$B$2:$B$651,$BE14)</f>
        <v>1</v>
      </c>
      <c r="BK14" s="211">
        <f>SUMIFS('Pres Converted'!L$2:L$651,'Pres Converted'!$D$2:$D$651,$BF14,'Pres Converted'!$C$2:$C$651,"ED",'Pres Converted'!$B$2:$B$651,$BE14)</f>
        <v>0</v>
      </c>
      <c r="BL14" s="211">
        <f>SUMIFS('Pres Converted'!M$2:M$651,'Pres Converted'!$D$2:$D$651,$BF14,'Pres Converted'!$C$2:$C$651,"ED",'Pres Converted'!$B$2:$B$651,$BE14)</f>
        <v>0</v>
      </c>
      <c r="BM14" s="211">
        <f>SUMIFS('Pres Converted'!N$2:N$651,'Pres Converted'!$D$2:$D$651,$BF14,'Pres Converted'!$C$2:$C$651,"ED",'Pres Converted'!$B$2:$B$651,$BE14)</f>
        <v>1</v>
      </c>
      <c r="BN14" s="211">
        <f>SUMIFS('Pres Converted'!O$2:O$651,'Pres Converted'!$D$2:$D$651,$BF14,'Pres Converted'!$C$2:$C$651,"ED",'Pres Converted'!$B$2:$B$651,$BE14)</f>
        <v>0</v>
      </c>
      <c r="BO14" s="211">
        <f>SUMIFS('Pres Converted'!P$2:P$651,'Pres Converted'!$D$2:$D$651,$BF14,'Pres Converted'!$C$2:$C$651,"ED",'Pres Converted'!$B$2:$B$651,$BE14)</f>
        <v>57</v>
      </c>
      <c r="BP14" s="211">
        <f>SUMIFS('Pres Converted'!Q$2:Q$651,'Pres Converted'!$D$2:$D$651,$BF14,'Pres Converted'!$C$2:$C$651,"ED",'Pres Converted'!$B$2:$B$651,$BE14)</f>
        <v>0</v>
      </c>
      <c r="BQ14" s="211">
        <f>SUMIFS('Pres Converted'!R$2:R$651,'Pres Converted'!$D$2:$D$651,$BF14,'Pres Converted'!$C$2:$C$651,"ED",'Pres Converted'!$B$2:$B$651,$BE14)</f>
        <v>0</v>
      </c>
      <c r="BR14" s="211">
        <f>BG14/SUMIF('BY HD'!$A$3:$A$42,$BE14,'BY HD'!$B$3:$B$42)</f>
        <v>5.5952380952380955E-2</v>
      </c>
      <c r="BS14" s="211">
        <f>$BR14*SUMIF('BY HD'!$A$3:$A$42,$BE14,'BY HD'!W$3:W$42)</f>
        <v>65.352380952380955</v>
      </c>
      <c r="BT14" s="211">
        <f>$BR14*SUMIF('BY HD'!$A$3:$A$42,$BE14,'BY HD'!X$3:X$42)</f>
        <v>22.772619047619049</v>
      </c>
      <c r="BU14" s="211">
        <f>$BR14*SUMIF('BY HD'!$A$3:$A$42,$BE14,'BY HD'!Y$3:Y$42)</f>
        <v>22.828571428571429</v>
      </c>
      <c r="BV14" s="211">
        <f>$BR14*SUMIF('BY HD'!$A$3:$A$42,$BE14,'BY HD'!Z$3:Z$42)</f>
        <v>0.39166666666666666</v>
      </c>
      <c r="BW14" s="211">
        <f>$BR14*SUMIF('BY HD'!$A$3:$A$42,$BE14,'BY HD'!AA$3:AA$42)</f>
        <v>0.27976190476190477</v>
      </c>
      <c r="BX14" s="211">
        <f>$BR14*SUMIF('BY HD'!$A$3:$A$42,$BE14,'BY HD'!AB$3:AB$42)</f>
        <v>0</v>
      </c>
      <c r="BY14" s="211">
        <f>$BR14*SUMIF('BY HD'!$A$3:$A$42,$BE14,'BY HD'!AC$3:AC$42)</f>
        <v>5.5952380952380955E-2</v>
      </c>
      <c r="BZ14" s="211">
        <f>$BR14*SUMIF('BY HD'!$A$3:$A$42,$BE14,'BY HD'!AD$3:AD$42)</f>
        <v>0.39166666666666666</v>
      </c>
      <c r="CA14" s="211">
        <f>$BR14*SUMIF('BY HD'!$A$3:$A$42,$BE14,'BY HD'!AE$3:AE$42)</f>
        <v>18.408333333333335</v>
      </c>
      <c r="CB14" s="211">
        <f>$BR14*SUMIF('BY HD'!$A$3:$A$42,$BE14,'BY HD'!AF$3:AF$42)</f>
        <v>0.11190476190476191</v>
      </c>
      <c r="CC14" s="211">
        <f>$BR14*SUMIF('BY HD'!$A$3:$A$42,$BE14,'BY HD'!AG$3:AG$42)</f>
        <v>0.11190476190476191</v>
      </c>
      <c r="CD14" s="211">
        <f>$BR14*SUMIF('BY HD'!$A$3:$A$42,$BE14,'BY HD'!AR$3:AR$42)</f>
        <v>20.926190476190477</v>
      </c>
      <c r="CE14" s="211">
        <f>$BR14*SUMIF('BY HD'!$A$3:$A$42,$BE14,'BY HD'!AS$3:AS$42)</f>
        <v>5.8190476190476197</v>
      </c>
      <c r="CF14" s="211">
        <f>$BR14*SUMIF('BY HD'!$A$3:$A$42,$BE14,'BY HD'!AT$3:AT$42)</f>
        <v>5.6511904761904761</v>
      </c>
      <c r="CG14" s="211">
        <f>$BR14*SUMIF('BY HD'!$A$3:$A$42,$BE14,'BY HD'!AU$3:AU$42)</f>
        <v>0.16785714285714287</v>
      </c>
      <c r="CH14" s="211">
        <f>$BR14*SUMIF('BY HD'!$A$3:$A$42,$BE14,'BY HD'!AV$3:AV$42)</f>
        <v>5.5952380952380955E-2</v>
      </c>
      <c r="CI14" s="211">
        <f>$BR14*SUMIF('BY HD'!$A$3:$A$42,$BE14,'BY HD'!AW$3:AW$42)</f>
        <v>0</v>
      </c>
      <c r="CJ14" s="211">
        <f>$BR14*SUMIF('BY HD'!$A$3:$A$42,$BE14,'BY HD'!AX$3:AX$42)</f>
        <v>0</v>
      </c>
      <c r="CK14" s="211">
        <f>$BR14*SUMIF('BY HD'!$A$3:$A$42,$BE14,'BY HD'!AY$3:AY$42)</f>
        <v>5.5952380952380955E-2</v>
      </c>
      <c r="CL14" s="211">
        <f>$BR14*SUMIF('BY HD'!$A$3:$A$42,$BE14,'BY HD'!AZ$3:AZ$42)</f>
        <v>9.1761904761904773</v>
      </c>
      <c r="CM14" s="211">
        <f>$BR14*SUMIF('BY HD'!$A$3:$A$42,$BE14,'BY HD'!BA$3:BA$42)</f>
        <v>0</v>
      </c>
      <c r="CN14" s="211">
        <f>$BR14*SUMIF('BY HD'!$A$3:$A$42,$BE14,'BY HD'!BB$3:BB$42)</f>
        <v>0</v>
      </c>
      <c r="CO14" s="211">
        <f t="shared" si="13"/>
        <v>321.27857142857147</v>
      </c>
      <c r="CP14" s="211">
        <f t="shared" si="14"/>
        <v>122.59166666666667</v>
      </c>
      <c r="CQ14" s="211">
        <f t="shared" si="15"/>
        <v>110.4797619047619</v>
      </c>
      <c r="CR14" s="211">
        <f t="shared" si="16"/>
        <v>1.5595238095238095</v>
      </c>
      <c r="CS14" s="211">
        <f t="shared" si="17"/>
        <v>0.33571428571428574</v>
      </c>
      <c r="CT14" s="211">
        <f t="shared" si="18"/>
        <v>0</v>
      </c>
      <c r="CU14" s="211">
        <f t="shared" si="19"/>
        <v>1.055952380952381</v>
      </c>
      <c r="CV14" s="211">
        <f t="shared" si="20"/>
        <v>0.44761904761904764</v>
      </c>
      <c r="CW14" s="211">
        <f t="shared" si="21"/>
        <v>84.584523809523816</v>
      </c>
      <c r="CX14" s="211">
        <f t="shared" si="22"/>
        <v>0.11190476190476191</v>
      </c>
      <c r="CY14" s="211">
        <f t="shared" si="23"/>
        <v>0.11190476190476191</v>
      </c>
      <c r="CZ14" s="211"/>
      <c r="DA14" s="211"/>
      <c r="DB14" s="211"/>
    </row>
    <row r="15" spans="1:106" x14ac:dyDescent="0.25">
      <c r="A15" s="211" t="s">
        <v>5988</v>
      </c>
      <c r="B15" s="211" t="s">
        <v>5989</v>
      </c>
      <c r="C15" s="211" t="s">
        <v>5927</v>
      </c>
      <c r="D15">
        <f>SUMIFS('Pres Converted'!S$2:S$623,'Pres Converted'!$C$2:$C$623,"ED",'Pres Converted'!$D$2:$D$623,$C15)</f>
        <v>3596</v>
      </c>
      <c r="E15">
        <f>SUMIFS('Pres Converted'!I$2:I$623,'Pres Converted'!$C$2:$C$623,"ED",'Pres Converted'!$D$2:$D$623,$C15)</f>
        <v>1494</v>
      </c>
      <c r="F15">
        <f>SUMIFS('Pres Converted'!J$2:J$623,'Pres Converted'!$C$2:$C$623,"ED",'Pres Converted'!$D$2:$D$623,$C15)</f>
        <v>1032</v>
      </c>
      <c r="G15">
        <f>SUMIFS('Pres Converted'!K$2:K$623,'Pres Converted'!$C$2:$C$623,"ED",'Pres Converted'!$D$2:$D$623,$C15)</f>
        <v>3</v>
      </c>
      <c r="H15">
        <f>SUMIFS('Pres Converted'!L$2:L$623,'Pres Converted'!$C$2:$C$623,"ED",'Pres Converted'!$D$2:$D$623,$C15)</f>
        <v>7</v>
      </c>
      <c r="I15">
        <f>SUMIFS('Pres Converted'!M$2:M$623,'Pres Converted'!$C$2:$C$623,"ED",'Pres Converted'!$D$2:$D$623,$C15)</f>
        <v>5</v>
      </c>
      <c r="J15">
        <f>SUMIFS('Pres Converted'!N$2:N$623,'Pres Converted'!$C$2:$C$623,"ED",'Pres Converted'!$D$2:$D$623,$C15)</f>
        <v>1</v>
      </c>
      <c r="K15">
        <f>SUMIFS('Pres Converted'!O$2:O$623,'Pres Converted'!$C$2:$C$623,"ED",'Pres Converted'!$D$2:$D$623,$C15)</f>
        <v>18</v>
      </c>
      <c r="L15">
        <f>SUMIFS('Pres Converted'!P$2:P$623,'Pres Converted'!$C$2:$C$623,"ED",'Pres Converted'!$D$2:$D$623,$C15)</f>
        <v>1026</v>
      </c>
      <c r="M15">
        <f>SUMIFS('Pres Converted'!Q$2:Q$623,'Pres Converted'!$C$2:$C$623,"ED",'Pres Converted'!$D$2:$D$623,$C15)</f>
        <v>7</v>
      </c>
      <c r="N15">
        <f>SUMIFS('Pres Converted'!R$2:R$623,'Pres Converted'!$C$2:$C$623,"ED",'Pres Converted'!$D$2:$D$623,$C15)</f>
        <v>3</v>
      </c>
      <c r="O15">
        <f t="shared" si="0"/>
        <v>0.41546162402669634</v>
      </c>
      <c r="P15">
        <f t="shared" si="1"/>
        <v>8.3426028921023364E-4</v>
      </c>
      <c r="Q15">
        <f t="shared" si="2"/>
        <v>0.28698553948832034</v>
      </c>
      <c r="R15">
        <f t="shared" si="3"/>
        <v>5.0055617352614016E-3</v>
      </c>
      <c r="S15">
        <f t="shared" si="4"/>
        <v>0.28531701890989991</v>
      </c>
      <c r="T15">
        <f t="shared" si="5"/>
        <v>1.946607341490545E-3</v>
      </c>
      <c r="U15">
        <f t="shared" si="6"/>
        <v>1.3904338153503894E-3</v>
      </c>
      <c r="V15">
        <f t="shared" si="7"/>
        <v>2.7808676307007786E-4</v>
      </c>
      <c r="W15">
        <f t="shared" si="8"/>
        <v>1.946607341490545E-3</v>
      </c>
      <c r="X15">
        <f t="shared" si="9"/>
        <v>8.3426028921023364E-4</v>
      </c>
      <c r="Y15" s="193">
        <f t="shared" si="10"/>
        <v>0.41546162402669634</v>
      </c>
      <c r="AT15" s="193">
        <v>5</v>
      </c>
      <c r="AU15" s="198" t="s">
        <v>5923</v>
      </c>
      <c r="BA15">
        <f t="shared" si="24"/>
        <v>13</v>
      </c>
      <c r="BB15">
        <f t="shared" si="11"/>
        <v>1</v>
      </c>
      <c r="BE15" s="211" t="s">
        <v>6027</v>
      </c>
      <c r="BF15" s="211" t="s">
        <v>5927</v>
      </c>
      <c r="BG15" s="211">
        <f>SUMIFS('Pres Converted'!$S$2:S$651,'Pres Converted'!$D$2:$D$651,$BF15,'Pres Converted'!$C$2:$C$651,"ED",'Pres Converted'!$B$2:$B$651,$BE15)</f>
        <v>3596</v>
      </c>
      <c r="BH15" s="211">
        <f>SUMIFS('Pres Converted'!I$2:I$651,'Pres Converted'!$D$2:$D$651,$BF15,'Pres Converted'!$C$2:$C$651,"ED",'Pres Converted'!$B$2:$B$651,$BE15)</f>
        <v>1494</v>
      </c>
      <c r="BI15" s="211">
        <f>SUMIFS('Pres Converted'!J$2:J$651,'Pres Converted'!$D$2:$D$651,$BF15,'Pres Converted'!$C$2:$C$651,"ED",'Pres Converted'!$B$2:$B$651,$BE15)</f>
        <v>1032</v>
      </c>
      <c r="BJ15" s="211">
        <f>SUMIFS('Pres Converted'!K$2:K$651,'Pres Converted'!$D$2:$D$651,$BF15,'Pres Converted'!$C$2:$C$651,"ED",'Pres Converted'!$B$2:$B$651,$BE15)</f>
        <v>3</v>
      </c>
      <c r="BK15" s="211">
        <f>SUMIFS('Pres Converted'!L$2:L$651,'Pres Converted'!$D$2:$D$651,$BF15,'Pres Converted'!$C$2:$C$651,"ED",'Pres Converted'!$B$2:$B$651,$BE15)</f>
        <v>7</v>
      </c>
      <c r="BL15" s="211">
        <f>SUMIFS('Pres Converted'!M$2:M$651,'Pres Converted'!$D$2:$D$651,$BF15,'Pres Converted'!$C$2:$C$651,"ED",'Pres Converted'!$B$2:$B$651,$BE15)</f>
        <v>5</v>
      </c>
      <c r="BM15" s="211">
        <f>SUMIFS('Pres Converted'!N$2:N$651,'Pres Converted'!$D$2:$D$651,$BF15,'Pres Converted'!$C$2:$C$651,"ED",'Pres Converted'!$B$2:$B$651,$BE15)</f>
        <v>1</v>
      </c>
      <c r="BN15" s="211">
        <f>SUMIFS('Pres Converted'!O$2:O$651,'Pres Converted'!$D$2:$D$651,$BF15,'Pres Converted'!$C$2:$C$651,"ED",'Pres Converted'!$B$2:$B$651,$BE15)</f>
        <v>18</v>
      </c>
      <c r="BO15" s="211">
        <f>SUMIFS('Pres Converted'!P$2:P$651,'Pres Converted'!$D$2:$D$651,$BF15,'Pres Converted'!$C$2:$C$651,"ED",'Pres Converted'!$B$2:$B$651,$BE15)</f>
        <v>1026</v>
      </c>
      <c r="BP15" s="211">
        <f>SUMIFS('Pres Converted'!Q$2:Q$651,'Pres Converted'!$D$2:$D$651,$BF15,'Pres Converted'!$C$2:$C$651,"ED",'Pres Converted'!$B$2:$B$651,$BE15)</f>
        <v>7</v>
      </c>
      <c r="BQ15" s="211">
        <f>SUMIFS('Pres Converted'!R$2:R$651,'Pres Converted'!$D$2:$D$651,$BF15,'Pres Converted'!$C$2:$C$651,"ED",'Pres Converted'!$B$2:$B$651,$BE15)</f>
        <v>3</v>
      </c>
      <c r="BR15" s="211">
        <f>BG15/SUMIF('BY HD'!$A$3:$A$42,$BE15,'BY HD'!$B$3:$B$42)</f>
        <v>0.97215463638821298</v>
      </c>
      <c r="BS15" s="211">
        <f>$BR15*SUMIF('BY HD'!$A$3:$A$42,$BE15,'BY HD'!W$3:W$42)</f>
        <v>1232.6920789402541</v>
      </c>
      <c r="BT15" s="211">
        <f>$BR15*SUMIF('BY HD'!$A$3:$A$42,$BE15,'BY HD'!X$3:X$42)</f>
        <v>480.24439037577719</v>
      </c>
      <c r="BU15" s="211">
        <f>$BR15*SUMIF('BY HD'!$A$3:$A$42,$BE15,'BY HD'!Y$3:Y$42)</f>
        <v>321.78318464449848</v>
      </c>
      <c r="BV15" s="211">
        <f>$BR15*SUMIF('BY HD'!$A$3:$A$42,$BE15,'BY HD'!Z$3:Z$42)</f>
        <v>1.944309272776426</v>
      </c>
      <c r="BW15" s="211">
        <f>$BR15*SUMIF('BY HD'!$A$3:$A$42,$BE15,'BY HD'!AA$3:AA$42)</f>
        <v>6.8050824547174908</v>
      </c>
      <c r="BX15" s="211">
        <f>$BR15*SUMIF('BY HD'!$A$3:$A$42,$BE15,'BY HD'!AB$3:AB$42)</f>
        <v>0.97215463638821298</v>
      </c>
      <c r="BY15" s="211">
        <f>$BR15*SUMIF('BY HD'!$A$3:$A$42,$BE15,'BY HD'!AC$3:AC$42)</f>
        <v>2.9164639091646389</v>
      </c>
      <c r="BZ15" s="211">
        <f>$BR15*SUMIF('BY HD'!$A$3:$A$42,$BE15,'BY HD'!AD$3:AD$42)</f>
        <v>3.8886185455528519</v>
      </c>
      <c r="CA15" s="211">
        <f>$BR15*SUMIF('BY HD'!$A$3:$A$42,$BE15,'BY HD'!AE$3:AE$42)</f>
        <v>411.22141119221408</v>
      </c>
      <c r="CB15" s="211">
        <f>$BR15*SUMIF('BY HD'!$A$3:$A$42,$BE15,'BY HD'!AF$3:AF$42)</f>
        <v>0.97215463638821298</v>
      </c>
      <c r="CC15" s="211">
        <f>$BR15*SUMIF('BY HD'!$A$3:$A$42,$BE15,'BY HD'!AG$3:AG$42)</f>
        <v>1.944309272776426</v>
      </c>
      <c r="CD15" s="211">
        <f>$BR15*SUMIF('BY HD'!$A$3:$A$42,$BE15,'BY HD'!AR$3:AR$42)</f>
        <v>723.2830494728305</v>
      </c>
      <c r="CE15" s="211">
        <f>$BR15*SUMIF('BY HD'!$A$3:$A$42,$BE15,'BY HD'!AS$3:AS$42)</f>
        <v>314.00594755339279</v>
      </c>
      <c r="CF15" s="211">
        <f>$BR15*SUMIF('BY HD'!$A$3:$A$42,$BE15,'BY HD'!AT$3:AT$42)</f>
        <v>129.29656663963232</v>
      </c>
      <c r="CG15" s="211">
        <f>$BR15*SUMIF('BY HD'!$A$3:$A$42,$BE15,'BY HD'!AU$3:AU$42)</f>
        <v>0.97215463638821298</v>
      </c>
      <c r="CH15" s="211">
        <f>$BR15*SUMIF('BY HD'!$A$3:$A$42,$BE15,'BY HD'!AV$3:AV$42)</f>
        <v>0.97215463638821298</v>
      </c>
      <c r="CI15" s="211">
        <f>$BR15*SUMIF('BY HD'!$A$3:$A$42,$BE15,'BY HD'!AW$3:AW$42)</f>
        <v>0.97215463638821298</v>
      </c>
      <c r="CJ15" s="211">
        <f>$BR15*SUMIF('BY HD'!$A$3:$A$42,$BE15,'BY HD'!AX$3:AX$42)</f>
        <v>0</v>
      </c>
      <c r="CK15" s="211">
        <f>$BR15*SUMIF('BY HD'!$A$3:$A$42,$BE15,'BY HD'!AY$3:AY$42)</f>
        <v>1.944309272776426</v>
      </c>
      <c r="CL15" s="211">
        <f>$BR15*SUMIF('BY HD'!$A$3:$A$42,$BE15,'BY HD'!AZ$3:AZ$42)</f>
        <v>275.11976209786428</v>
      </c>
      <c r="CM15" s="211">
        <f>$BR15*SUMIF('BY HD'!$A$3:$A$42,$BE15,'BY HD'!BA$3:BA$42)</f>
        <v>0</v>
      </c>
      <c r="CN15" s="211">
        <f>$BR15*SUMIF('BY HD'!$A$3:$A$42,$BE15,'BY HD'!BB$3:BB$42)</f>
        <v>0</v>
      </c>
      <c r="CO15" s="211">
        <f t="shared" si="13"/>
        <v>5551.9751284130843</v>
      </c>
      <c r="CP15" s="211">
        <f t="shared" si="14"/>
        <v>2288.2503379291702</v>
      </c>
      <c r="CQ15" s="211">
        <f t="shared" si="15"/>
        <v>1483.0797512841309</v>
      </c>
      <c r="CR15" s="211">
        <f t="shared" si="16"/>
        <v>5.9164639091646389</v>
      </c>
      <c r="CS15" s="211">
        <f t="shared" si="17"/>
        <v>14.777237091105704</v>
      </c>
      <c r="CT15" s="211">
        <f t="shared" si="18"/>
        <v>6.944309272776426</v>
      </c>
      <c r="CU15" s="211">
        <f t="shared" si="19"/>
        <v>3.9164639091646389</v>
      </c>
      <c r="CV15" s="211">
        <f t="shared" si="20"/>
        <v>23.832927818329278</v>
      </c>
      <c r="CW15" s="211">
        <f t="shared" si="21"/>
        <v>1712.3411732900784</v>
      </c>
      <c r="CX15" s="211">
        <f t="shared" si="22"/>
        <v>7.972154636388213</v>
      </c>
      <c r="CY15" s="211">
        <f t="shared" si="23"/>
        <v>4.944309272776426</v>
      </c>
      <c r="CZ15" s="211"/>
      <c r="DA15" s="211"/>
      <c r="DB15" s="211"/>
    </row>
    <row r="16" spans="1:106" x14ac:dyDescent="0.25">
      <c r="A16" s="211" t="s">
        <v>5990</v>
      </c>
      <c r="B16" s="211" t="s">
        <v>5945</v>
      </c>
      <c r="C16" s="211" t="s">
        <v>5945</v>
      </c>
      <c r="D16">
        <f>SUMIFS('Pres Converted'!S$2:S$623,'Pres Converted'!$C$2:$C$623,"ED",'Pres Converted'!$D$2:$D$623,$C16)</f>
        <v>434</v>
      </c>
      <c r="E16">
        <f>SUMIFS('Pres Converted'!I$2:I$623,'Pres Converted'!$C$2:$C$623,"ED",'Pres Converted'!$D$2:$D$623,$C16)</f>
        <v>207</v>
      </c>
      <c r="F16">
        <f>SUMIFS('Pres Converted'!J$2:J$623,'Pres Converted'!$C$2:$C$623,"ED",'Pres Converted'!$D$2:$D$623,$C16)</f>
        <v>115</v>
      </c>
      <c r="G16">
        <f>SUMIFS('Pres Converted'!K$2:K$623,'Pres Converted'!$C$2:$C$623,"ED",'Pres Converted'!$D$2:$D$623,$C16)</f>
        <v>0</v>
      </c>
      <c r="H16">
        <f>SUMIFS('Pres Converted'!L$2:L$623,'Pres Converted'!$C$2:$C$623,"ED",'Pres Converted'!$D$2:$D$623,$C16)</f>
        <v>2</v>
      </c>
      <c r="I16">
        <f>SUMIFS('Pres Converted'!M$2:M$623,'Pres Converted'!$C$2:$C$623,"ED",'Pres Converted'!$D$2:$D$623,$C16)</f>
        <v>1</v>
      </c>
      <c r="J16">
        <f>SUMIFS('Pres Converted'!N$2:N$623,'Pres Converted'!$C$2:$C$623,"ED",'Pres Converted'!$D$2:$D$623,$C16)</f>
        <v>0</v>
      </c>
      <c r="K16">
        <f>SUMIFS('Pres Converted'!O$2:O$623,'Pres Converted'!$C$2:$C$623,"ED",'Pres Converted'!$D$2:$D$623,$C16)</f>
        <v>1</v>
      </c>
      <c r="L16">
        <f>SUMIFS('Pres Converted'!P$2:P$623,'Pres Converted'!$C$2:$C$623,"ED",'Pres Converted'!$D$2:$D$623,$C16)</f>
        <v>106</v>
      </c>
      <c r="M16">
        <f>SUMIFS('Pres Converted'!Q$2:Q$623,'Pres Converted'!$C$2:$C$623,"ED",'Pres Converted'!$D$2:$D$623,$C16)</f>
        <v>2</v>
      </c>
      <c r="N16">
        <f>SUMIFS('Pres Converted'!R$2:R$623,'Pres Converted'!$C$2:$C$623,"ED",'Pres Converted'!$D$2:$D$623,$C16)</f>
        <v>0</v>
      </c>
      <c r="O16">
        <f t="shared" si="0"/>
        <v>0.47695852534562211</v>
      </c>
      <c r="P16">
        <f t="shared" si="1"/>
        <v>0</v>
      </c>
      <c r="Q16">
        <f t="shared" si="2"/>
        <v>0.26497695852534564</v>
      </c>
      <c r="R16">
        <f t="shared" si="3"/>
        <v>2.304147465437788E-3</v>
      </c>
      <c r="S16">
        <f t="shared" si="4"/>
        <v>0.24423963133640553</v>
      </c>
      <c r="T16">
        <f t="shared" si="5"/>
        <v>4.608294930875576E-3</v>
      </c>
      <c r="U16">
        <f t="shared" si="6"/>
        <v>2.304147465437788E-3</v>
      </c>
      <c r="V16">
        <f t="shared" si="7"/>
        <v>0</v>
      </c>
      <c r="W16">
        <f t="shared" si="8"/>
        <v>4.608294930875576E-3</v>
      </c>
      <c r="X16">
        <f t="shared" si="9"/>
        <v>0</v>
      </c>
      <c r="Y16" s="193">
        <f t="shared" si="10"/>
        <v>0.47695852534562211</v>
      </c>
      <c r="AT16" s="193">
        <v>5</v>
      </c>
      <c r="AU16" s="198" t="s">
        <v>5918</v>
      </c>
      <c r="BA16">
        <f t="shared" si="24"/>
        <v>14</v>
      </c>
      <c r="BB16">
        <f t="shared" si="11"/>
        <v>1</v>
      </c>
      <c r="BE16" s="210" t="s">
        <v>6027</v>
      </c>
      <c r="BF16" s="216" t="s">
        <v>5928</v>
      </c>
      <c r="BG16" s="211">
        <f>SUMIFS('Pres Converted'!$S$2:S$651,'Pres Converted'!$D$2:$D$651,$BF16,'Pres Converted'!$C$2:$C$651,"ED",'Pres Converted'!$B$2:$B$651,$BE16)</f>
        <v>103</v>
      </c>
      <c r="BH16" s="211">
        <f>SUMIFS('Pres Converted'!I$2:I$651,'Pres Converted'!$D$2:$D$651,$BF16,'Pres Converted'!$C$2:$C$651,"ED",'Pres Converted'!$B$2:$B$651,$BE16)</f>
        <v>34</v>
      </c>
      <c r="BI16" s="211">
        <f>SUMIFS('Pres Converted'!J$2:J$651,'Pres Converted'!$D$2:$D$651,$BF16,'Pres Converted'!$C$2:$C$651,"ED",'Pres Converted'!$B$2:$B$651,$BE16)</f>
        <v>50</v>
      </c>
      <c r="BJ16" s="211">
        <f>SUMIFS('Pres Converted'!K$2:K$651,'Pres Converted'!$D$2:$D$651,$BF16,'Pres Converted'!$C$2:$C$651,"ED",'Pres Converted'!$B$2:$B$651,$BE16)</f>
        <v>1</v>
      </c>
      <c r="BK16" s="211">
        <f>SUMIFS('Pres Converted'!L$2:L$651,'Pres Converted'!$D$2:$D$651,$BF16,'Pres Converted'!$C$2:$C$651,"ED",'Pres Converted'!$B$2:$B$651,$BE16)</f>
        <v>0</v>
      </c>
      <c r="BL16" s="211">
        <f>SUMIFS('Pres Converted'!M$2:M$651,'Pres Converted'!$D$2:$D$651,$BF16,'Pres Converted'!$C$2:$C$651,"ED",'Pres Converted'!$B$2:$B$651,$BE16)</f>
        <v>0</v>
      </c>
      <c r="BM16" s="211">
        <f>SUMIFS('Pres Converted'!N$2:N$651,'Pres Converted'!$D$2:$D$651,$BF16,'Pres Converted'!$C$2:$C$651,"ED",'Pres Converted'!$B$2:$B$651,$BE16)</f>
        <v>0</v>
      </c>
      <c r="BN16" s="211">
        <f>SUMIFS('Pres Converted'!O$2:O$651,'Pres Converted'!$D$2:$D$651,$BF16,'Pres Converted'!$C$2:$C$651,"ED",'Pres Converted'!$B$2:$B$651,$BE16)</f>
        <v>2</v>
      </c>
      <c r="BO16" s="211">
        <f>SUMIFS('Pres Converted'!P$2:P$651,'Pres Converted'!$D$2:$D$651,$BF16,'Pres Converted'!$C$2:$C$651,"ED",'Pres Converted'!$B$2:$B$651,$BE16)</f>
        <v>16</v>
      </c>
      <c r="BP16" s="211">
        <f>SUMIFS('Pres Converted'!Q$2:Q$651,'Pres Converted'!$D$2:$D$651,$BF16,'Pres Converted'!$C$2:$C$651,"ED",'Pres Converted'!$B$2:$B$651,$BE16)</f>
        <v>0</v>
      </c>
      <c r="BQ16" s="211">
        <f>SUMIFS('Pres Converted'!R$2:R$651,'Pres Converted'!$D$2:$D$651,$BF16,'Pres Converted'!$C$2:$C$651,"ED",'Pres Converted'!$B$2:$B$651,$BE16)</f>
        <v>0</v>
      </c>
      <c r="BR16" s="211">
        <f>BG16/SUMIF('BY HD'!$A$3:$A$42,$BE16,'BY HD'!$B$3:$B$42)</f>
        <v>2.784536361178697E-2</v>
      </c>
      <c r="BS16" s="211">
        <f>$BR16*SUMIF('BY HD'!$A$3:$A$42,$BE16,'BY HD'!W$3:W$42)</f>
        <v>35.30792105974588</v>
      </c>
      <c r="BT16" s="211">
        <f>$BR16*SUMIF('BY HD'!$A$3:$A$42,$BE16,'BY HD'!X$3:X$42)</f>
        <v>13.755609624222764</v>
      </c>
      <c r="BU16" s="211">
        <f>$BR16*SUMIF('BY HD'!$A$3:$A$42,$BE16,'BY HD'!Y$3:Y$42)</f>
        <v>9.2168153555014865</v>
      </c>
      <c r="BV16" s="211">
        <f>$BR16*SUMIF('BY HD'!$A$3:$A$42,$BE16,'BY HD'!Z$3:Z$42)</f>
        <v>5.569072722357394E-2</v>
      </c>
      <c r="BW16" s="211">
        <f>$BR16*SUMIF('BY HD'!$A$3:$A$42,$BE16,'BY HD'!AA$3:AA$42)</f>
        <v>0.19491754528250879</v>
      </c>
      <c r="BX16" s="211">
        <f>$BR16*SUMIF('BY HD'!$A$3:$A$42,$BE16,'BY HD'!AB$3:AB$42)</f>
        <v>2.784536361178697E-2</v>
      </c>
      <c r="BY16" s="211">
        <f>$BR16*SUMIF('BY HD'!$A$3:$A$42,$BE16,'BY HD'!AC$3:AC$42)</f>
        <v>8.3536090835360913E-2</v>
      </c>
      <c r="BZ16" s="211">
        <f>$BR16*SUMIF('BY HD'!$A$3:$A$42,$BE16,'BY HD'!AD$3:AD$42)</f>
        <v>0.11138145444714788</v>
      </c>
      <c r="CA16" s="211">
        <f>$BR16*SUMIF('BY HD'!$A$3:$A$42,$BE16,'BY HD'!AE$3:AE$42)</f>
        <v>11.778588807785889</v>
      </c>
      <c r="CB16" s="211">
        <f>$BR16*SUMIF('BY HD'!$A$3:$A$42,$BE16,'BY HD'!AF$3:AF$42)</f>
        <v>2.784536361178697E-2</v>
      </c>
      <c r="CC16" s="211">
        <f>$BR16*SUMIF('BY HD'!$A$3:$A$42,$BE16,'BY HD'!AG$3:AG$42)</f>
        <v>5.569072722357394E-2</v>
      </c>
      <c r="CD16" s="211">
        <f>$BR16*SUMIF('BY HD'!$A$3:$A$42,$BE16,'BY HD'!AR$3:AR$42)</f>
        <v>20.716950527169505</v>
      </c>
      <c r="CE16" s="211">
        <f>$BR16*SUMIF('BY HD'!$A$3:$A$42,$BE16,'BY HD'!AS$3:AS$42)</f>
        <v>8.9940524466071921</v>
      </c>
      <c r="CF16" s="211">
        <f>$BR16*SUMIF('BY HD'!$A$3:$A$42,$BE16,'BY HD'!AT$3:AT$42)</f>
        <v>3.7034333603676668</v>
      </c>
      <c r="CG16" s="211">
        <f>$BR16*SUMIF('BY HD'!$A$3:$A$42,$BE16,'BY HD'!AU$3:AU$42)</f>
        <v>2.784536361178697E-2</v>
      </c>
      <c r="CH16" s="211">
        <f>$BR16*SUMIF('BY HD'!$A$3:$A$42,$BE16,'BY HD'!AV$3:AV$42)</f>
        <v>2.784536361178697E-2</v>
      </c>
      <c r="CI16" s="211">
        <f>$BR16*SUMIF('BY HD'!$A$3:$A$42,$BE16,'BY HD'!AW$3:AW$42)</f>
        <v>2.784536361178697E-2</v>
      </c>
      <c r="CJ16" s="211">
        <f>$BR16*SUMIF('BY HD'!$A$3:$A$42,$BE16,'BY HD'!AX$3:AX$42)</f>
        <v>0</v>
      </c>
      <c r="CK16" s="211">
        <f>$BR16*SUMIF('BY HD'!$A$3:$A$42,$BE16,'BY HD'!AY$3:AY$42)</f>
        <v>5.569072722357394E-2</v>
      </c>
      <c r="CL16" s="211">
        <f>$BR16*SUMIF('BY HD'!$A$3:$A$42,$BE16,'BY HD'!AZ$3:AZ$42)</f>
        <v>7.8802379021357121</v>
      </c>
      <c r="CM16" s="211">
        <f>$BR16*SUMIF('BY HD'!$A$3:$A$42,$BE16,'BY HD'!BA$3:BA$42)</f>
        <v>0</v>
      </c>
      <c r="CN16" s="211">
        <f>$BR16*SUMIF('BY HD'!$A$3:$A$42,$BE16,'BY HD'!BB$3:BB$42)</f>
        <v>0</v>
      </c>
      <c r="CO16" s="211">
        <f t="shared" si="13"/>
        <v>159.02487158691537</v>
      </c>
      <c r="CP16" s="211">
        <f t="shared" si="14"/>
        <v>56.749662070829956</v>
      </c>
      <c r="CQ16" s="211">
        <f t="shared" si="15"/>
        <v>62.92024871586915</v>
      </c>
      <c r="CR16" s="211">
        <f t="shared" si="16"/>
        <v>1.0835360908353608</v>
      </c>
      <c r="CS16" s="211">
        <f t="shared" si="17"/>
        <v>0.22276290889429576</v>
      </c>
      <c r="CT16" s="211">
        <f t="shared" si="18"/>
        <v>5.569072722357394E-2</v>
      </c>
      <c r="CU16" s="211">
        <f t="shared" si="19"/>
        <v>8.3536090835360913E-2</v>
      </c>
      <c r="CV16" s="211">
        <f t="shared" si="20"/>
        <v>2.1670721816707217</v>
      </c>
      <c r="CW16" s="211">
        <f t="shared" si="21"/>
        <v>35.658826709921598</v>
      </c>
      <c r="CX16" s="211">
        <f t="shared" si="22"/>
        <v>2.784536361178697E-2</v>
      </c>
      <c r="CY16" s="211">
        <f t="shared" si="23"/>
        <v>5.569072722357394E-2</v>
      </c>
    </row>
    <row r="17" spans="1:106" x14ac:dyDescent="0.25">
      <c r="A17" s="211" t="s">
        <v>5991</v>
      </c>
      <c r="B17" s="211" t="s">
        <v>5992</v>
      </c>
      <c r="C17" s="211" t="s">
        <v>5930</v>
      </c>
      <c r="D17">
        <f>SUMIFS('Pres Converted'!S$2:S$623,'Pres Converted'!$C$2:$C$623,"ED",'Pres Converted'!$D$2:$D$623,$C17)</f>
        <v>15118</v>
      </c>
      <c r="E17">
        <f>SUMIFS('Pres Converted'!I$2:I$623,'Pres Converted'!$C$2:$C$623,"ED",'Pres Converted'!$D$2:$D$623,$C17)</f>
        <v>5913</v>
      </c>
      <c r="F17">
        <f>SUMIFS('Pres Converted'!J$2:J$623,'Pres Converted'!$C$2:$C$623,"ED",'Pres Converted'!$D$2:$D$623,$C17)</f>
        <v>3466</v>
      </c>
      <c r="G17">
        <f>SUMIFS('Pres Converted'!K$2:K$623,'Pres Converted'!$C$2:$C$623,"ED",'Pres Converted'!$D$2:$D$623,$C17)</f>
        <v>9</v>
      </c>
      <c r="H17">
        <f>SUMIFS('Pres Converted'!L$2:L$623,'Pres Converted'!$C$2:$C$623,"ED",'Pres Converted'!$D$2:$D$623,$C17)</f>
        <v>192</v>
      </c>
      <c r="I17">
        <f>SUMIFS('Pres Converted'!M$2:M$623,'Pres Converted'!$C$2:$C$623,"ED",'Pres Converted'!$D$2:$D$623,$C17)</f>
        <v>19</v>
      </c>
      <c r="J17">
        <f>SUMIFS('Pres Converted'!N$2:N$623,'Pres Converted'!$C$2:$C$623,"ED",'Pres Converted'!$D$2:$D$623,$C17)</f>
        <v>43</v>
      </c>
      <c r="K17">
        <f>SUMIFS('Pres Converted'!O$2:O$623,'Pres Converted'!$C$2:$C$623,"ED",'Pres Converted'!$D$2:$D$623,$C17)</f>
        <v>124</v>
      </c>
      <c r="L17">
        <f>SUMIFS('Pres Converted'!P$2:P$623,'Pres Converted'!$C$2:$C$623,"ED",'Pres Converted'!$D$2:$D$623,$C17)</f>
        <v>5293</v>
      </c>
      <c r="M17">
        <f>SUMIFS('Pres Converted'!Q$2:Q$623,'Pres Converted'!$C$2:$C$623,"ED",'Pres Converted'!$D$2:$D$623,$C17)</f>
        <v>35</v>
      </c>
      <c r="N17">
        <f>SUMIFS('Pres Converted'!R$2:R$623,'Pres Converted'!$C$2:$C$623,"ED",'Pres Converted'!$D$2:$D$623,$C17)</f>
        <v>24</v>
      </c>
      <c r="O17">
        <f t="shared" si="0"/>
        <v>0.39112316443974071</v>
      </c>
      <c r="P17">
        <f t="shared" si="1"/>
        <v>5.9531684085196458E-4</v>
      </c>
      <c r="Q17">
        <f t="shared" si="2"/>
        <v>0.22926313004365656</v>
      </c>
      <c r="R17">
        <f t="shared" si="3"/>
        <v>8.2021431406270676E-3</v>
      </c>
      <c r="S17">
        <f t="shared" si="4"/>
        <v>0.35011244873660535</v>
      </c>
      <c r="T17">
        <f t="shared" si="5"/>
        <v>1.2700092604841911E-2</v>
      </c>
      <c r="U17">
        <f t="shared" si="6"/>
        <v>1.2567799973541474E-3</v>
      </c>
      <c r="V17">
        <f t="shared" si="7"/>
        <v>2.8442915729593862E-3</v>
      </c>
      <c r="W17">
        <f t="shared" si="8"/>
        <v>2.3151210477576397E-3</v>
      </c>
      <c r="X17">
        <f t="shared" si="9"/>
        <v>1.5875115756052388E-3</v>
      </c>
      <c r="Y17" s="193">
        <f t="shared" si="10"/>
        <v>0.39112316443974071</v>
      </c>
      <c r="AT17" s="193">
        <v>5</v>
      </c>
      <c r="AU17" s="198" t="s">
        <v>5924</v>
      </c>
      <c r="BA17">
        <f t="shared" si="24"/>
        <v>15</v>
      </c>
      <c r="BB17">
        <f t="shared" si="11"/>
        <v>1</v>
      </c>
      <c r="BE17" s="211" t="s">
        <v>6028</v>
      </c>
      <c r="BF17" s="211" t="s">
        <v>5928</v>
      </c>
      <c r="BG17" s="211">
        <f>SUMIFS('Pres Converted'!$S$2:S$651,'Pres Converted'!$D$2:$D$651,$BF17,'Pres Converted'!$C$2:$C$651,"ED",'Pres Converted'!$B$2:$B$651,$BE17)</f>
        <v>4654</v>
      </c>
      <c r="BH17" s="211">
        <f>SUMIFS('Pres Converted'!I$2:I$651,'Pres Converted'!$D$2:$D$651,$BF17,'Pres Converted'!$C$2:$C$651,"ED",'Pres Converted'!$B$2:$B$651,$BE17)</f>
        <v>1533</v>
      </c>
      <c r="BI17" s="211">
        <f>SUMIFS('Pres Converted'!J$2:J$651,'Pres Converted'!$D$2:$D$651,$BF17,'Pres Converted'!$C$2:$C$651,"ED",'Pres Converted'!$B$2:$B$651,$BE17)</f>
        <v>1488</v>
      </c>
      <c r="BJ17" s="211">
        <f>SUMIFS('Pres Converted'!K$2:K$651,'Pres Converted'!$D$2:$D$651,$BF17,'Pres Converted'!$C$2:$C$651,"ED",'Pres Converted'!$B$2:$B$651,$BE17)</f>
        <v>11</v>
      </c>
      <c r="BK17" s="211">
        <f>SUMIFS('Pres Converted'!L$2:L$651,'Pres Converted'!$D$2:$D$651,$BF17,'Pres Converted'!$C$2:$C$651,"ED",'Pres Converted'!$B$2:$B$651,$BE17)</f>
        <v>27</v>
      </c>
      <c r="BL17" s="211">
        <f>SUMIFS('Pres Converted'!M$2:M$651,'Pres Converted'!$D$2:$D$651,$BF17,'Pres Converted'!$C$2:$C$651,"ED",'Pres Converted'!$B$2:$B$651,$BE17)</f>
        <v>13</v>
      </c>
      <c r="BM17" s="211">
        <f>SUMIFS('Pres Converted'!N$2:N$651,'Pres Converted'!$D$2:$D$651,$BF17,'Pres Converted'!$C$2:$C$651,"ED",'Pres Converted'!$B$2:$B$651,$BE17)</f>
        <v>7</v>
      </c>
      <c r="BN17" s="211">
        <f>SUMIFS('Pres Converted'!O$2:O$651,'Pres Converted'!$D$2:$D$651,$BF17,'Pres Converted'!$C$2:$C$651,"ED",'Pres Converted'!$B$2:$B$651,$BE17)</f>
        <v>75</v>
      </c>
      <c r="BO17" s="211">
        <f>SUMIFS('Pres Converted'!P$2:P$651,'Pres Converted'!$D$2:$D$651,$BF17,'Pres Converted'!$C$2:$C$651,"ED",'Pres Converted'!$B$2:$B$651,$BE17)</f>
        <v>1490</v>
      </c>
      <c r="BP17" s="211">
        <f>SUMIFS('Pres Converted'!Q$2:Q$651,'Pres Converted'!$D$2:$D$651,$BF17,'Pres Converted'!$C$2:$C$651,"ED",'Pres Converted'!$B$2:$B$651,$BE17)</f>
        <v>4</v>
      </c>
      <c r="BQ17" s="211">
        <f>SUMIFS('Pres Converted'!R$2:R$651,'Pres Converted'!$D$2:$D$651,$BF17,'Pres Converted'!$C$2:$C$651,"ED",'Pres Converted'!$B$2:$B$651,$BE17)</f>
        <v>6</v>
      </c>
      <c r="BR17" s="211">
        <f>BG17/SUMIF('BY HD'!$A$3:$A$42,$BE17,'BY HD'!$B$3:$B$42)</f>
        <v>1</v>
      </c>
      <c r="BS17" s="211">
        <f>$BR17*SUMIF('BY HD'!$A$3:$A$42,$BE17,'BY HD'!W$3:W$42)</f>
        <v>1207</v>
      </c>
      <c r="BT17" s="211">
        <f>$BR17*SUMIF('BY HD'!$A$3:$A$42,$BE17,'BY HD'!X$3:X$42)</f>
        <v>406</v>
      </c>
      <c r="BU17" s="211">
        <f>$BR17*SUMIF('BY HD'!$A$3:$A$42,$BE17,'BY HD'!Y$3:Y$42)</f>
        <v>400</v>
      </c>
      <c r="BV17" s="211">
        <f>$BR17*SUMIF('BY HD'!$A$3:$A$42,$BE17,'BY HD'!Z$3:Z$42)</f>
        <v>0</v>
      </c>
      <c r="BW17" s="211">
        <f>$BR17*SUMIF('BY HD'!$A$3:$A$42,$BE17,'BY HD'!AA$3:AA$42)</f>
        <v>11</v>
      </c>
      <c r="BX17" s="211">
        <f>$BR17*SUMIF('BY HD'!$A$3:$A$42,$BE17,'BY HD'!AB$3:AB$42)</f>
        <v>3</v>
      </c>
      <c r="BY17" s="211">
        <f>$BR17*SUMIF('BY HD'!$A$3:$A$42,$BE17,'BY HD'!AC$3:AC$42)</f>
        <v>1</v>
      </c>
      <c r="BZ17" s="211">
        <f>$BR17*SUMIF('BY HD'!$A$3:$A$42,$BE17,'BY HD'!AD$3:AD$42)</f>
        <v>13</v>
      </c>
      <c r="CA17" s="211">
        <f>$BR17*SUMIF('BY HD'!$A$3:$A$42,$BE17,'BY HD'!AE$3:AE$42)</f>
        <v>372</v>
      </c>
      <c r="CB17" s="211">
        <f>$BR17*SUMIF('BY HD'!$A$3:$A$42,$BE17,'BY HD'!AF$3:AF$42)</f>
        <v>0</v>
      </c>
      <c r="CC17" s="211">
        <f>$BR17*SUMIF('BY HD'!$A$3:$A$42,$BE17,'BY HD'!AG$3:AG$42)</f>
        <v>1</v>
      </c>
      <c r="CD17" s="211">
        <f>$BR17*SUMIF('BY HD'!$A$3:$A$42,$BE17,'BY HD'!AR$3:AR$42)</f>
        <v>843</v>
      </c>
      <c r="CE17" s="211">
        <f>$BR17*SUMIF('BY HD'!$A$3:$A$42,$BE17,'BY HD'!AS$3:AS$42)</f>
        <v>234</v>
      </c>
      <c r="CF17" s="211">
        <f>$BR17*SUMIF('BY HD'!$A$3:$A$42,$BE17,'BY HD'!AT$3:AT$42)</f>
        <v>200</v>
      </c>
      <c r="CG17" s="211">
        <f>$BR17*SUMIF('BY HD'!$A$3:$A$42,$BE17,'BY HD'!AU$3:AU$42)</f>
        <v>1</v>
      </c>
      <c r="CH17" s="211">
        <f>$BR17*SUMIF('BY HD'!$A$3:$A$42,$BE17,'BY HD'!AV$3:AV$42)</f>
        <v>8</v>
      </c>
      <c r="CI17" s="211">
        <f>$BR17*SUMIF('BY HD'!$A$3:$A$42,$BE17,'BY HD'!AW$3:AW$42)</f>
        <v>4</v>
      </c>
      <c r="CJ17" s="211">
        <f>$BR17*SUMIF('BY HD'!$A$3:$A$42,$BE17,'BY HD'!AX$3:AX$42)</f>
        <v>2</v>
      </c>
      <c r="CK17" s="211">
        <f>$BR17*SUMIF('BY HD'!$A$3:$A$42,$BE17,'BY HD'!AY$3:AY$42)</f>
        <v>10</v>
      </c>
      <c r="CL17" s="211">
        <f>$BR17*SUMIF('BY HD'!$A$3:$A$42,$BE17,'BY HD'!AZ$3:AZ$42)</f>
        <v>382</v>
      </c>
      <c r="CM17" s="211">
        <f>$BR17*SUMIF('BY HD'!$A$3:$A$42,$BE17,'BY HD'!BA$3:BA$42)</f>
        <v>0</v>
      </c>
      <c r="CN17" s="211">
        <f>$BR17*SUMIF('BY HD'!$A$3:$A$42,$BE17,'BY HD'!BB$3:BB$42)</f>
        <v>2</v>
      </c>
      <c r="CO17" s="211">
        <f t="shared" si="13"/>
        <v>6704</v>
      </c>
      <c r="CP17" s="211">
        <f t="shared" si="14"/>
        <v>2173</v>
      </c>
      <c r="CQ17" s="211">
        <f t="shared" si="15"/>
        <v>2088</v>
      </c>
      <c r="CR17" s="211">
        <f t="shared" si="16"/>
        <v>12</v>
      </c>
      <c r="CS17" s="211">
        <f t="shared" si="17"/>
        <v>46</v>
      </c>
      <c r="CT17" s="211">
        <f t="shared" si="18"/>
        <v>20</v>
      </c>
      <c r="CU17" s="211">
        <f t="shared" si="19"/>
        <v>10</v>
      </c>
      <c r="CV17" s="211">
        <f t="shared" si="20"/>
        <v>98</v>
      </c>
      <c r="CW17" s="211">
        <f t="shared" si="21"/>
        <v>2244</v>
      </c>
      <c r="CX17" s="211">
        <f t="shared" si="22"/>
        <v>4</v>
      </c>
      <c r="CY17" s="211">
        <f t="shared" si="23"/>
        <v>9</v>
      </c>
      <c r="CZ17" s="211"/>
      <c r="DA17" s="211"/>
      <c r="DB17" s="211"/>
    </row>
    <row r="18" spans="1:106" x14ac:dyDescent="0.25">
      <c r="A18" s="211" t="s">
        <v>5993</v>
      </c>
      <c r="B18" s="211" t="s">
        <v>5940</v>
      </c>
      <c r="C18" s="211" t="s">
        <v>5940</v>
      </c>
      <c r="D18">
        <f>SUMIFS('Pres Converted'!S$2:S$623,'Pres Converted'!$C$2:$C$623,"ED",'Pres Converted'!$D$2:$D$623,$C18)</f>
        <v>2652</v>
      </c>
      <c r="E18">
        <f>SUMIFS('Pres Converted'!I$2:I$623,'Pres Converted'!$C$2:$C$623,"ED",'Pres Converted'!$D$2:$D$623,$C18)</f>
        <v>1024</v>
      </c>
      <c r="F18">
        <f>SUMIFS('Pres Converted'!J$2:J$623,'Pres Converted'!$C$2:$C$623,"ED",'Pres Converted'!$D$2:$D$623,$C18)</f>
        <v>1072</v>
      </c>
      <c r="G18">
        <f>SUMIFS('Pres Converted'!K$2:K$623,'Pres Converted'!$C$2:$C$623,"ED",'Pres Converted'!$D$2:$D$623,$C18)</f>
        <v>9</v>
      </c>
      <c r="H18">
        <f>SUMIFS('Pres Converted'!L$2:L$623,'Pres Converted'!$C$2:$C$623,"ED",'Pres Converted'!$D$2:$D$623,$C18)</f>
        <v>3</v>
      </c>
      <c r="I18">
        <f>SUMIFS('Pres Converted'!M$2:M$623,'Pres Converted'!$C$2:$C$623,"ED",'Pres Converted'!$D$2:$D$623,$C18)</f>
        <v>6</v>
      </c>
      <c r="J18">
        <f>SUMIFS('Pres Converted'!N$2:N$623,'Pres Converted'!$C$2:$C$623,"ED",'Pres Converted'!$D$2:$D$623,$C18)</f>
        <v>5</v>
      </c>
      <c r="K18">
        <f>SUMIFS('Pres Converted'!O$2:O$623,'Pres Converted'!$C$2:$C$623,"ED",'Pres Converted'!$D$2:$D$623,$C18)</f>
        <v>9</v>
      </c>
      <c r="L18">
        <f>SUMIFS('Pres Converted'!P$2:P$623,'Pres Converted'!$C$2:$C$623,"ED",'Pres Converted'!$D$2:$D$623,$C18)</f>
        <v>507</v>
      </c>
      <c r="M18">
        <f>SUMIFS('Pres Converted'!Q$2:Q$623,'Pres Converted'!$C$2:$C$623,"ED",'Pres Converted'!$D$2:$D$623,$C18)</f>
        <v>15</v>
      </c>
      <c r="N18">
        <f>SUMIFS('Pres Converted'!R$2:R$623,'Pres Converted'!$C$2:$C$623,"ED",'Pres Converted'!$D$2:$D$623,$C18)</f>
        <v>2</v>
      </c>
      <c r="O18">
        <f t="shared" si="0"/>
        <v>0.38612368024132732</v>
      </c>
      <c r="P18">
        <f t="shared" si="1"/>
        <v>3.3936651583710408E-3</v>
      </c>
      <c r="Q18">
        <f t="shared" si="2"/>
        <v>0.40422322775263952</v>
      </c>
      <c r="R18">
        <f t="shared" si="3"/>
        <v>3.3936651583710408E-3</v>
      </c>
      <c r="S18">
        <f t="shared" si="4"/>
        <v>0.19117647058823528</v>
      </c>
      <c r="T18">
        <f t="shared" si="5"/>
        <v>1.1312217194570137E-3</v>
      </c>
      <c r="U18">
        <f t="shared" si="6"/>
        <v>2.2624434389140274E-3</v>
      </c>
      <c r="V18">
        <f t="shared" si="7"/>
        <v>1.885369532428356E-3</v>
      </c>
      <c r="W18">
        <f t="shared" si="8"/>
        <v>5.6561085972850677E-3</v>
      </c>
      <c r="X18">
        <f t="shared" si="9"/>
        <v>7.5414781297134241E-4</v>
      </c>
      <c r="Y18" s="193">
        <f t="shared" si="10"/>
        <v>2.4042232277526394</v>
      </c>
      <c r="AT18" s="193">
        <v>5</v>
      </c>
      <c r="AU18" s="198" t="s">
        <v>5926</v>
      </c>
      <c r="BA18">
        <f t="shared" si="24"/>
        <v>16</v>
      </c>
      <c r="BB18">
        <f t="shared" si="11"/>
        <v>1</v>
      </c>
      <c r="BE18" s="211" t="s">
        <v>6029</v>
      </c>
      <c r="BF18" s="211" t="s">
        <v>5928</v>
      </c>
      <c r="BG18" s="211">
        <f>SUMIFS('Pres Converted'!$S$2:S$651,'Pres Converted'!$D$2:$D$651,$BF18,'Pres Converted'!$C$2:$C$651,"ED",'Pres Converted'!$B$2:$B$651,$BE18)</f>
        <v>4553</v>
      </c>
      <c r="BH18" s="211">
        <f>SUMIFS('Pres Converted'!I$2:I$651,'Pres Converted'!$D$2:$D$651,$BF18,'Pres Converted'!$C$2:$C$651,"ED",'Pres Converted'!$B$2:$B$651,$BE18)</f>
        <v>1832</v>
      </c>
      <c r="BI18" s="211">
        <f>SUMIFS('Pres Converted'!J$2:J$651,'Pres Converted'!$D$2:$D$651,$BF18,'Pres Converted'!$C$2:$C$651,"ED",'Pres Converted'!$B$2:$B$651,$BE18)</f>
        <v>1103</v>
      </c>
      <c r="BJ18" s="211">
        <f>SUMIFS('Pres Converted'!K$2:K$651,'Pres Converted'!$D$2:$D$651,$BF18,'Pres Converted'!$C$2:$C$651,"ED",'Pres Converted'!$B$2:$B$651,$BE18)</f>
        <v>5</v>
      </c>
      <c r="BK18" s="211">
        <f>SUMIFS('Pres Converted'!L$2:L$651,'Pres Converted'!$D$2:$D$651,$BF18,'Pres Converted'!$C$2:$C$651,"ED",'Pres Converted'!$B$2:$B$651,$BE18)</f>
        <v>15</v>
      </c>
      <c r="BL18" s="211">
        <f>SUMIFS('Pres Converted'!M$2:M$651,'Pres Converted'!$D$2:$D$651,$BF18,'Pres Converted'!$C$2:$C$651,"ED",'Pres Converted'!$B$2:$B$651,$BE18)</f>
        <v>3</v>
      </c>
      <c r="BM18" s="211">
        <f>SUMIFS('Pres Converted'!N$2:N$651,'Pres Converted'!$D$2:$D$651,$BF18,'Pres Converted'!$C$2:$C$651,"ED",'Pres Converted'!$B$2:$B$651,$BE18)</f>
        <v>7</v>
      </c>
      <c r="BN18" s="211">
        <f>SUMIFS('Pres Converted'!O$2:O$651,'Pres Converted'!$D$2:$D$651,$BF18,'Pres Converted'!$C$2:$C$651,"ED",'Pres Converted'!$B$2:$B$651,$BE18)</f>
        <v>36</v>
      </c>
      <c r="BO18" s="211">
        <f>SUMIFS('Pres Converted'!P$2:P$651,'Pres Converted'!$D$2:$D$651,$BF18,'Pres Converted'!$C$2:$C$651,"ED",'Pres Converted'!$B$2:$B$651,$BE18)</f>
        <v>1538</v>
      </c>
      <c r="BP18" s="211">
        <f>SUMIFS('Pres Converted'!Q$2:Q$651,'Pres Converted'!$D$2:$D$651,$BF18,'Pres Converted'!$C$2:$C$651,"ED",'Pres Converted'!$B$2:$B$651,$BE18)</f>
        <v>4</v>
      </c>
      <c r="BQ18" s="211">
        <f>SUMIFS('Pres Converted'!R$2:R$651,'Pres Converted'!$D$2:$D$651,$BF18,'Pres Converted'!$C$2:$C$651,"ED",'Pres Converted'!$B$2:$B$651,$BE18)</f>
        <v>10</v>
      </c>
      <c r="BR18" s="211">
        <f>BG18/SUMIF('BY HD'!$A$3:$A$42,$BE18,'BY HD'!$B$3:$B$42)</f>
        <v>1</v>
      </c>
      <c r="BS18" s="211">
        <f>$BR18*SUMIF('BY HD'!$A$3:$A$42,$BE18,'BY HD'!W$3:W$42)</f>
        <v>1033</v>
      </c>
      <c r="BT18" s="211">
        <f>$BR18*SUMIF('BY HD'!$A$3:$A$42,$BE18,'BY HD'!X$3:X$42)</f>
        <v>382</v>
      </c>
      <c r="BU18" s="211">
        <f>$BR18*SUMIF('BY HD'!$A$3:$A$42,$BE18,'BY HD'!Y$3:Y$42)</f>
        <v>269</v>
      </c>
      <c r="BV18" s="211">
        <f>$BR18*SUMIF('BY HD'!$A$3:$A$42,$BE18,'BY HD'!Z$3:Z$42)</f>
        <v>1</v>
      </c>
      <c r="BW18" s="211">
        <f>$BR18*SUMIF('BY HD'!$A$3:$A$42,$BE18,'BY HD'!AA$3:AA$42)</f>
        <v>11</v>
      </c>
      <c r="BX18" s="211">
        <f>$BR18*SUMIF('BY HD'!$A$3:$A$42,$BE18,'BY HD'!AB$3:AB$42)</f>
        <v>1</v>
      </c>
      <c r="BY18" s="211">
        <f>$BR18*SUMIF('BY HD'!$A$3:$A$42,$BE18,'BY HD'!AC$3:AC$42)</f>
        <v>3</v>
      </c>
      <c r="BZ18" s="211">
        <f>$BR18*SUMIF('BY HD'!$A$3:$A$42,$BE18,'BY HD'!AD$3:AD$42)</f>
        <v>9</v>
      </c>
      <c r="CA18" s="211">
        <f>$BR18*SUMIF('BY HD'!$A$3:$A$42,$BE18,'BY HD'!AE$3:AE$42)</f>
        <v>355</v>
      </c>
      <c r="CB18" s="211">
        <f>$BR18*SUMIF('BY HD'!$A$3:$A$42,$BE18,'BY HD'!AF$3:AF$42)</f>
        <v>2</v>
      </c>
      <c r="CC18" s="211">
        <f>$BR18*SUMIF('BY HD'!$A$3:$A$42,$BE18,'BY HD'!AG$3:AG$42)</f>
        <v>0</v>
      </c>
      <c r="CD18" s="211">
        <f>$BR18*SUMIF('BY HD'!$A$3:$A$42,$BE18,'BY HD'!AR$3:AR$42)</f>
        <v>863</v>
      </c>
      <c r="CE18" s="211">
        <f>$BR18*SUMIF('BY HD'!$A$3:$A$42,$BE18,'BY HD'!AS$3:AS$42)</f>
        <v>285</v>
      </c>
      <c r="CF18" s="211">
        <f>$BR18*SUMIF('BY HD'!$A$3:$A$42,$BE18,'BY HD'!AT$3:AT$42)</f>
        <v>137</v>
      </c>
      <c r="CG18" s="211">
        <f>$BR18*SUMIF('BY HD'!$A$3:$A$42,$BE18,'BY HD'!AU$3:AU$42)</f>
        <v>0</v>
      </c>
      <c r="CH18" s="211">
        <f>$BR18*SUMIF('BY HD'!$A$3:$A$42,$BE18,'BY HD'!AV$3:AV$42)</f>
        <v>1</v>
      </c>
      <c r="CI18" s="211">
        <f>$BR18*SUMIF('BY HD'!$A$3:$A$42,$BE18,'BY HD'!AW$3:AW$42)</f>
        <v>0</v>
      </c>
      <c r="CJ18" s="211">
        <f>$BR18*SUMIF('BY HD'!$A$3:$A$42,$BE18,'BY HD'!AX$3:AX$42)</f>
        <v>0</v>
      </c>
      <c r="CK18" s="211">
        <f>$BR18*SUMIF('BY HD'!$A$3:$A$42,$BE18,'BY HD'!AY$3:AY$42)</f>
        <v>5</v>
      </c>
      <c r="CL18" s="211">
        <f>$BR18*SUMIF('BY HD'!$A$3:$A$42,$BE18,'BY HD'!AZ$3:AZ$42)</f>
        <v>432</v>
      </c>
      <c r="CM18" s="211">
        <f>$BR18*SUMIF('BY HD'!$A$3:$A$42,$BE18,'BY HD'!BA$3:BA$42)</f>
        <v>0</v>
      </c>
      <c r="CN18" s="211">
        <f>$BR18*SUMIF('BY HD'!$A$3:$A$42,$BE18,'BY HD'!BB$3:BB$42)</f>
        <v>3</v>
      </c>
      <c r="CO18" s="211">
        <f t="shared" si="13"/>
        <v>6449</v>
      </c>
      <c r="CP18" s="211">
        <f t="shared" si="14"/>
        <v>2499</v>
      </c>
      <c r="CQ18" s="211">
        <f t="shared" si="15"/>
        <v>1509</v>
      </c>
      <c r="CR18" s="211">
        <f t="shared" si="16"/>
        <v>6</v>
      </c>
      <c r="CS18" s="211">
        <f t="shared" si="17"/>
        <v>27</v>
      </c>
      <c r="CT18" s="211">
        <f t="shared" si="18"/>
        <v>4</v>
      </c>
      <c r="CU18" s="211">
        <f t="shared" si="19"/>
        <v>10</v>
      </c>
      <c r="CV18" s="211">
        <f t="shared" si="20"/>
        <v>50</v>
      </c>
      <c r="CW18" s="211">
        <f t="shared" si="21"/>
        <v>2325</v>
      </c>
      <c r="CX18" s="211">
        <f t="shared" si="22"/>
        <v>6</v>
      </c>
      <c r="CY18" s="211">
        <f t="shared" si="23"/>
        <v>13</v>
      </c>
      <c r="CZ18" s="211"/>
      <c r="DA18" s="211"/>
      <c r="DB18" s="211"/>
    </row>
    <row r="19" spans="1:106" x14ac:dyDescent="0.25">
      <c r="A19" s="211" t="s">
        <v>5994</v>
      </c>
      <c r="B19" s="211" t="s">
        <v>5939</v>
      </c>
      <c r="C19" s="211" t="s">
        <v>5939</v>
      </c>
      <c r="D19">
        <f>SUMIFS('Pres Converted'!S$2:S$623,'Pres Converted'!$C$2:$C$623,"ED",'Pres Converted'!$D$2:$D$623,$C19)</f>
        <v>1574</v>
      </c>
      <c r="E19">
        <f>SUMIFS('Pres Converted'!I$2:I$623,'Pres Converted'!$C$2:$C$623,"ED",'Pres Converted'!$D$2:$D$623,$C19)</f>
        <v>562</v>
      </c>
      <c r="F19">
        <f>SUMIFS('Pres Converted'!J$2:J$623,'Pres Converted'!$C$2:$C$623,"ED",'Pres Converted'!$D$2:$D$623,$C19)</f>
        <v>649</v>
      </c>
      <c r="G19">
        <f>SUMIFS('Pres Converted'!K$2:K$623,'Pres Converted'!$C$2:$C$623,"ED",'Pres Converted'!$D$2:$D$623,$C19)</f>
        <v>5</v>
      </c>
      <c r="H19">
        <f>SUMIFS('Pres Converted'!L$2:L$623,'Pres Converted'!$C$2:$C$623,"ED",'Pres Converted'!$D$2:$D$623,$C19)</f>
        <v>2</v>
      </c>
      <c r="I19">
        <f>SUMIFS('Pres Converted'!M$2:M$623,'Pres Converted'!$C$2:$C$623,"ED",'Pres Converted'!$D$2:$D$623,$C19)</f>
        <v>3</v>
      </c>
      <c r="J19">
        <f>SUMIFS('Pres Converted'!N$2:N$623,'Pres Converted'!$C$2:$C$623,"ED",'Pres Converted'!$D$2:$D$623,$C19)</f>
        <v>1</v>
      </c>
      <c r="K19">
        <f>SUMIFS('Pres Converted'!O$2:O$623,'Pres Converted'!$C$2:$C$623,"ED",'Pres Converted'!$D$2:$D$623,$C19)</f>
        <v>12</v>
      </c>
      <c r="L19">
        <f>SUMIFS('Pres Converted'!P$2:P$623,'Pres Converted'!$C$2:$C$623,"ED",'Pres Converted'!$D$2:$D$623,$C19)</f>
        <v>331</v>
      </c>
      <c r="M19">
        <f>SUMIFS('Pres Converted'!Q$2:Q$623,'Pres Converted'!$C$2:$C$623,"ED",'Pres Converted'!$D$2:$D$623,$C19)</f>
        <v>8</v>
      </c>
      <c r="N19">
        <f>SUMIFS('Pres Converted'!R$2:R$623,'Pres Converted'!$C$2:$C$623,"ED",'Pres Converted'!$D$2:$D$623,$C19)</f>
        <v>1</v>
      </c>
      <c r="O19">
        <f t="shared" si="0"/>
        <v>0.3570520965692503</v>
      </c>
      <c r="P19">
        <f t="shared" si="1"/>
        <v>3.1766200762388818E-3</v>
      </c>
      <c r="Q19">
        <f t="shared" si="2"/>
        <v>0.41232528589580686</v>
      </c>
      <c r="R19">
        <f t="shared" si="3"/>
        <v>7.6238881829733167E-3</v>
      </c>
      <c r="S19">
        <f t="shared" si="4"/>
        <v>0.21029224904701399</v>
      </c>
      <c r="T19">
        <f t="shared" si="5"/>
        <v>1.2706480304955528E-3</v>
      </c>
      <c r="U19">
        <f t="shared" si="6"/>
        <v>1.9059720457433292E-3</v>
      </c>
      <c r="V19">
        <f t="shared" si="7"/>
        <v>6.3532401524777639E-4</v>
      </c>
      <c r="W19">
        <f t="shared" si="8"/>
        <v>5.0825921219822112E-3</v>
      </c>
      <c r="X19">
        <f t="shared" si="9"/>
        <v>6.3532401524777639E-4</v>
      </c>
      <c r="Y19" s="193">
        <f t="shared" si="10"/>
        <v>2.4123252858958066</v>
      </c>
      <c r="AT19" s="193">
        <v>5</v>
      </c>
      <c r="AU19" s="198" t="s">
        <v>5925</v>
      </c>
      <c r="BA19">
        <f t="shared" si="24"/>
        <v>17</v>
      </c>
      <c r="BB19">
        <f t="shared" si="11"/>
        <v>1</v>
      </c>
      <c r="BE19" s="211" t="s">
        <v>6030</v>
      </c>
      <c r="BF19" s="211" t="s">
        <v>5928</v>
      </c>
      <c r="BG19" s="211">
        <f>SUMIFS('Pres Converted'!$S$2:S$651,'Pres Converted'!$D$2:$D$651,$BF19,'Pres Converted'!$C$2:$C$651,"ED",'Pres Converted'!$B$2:$B$651,$BE19)</f>
        <v>3989</v>
      </c>
      <c r="BH19" s="211">
        <f>SUMIFS('Pres Converted'!I$2:I$651,'Pres Converted'!$D$2:$D$651,$BF19,'Pres Converted'!$C$2:$C$651,"ED",'Pres Converted'!$B$2:$B$651,$BE19)</f>
        <v>1610</v>
      </c>
      <c r="BI19" s="211">
        <f>SUMIFS('Pres Converted'!J$2:J$651,'Pres Converted'!$D$2:$D$651,$BF19,'Pres Converted'!$C$2:$C$651,"ED",'Pres Converted'!$B$2:$B$651,$BE19)</f>
        <v>852</v>
      </c>
      <c r="BJ19" s="211">
        <f>SUMIFS('Pres Converted'!K$2:K$651,'Pres Converted'!$D$2:$D$651,$BF19,'Pres Converted'!$C$2:$C$651,"ED",'Pres Converted'!$B$2:$B$651,$BE19)</f>
        <v>4</v>
      </c>
      <c r="BK19" s="211">
        <f>SUMIFS('Pres Converted'!L$2:L$651,'Pres Converted'!$D$2:$D$651,$BF19,'Pres Converted'!$C$2:$C$651,"ED",'Pres Converted'!$B$2:$B$651,$BE19)</f>
        <v>23</v>
      </c>
      <c r="BL19" s="211">
        <f>SUMIFS('Pres Converted'!M$2:M$651,'Pres Converted'!$D$2:$D$651,$BF19,'Pres Converted'!$C$2:$C$651,"ED",'Pres Converted'!$B$2:$B$651,$BE19)</f>
        <v>4</v>
      </c>
      <c r="BM19" s="211">
        <f>SUMIFS('Pres Converted'!N$2:N$651,'Pres Converted'!$D$2:$D$651,$BF19,'Pres Converted'!$C$2:$C$651,"ED",'Pres Converted'!$B$2:$B$651,$BE19)</f>
        <v>6</v>
      </c>
      <c r="BN19" s="211">
        <f>SUMIFS('Pres Converted'!O$2:O$651,'Pres Converted'!$D$2:$D$651,$BF19,'Pres Converted'!$C$2:$C$651,"ED",'Pres Converted'!$B$2:$B$651,$BE19)</f>
        <v>62</v>
      </c>
      <c r="BO19" s="211">
        <f>SUMIFS('Pres Converted'!P$2:P$651,'Pres Converted'!$D$2:$D$651,$BF19,'Pres Converted'!$C$2:$C$651,"ED",'Pres Converted'!$B$2:$B$651,$BE19)</f>
        <v>1418</v>
      </c>
      <c r="BP19" s="211">
        <f>SUMIFS('Pres Converted'!Q$2:Q$651,'Pres Converted'!$D$2:$D$651,$BF19,'Pres Converted'!$C$2:$C$651,"ED",'Pres Converted'!$B$2:$B$651,$BE19)</f>
        <v>7</v>
      </c>
      <c r="BQ19" s="211">
        <f>SUMIFS('Pres Converted'!R$2:R$651,'Pres Converted'!$D$2:$D$651,$BF19,'Pres Converted'!$C$2:$C$651,"ED",'Pres Converted'!$B$2:$B$651,$BE19)</f>
        <v>3</v>
      </c>
      <c r="BR19" s="211">
        <f>BG19/SUMIF('BY HD'!$A$3:$A$42,$BE19,'BY HD'!$B$3:$B$42)</f>
        <v>0.85766501827563968</v>
      </c>
      <c r="BS19" s="211">
        <f>$BR19*SUMIF('BY HD'!$A$3:$A$42,$BE19,'BY HD'!W$3:W$42)</f>
        <v>813.92410234358204</v>
      </c>
      <c r="BT19" s="211">
        <f>$BR19*SUMIF('BY HD'!$A$3:$A$42,$BE19,'BY HD'!X$3:X$42)</f>
        <v>295.89443130509568</v>
      </c>
      <c r="BU19" s="211">
        <f>$BR19*SUMIF('BY HD'!$A$3:$A$42,$BE19,'BY HD'!Y$3:Y$42)</f>
        <v>206.69726940442916</v>
      </c>
      <c r="BV19" s="211">
        <f>$BR19*SUMIF('BY HD'!$A$3:$A$42,$BE19,'BY HD'!Z$3:Z$42)</f>
        <v>0</v>
      </c>
      <c r="BW19" s="211">
        <f>$BR19*SUMIF('BY HD'!$A$3:$A$42,$BE19,'BY HD'!AA$3:AA$42)</f>
        <v>2.5729950548269191</v>
      </c>
      <c r="BX19" s="211">
        <f>$BR19*SUMIF('BY HD'!$A$3:$A$42,$BE19,'BY HD'!AB$3:AB$42)</f>
        <v>0.85766501827563968</v>
      </c>
      <c r="BY19" s="211">
        <f>$BR19*SUMIF('BY HD'!$A$3:$A$42,$BE19,'BY HD'!AC$3:AC$42)</f>
        <v>0.85766501827563968</v>
      </c>
      <c r="BZ19" s="211">
        <f>$BR19*SUMIF('BY HD'!$A$3:$A$42,$BE19,'BY HD'!AD$3:AD$42)</f>
        <v>11.149645237583316</v>
      </c>
      <c r="CA19" s="211">
        <f>$BR19*SUMIF('BY HD'!$A$3:$A$42,$BE19,'BY HD'!AE$3:AE$42)</f>
        <v>294.1791012685444</v>
      </c>
      <c r="CB19" s="211">
        <f>$BR19*SUMIF('BY HD'!$A$3:$A$42,$BE19,'BY HD'!AF$3:AF$42)</f>
        <v>0.85766501827563968</v>
      </c>
      <c r="CC19" s="211">
        <f>$BR19*SUMIF('BY HD'!$A$3:$A$42,$BE19,'BY HD'!AG$3:AG$42)</f>
        <v>0.85766501827563968</v>
      </c>
      <c r="CD19" s="211">
        <f>$BR19*SUMIF('BY HD'!$A$3:$A$42,$BE19,'BY HD'!AR$3:AR$42)</f>
        <v>698.13932487637067</v>
      </c>
      <c r="CE19" s="211">
        <f>$BR19*SUMIF('BY HD'!$A$3:$A$42,$BE19,'BY HD'!AS$3:AS$42)</f>
        <v>210.12792947753172</v>
      </c>
      <c r="CF19" s="211">
        <f>$BR19*SUMIF('BY HD'!$A$3:$A$42,$BE19,'BY HD'!AT$3:AT$42)</f>
        <v>128.64975274134596</v>
      </c>
      <c r="CG19" s="211">
        <f>$BR19*SUMIF('BY HD'!$A$3:$A$42,$BE19,'BY HD'!AU$3:AU$42)</f>
        <v>0</v>
      </c>
      <c r="CH19" s="211">
        <f>$BR19*SUMIF('BY HD'!$A$3:$A$42,$BE19,'BY HD'!AV$3:AV$42)</f>
        <v>4.2883250913781987</v>
      </c>
      <c r="CI19" s="211">
        <f>$BR19*SUMIF('BY HD'!$A$3:$A$42,$BE19,'BY HD'!AW$3:AW$42)</f>
        <v>0</v>
      </c>
      <c r="CJ19" s="211">
        <f>$BR19*SUMIF('BY HD'!$A$3:$A$42,$BE19,'BY HD'!AX$3:AX$42)</f>
        <v>0.85766501827563968</v>
      </c>
      <c r="CK19" s="211">
        <f>$BR19*SUMIF('BY HD'!$A$3:$A$42,$BE19,'BY HD'!AY$3:AY$42)</f>
        <v>6.0036551279294779</v>
      </c>
      <c r="CL19" s="211">
        <f>$BR19*SUMIF('BY HD'!$A$3:$A$42,$BE19,'BY HD'!AZ$3:AZ$42)</f>
        <v>344.78133734680716</v>
      </c>
      <c r="CM19" s="211">
        <f>$BR19*SUMIF('BY HD'!$A$3:$A$42,$BE19,'BY HD'!BA$3:BA$42)</f>
        <v>0.85766501827563968</v>
      </c>
      <c r="CN19" s="211">
        <f>$BR19*SUMIF('BY HD'!$A$3:$A$42,$BE19,'BY HD'!BB$3:BB$42)</f>
        <v>2.5729950548269191</v>
      </c>
      <c r="CO19" s="211">
        <f t="shared" si="13"/>
        <v>5501.0634272199532</v>
      </c>
      <c r="CP19" s="211">
        <f t="shared" si="14"/>
        <v>2116.0223607826274</v>
      </c>
      <c r="CQ19" s="211">
        <f t="shared" si="15"/>
        <v>1187.3470221457751</v>
      </c>
      <c r="CR19" s="211">
        <f t="shared" si="16"/>
        <v>4</v>
      </c>
      <c r="CS19" s="211">
        <f t="shared" si="17"/>
        <v>29.861320146205117</v>
      </c>
      <c r="CT19" s="211">
        <f t="shared" si="18"/>
        <v>4.8576650182756396</v>
      </c>
      <c r="CU19" s="211">
        <f t="shared" si="19"/>
        <v>7.7153300365512791</v>
      </c>
      <c r="CV19" s="211">
        <f t="shared" si="20"/>
        <v>79.153300365512791</v>
      </c>
      <c r="CW19" s="211">
        <f t="shared" si="21"/>
        <v>2056.9604386153514</v>
      </c>
      <c r="CX19" s="211">
        <f t="shared" si="22"/>
        <v>8.7153300365512791</v>
      </c>
      <c r="CY19" s="211">
        <f t="shared" si="23"/>
        <v>6.4306600731025583</v>
      </c>
      <c r="CZ19" s="211"/>
      <c r="DA19" s="211"/>
      <c r="DB19" s="211"/>
    </row>
    <row r="20" spans="1:106" x14ac:dyDescent="0.25">
      <c r="A20" s="211" t="s">
        <v>5995</v>
      </c>
      <c r="B20" s="211" t="s">
        <v>5996</v>
      </c>
      <c r="C20" s="211" t="s">
        <v>5938</v>
      </c>
      <c r="D20">
        <f>SUMIFS('Pres Converted'!S$2:S$623,'Pres Converted'!$C$2:$C$623,"ED",'Pres Converted'!$D$2:$D$623,$C20)</f>
        <v>1802</v>
      </c>
      <c r="E20">
        <f>SUMIFS('Pres Converted'!I$2:I$623,'Pres Converted'!$C$2:$C$623,"ED",'Pres Converted'!$D$2:$D$623,$C20)</f>
        <v>733</v>
      </c>
      <c r="F20">
        <f>SUMIFS('Pres Converted'!J$2:J$623,'Pres Converted'!$C$2:$C$623,"ED",'Pres Converted'!$D$2:$D$623,$C20)</f>
        <v>705</v>
      </c>
      <c r="G20">
        <f>SUMIFS('Pres Converted'!K$2:K$623,'Pres Converted'!$C$2:$C$623,"ED",'Pres Converted'!$D$2:$D$623,$C20)</f>
        <v>8</v>
      </c>
      <c r="H20">
        <f>SUMIFS('Pres Converted'!L$2:L$623,'Pres Converted'!$C$2:$C$623,"ED",'Pres Converted'!$D$2:$D$623,$C20)</f>
        <v>12</v>
      </c>
      <c r="I20">
        <f>SUMIFS('Pres Converted'!M$2:M$623,'Pres Converted'!$C$2:$C$623,"ED",'Pres Converted'!$D$2:$D$623,$C20)</f>
        <v>5</v>
      </c>
      <c r="J20">
        <f>SUMIFS('Pres Converted'!N$2:N$623,'Pres Converted'!$C$2:$C$623,"ED",'Pres Converted'!$D$2:$D$623,$C20)</f>
        <v>7</v>
      </c>
      <c r="K20">
        <f>SUMIFS('Pres Converted'!O$2:O$623,'Pres Converted'!$C$2:$C$623,"ED",'Pres Converted'!$D$2:$D$623,$C20)</f>
        <v>6</v>
      </c>
      <c r="L20">
        <f>SUMIFS('Pres Converted'!P$2:P$623,'Pres Converted'!$C$2:$C$623,"ED",'Pres Converted'!$D$2:$D$623,$C20)</f>
        <v>313</v>
      </c>
      <c r="M20">
        <f>SUMIFS('Pres Converted'!Q$2:Q$623,'Pres Converted'!$C$2:$C$623,"ED",'Pres Converted'!$D$2:$D$623,$C20)</f>
        <v>12</v>
      </c>
      <c r="N20">
        <f>SUMIFS('Pres Converted'!R$2:R$623,'Pres Converted'!$C$2:$C$623,"ED",'Pres Converted'!$D$2:$D$623,$C20)</f>
        <v>1</v>
      </c>
      <c r="O20">
        <f t="shared" si="0"/>
        <v>0.40677025527192007</v>
      </c>
      <c r="P20">
        <f t="shared" si="1"/>
        <v>4.4395116537180911E-3</v>
      </c>
      <c r="Q20">
        <f t="shared" si="2"/>
        <v>0.39123196448390679</v>
      </c>
      <c r="R20">
        <f t="shared" si="3"/>
        <v>3.3296337402885681E-3</v>
      </c>
      <c r="S20">
        <f t="shared" si="4"/>
        <v>0.17369589345172032</v>
      </c>
      <c r="T20">
        <f t="shared" si="5"/>
        <v>6.6592674805771362E-3</v>
      </c>
      <c r="U20">
        <f t="shared" si="6"/>
        <v>2.7746947835738068E-3</v>
      </c>
      <c r="V20">
        <f t="shared" si="7"/>
        <v>3.8845726970033298E-3</v>
      </c>
      <c r="W20">
        <f t="shared" si="8"/>
        <v>6.6592674805771362E-3</v>
      </c>
      <c r="X20">
        <f t="shared" si="9"/>
        <v>5.5493895671476139E-4</v>
      </c>
      <c r="Y20" s="193">
        <f t="shared" si="10"/>
        <v>0.40677025527192007</v>
      </c>
      <c r="AT20" s="193">
        <v>5</v>
      </c>
      <c r="AU20" s="198">
        <v>0</v>
      </c>
      <c r="BA20">
        <f t="shared" si="24"/>
        <v>18</v>
      </c>
      <c r="BB20">
        <f t="shared" si="11"/>
        <v>1</v>
      </c>
      <c r="BE20">
        <v>9</v>
      </c>
      <c r="BF20" s="216" t="s">
        <v>5929</v>
      </c>
      <c r="BG20" s="211">
        <f>SUMIFS('Pres Converted'!$S$2:S$651,'Pres Converted'!$D$2:$D$651,$BF20,'Pres Converted'!$C$2:$C$651,"ED",'Pres Converted'!$B$2:$B$651,$BE20)</f>
        <v>662</v>
      </c>
      <c r="BH20" s="211">
        <f>SUMIFS('Pres Converted'!I$2:I$651,'Pres Converted'!$D$2:$D$651,$BF20,'Pres Converted'!$C$2:$C$651,"ED",'Pres Converted'!$B$2:$B$651,$BE20)</f>
        <v>149</v>
      </c>
      <c r="BI20" s="211">
        <f>SUMIFS('Pres Converted'!J$2:J$651,'Pres Converted'!$D$2:$D$651,$BF20,'Pres Converted'!$C$2:$C$651,"ED",'Pres Converted'!$B$2:$B$651,$BE20)</f>
        <v>297</v>
      </c>
      <c r="BJ20" s="211">
        <f>SUMIFS('Pres Converted'!K$2:K$651,'Pres Converted'!$D$2:$D$651,$BF20,'Pres Converted'!$C$2:$C$651,"ED",'Pres Converted'!$B$2:$B$651,$BE20)</f>
        <v>0</v>
      </c>
      <c r="BK20" s="211">
        <f>SUMIFS('Pres Converted'!L$2:L$651,'Pres Converted'!$D$2:$D$651,$BF20,'Pres Converted'!$C$2:$C$651,"ED",'Pres Converted'!$B$2:$B$651,$BE20)</f>
        <v>1</v>
      </c>
      <c r="BL20" s="211">
        <f>SUMIFS('Pres Converted'!M$2:M$651,'Pres Converted'!$D$2:$D$651,$BF20,'Pres Converted'!$C$2:$C$651,"ED",'Pres Converted'!$B$2:$B$651,$BE20)</f>
        <v>5</v>
      </c>
      <c r="BM20" s="211">
        <f>SUMIFS('Pres Converted'!N$2:N$651,'Pres Converted'!$D$2:$D$651,$BF20,'Pres Converted'!$C$2:$C$651,"ED",'Pres Converted'!$B$2:$B$651,$BE20)</f>
        <v>1</v>
      </c>
      <c r="BN20" s="211">
        <f>SUMIFS('Pres Converted'!O$2:O$651,'Pres Converted'!$D$2:$D$651,$BF20,'Pres Converted'!$C$2:$C$651,"ED",'Pres Converted'!$B$2:$B$651,$BE20)</f>
        <v>4</v>
      </c>
      <c r="BO20" s="211">
        <f>SUMIFS('Pres Converted'!P$2:P$651,'Pres Converted'!$D$2:$D$651,$BF20,'Pres Converted'!$C$2:$C$651,"ED",'Pres Converted'!$B$2:$B$651,$BE20)</f>
        <v>205</v>
      </c>
      <c r="BP20" s="211">
        <f>SUMIFS('Pres Converted'!Q$2:Q$651,'Pres Converted'!$D$2:$D$651,$BF20,'Pres Converted'!$C$2:$C$651,"ED",'Pres Converted'!$B$2:$B$651,$BE20)</f>
        <v>0</v>
      </c>
      <c r="BQ20" s="211">
        <f>SUMIFS('Pres Converted'!R$2:R$651,'Pres Converted'!$D$2:$D$651,$BF20,'Pres Converted'!$C$2:$C$651,"ED",'Pres Converted'!$B$2:$B$651,$BE20)</f>
        <v>0</v>
      </c>
      <c r="BR20" s="211">
        <f>BG20/SUMIF('BY HD'!$A$3:$A$42,$BE20,'BY HD'!$B$3:$B$42)</f>
        <v>0.14233498172436035</v>
      </c>
      <c r="BS20" s="211">
        <f>$BR20*SUMIF('BY HD'!$A$3:$A$42,$BE20,'BY HD'!W$3:W$42)</f>
        <v>135.07589765641796</v>
      </c>
      <c r="BT20" s="211">
        <f>$BR20*SUMIF('BY HD'!$A$3:$A$42,$BE20,'BY HD'!X$3:X$42)</f>
        <v>49.105568694904321</v>
      </c>
      <c r="BU20" s="211">
        <f>$BR20*SUMIF('BY HD'!$A$3:$A$42,$BE20,'BY HD'!Y$3:Y$42)</f>
        <v>34.302730595570843</v>
      </c>
      <c r="BV20" s="211">
        <f>$BR20*SUMIF('BY HD'!$A$3:$A$42,$BE20,'BY HD'!Z$3:Z$42)</f>
        <v>0</v>
      </c>
      <c r="BW20" s="211">
        <f>$BR20*SUMIF('BY HD'!$A$3:$A$42,$BE20,'BY HD'!AA$3:AA$42)</f>
        <v>0.42700494517308107</v>
      </c>
      <c r="BX20" s="211">
        <f>$BR20*SUMIF('BY HD'!$A$3:$A$42,$BE20,'BY HD'!AB$3:AB$42)</f>
        <v>0.14233498172436035</v>
      </c>
      <c r="BY20" s="211">
        <f>$BR20*SUMIF('BY HD'!$A$3:$A$42,$BE20,'BY HD'!AC$3:AC$42)</f>
        <v>0.14233498172436035</v>
      </c>
      <c r="BZ20" s="211">
        <f>$BR20*SUMIF('BY HD'!$A$3:$A$42,$BE20,'BY HD'!AD$3:AD$42)</f>
        <v>1.8503547624166845</v>
      </c>
      <c r="CA20" s="211">
        <f>$BR20*SUMIF('BY HD'!$A$3:$A$42,$BE20,'BY HD'!AE$3:AE$42)</f>
        <v>48.8208987314556</v>
      </c>
      <c r="CB20" s="211">
        <f>$BR20*SUMIF('BY HD'!$A$3:$A$42,$BE20,'BY HD'!AF$3:AF$42)</f>
        <v>0.14233498172436035</v>
      </c>
      <c r="CC20" s="211">
        <f>$BR20*SUMIF('BY HD'!$A$3:$A$42,$BE20,'BY HD'!AG$3:AG$42)</f>
        <v>0.14233498172436035</v>
      </c>
      <c r="CD20" s="211">
        <f>$BR20*SUMIF('BY HD'!$A$3:$A$42,$BE20,'BY HD'!AR$3:AR$42)</f>
        <v>115.86067512362932</v>
      </c>
      <c r="CE20" s="211">
        <f>$BR20*SUMIF('BY HD'!$A$3:$A$42,$BE20,'BY HD'!AS$3:AS$42)</f>
        <v>34.872070522468285</v>
      </c>
      <c r="CF20" s="211">
        <f>$BR20*SUMIF('BY HD'!$A$3:$A$42,$BE20,'BY HD'!AT$3:AT$42)</f>
        <v>21.350247258654051</v>
      </c>
      <c r="CG20" s="211">
        <f>$BR20*SUMIF('BY HD'!$A$3:$A$42,$BE20,'BY HD'!AU$3:AU$42)</f>
        <v>0</v>
      </c>
      <c r="CH20" s="211">
        <f>$BR20*SUMIF('BY HD'!$A$3:$A$42,$BE20,'BY HD'!AV$3:AV$42)</f>
        <v>0.71167490862180172</v>
      </c>
      <c r="CI20" s="211">
        <f>$BR20*SUMIF('BY HD'!$A$3:$A$42,$BE20,'BY HD'!AW$3:AW$42)</f>
        <v>0</v>
      </c>
      <c r="CJ20" s="211">
        <f>$BR20*SUMIF('BY HD'!$A$3:$A$42,$BE20,'BY HD'!AX$3:AX$42)</f>
        <v>0.14233498172436035</v>
      </c>
      <c r="CK20" s="211">
        <f>$BR20*SUMIF('BY HD'!$A$3:$A$42,$BE20,'BY HD'!AY$3:AY$42)</f>
        <v>0.99634487207052247</v>
      </c>
      <c r="CL20" s="211">
        <f>$BR20*SUMIF('BY HD'!$A$3:$A$42,$BE20,'BY HD'!AZ$3:AZ$42)</f>
        <v>57.218662653192858</v>
      </c>
      <c r="CM20" s="211">
        <f>$BR20*SUMIF('BY HD'!$A$3:$A$42,$BE20,'BY HD'!BA$3:BA$42)</f>
        <v>0.14233498172436035</v>
      </c>
      <c r="CN20" s="211">
        <f>$BR20*SUMIF('BY HD'!$A$3:$A$42,$BE20,'BY HD'!BB$3:BB$42)</f>
        <v>0.42700494517308107</v>
      </c>
      <c r="CO20" s="211">
        <f t="shared" si="13"/>
        <v>912.9365727800473</v>
      </c>
      <c r="CP20" s="211">
        <f t="shared" si="14"/>
        <v>232.9776392173726</v>
      </c>
      <c r="CQ20" s="211">
        <f t="shared" si="15"/>
        <v>352.6529778542249</v>
      </c>
      <c r="CR20" s="211">
        <f t="shared" si="16"/>
        <v>0</v>
      </c>
      <c r="CS20" s="211">
        <f t="shared" si="17"/>
        <v>2.1386798537948826</v>
      </c>
      <c r="CT20" s="211">
        <f t="shared" si="18"/>
        <v>5.1423349817243604</v>
      </c>
      <c r="CU20" s="211">
        <f t="shared" si="19"/>
        <v>1.2846699634487206</v>
      </c>
      <c r="CV20" s="211">
        <f t="shared" si="20"/>
        <v>6.8466996344872069</v>
      </c>
      <c r="CW20" s="211">
        <f t="shared" si="21"/>
        <v>311.03956138464844</v>
      </c>
      <c r="CX20" s="211">
        <f t="shared" si="22"/>
        <v>0.2846699634487207</v>
      </c>
      <c r="CY20" s="211">
        <f t="shared" si="23"/>
        <v>0.5693399268974414</v>
      </c>
    </row>
    <row r="21" spans="1:106" x14ac:dyDescent="0.25">
      <c r="A21" s="211" t="s">
        <v>5997</v>
      </c>
      <c r="B21" s="211" t="s">
        <v>5919</v>
      </c>
      <c r="C21" s="211" t="s">
        <v>5919</v>
      </c>
      <c r="D21">
        <f>SUMIFS('Pres Converted'!S$2:S$623,'Pres Converted'!$C$2:$C$623,"ED",'Pres Converted'!$D$2:$D$623,$C21)</f>
        <v>1316</v>
      </c>
      <c r="E21">
        <f>SUMIFS('Pres Converted'!I$2:I$623,'Pres Converted'!$C$2:$C$623,"ED",'Pres Converted'!$D$2:$D$623,$C21)</f>
        <v>451</v>
      </c>
      <c r="F21">
        <f>SUMIFS('Pres Converted'!J$2:J$623,'Pres Converted'!$C$2:$C$623,"ED",'Pres Converted'!$D$2:$D$623,$C21)</f>
        <v>435</v>
      </c>
      <c r="G21">
        <f>SUMIFS('Pres Converted'!K$2:K$623,'Pres Converted'!$C$2:$C$623,"ED",'Pres Converted'!$D$2:$D$623,$C21)</f>
        <v>0</v>
      </c>
      <c r="H21">
        <f>SUMIFS('Pres Converted'!L$2:L$623,'Pres Converted'!$C$2:$C$623,"ED",'Pres Converted'!$D$2:$D$623,$C21)</f>
        <v>0</v>
      </c>
      <c r="I21">
        <f>SUMIFS('Pres Converted'!M$2:M$623,'Pres Converted'!$C$2:$C$623,"ED",'Pres Converted'!$D$2:$D$623,$C21)</f>
        <v>1</v>
      </c>
      <c r="J21">
        <f>SUMIFS('Pres Converted'!N$2:N$623,'Pres Converted'!$C$2:$C$623,"ED",'Pres Converted'!$D$2:$D$623,$C21)</f>
        <v>0</v>
      </c>
      <c r="K21">
        <f>SUMIFS('Pres Converted'!O$2:O$623,'Pres Converted'!$C$2:$C$623,"ED",'Pres Converted'!$D$2:$D$623,$C21)</f>
        <v>10</v>
      </c>
      <c r="L21">
        <f>SUMIFS('Pres Converted'!P$2:P$623,'Pres Converted'!$C$2:$C$623,"ED",'Pres Converted'!$D$2:$D$623,$C21)</f>
        <v>419</v>
      </c>
      <c r="M21">
        <f>SUMIFS('Pres Converted'!Q$2:Q$623,'Pres Converted'!$C$2:$C$623,"ED",'Pres Converted'!$D$2:$D$623,$C21)</f>
        <v>0</v>
      </c>
      <c r="N21">
        <f>SUMIFS('Pres Converted'!R$2:R$623,'Pres Converted'!$C$2:$C$623,"ED",'Pres Converted'!$D$2:$D$623,$C21)</f>
        <v>0</v>
      </c>
      <c r="O21">
        <f t="shared" si="0"/>
        <v>0.34270516717325228</v>
      </c>
      <c r="P21">
        <f t="shared" si="1"/>
        <v>0</v>
      </c>
      <c r="Q21">
        <f t="shared" si="2"/>
        <v>0.33054711246200608</v>
      </c>
      <c r="R21">
        <f t="shared" si="3"/>
        <v>7.5987841945288756E-3</v>
      </c>
      <c r="S21">
        <f t="shared" si="4"/>
        <v>0.31838905775075987</v>
      </c>
      <c r="T21">
        <f t="shared" si="5"/>
        <v>0</v>
      </c>
      <c r="U21">
        <f t="shared" si="6"/>
        <v>7.5987841945288754E-4</v>
      </c>
      <c r="V21">
        <f t="shared" si="7"/>
        <v>0</v>
      </c>
      <c r="W21">
        <f t="shared" si="8"/>
        <v>0</v>
      </c>
      <c r="X21">
        <f t="shared" si="9"/>
        <v>0</v>
      </c>
      <c r="Y21" s="193">
        <f t="shared" si="10"/>
        <v>0.34270516717325228</v>
      </c>
      <c r="AT21" s="193">
        <v>6</v>
      </c>
      <c r="AU21" s="198" t="s">
        <v>5927</v>
      </c>
      <c r="BA21">
        <f t="shared" si="24"/>
        <v>19</v>
      </c>
      <c r="BB21">
        <f t="shared" si="11"/>
        <v>1</v>
      </c>
      <c r="BE21" s="211" t="s">
        <v>6031</v>
      </c>
      <c r="BF21" s="211" t="s">
        <v>5929</v>
      </c>
      <c r="BG21" s="211">
        <f>SUMIFS('Pres Converted'!$S$2:S$651,'Pres Converted'!$D$2:$D$651,$BF21,'Pres Converted'!$C$2:$C$651,"ED",'Pres Converted'!$B$2:$B$651,$BE21)</f>
        <v>5955</v>
      </c>
      <c r="BH21" s="211">
        <f>SUMIFS('Pres Converted'!I$2:I$651,'Pres Converted'!$D$2:$D$651,$BF21,'Pres Converted'!$C$2:$C$651,"ED",'Pres Converted'!$B$2:$B$651,$BE21)</f>
        <v>2874</v>
      </c>
      <c r="BI21" s="211">
        <f>SUMIFS('Pres Converted'!J$2:J$651,'Pres Converted'!$D$2:$D$651,$BF21,'Pres Converted'!$C$2:$C$651,"ED",'Pres Converted'!$B$2:$B$651,$BE21)</f>
        <v>1560</v>
      </c>
      <c r="BJ21" s="211">
        <f>SUMIFS('Pres Converted'!K$2:K$651,'Pres Converted'!$D$2:$D$651,$BF21,'Pres Converted'!$C$2:$C$651,"ED",'Pres Converted'!$B$2:$B$651,$BE21)</f>
        <v>6</v>
      </c>
      <c r="BK21" s="211">
        <f>SUMIFS('Pres Converted'!L$2:L$651,'Pres Converted'!$D$2:$D$651,$BF21,'Pres Converted'!$C$2:$C$651,"ED",'Pres Converted'!$B$2:$B$651,$BE21)</f>
        <v>10</v>
      </c>
      <c r="BL21" s="211">
        <f>SUMIFS('Pres Converted'!M$2:M$651,'Pres Converted'!$D$2:$D$651,$BF21,'Pres Converted'!$C$2:$C$651,"ED",'Pres Converted'!$B$2:$B$651,$BE21)</f>
        <v>8</v>
      </c>
      <c r="BM21" s="211">
        <f>SUMIFS('Pres Converted'!N$2:N$651,'Pres Converted'!$D$2:$D$651,$BF21,'Pres Converted'!$C$2:$C$651,"ED",'Pres Converted'!$B$2:$B$651,$BE21)</f>
        <v>8</v>
      </c>
      <c r="BN21" s="211">
        <f>SUMIFS('Pres Converted'!O$2:O$651,'Pres Converted'!$D$2:$D$651,$BF21,'Pres Converted'!$C$2:$C$651,"ED",'Pres Converted'!$B$2:$B$651,$BE21)</f>
        <v>32</v>
      </c>
      <c r="BO21" s="211">
        <f>SUMIFS('Pres Converted'!P$2:P$651,'Pres Converted'!$D$2:$D$651,$BF21,'Pres Converted'!$C$2:$C$651,"ED",'Pres Converted'!$B$2:$B$651,$BE21)</f>
        <v>1444</v>
      </c>
      <c r="BP21" s="211">
        <f>SUMIFS('Pres Converted'!Q$2:Q$651,'Pres Converted'!$D$2:$D$651,$BF21,'Pres Converted'!$C$2:$C$651,"ED",'Pres Converted'!$B$2:$B$651,$BE21)</f>
        <v>3</v>
      </c>
      <c r="BQ21" s="211">
        <f>SUMIFS('Pres Converted'!R$2:R$651,'Pres Converted'!$D$2:$D$651,$BF21,'Pres Converted'!$C$2:$C$651,"ED",'Pres Converted'!$B$2:$B$651,$BE21)</f>
        <v>10</v>
      </c>
      <c r="BR21" s="211">
        <f>BG21/SUMIF('BY HD'!$A$3:$A$42,$BE21,'BY HD'!$B$3:$B$42)</f>
        <v>1</v>
      </c>
      <c r="BS21" s="211">
        <f>$BR21*SUMIF('BY HD'!$A$3:$A$42,$BE21,'BY HD'!W$3:W$42)</f>
        <v>868</v>
      </c>
      <c r="BT21" s="211">
        <f>$BR21*SUMIF('BY HD'!$A$3:$A$42,$BE21,'BY HD'!X$3:X$42)</f>
        <v>422</v>
      </c>
      <c r="BU21" s="211">
        <f>$BR21*SUMIF('BY HD'!$A$3:$A$42,$BE21,'BY HD'!Y$3:Y$42)</f>
        <v>242</v>
      </c>
      <c r="BV21" s="211">
        <f>$BR21*SUMIF('BY HD'!$A$3:$A$42,$BE21,'BY HD'!Z$3:Z$42)</f>
        <v>0</v>
      </c>
      <c r="BW21" s="211">
        <f>$BR21*SUMIF('BY HD'!$A$3:$A$42,$BE21,'BY HD'!AA$3:AA$42)</f>
        <v>3</v>
      </c>
      <c r="BX21" s="211">
        <f>$BR21*SUMIF('BY HD'!$A$3:$A$42,$BE21,'BY HD'!AB$3:AB$42)</f>
        <v>1</v>
      </c>
      <c r="BY21" s="211">
        <f>$BR21*SUMIF('BY HD'!$A$3:$A$42,$BE21,'BY HD'!AC$3:AC$42)</f>
        <v>2</v>
      </c>
      <c r="BZ21" s="211">
        <f>$BR21*SUMIF('BY HD'!$A$3:$A$42,$BE21,'BY HD'!AD$3:AD$42)</f>
        <v>6</v>
      </c>
      <c r="CA21" s="211">
        <f>$BR21*SUMIF('BY HD'!$A$3:$A$42,$BE21,'BY HD'!AE$3:AE$42)</f>
        <v>191</v>
      </c>
      <c r="CB21" s="211">
        <f>$BR21*SUMIF('BY HD'!$A$3:$A$42,$BE21,'BY HD'!AF$3:AF$42)</f>
        <v>0</v>
      </c>
      <c r="CC21" s="211">
        <f>$BR21*SUMIF('BY HD'!$A$3:$A$42,$BE21,'BY HD'!AG$3:AG$42)</f>
        <v>1</v>
      </c>
      <c r="CD21" s="211">
        <f>$BR21*SUMIF('BY HD'!$A$3:$A$42,$BE21,'BY HD'!AR$3:AR$42)</f>
        <v>670</v>
      </c>
      <c r="CE21" s="211">
        <f>$BR21*SUMIF('BY HD'!$A$3:$A$42,$BE21,'BY HD'!AS$3:AS$42)</f>
        <v>252</v>
      </c>
      <c r="CF21" s="211">
        <f>$BR21*SUMIF('BY HD'!$A$3:$A$42,$BE21,'BY HD'!AT$3:AT$42)</f>
        <v>145</v>
      </c>
      <c r="CG21" s="211">
        <f>$BR21*SUMIF('BY HD'!$A$3:$A$42,$BE21,'BY HD'!AU$3:AU$42)</f>
        <v>0</v>
      </c>
      <c r="CH21" s="211">
        <f>$BR21*SUMIF('BY HD'!$A$3:$A$42,$BE21,'BY HD'!AV$3:AV$42)</f>
        <v>0</v>
      </c>
      <c r="CI21" s="211">
        <f>$BR21*SUMIF('BY HD'!$A$3:$A$42,$BE21,'BY HD'!AW$3:AW$42)</f>
        <v>0</v>
      </c>
      <c r="CJ21" s="211">
        <f>$BR21*SUMIF('BY HD'!$A$3:$A$42,$BE21,'BY HD'!AX$3:AX$42)</f>
        <v>2</v>
      </c>
      <c r="CK21" s="211">
        <f>$BR21*SUMIF('BY HD'!$A$3:$A$42,$BE21,'BY HD'!AY$3:AY$42)</f>
        <v>4</v>
      </c>
      <c r="CL21" s="211">
        <f>$BR21*SUMIF('BY HD'!$A$3:$A$42,$BE21,'BY HD'!AZ$3:AZ$42)</f>
        <v>264</v>
      </c>
      <c r="CM21" s="211">
        <f>$BR21*SUMIF('BY HD'!$A$3:$A$42,$BE21,'BY HD'!BA$3:BA$42)</f>
        <v>0</v>
      </c>
      <c r="CN21" s="211">
        <f>$BR21*SUMIF('BY HD'!$A$3:$A$42,$BE21,'BY HD'!BB$3:BB$42)</f>
        <v>3</v>
      </c>
      <c r="CO21" s="211">
        <f t="shared" si="13"/>
        <v>7493</v>
      </c>
      <c r="CP21" s="211">
        <f t="shared" si="14"/>
        <v>3548</v>
      </c>
      <c r="CQ21" s="211">
        <f t="shared" si="15"/>
        <v>1947</v>
      </c>
      <c r="CR21" s="211">
        <f t="shared" si="16"/>
        <v>6</v>
      </c>
      <c r="CS21" s="211">
        <f t="shared" si="17"/>
        <v>13</v>
      </c>
      <c r="CT21" s="211">
        <f t="shared" si="18"/>
        <v>9</v>
      </c>
      <c r="CU21" s="211">
        <f t="shared" si="19"/>
        <v>12</v>
      </c>
      <c r="CV21" s="211">
        <f t="shared" si="20"/>
        <v>42</v>
      </c>
      <c r="CW21" s="211">
        <f t="shared" si="21"/>
        <v>1899</v>
      </c>
      <c r="CX21" s="211">
        <f t="shared" si="22"/>
        <v>3</v>
      </c>
      <c r="CY21" s="211">
        <f t="shared" si="23"/>
        <v>14</v>
      </c>
      <c r="CZ21" s="211"/>
      <c r="DA21" s="211"/>
      <c r="DB21" s="211"/>
    </row>
    <row r="22" spans="1:106" x14ac:dyDescent="0.25">
      <c r="A22" s="211" t="s">
        <v>5998</v>
      </c>
      <c r="B22" s="211" t="s">
        <v>5999</v>
      </c>
      <c r="C22" s="211" t="s">
        <v>5918</v>
      </c>
      <c r="D22">
        <f>SUMIFS('Pres Converted'!S$2:S$623,'Pres Converted'!$C$2:$C$623,"ED",'Pres Converted'!$D$2:$D$623,$C22)</f>
        <v>1945</v>
      </c>
      <c r="E22">
        <f>SUMIFS('Pres Converted'!I$2:I$623,'Pres Converted'!$C$2:$C$623,"ED",'Pres Converted'!$D$2:$D$623,$C22)</f>
        <v>608</v>
      </c>
      <c r="F22">
        <f>SUMIFS('Pres Converted'!J$2:J$623,'Pres Converted'!$C$2:$C$623,"ED",'Pres Converted'!$D$2:$D$623,$C22)</f>
        <v>689</v>
      </c>
      <c r="G22">
        <f>SUMIFS('Pres Converted'!K$2:K$623,'Pres Converted'!$C$2:$C$623,"ED",'Pres Converted'!$D$2:$D$623,$C22)</f>
        <v>8</v>
      </c>
      <c r="H22">
        <f>SUMIFS('Pres Converted'!L$2:L$623,'Pres Converted'!$C$2:$C$623,"ED",'Pres Converted'!$D$2:$D$623,$C22)</f>
        <v>12</v>
      </c>
      <c r="I22">
        <f>SUMIFS('Pres Converted'!M$2:M$623,'Pres Converted'!$C$2:$C$623,"ED",'Pres Converted'!$D$2:$D$623,$C22)</f>
        <v>6</v>
      </c>
      <c r="J22">
        <f>SUMIFS('Pres Converted'!N$2:N$623,'Pres Converted'!$C$2:$C$623,"ED",'Pres Converted'!$D$2:$D$623,$C22)</f>
        <v>3</v>
      </c>
      <c r="K22">
        <f>SUMIFS('Pres Converted'!O$2:O$623,'Pres Converted'!$C$2:$C$623,"ED",'Pres Converted'!$D$2:$D$623,$C22)</f>
        <v>11</v>
      </c>
      <c r="L22">
        <f>SUMIFS('Pres Converted'!P$2:P$623,'Pres Converted'!$C$2:$C$623,"ED",'Pres Converted'!$D$2:$D$623,$C22)</f>
        <v>600</v>
      </c>
      <c r="M22">
        <f>SUMIFS('Pres Converted'!Q$2:Q$623,'Pres Converted'!$C$2:$C$623,"ED",'Pres Converted'!$D$2:$D$623,$C22)</f>
        <v>6</v>
      </c>
      <c r="N22">
        <f>SUMIFS('Pres Converted'!R$2:R$623,'Pres Converted'!$C$2:$C$623,"ED",'Pres Converted'!$D$2:$D$623,$C22)</f>
        <v>2</v>
      </c>
      <c r="O22">
        <f t="shared" si="0"/>
        <v>0.31259640102827763</v>
      </c>
      <c r="P22">
        <f t="shared" si="1"/>
        <v>4.1131105398457581E-3</v>
      </c>
      <c r="Q22">
        <f t="shared" si="2"/>
        <v>0.35424164524421592</v>
      </c>
      <c r="R22">
        <f t="shared" si="3"/>
        <v>5.6555269922879178E-3</v>
      </c>
      <c r="S22">
        <f t="shared" si="4"/>
        <v>0.30848329048843187</v>
      </c>
      <c r="T22">
        <f t="shared" si="5"/>
        <v>6.169665809768638E-3</v>
      </c>
      <c r="U22">
        <f t="shared" si="6"/>
        <v>3.084832904884319E-3</v>
      </c>
      <c r="V22">
        <f t="shared" si="7"/>
        <v>1.5424164524421595E-3</v>
      </c>
      <c r="W22">
        <f t="shared" si="8"/>
        <v>3.084832904884319E-3</v>
      </c>
      <c r="X22">
        <f t="shared" si="9"/>
        <v>1.0282776349614395E-3</v>
      </c>
      <c r="Y22" s="193">
        <f t="shared" si="10"/>
        <v>2.3542416452442159</v>
      </c>
      <c r="AT22" s="193">
        <v>6</v>
      </c>
      <c r="AU22" s="198" t="s">
        <v>5928</v>
      </c>
      <c r="BA22">
        <f t="shared" si="24"/>
        <v>20</v>
      </c>
      <c r="BB22">
        <f t="shared" si="11"/>
        <v>1</v>
      </c>
      <c r="BE22" s="211" t="s">
        <v>6032</v>
      </c>
      <c r="BF22" s="211" t="s">
        <v>5929</v>
      </c>
      <c r="BG22" s="211">
        <f>SUMIFS('Pres Converted'!$S$2:S$651,'Pres Converted'!$D$2:$D$651,$BF22,'Pres Converted'!$C$2:$C$651,"ED",'Pres Converted'!$B$2:$B$651,$BE22)</f>
        <v>5392</v>
      </c>
      <c r="BH22" s="211">
        <f>SUMIFS('Pres Converted'!I$2:I$651,'Pres Converted'!$D$2:$D$651,$BF22,'Pres Converted'!$C$2:$C$651,"ED",'Pres Converted'!$B$2:$B$651,$BE22)</f>
        <v>2172</v>
      </c>
      <c r="BI22" s="211">
        <f>SUMIFS('Pres Converted'!J$2:J$651,'Pres Converted'!$D$2:$D$651,$BF22,'Pres Converted'!$C$2:$C$651,"ED",'Pres Converted'!$B$2:$B$651,$BE22)</f>
        <v>1579</v>
      </c>
      <c r="BJ22" s="211">
        <f>SUMIFS('Pres Converted'!K$2:K$651,'Pres Converted'!$D$2:$D$651,$BF22,'Pres Converted'!$C$2:$C$651,"ED",'Pres Converted'!$B$2:$B$651,$BE22)</f>
        <v>9</v>
      </c>
      <c r="BK22" s="211">
        <f>SUMIFS('Pres Converted'!L$2:L$651,'Pres Converted'!$D$2:$D$651,$BF22,'Pres Converted'!$C$2:$C$651,"ED",'Pres Converted'!$B$2:$B$651,$BE22)</f>
        <v>25</v>
      </c>
      <c r="BL22" s="211">
        <f>SUMIFS('Pres Converted'!M$2:M$651,'Pres Converted'!$D$2:$D$651,$BF22,'Pres Converted'!$C$2:$C$651,"ED",'Pres Converted'!$B$2:$B$651,$BE22)</f>
        <v>8</v>
      </c>
      <c r="BM22" s="211">
        <f>SUMIFS('Pres Converted'!N$2:N$651,'Pres Converted'!$D$2:$D$651,$BF22,'Pres Converted'!$C$2:$C$651,"ED",'Pres Converted'!$B$2:$B$651,$BE22)</f>
        <v>10</v>
      </c>
      <c r="BN22" s="211">
        <f>SUMIFS('Pres Converted'!O$2:O$651,'Pres Converted'!$D$2:$D$651,$BF22,'Pres Converted'!$C$2:$C$651,"ED",'Pres Converted'!$B$2:$B$651,$BE22)</f>
        <v>23</v>
      </c>
      <c r="BO22" s="211">
        <f>SUMIFS('Pres Converted'!P$2:P$651,'Pres Converted'!$D$2:$D$651,$BF22,'Pres Converted'!$C$2:$C$651,"ED",'Pres Converted'!$B$2:$B$651,$BE22)</f>
        <v>1557</v>
      </c>
      <c r="BP22" s="211">
        <f>SUMIFS('Pres Converted'!Q$2:Q$651,'Pres Converted'!$D$2:$D$651,$BF22,'Pres Converted'!$C$2:$C$651,"ED",'Pres Converted'!$B$2:$B$651,$BE22)</f>
        <v>4</v>
      </c>
      <c r="BQ22" s="211">
        <f>SUMIFS('Pres Converted'!R$2:R$651,'Pres Converted'!$D$2:$D$651,$BF22,'Pres Converted'!$C$2:$C$651,"ED",'Pres Converted'!$B$2:$B$651,$BE22)</f>
        <v>5</v>
      </c>
      <c r="BR22" s="211">
        <f>BG22/SUMIF('BY HD'!$A$3:$A$42,$BE22,'BY HD'!$B$3:$B$42)</f>
        <v>1</v>
      </c>
      <c r="BS22" s="211">
        <f>$BR22*SUMIF('BY HD'!$A$3:$A$42,$BE22,'BY HD'!W$3:W$42)</f>
        <v>776</v>
      </c>
      <c r="BT22" s="211">
        <f>$BR22*SUMIF('BY HD'!$A$3:$A$42,$BE22,'BY HD'!X$3:X$42)</f>
        <v>310</v>
      </c>
      <c r="BU22" s="211">
        <f>$BR22*SUMIF('BY HD'!$A$3:$A$42,$BE22,'BY HD'!Y$3:Y$42)</f>
        <v>237</v>
      </c>
      <c r="BV22" s="211">
        <f>$BR22*SUMIF('BY HD'!$A$3:$A$42,$BE22,'BY HD'!Z$3:Z$42)</f>
        <v>1</v>
      </c>
      <c r="BW22" s="211">
        <f>$BR22*SUMIF('BY HD'!$A$3:$A$42,$BE22,'BY HD'!AA$3:AA$42)</f>
        <v>2</v>
      </c>
      <c r="BX22" s="211">
        <f>$BR22*SUMIF('BY HD'!$A$3:$A$42,$BE22,'BY HD'!AB$3:AB$42)</f>
        <v>0</v>
      </c>
      <c r="BY22" s="211">
        <f>$BR22*SUMIF('BY HD'!$A$3:$A$42,$BE22,'BY HD'!AC$3:AC$42)</f>
        <v>0</v>
      </c>
      <c r="BZ22" s="211">
        <f>$BR22*SUMIF('BY HD'!$A$3:$A$42,$BE22,'BY HD'!AD$3:AD$42)</f>
        <v>1</v>
      </c>
      <c r="CA22" s="211">
        <f>$BR22*SUMIF('BY HD'!$A$3:$A$42,$BE22,'BY HD'!AE$3:AE$42)</f>
        <v>222</v>
      </c>
      <c r="CB22" s="211">
        <f>$BR22*SUMIF('BY HD'!$A$3:$A$42,$BE22,'BY HD'!AF$3:AF$42)</f>
        <v>2</v>
      </c>
      <c r="CC22" s="211">
        <f>$BR22*SUMIF('BY HD'!$A$3:$A$42,$BE22,'BY HD'!AG$3:AG$42)</f>
        <v>1</v>
      </c>
      <c r="CD22" s="211">
        <f>$BR22*SUMIF('BY HD'!$A$3:$A$42,$BE22,'BY HD'!AR$3:AR$42)</f>
        <v>752</v>
      </c>
      <c r="CE22" s="211">
        <f>$BR22*SUMIF('BY HD'!$A$3:$A$42,$BE22,'BY HD'!AS$3:AS$42)</f>
        <v>248</v>
      </c>
      <c r="CF22" s="211">
        <f>$BR22*SUMIF('BY HD'!$A$3:$A$42,$BE22,'BY HD'!AT$3:AT$42)</f>
        <v>193</v>
      </c>
      <c r="CG22" s="211">
        <f>$BR22*SUMIF('BY HD'!$A$3:$A$42,$BE22,'BY HD'!AU$3:AU$42)</f>
        <v>1</v>
      </c>
      <c r="CH22" s="211">
        <f>$BR22*SUMIF('BY HD'!$A$3:$A$42,$BE22,'BY HD'!AV$3:AV$42)</f>
        <v>1</v>
      </c>
      <c r="CI22" s="211">
        <f>$BR22*SUMIF('BY HD'!$A$3:$A$42,$BE22,'BY HD'!AW$3:AW$42)</f>
        <v>1</v>
      </c>
      <c r="CJ22" s="211">
        <f>$BR22*SUMIF('BY HD'!$A$3:$A$42,$BE22,'BY HD'!AX$3:AX$42)</f>
        <v>3</v>
      </c>
      <c r="CK22" s="211">
        <f>$BR22*SUMIF('BY HD'!$A$3:$A$42,$BE22,'BY HD'!AY$3:AY$42)</f>
        <v>2</v>
      </c>
      <c r="CL22" s="211">
        <f>$BR22*SUMIF('BY HD'!$A$3:$A$42,$BE22,'BY HD'!AZ$3:AZ$42)</f>
        <v>302</v>
      </c>
      <c r="CM22" s="211">
        <f>$BR22*SUMIF('BY HD'!$A$3:$A$42,$BE22,'BY HD'!BA$3:BA$42)</f>
        <v>0</v>
      </c>
      <c r="CN22" s="211">
        <f>$BR22*SUMIF('BY HD'!$A$3:$A$42,$BE22,'BY HD'!BB$3:BB$42)</f>
        <v>1</v>
      </c>
      <c r="CO22" s="211">
        <f t="shared" si="13"/>
        <v>6920</v>
      </c>
      <c r="CP22" s="211">
        <f t="shared" si="14"/>
        <v>2730</v>
      </c>
      <c r="CQ22" s="211">
        <f t="shared" si="15"/>
        <v>2009</v>
      </c>
      <c r="CR22" s="211">
        <f t="shared" si="16"/>
        <v>11</v>
      </c>
      <c r="CS22" s="211">
        <f t="shared" si="17"/>
        <v>28</v>
      </c>
      <c r="CT22" s="211">
        <f t="shared" si="18"/>
        <v>9</v>
      </c>
      <c r="CU22" s="211">
        <f t="shared" si="19"/>
        <v>13</v>
      </c>
      <c r="CV22" s="211">
        <f t="shared" si="20"/>
        <v>26</v>
      </c>
      <c r="CW22" s="211">
        <f t="shared" si="21"/>
        <v>2081</v>
      </c>
      <c r="CX22" s="211">
        <f t="shared" si="22"/>
        <v>6</v>
      </c>
      <c r="CY22" s="211">
        <f t="shared" si="23"/>
        <v>7</v>
      </c>
      <c r="CZ22" s="211"/>
      <c r="DA22" s="211"/>
      <c r="DB22" s="211"/>
    </row>
    <row r="23" spans="1:106" x14ac:dyDescent="0.25">
      <c r="A23" s="211" t="s">
        <v>6000</v>
      </c>
      <c r="B23" s="211" t="s">
        <v>5921</v>
      </c>
      <c r="C23" s="211" t="s">
        <v>5921</v>
      </c>
      <c r="D23">
        <f>SUMIFS('Pres Converted'!S$2:S$623,'Pres Converted'!$C$2:$C$623,"ED",'Pres Converted'!$D$2:$D$623,$C23)</f>
        <v>3470</v>
      </c>
      <c r="E23">
        <f>SUMIFS('Pres Converted'!I$2:I$623,'Pres Converted'!$C$2:$C$623,"ED",'Pres Converted'!$D$2:$D$623,$C23)</f>
        <v>1342</v>
      </c>
      <c r="F23">
        <f>SUMIFS('Pres Converted'!J$2:J$623,'Pres Converted'!$C$2:$C$623,"ED",'Pres Converted'!$D$2:$D$623,$C23)</f>
        <v>1276</v>
      </c>
      <c r="G23">
        <f>SUMIFS('Pres Converted'!K$2:K$623,'Pres Converted'!$C$2:$C$623,"ED",'Pres Converted'!$D$2:$D$623,$C23)</f>
        <v>1</v>
      </c>
      <c r="H23">
        <f>SUMIFS('Pres Converted'!L$2:L$623,'Pres Converted'!$C$2:$C$623,"ED",'Pres Converted'!$D$2:$D$623,$C23)</f>
        <v>16</v>
      </c>
      <c r="I23">
        <f>SUMIFS('Pres Converted'!M$2:M$623,'Pres Converted'!$C$2:$C$623,"ED",'Pres Converted'!$D$2:$D$623,$C23)</f>
        <v>5</v>
      </c>
      <c r="J23">
        <f>SUMIFS('Pres Converted'!N$2:N$623,'Pres Converted'!$C$2:$C$623,"ED",'Pres Converted'!$D$2:$D$623,$C23)</f>
        <v>3</v>
      </c>
      <c r="K23">
        <f>SUMIFS('Pres Converted'!O$2:O$623,'Pres Converted'!$C$2:$C$623,"ED",'Pres Converted'!$D$2:$D$623,$C23)</f>
        <v>18</v>
      </c>
      <c r="L23">
        <f>SUMIFS('Pres Converted'!P$2:P$623,'Pres Converted'!$C$2:$C$623,"ED",'Pres Converted'!$D$2:$D$623,$C23)</f>
        <v>797</v>
      </c>
      <c r="M23">
        <f>SUMIFS('Pres Converted'!Q$2:Q$623,'Pres Converted'!$C$2:$C$623,"ED",'Pres Converted'!$D$2:$D$623,$C23)</f>
        <v>4</v>
      </c>
      <c r="N23">
        <f>SUMIFS('Pres Converted'!R$2:R$623,'Pres Converted'!$C$2:$C$623,"ED",'Pres Converted'!$D$2:$D$623,$C23)</f>
        <v>8</v>
      </c>
      <c r="O23">
        <f t="shared" si="0"/>
        <v>0.3867435158501441</v>
      </c>
      <c r="P23">
        <f t="shared" si="1"/>
        <v>2.8818443804034583E-4</v>
      </c>
      <c r="Q23">
        <f t="shared" si="2"/>
        <v>0.36772334293948128</v>
      </c>
      <c r="R23">
        <f t="shared" si="3"/>
        <v>5.1873198847262247E-3</v>
      </c>
      <c r="S23">
        <f t="shared" si="4"/>
        <v>0.22968299711815562</v>
      </c>
      <c r="T23">
        <f t="shared" si="5"/>
        <v>4.6109510086455334E-3</v>
      </c>
      <c r="U23">
        <f t="shared" si="6"/>
        <v>1.440922190201729E-3</v>
      </c>
      <c r="V23">
        <f t="shared" si="7"/>
        <v>8.6455331412103745E-4</v>
      </c>
      <c r="W23">
        <f t="shared" si="8"/>
        <v>1.1527377521613833E-3</v>
      </c>
      <c r="X23">
        <f t="shared" si="9"/>
        <v>2.3054755043227667E-3</v>
      </c>
      <c r="Y23" s="193">
        <f t="shared" si="10"/>
        <v>0.3867435158501441</v>
      </c>
      <c r="AT23" s="193">
        <v>6</v>
      </c>
      <c r="AU23" s="198">
        <v>0</v>
      </c>
      <c r="BA23">
        <f t="shared" si="24"/>
        <v>21</v>
      </c>
      <c r="BB23">
        <f t="shared" si="11"/>
        <v>1</v>
      </c>
      <c r="BE23" s="211" t="s">
        <v>6033</v>
      </c>
      <c r="BF23" s="211" t="s">
        <v>5929</v>
      </c>
      <c r="BG23" s="211">
        <f>SUMIFS('Pres Converted'!$S$2:S$651,'Pres Converted'!$D$2:$D$651,$BF23,'Pres Converted'!$C$2:$C$651,"ED",'Pres Converted'!$B$2:$B$651,$BE23)</f>
        <v>5236</v>
      </c>
      <c r="BH23" s="211">
        <f>SUMIFS('Pres Converted'!I$2:I$651,'Pres Converted'!$D$2:$D$651,$BF23,'Pres Converted'!$C$2:$C$651,"ED",'Pres Converted'!$B$2:$B$651,$BE23)</f>
        <v>2279</v>
      </c>
      <c r="BI23" s="211">
        <f>SUMIFS('Pres Converted'!J$2:J$651,'Pres Converted'!$D$2:$D$651,$BF23,'Pres Converted'!$C$2:$C$651,"ED",'Pres Converted'!$B$2:$B$651,$BE23)</f>
        <v>1408</v>
      </c>
      <c r="BJ23" s="211">
        <f>SUMIFS('Pres Converted'!K$2:K$651,'Pres Converted'!$D$2:$D$651,$BF23,'Pres Converted'!$C$2:$C$651,"ED",'Pres Converted'!$B$2:$B$651,$BE23)</f>
        <v>7</v>
      </c>
      <c r="BK23" s="211">
        <f>SUMIFS('Pres Converted'!L$2:L$651,'Pres Converted'!$D$2:$D$651,$BF23,'Pres Converted'!$C$2:$C$651,"ED",'Pres Converted'!$B$2:$B$651,$BE23)</f>
        <v>22</v>
      </c>
      <c r="BL23" s="211">
        <f>SUMIFS('Pres Converted'!M$2:M$651,'Pres Converted'!$D$2:$D$651,$BF23,'Pres Converted'!$C$2:$C$651,"ED",'Pres Converted'!$B$2:$B$651,$BE23)</f>
        <v>7</v>
      </c>
      <c r="BM23" s="211">
        <f>SUMIFS('Pres Converted'!N$2:N$651,'Pres Converted'!$D$2:$D$651,$BF23,'Pres Converted'!$C$2:$C$651,"ED",'Pres Converted'!$B$2:$B$651,$BE23)</f>
        <v>11</v>
      </c>
      <c r="BN23" s="211">
        <f>SUMIFS('Pres Converted'!O$2:O$651,'Pres Converted'!$D$2:$D$651,$BF23,'Pres Converted'!$C$2:$C$651,"ED",'Pres Converted'!$B$2:$B$651,$BE23)</f>
        <v>21</v>
      </c>
      <c r="BO23" s="211">
        <f>SUMIFS('Pres Converted'!P$2:P$651,'Pres Converted'!$D$2:$D$651,$BF23,'Pres Converted'!$C$2:$C$651,"ED",'Pres Converted'!$B$2:$B$651,$BE23)</f>
        <v>1467</v>
      </c>
      <c r="BP23" s="211">
        <f>SUMIFS('Pres Converted'!Q$2:Q$651,'Pres Converted'!$D$2:$D$651,$BF23,'Pres Converted'!$C$2:$C$651,"ED",'Pres Converted'!$B$2:$B$651,$BE23)</f>
        <v>6</v>
      </c>
      <c r="BQ23" s="211">
        <f>SUMIFS('Pres Converted'!R$2:R$651,'Pres Converted'!$D$2:$D$651,$BF23,'Pres Converted'!$C$2:$C$651,"ED",'Pres Converted'!$B$2:$B$651,$BE23)</f>
        <v>8</v>
      </c>
      <c r="BR23" s="211">
        <f>BG23/SUMIF('BY HD'!$A$3:$A$42,$BE23,'BY HD'!$B$3:$B$42)</f>
        <v>1</v>
      </c>
      <c r="BS23" s="211">
        <f>$BR23*SUMIF('BY HD'!$A$3:$A$42,$BE23,'BY HD'!W$3:W$42)</f>
        <v>750</v>
      </c>
      <c r="BT23" s="211">
        <f>$BR23*SUMIF('BY HD'!$A$3:$A$42,$BE23,'BY HD'!X$3:X$42)</f>
        <v>333</v>
      </c>
      <c r="BU23" s="211">
        <f>$BR23*SUMIF('BY HD'!$A$3:$A$42,$BE23,'BY HD'!Y$3:Y$42)</f>
        <v>199</v>
      </c>
      <c r="BV23" s="211">
        <f>$BR23*SUMIF('BY HD'!$A$3:$A$42,$BE23,'BY HD'!Z$3:Z$42)</f>
        <v>0</v>
      </c>
      <c r="BW23" s="211">
        <f>$BR23*SUMIF('BY HD'!$A$3:$A$42,$BE23,'BY HD'!AA$3:AA$42)</f>
        <v>2</v>
      </c>
      <c r="BX23" s="211">
        <f>$BR23*SUMIF('BY HD'!$A$3:$A$42,$BE23,'BY HD'!AB$3:AB$42)</f>
        <v>0</v>
      </c>
      <c r="BY23" s="211">
        <f>$BR23*SUMIF('BY HD'!$A$3:$A$42,$BE23,'BY HD'!AC$3:AC$42)</f>
        <v>1</v>
      </c>
      <c r="BZ23" s="211">
        <f>$BR23*SUMIF('BY HD'!$A$3:$A$42,$BE23,'BY HD'!AD$3:AD$42)</f>
        <v>2</v>
      </c>
      <c r="CA23" s="211">
        <f>$BR23*SUMIF('BY HD'!$A$3:$A$42,$BE23,'BY HD'!AE$3:AE$42)</f>
        <v>211</v>
      </c>
      <c r="CB23" s="211">
        <f>$BR23*SUMIF('BY HD'!$A$3:$A$42,$BE23,'BY HD'!AF$3:AF$42)</f>
        <v>1</v>
      </c>
      <c r="CC23" s="211">
        <f>$BR23*SUMIF('BY HD'!$A$3:$A$42,$BE23,'BY HD'!AG$3:AG$42)</f>
        <v>1</v>
      </c>
      <c r="CD23" s="211">
        <f>$BR23*SUMIF('BY HD'!$A$3:$A$42,$BE23,'BY HD'!AR$3:AR$42)</f>
        <v>977</v>
      </c>
      <c r="CE23" s="211">
        <f>$BR23*SUMIF('BY HD'!$A$3:$A$42,$BE23,'BY HD'!AS$3:AS$42)</f>
        <v>387</v>
      </c>
      <c r="CF23" s="211">
        <f>$BR23*SUMIF('BY HD'!$A$3:$A$42,$BE23,'BY HD'!AT$3:AT$42)</f>
        <v>224</v>
      </c>
      <c r="CG23" s="211">
        <f>$BR23*SUMIF('BY HD'!$A$3:$A$42,$BE23,'BY HD'!AU$3:AU$42)</f>
        <v>2</v>
      </c>
      <c r="CH23" s="211">
        <f>$BR23*SUMIF('BY HD'!$A$3:$A$42,$BE23,'BY HD'!AV$3:AV$42)</f>
        <v>1</v>
      </c>
      <c r="CI23" s="211">
        <f>$BR23*SUMIF('BY HD'!$A$3:$A$42,$BE23,'BY HD'!AW$3:AW$42)</f>
        <v>0</v>
      </c>
      <c r="CJ23" s="211">
        <f>$BR23*SUMIF('BY HD'!$A$3:$A$42,$BE23,'BY HD'!AX$3:AX$42)</f>
        <v>0</v>
      </c>
      <c r="CK23" s="211">
        <f>$BR23*SUMIF('BY HD'!$A$3:$A$42,$BE23,'BY HD'!AY$3:AY$42)</f>
        <v>2</v>
      </c>
      <c r="CL23" s="211">
        <f>$BR23*SUMIF('BY HD'!$A$3:$A$42,$BE23,'BY HD'!AZ$3:AZ$42)</f>
        <v>361</v>
      </c>
      <c r="CM23" s="211">
        <f>$BR23*SUMIF('BY HD'!$A$3:$A$42,$BE23,'BY HD'!BA$3:BA$42)</f>
        <v>0</v>
      </c>
      <c r="CN23" s="211">
        <f>$BR23*SUMIF('BY HD'!$A$3:$A$42,$BE23,'BY HD'!BB$3:BB$42)</f>
        <v>0</v>
      </c>
      <c r="CO23" s="211">
        <f t="shared" si="13"/>
        <v>6963</v>
      </c>
      <c r="CP23" s="211">
        <f t="shared" si="14"/>
        <v>2999</v>
      </c>
      <c r="CQ23" s="211">
        <f t="shared" si="15"/>
        <v>1831</v>
      </c>
      <c r="CR23" s="211">
        <f t="shared" si="16"/>
        <v>9</v>
      </c>
      <c r="CS23" s="211">
        <f t="shared" si="17"/>
        <v>25</v>
      </c>
      <c r="CT23" s="211">
        <f t="shared" si="18"/>
        <v>7</v>
      </c>
      <c r="CU23" s="211">
        <f t="shared" si="19"/>
        <v>12</v>
      </c>
      <c r="CV23" s="211">
        <f t="shared" si="20"/>
        <v>25</v>
      </c>
      <c r="CW23" s="211">
        <f t="shared" si="21"/>
        <v>2039</v>
      </c>
      <c r="CX23" s="211">
        <f t="shared" si="22"/>
        <v>7</v>
      </c>
      <c r="CY23" s="211">
        <f t="shared" si="23"/>
        <v>9</v>
      </c>
      <c r="CZ23" s="211"/>
      <c r="DA23" s="211"/>
      <c r="DB23" s="211"/>
    </row>
    <row r="24" spans="1:106" x14ac:dyDescent="0.25">
      <c r="A24" s="211" t="s">
        <v>6001</v>
      </c>
      <c r="B24" s="211" t="s">
        <v>5925</v>
      </c>
      <c r="C24" s="211" t="s">
        <v>5925</v>
      </c>
      <c r="D24">
        <f>SUMIFS('Pres Converted'!S$2:S$623,'Pres Converted'!$C$2:$C$623,"ED",'Pres Converted'!$D$2:$D$623,$C24)</f>
        <v>349</v>
      </c>
      <c r="E24">
        <f>SUMIFS('Pres Converted'!I$2:I$623,'Pres Converted'!$C$2:$C$623,"ED",'Pres Converted'!$D$2:$D$623,$C24)</f>
        <v>129</v>
      </c>
      <c r="F24">
        <f>SUMIFS('Pres Converted'!J$2:J$623,'Pres Converted'!$C$2:$C$623,"ED",'Pres Converted'!$D$2:$D$623,$C24)</f>
        <v>117</v>
      </c>
      <c r="G24">
        <f>SUMIFS('Pres Converted'!K$2:K$623,'Pres Converted'!$C$2:$C$623,"ED",'Pres Converted'!$D$2:$D$623,$C24)</f>
        <v>1</v>
      </c>
      <c r="H24">
        <f>SUMIFS('Pres Converted'!L$2:L$623,'Pres Converted'!$C$2:$C$623,"ED",'Pres Converted'!$D$2:$D$623,$C24)</f>
        <v>0</v>
      </c>
      <c r="I24">
        <f>SUMIFS('Pres Converted'!M$2:M$623,'Pres Converted'!$C$2:$C$623,"ED",'Pres Converted'!$D$2:$D$623,$C24)</f>
        <v>0</v>
      </c>
      <c r="J24">
        <f>SUMIFS('Pres Converted'!N$2:N$623,'Pres Converted'!$C$2:$C$623,"ED",'Pres Converted'!$D$2:$D$623,$C24)</f>
        <v>1</v>
      </c>
      <c r="K24">
        <f>SUMIFS('Pres Converted'!O$2:O$623,'Pres Converted'!$C$2:$C$623,"ED",'Pres Converted'!$D$2:$D$623,$C24)</f>
        <v>1</v>
      </c>
      <c r="L24">
        <f>SUMIFS('Pres Converted'!P$2:P$623,'Pres Converted'!$C$2:$C$623,"ED",'Pres Converted'!$D$2:$D$623,$C24)</f>
        <v>98</v>
      </c>
      <c r="M24">
        <f>SUMIFS('Pres Converted'!Q$2:Q$623,'Pres Converted'!$C$2:$C$623,"ED",'Pres Converted'!$D$2:$D$623,$C24)</f>
        <v>2</v>
      </c>
      <c r="N24">
        <f>SUMIFS('Pres Converted'!R$2:R$623,'Pres Converted'!$C$2:$C$623,"ED",'Pres Converted'!$D$2:$D$623,$C24)</f>
        <v>0</v>
      </c>
      <c r="O24">
        <f t="shared" si="0"/>
        <v>0.36962750716332377</v>
      </c>
      <c r="P24">
        <f t="shared" si="1"/>
        <v>2.8653295128939827E-3</v>
      </c>
      <c r="Q24">
        <f t="shared" si="2"/>
        <v>0.33524355300859598</v>
      </c>
      <c r="R24">
        <f t="shared" si="3"/>
        <v>2.8653295128939827E-3</v>
      </c>
      <c r="S24">
        <f t="shared" si="4"/>
        <v>0.28080229226361031</v>
      </c>
      <c r="T24">
        <f t="shared" si="5"/>
        <v>0</v>
      </c>
      <c r="U24">
        <f t="shared" si="6"/>
        <v>0</v>
      </c>
      <c r="V24">
        <f t="shared" si="7"/>
        <v>2.8653295128939827E-3</v>
      </c>
      <c r="W24">
        <f t="shared" si="8"/>
        <v>5.7306590257879654E-3</v>
      </c>
      <c r="X24">
        <f t="shared" si="9"/>
        <v>0</v>
      </c>
      <c r="Y24" s="193">
        <f t="shared" si="10"/>
        <v>0.36962750716332377</v>
      </c>
      <c r="AT24" s="193">
        <v>7</v>
      </c>
      <c r="AU24" s="198" t="s">
        <v>5928</v>
      </c>
      <c r="BA24">
        <f t="shared" si="24"/>
        <v>22</v>
      </c>
      <c r="BB24">
        <f t="shared" si="11"/>
        <v>1</v>
      </c>
      <c r="BE24" s="211" t="s">
        <v>6034</v>
      </c>
      <c r="BF24" s="211" t="s">
        <v>5929</v>
      </c>
      <c r="BG24" s="211">
        <f>SUMIFS('Pres Converted'!$S$2:S$651,'Pres Converted'!$D$2:$D$651,$BF24,'Pres Converted'!$C$2:$C$651,"ED",'Pres Converted'!$B$2:$B$651,$BE24)</f>
        <v>6171</v>
      </c>
      <c r="BH24" s="211">
        <f>SUMIFS('Pres Converted'!I$2:I$651,'Pres Converted'!$D$2:$D$651,$BF24,'Pres Converted'!$C$2:$C$651,"ED",'Pres Converted'!$B$2:$B$651,$BE24)</f>
        <v>2324</v>
      </c>
      <c r="BI24" s="211">
        <f>SUMIFS('Pres Converted'!J$2:J$651,'Pres Converted'!$D$2:$D$651,$BF24,'Pres Converted'!$C$2:$C$651,"ED",'Pres Converted'!$B$2:$B$651,$BE24)</f>
        <v>2331</v>
      </c>
      <c r="BJ24" s="211">
        <f>SUMIFS('Pres Converted'!K$2:K$651,'Pres Converted'!$D$2:$D$651,$BF24,'Pres Converted'!$C$2:$C$651,"ED",'Pres Converted'!$B$2:$B$651,$BE24)</f>
        <v>6</v>
      </c>
      <c r="BK24" s="211">
        <f>SUMIFS('Pres Converted'!L$2:L$651,'Pres Converted'!$D$2:$D$651,$BF24,'Pres Converted'!$C$2:$C$651,"ED",'Pres Converted'!$B$2:$B$651,$BE24)</f>
        <v>13</v>
      </c>
      <c r="BL24" s="211">
        <f>SUMIFS('Pres Converted'!M$2:M$651,'Pres Converted'!$D$2:$D$651,$BF24,'Pres Converted'!$C$2:$C$651,"ED",'Pres Converted'!$B$2:$B$651,$BE24)</f>
        <v>19</v>
      </c>
      <c r="BM24" s="211">
        <f>SUMIFS('Pres Converted'!N$2:N$651,'Pres Converted'!$D$2:$D$651,$BF24,'Pres Converted'!$C$2:$C$651,"ED",'Pres Converted'!$B$2:$B$651,$BE24)</f>
        <v>13</v>
      </c>
      <c r="BN24" s="211">
        <f>SUMIFS('Pres Converted'!O$2:O$651,'Pres Converted'!$D$2:$D$651,$BF24,'Pres Converted'!$C$2:$C$651,"ED",'Pres Converted'!$B$2:$B$651,$BE24)</f>
        <v>32</v>
      </c>
      <c r="BO24" s="211">
        <f>SUMIFS('Pres Converted'!P$2:P$651,'Pres Converted'!$D$2:$D$651,$BF24,'Pres Converted'!$C$2:$C$651,"ED",'Pres Converted'!$B$2:$B$651,$BE24)</f>
        <v>1423</v>
      </c>
      <c r="BP24" s="211">
        <f>SUMIFS('Pres Converted'!Q$2:Q$651,'Pres Converted'!$D$2:$D$651,$BF24,'Pres Converted'!$C$2:$C$651,"ED",'Pres Converted'!$B$2:$B$651,$BE24)</f>
        <v>3</v>
      </c>
      <c r="BQ24" s="211">
        <f>SUMIFS('Pres Converted'!R$2:R$651,'Pres Converted'!$D$2:$D$651,$BF24,'Pres Converted'!$C$2:$C$651,"ED",'Pres Converted'!$B$2:$B$651,$BE24)</f>
        <v>7</v>
      </c>
      <c r="BR24" s="211">
        <f>BG24/SUMIF('BY HD'!$A$3:$A$42,$BE24,'BY HD'!$B$3:$B$42)</f>
        <v>1</v>
      </c>
      <c r="BS24" s="211">
        <f>$BR24*SUMIF('BY HD'!$A$3:$A$42,$BE24,'BY HD'!W$3:W$42)</f>
        <v>1066</v>
      </c>
      <c r="BT24" s="211">
        <f>$BR24*SUMIF('BY HD'!$A$3:$A$42,$BE24,'BY HD'!X$3:X$42)</f>
        <v>389</v>
      </c>
      <c r="BU24" s="211">
        <f>$BR24*SUMIF('BY HD'!$A$3:$A$42,$BE24,'BY HD'!Y$3:Y$42)</f>
        <v>422</v>
      </c>
      <c r="BV24" s="211">
        <f>$BR24*SUMIF('BY HD'!$A$3:$A$42,$BE24,'BY HD'!Z$3:Z$42)</f>
        <v>2</v>
      </c>
      <c r="BW24" s="211">
        <f>$BR24*SUMIF('BY HD'!$A$3:$A$42,$BE24,'BY HD'!AA$3:AA$42)</f>
        <v>3</v>
      </c>
      <c r="BX24" s="211">
        <f>$BR24*SUMIF('BY HD'!$A$3:$A$42,$BE24,'BY HD'!AB$3:AB$42)</f>
        <v>2</v>
      </c>
      <c r="BY24" s="211">
        <f>$BR24*SUMIF('BY HD'!$A$3:$A$42,$BE24,'BY HD'!AC$3:AC$42)</f>
        <v>1</v>
      </c>
      <c r="BZ24" s="211">
        <f>$BR24*SUMIF('BY HD'!$A$3:$A$42,$BE24,'BY HD'!AD$3:AD$42)</f>
        <v>2</v>
      </c>
      <c r="CA24" s="211">
        <f>$BR24*SUMIF('BY HD'!$A$3:$A$42,$BE24,'BY HD'!AE$3:AE$42)</f>
        <v>242</v>
      </c>
      <c r="CB24" s="211">
        <f>$BR24*SUMIF('BY HD'!$A$3:$A$42,$BE24,'BY HD'!AF$3:AF$42)</f>
        <v>0</v>
      </c>
      <c r="CC24" s="211">
        <f>$BR24*SUMIF('BY HD'!$A$3:$A$42,$BE24,'BY HD'!AG$3:AG$42)</f>
        <v>3</v>
      </c>
      <c r="CD24" s="211">
        <f>$BR24*SUMIF('BY HD'!$A$3:$A$42,$BE24,'BY HD'!AR$3:AR$42)</f>
        <v>752</v>
      </c>
      <c r="CE24" s="211">
        <f>$BR24*SUMIF('BY HD'!$A$3:$A$42,$BE24,'BY HD'!AS$3:AS$42)</f>
        <v>250</v>
      </c>
      <c r="CF24" s="211">
        <f>$BR24*SUMIF('BY HD'!$A$3:$A$42,$BE24,'BY HD'!AT$3:AT$42)</f>
        <v>248</v>
      </c>
      <c r="CG24" s="211">
        <f>$BR24*SUMIF('BY HD'!$A$3:$A$42,$BE24,'BY HD'!AU$3:AU$42)</f>
        <v>1</v>
      </c>
      <c r="CH24" s="211">
        <f>$BR24*SUMIF('BY HD'!$A$3:$A$42,$BE24,'BY HD'!AV$3:AV$42)</f>
        <v>4</v>
      </c>
      <c r="CI24" s="211">
        <f>$BR24*SUMIF('BY HD'!$A$3:$A$42,$BE24,'BY HD'!AW$3:AW$42)</f>
        <v>1</v>
      </c>
      <c r="CJ24" s="211">
        <f>$BR24*SUMIF('BY HD'!$A$3:$A$42,$BE24,'BY HD'!AX$3:AX$42)</f>
        <v>0</v>
      </c>
      <c r="CK24" s="211">
        <f>$BR24*SUMIF('BY HD'!$A$3:$A$42,$BE24,'BY HD'!AY$3:AY$42)</f>
        <v>3</v>
      </c>
      <c r="CL24" s="211">
        <f>$BR24*SUMIF('BY HD'!$A$3:$A$42,$BE24,'BY HD'!AZ$3:AZ$42)</f>
        <v>242</v>
      </c>
      <c r="CM24" s="211">
        <f>$BR24*SUMIF('BY HD'!$A$3:$A$42,$BE24,'BY HD'!BA$3:BA$42)</f>
        <v>1</v>
      </c>
      <c r="CN24" s="211">
        <f>$BR24*SUMIF('BY HD'!$A$3:$A$42,$BE24,'BY HD'!BB$3:BB$42)</f>
        <v>2</v>
      </c>
      <c r="CO24" s="211">
        <f t="shared" si="13"/>
        <v>7989</v>
      </c>
      <c r="CP24" s="211">
        <f t="shared" si="14"/>
        <v>2963</v>
      </c>
      <c r="CQ24" s="211">
        <f t="shared" si="15"/>
        <v>3001</v>
      </c>
      <c r="CR24" s="211">
        <f t="shared" si="16"/>
        <v>9</v>
      </c>
      <c r="CS24" s="211">
        <f t="shared" si="17"/>
        <v>20</v>
      </c>
      <c r="CT24" s="211">
        <f t="shared" si="18"/>
        <v>22</v>
      </c>
      <c r="CU24" s="211">
        <f t="shared" si="19"/>
        <v>14</v>
      </c>
      <c r="CV24" s="211">
        <f t="shared" si="20"/>
        <v>37</v>
      </c>
      <c r="CW24" s="211">
        <f t="shared" si="21"/>
        <v>1907</v>
      </c>
      <c r="CX24" s="211">
        <f t="shared" si="22"/>
        <v>4</v>
      </c>
      <c r="CY24" s="211">
        <f t="shared" si="23"/>
        <v>12</v>
      </c>
      <c r="CZ24" s="211"/>
      <c r="DA24" s="211"/>
      <c r="DB24" s="211"/>
    </row>
    <row r="25" spans="1:106" x14ac:dyDescent="0.25">
      <c r="A25" s="211" t="s">
        <v>6002</v>
      </c>
      <c r="B25" s="211" t="s">
        <v>6003</v>
      </c>
      <c r="C25" s="211" t="s">
        <v>5933</v>
      </c>
      <c r="D25">
        <f>SUMIFS('Pres Converted'!S$2:S$623,'Pres Converted'!$C$2:$C$623,"ED",'Pres Converted'!$D$2:$D$623,$C25)</f>
        <v>1933</v>
      </c>
      <c r="E25">
        <f>SUMIFS('Pres Converted'!I$2:I$623,'Pres Converted'!$C$2:$C$623,"ED",'Pres Converted'!$D$2:$D$623,$C25)</f>
        <v>855</v>
      </c>
      <c r="F25">
        <f>SUMIFS('Pres Converted'!J$2:J$623,'Pres Converted'!$C$2:$C$623,"ED",'Pres Converted'!$D$2:$D$623,$C25)</f>
        <v>391</v>
      </c>
      <c r="G25">
        <f>SUMIFS('Pres Converted'!K$2:K$623,'Pres Converted'!$C$2:$C$623,"ED",'Pres Converted'!$D$2:$D$623,$C25)</f>
        <v>0</v>
      </c>
      <c r="H25">
        <f>SUMIFS('Pres Converted'!L$2:L$623,'Pres Converted'!$C$2:$C$623,"ED",'Pres Converted'!$D$2:$D$623,$C25)</f>
        <v>28</v>
      </c>
      <c r="I25">
        <f>SUMIFS('Pres Converted'!M$2:M$623,'Pres Converted'!$C$2:$C$623,"ED",'Pres Converted'!$D$2:$D$623,$C25)</f>
        <v>7</v>
      </c>
      <c r="J25">
        <f>SUMIFS('Pres Converted'!N$2:N$623,'Pres Converted'!$C$2:$C$623,"ED",'Pres Converted'!$D$2:$D$623,$C25)</f>
        <v>2</v>
      </c>
      <c r="K25">
        <f>SUMIFS('Pres Converted'!O$2:O$623,'Pres Converted'!$C$2:$C$623,"ED",'Pres Converted'!$D$2:$D$623,$C25)</f>
        <v>12</v>
      </c>
      <c r="L25">
        <f>SUMIFS('Pres Converted'!P$2:P$623,'Pres Converted'!$C$2:$C$623,"ED",'Pres Converted'!$D$2:$D$623,$C25)</f>
        <v>632</v>
      </c>
      <c r="M25">
        <f>SUMIFS('Pres Converted'!Q$2:Q$623,'Pres Converted'!$C$2:$C$623,"ED",'Pres Converted'!$D$2:$D$623,$C25)</f>
        <v>3</v>
      </c>
      <c r="N25">
        <f>SUMIFS('Pres Converted'!R$2:R$623,'Pres Converted'!$C$2:$C$623,"ED",'Pres Converted'!$D$2:$D$623,$C25)</f>
        <v>3</v>
      </c>
      <c r="O25">
        <f t="shared" si="0"/>
        <v>0.44231764097258147</v>
      </c>
      <c r="P25">
        <f t="shared" si="1"/>
        <v>0</v>
      </c>
      <c r="Q25">
        <f t="shared" si="2"/>
        <v>0.20227625452664252</v>
      </c>
      <c r="R25">
        <f t="shared" si="3"/>
        <v>6.2079668908432487E-3</v>
      </c>
      <c r="S25">
        <f t="shared" si="4"/>
        <v>0.32695292291774442</v>
      </c>
      <c r="T25">
        <f t="shared" si="5"/>
        <v>1.4485256078634247E-2</v>
      </c>
      <c r="U25">
        <f t="shared" si="6"/>
        <v>3.6213140196585617E-3</v>
      </c>
      <c r="V25">
        <f t="shared" si="7"/>
        <v>1.0346611484738748E-3</v>
      </c>
      <c r="W25">
        <f t="shared" si="8"/>
        <v>1.5519917227108122E-3</v>
      </c>
      <c r="X25">
        <f t="shared" si="9"/>
        <v>1.5519917227108122E-3</v>
      </c>
      <c r="Y25" s="193">
        <f t="shared" si="10"/>
        <v>0.44231764097258147</v>
      </c>
      <c r="AT25" s="193">
        <v>7</v>
      </c>
      <c r="AU25" s="198">
        <v>0</v>
      </c>
      <c r="BA25">
        <f t="shared" si="24"/>
        <v>23</v>
      </c>
      <c r="BB25">
        <f t="shared" si="11"/>
        <v>1</v>
      </c>
      <c r="BE25" s="211" t="s">
        <v>6035</v>
      </c>
      <c r="BF25" s="211" t="s">
        <v>5929</v>
      </c>
      <c r="BG25" s="211">
        <f>SUMIFS('Pres Converted'!$S$2:S$651,'Pres Converted'!$D$2:$D$651,$BF25,'Pres Converted'!$C$2:$C$651,"ED",'Pres Converted'!$B$2:$B$651,$BE25)</f>
        <v>3980</v>
      </c>
      <c r="BH25" s="211">
        <f>SUMIFS('Pres Converted'!I$2:I$651,'Pres Converted'!$D$2:$D$651,$BF25,'Pres Converted'!$C$2:$C$651,"ED",'Pres Converted'!$B$2:$B$651,$BE25)</f>
        <v>1906</v>
      </c>
      <c r="BI25" s="211">
        <f>SUMIFS('Pres Converted'!J$2:J$651,'Pres Converted'!$D$2:$D$651,$BF25,'Pres Converted'!$C$2:$C$651,"ED",'Pres Converted'!$B$2:$B$651,$BE25)</f>
        <v>1014</v>
      </c>
      <c r="BJ25" s="211">
        <f>SUMIFS('Pres Converted'!K$2:K$651,'Pres Converted'!$D$2:$D$651,$BF25,'Pres Converted'!$C$2:$C$651,"ED",'Pres Converted'!$B$2:$B$651,$BE25)</f>
        <v>7</v>
      </c>
      <c r="BK25" s="211">
        <f>SUMIFS('Pres Converted'!L$2:L$651,'Pres Converted'!$D$2:$D$651,$BF25,'Pres Converted'!$C$2:$C$651,"ED",'Pres Converted'!$B$2:$B$651,$BE25)</f>
        <v>10</v>
      </c>
      <c r="BL25" s="211">
        <f>SUMIFS('Pres Converted'!M$2:M$651,'Pres Converted'!$D$2:$D$651,$BF25,'Pres Converted'!$C$2:$C$651,"ED",'Pres Converted'!$B$2:$B$651,$BE25)</f>
        <v>6</v>
      </c>
      <c r="BM25" s="211">
        <f>SUMIFS('Pres Converted'!N$2:N$651,'Pres Converted'!$D$2:$D$651,$BF25,'Pres Converted'!$C$2:$C$651,"ED",'Pres Converted'!$B$2:$B$651,$BE25)</f>
        <v>8</v>
      </c>
      <c r="BN25" s="211">
        <f>SUMIFS('Pres Converted'!O$2:O$651,'Pres Converted'!$D$2:$D$651,$BF25,'Pres Converted'!$C$2:$C$651,"ED",'Pres Converted'!$B$2:$B$651,$BE25)</f>
        <v>20</v>
      </c>
      <c r="BO25" s="211">
        <f>SUMIFS('Pres Converted'!P$2:P$651,'Pres Converted'!$D$2:$D$651,$BF25,'Pres Converted'!$C$2:$C$651,"ED",'Pres Converted'!$B$2:$B$651,$BE25)</f>
        <v>998</v>
      </c>
      <c r="BP25" s="211">
        <f>SUMIFS('Pres Converted'!Q$2:Q$651,'Pres Converted'!$D$2:$D$651,$BF25,'Pres Converted'!$C$2:$C$651,"ED",'Pres Converted'!$B$2:$B$651,$BE25)</f>
        <v>6</v>
      </c>
      <c r="BQ25" s="211">
        <f>SUMIFS('Pres Converted'!R$2:R$651,'Pres Converted'!$D$2:$D$651,$BF25,'Pres Converted'!$C$2:$C$651,"ED",'Pres Converted'!$B$2:$B$651,$BE25)</f>
        <v>5</v>
      </c>
      <c r="BR25" s="211">
        <f>BG25/SUMIF('BY HD'!$A$3:$A$42,$BE25,'BY HD'!$B$3:$B$42)</f>
        <v>1</v>
      </c>
      <c r="BS25" s="211">
        <f>$BR25*SUMIF('BY HD'!$A$3:$A$42,$BE25,'BY HD'!W$3:W$42)</f>
        <v>1238</v>
      </c>
      <c r="BT25" s="211">
        <f>$BR25*SUMIF('BY HD'!$A$3:$A$42,$BE25,'BY HD'!X$3:X$42)</f>
        <v>674</v>
      </c>
      <c r="BU25" s="211">
        <f>$BR25*SUMIF('BY HD'!$A$3:$A$42,$BE25,'BY HD'!Y$3:Y$42)</f>
        <v>251</v>
      </c>
      <c r="BV25" s="211">
        <f>$BR25*SUMIF('BY HD'!$A$3:$A$42,$BE25,'BY HD'!Z$3:Z$42)</f>
        <v>1</v>
      </c>
      <c r="BW25" s="211">
        <f>$BR25*SUMIF('BY HD'!$A$3:$A$42,$BE25,'BY HD'!AA$3:AA$42)</f>
        <v>10</v>
      </c>
      <c r="BX25" s="211">
        <f>$BR25*SUMIF('BY HD'!$A$3:$A$42,$BE25,'BY HD'!AB$3:AB$42)</f>
        <v>0</v>
      </c>
      <c r="BY25" s="211">
        <f>$BR25*SUMIF('BY HD'!$A$3:$A$42,$BE25,'BY HD'!AC$3:AC$42)</f>
        <v>0</v>
      </c>
      <c r="BZ25" s="211">
        <f>$BR25*SUMIF('BY HD'!$A$3:$A$42,$BE25,'BY HD'!AD$3:AD$42)</f>
        <v>3</v>
      </c>
      <c r="CA25" s="211">
        <f>$BR25*SUMIF('BY HD'!$A$3:$A$42,$BE25,'BY HD'!AE$3:AE$42)</f>
        <v>296</v>
      </c>
      <c r="CB25" s="211">
        <f>$BR25*SUMIF('BY HD'!$A$3:$A$42,$BE25,'BY HD'!AF$3:AF$42)</f>
        <v>2</v>
      </c>
      <c r="CC25" s="211">
        <f>$BR25*SUMIF('BY HD'!$A$3:$A$42,$BE25,'BY HD'!AG$3:AG$42)</f>
        <v>1</v>
      </c>
      <c r="CD25" s="211">
        <f>$BR25*SUMIF('BY HD'!$A$3:$A$42,$BE25,'BY HD'!AR$3:AR$42)</f>
        <v>906</v>
      </c>
      <c r="CE25" s="211">
        <f>$BR25*SUMIF('BY HD'!$A$3:$A$42,$BE25,'BY HD'!AS$3:AS$42)</f>
        <v>433</v>
      </c>
      <c r="CF25" s="211">
        <f>$BR25*SUMIF('BY HD'!$A$3:$A$42,$BE25,'BY HD'!AT$3:AT$42)</f>
        <v>158</v>
      </c>
      <c r="CG25" s="211">
        <f>$BR25*SUMIF('BY HD'!$A$3:$A$42,$BE25,'BY HD'!AU$3:AU$42)</f>
        <v>1</v>
      </c>
      <c r="CH25" s="211">
        <f>$BR25*SUMIF('BY HD'!$A$3:$A$42,$BE25,'BY HD'!AV$3:AV$42)</f>
        <v>4</v>
      </c>
      <c r="CI25" s="211">
        <f>$BR25*SUMIF('BY HD'!$A$3:$A$42,$BE25,'BY HD'!AW$3:AW$42)</f>
        <v>0</v>
      </c>
      <c r="CJ25" s="211">
        <f>$BR25*SUMIF('BY HD'!$A$3:$A$42,$BE25,'BY HD'!AX$3:AX$42)</f>
        <v>0</v>
      </c>
      <c r="CK25" s="211">
        <f>$BR25*SUMIF('BY HD'!$A$3:$A$42,$BE25,'BY HD'!AY$3:AY$42)</f>
        <v>3</v>
      </c>
      <c r="CL25" s="211">
        <f>$BR25*SUMIF('BY HD'!$A$3:$A$42,$BE25,'BY HD'!AZ$3:AZ$42)</f>
        <v>305</v>
      </c>
      <c r="CM25" s="211">
        <f>$BR25*SUMIF('BY HD'!$A$3:$A$42,$BE25,'BY HD'!BA$3:BA$42)</f>
        <v>2</v>
      </c>
      <c r="CN25" s="211">
        <f>$BR25*SUMIF('BY HD'!$A$3:$A$42,$BE25,'BY HD'!BB$3:BB$42)</f>
        <v>0</v>
      </c>
      <c r="CO25" s="211">
        <f t="shared" si="13"/>
        <v>6124</v>
      </c>
      <c r="CP25" s="211">
        <f t="shared" si="14"/>
        <v>3013</v>
      </c>
      <c r="CQ25" s="211">
        <f t="shared" si="15"/>
        <v>1423</v>
      </c>
      <c r="CR25" s="211">
        <f t="shared" si="16"/>
        <v>9</v>
      </c>
      <c r="CS25" s="211">
        <f t="shared" si="17"/>
        <v>24</v>
      </c>
      <c r="CT25" s="211">
        <f t="shared" si="18"/>
        <v>6</v>
      </c>
      <c r="CU25" s="211">
        <f t="shared" si="19"/>
        <v>8</v>
      </c>
      <c r="CV25" s="211">
        <f t="shared" si="20"/>
        <v>26</v>
      </c>
      <c r="CW25" s="211">
        <f t="shared" si="21"/>
        <v>1599</v>
      </c>
      <c r="CX25" s="211">
        <f t="shared" si="22"/>
        <v>10</v>
      </c>
      <c r="CY25" s="211">
        <f t="shared" si="23"/>
        <v>6</v>
      </c>
      <c r="CZ25" s="211"/>
      <c r="DA25" s="211"/>
      <c r="DB25" s="211"/>
    </row>
    <row r="26" spans="1:106" x14ac:dyDescent="0.25">
      <c r="A26" s="211" t="s">
        <v>6004</v>
      </c>
      <c r="B26" s="211" t="s">
        <v>6005</v>
      </c>
      <c r="C26" s="211" t="s">
        <v>5934</v>
      </c>
      <c r="D26">
        <f>SUMIFS('Pres Converted'!S$2:S$623,'Pres Converted'!$C$2:$C$623,"ED",'Pres Converted'!$D$2:$D$623,$C26)</f>
        <v>3640</v>
      </c>
      <c r="E26">
        <f>SUMIFS('Pres Converted'!I$2:I$623,'Pres Converted'!$C$2:$C$623,"ED",'Pres Converted'!$D$2:$D$623,$C26)</f>
        <v>1435</v>
      </c>
      <c r="F26">
        <f>SUMIFS('Pres Converted'!J$2:J$623,'Pres Converted'!$C$2:$C$623,"ED",'Pres Converted'!$D$2:$D$623,$C26)</f>
        <v>954</v>
      </c>
      <c r="G26">
        <f>SUMIFS('Pres Converted'!K$2:K$623,'Pres Converted'!$C$2:$C$623,"ED",'Pres Converted'!$D$2:$D$623,$C26)</f>
        <v>5</v>
      </c>
      <c r="H26">
        <f>SUMIFS('Pres Converted'!L$2:L$623,'Pres Converted'!$C$2:$C$623,"ED",'Pres Converted'!$D$2:$D$623,$C26)</f>
        <v>42</v>
      </c>
      <c r="I26">
        <f>SUMIFS('Pres Converted'!M$2:M$623,'Pres Converted'!$C$2:$C$623,"ED",'Pres Converted'!$D$2:$D$623,$C26)</f>
        <v>6</v>
      </c>
      <c r="J26">
        <f>SUMIFS('Pres Converted'!N$2:N$623,'Pres Converted'!$C$2:$C$623,"ED",'Pres Converted'!$D$2:$D$623,$C26)</f>
        <v>4</v>
      </c>
      <c r="K26">
        <f>SUMIFS('Pres Converted'!O$2:O$623,'Pres Converted'!$C$2:$C$623,"ED",'Pres Converted'!$D$2:$D$623,$C26)</f>
        <v>24</v>
      </c>
      <c r="L26">
        <f>SUMIFS('Pres Converted'!P$2:P$623,'Pres Converted'!$C$2:$C$623,"ED",'Pres Converted'!$D$2:$D$623,$C26)</f>
        <v>1154</v>
      </c>
      <c r="M26">
        <f>SUMIFS('Pres Converted'!Q$2:Q$623,'Pres Converted'!$C$2:$C$623,"ED",'Pres Converted'!$D$2:$D$623,$C26)</f>
        <v>14</v>
      </c>
      <c r="N26">
        <f>SUMIFS('Pres Converted'!R$2:R$623,'Pres Converted'!$C$2:$C$623,"ED",'Pres Converted'!$D$2:$D$623,$C26)</f>
        <v>2</v>
      </c>
      <c r="O26">
        <f t="shared" si="0"/>
        <v>0.39423076923076922</v>
      </c>
      <c r="P26">
        <f t="shared" si="1"/>
        <v>1.3736263736263737E-3</v>
      </c>
      <c r="Q26">
        <f t="shared" si="2"/>
        <v>0.2620879120879121</v>
      </c>
      <c r="R26">
        <f t="shared" si="3"/>
        <v>6.5934065934065934E-3</v>
      </c>
      <c r="S26">
        <f t="shared" si="4"/>
        <v>0.31703296703296702</v>
      </c>
      <c r="T26">
        <f t="shared" si="5"/>
        <v>1.1538461538461539E-2</v>
      </c>
      <c r="U26">
        <f t="shared" si="6"/>
        <v>1.6483516483516484E-3</v>
      </c>
      <c r="V26">
        <f t="shared" si="7"/>
        <v>1.0989010989010989E-3</v>
      </c>
      <c r="W26">
        <f t="shared" si="8"/>
        <v>3.8461538461538464E-3</v>
      </c>
      <c r="X26">
        <f t="shared" si="9"/>
        <v>5.4945054945054945E-4</v>
      </c>
      <c r="Y26" s="193">
        <f t="shared" si="10"/>
        <v>0.39423076923076922</v>
      </c>
      <c r="AT26" s="193">
        <v>8</v>
      </c>
      <c r="AU26" s="198" t="s">
        <v>5928</v>
      </c>
      <c r="BA26">
        <f t="shared" si="24"/>
        <v>24</v>
      </c>
      <c r="BB26">
        <f t="shared" si="11"/>
        <v>1</v>
      </c>
      <c r="BE26" s="211" t="s">
        <v>6036</v>
      </c>
      <c r="BF26" s="211" t="s">
        <v>5929</v>
      </c>
      <c r="BG26" s="211">
        <f>SUMIFS('Pres Converted'!$S$2:S$651,'Pres Converted'!$D$2:$D$651,$BF26,'Pres Converted'!$C$2:$C$651,"ED",'Pres Converted'!$B$2:$B$651,$BE26)</f>
        <v>4385</v>
      </c>
      <c r="BH26" s="211">
        <f>SUMIFS('Pres Converted'!I$2:I$651,'Pres Converted'!$D$2:$D$651,$BF26,'Pres Converted'!$C$2:$C$651,"ED",'Pres Converted'!$B$2:$B$651,$BE26)</f>
        <v>1338</v>
      </c>
      <c r="BI26" s="211">
        <f>SUMIFS('Pres Converted'!J$2:J$651,'Pres Converted'!$D$2:$D$651,$BF26,'Pres Converted'!$C$2:$C$651,"ED",'Pres Converted'!$B$2:$B$651,$BE26)</f>
        <v>1815</v>
      </c>
      <c r="BJ26" s="211">
        <f>SUMIFS('Pres Converted'!K$2:K$651,'Pres Converted'!$D$2:$D$651,$BF26,'Pres Converted'!$C$2:$C$651,"ED",'Pres Converted'!$B$2:$B$651,$BE26)</f>
        <v>14</v>
      </c>
      <c r="BK26" s="211">
        <f>SUMIFS('Pres Converted'!L$2:L$651,'Pres Converted'!$D$2:$D$651,$BF26,'Pres Converted'!$C$2:$C$651,"ED",'Pres Converted'!$B$2:$B$651,$BE26)</f>
        <v>16</v>
      </c>
      <c r="BL26" s="211">
        <f>SUMIFS('Pres Converted'!M$2:M$651,'Pres Converted'!$D$2:$D$651,$BF26,'Pres Converted'!$C$2:$C$651,"ED",'Pres Converted'!$B$2:$B$651,$BE26)</f>
        <v>12</v>
      </c>
      <c r="BM26" s="211">
        <f>SUMIFS('Pres Converted'!N$2:N$651,'Pres Converted'!$D$2:$D$651,$BF26,'Pres Converted'!$C$2:$C$651,"ED",'Pres Converted'!$B$2:$B$651,$BE26)</f>
        <v>9</v>
      </c>
      <c r="BN26" s="211">
        <f>SUMIFS('Pres Converted'!O$2:O$651,'Pres Converted'!$D$2:$D$651,$BF26,'Pres Converted'!$C$2:$C$651,"ED",'Pres Converted'!$B$2:$B$651,$BE26)</f>
        <v>27</v>
      </c>
      <c r="BO26" s="211">
        <f>SUMIFS('Pres Converted'!P$2:P$651,'Pres Converted'!$D$2:$D$651,$BF26,'Pres Converted'!$C$2:$C$651,"ED",'Pres Converted'!$B$2:$B$651,$BE26)</f>
        <v>1145</v>
      </c>
      <c r="BP26" s="211">
        <f>SUMIFS('Pres Converted'!Q$2:Q$651,'Pres Converted'!$D$2:$D$651,$BF26,'Pres Converted'!$C$2:$C$651,"ED",'Pres Converted'!$B$2:$B$651,$BE26)</f>
        <v>3</v>
      </c>
      <c r="BQ26" s="211">
        <f>SUMIFS('Pres Converted'!R$2:R$651,'Pres Converted'!$D$2:$D$651,$BF26,'Pres Converted'!$C$2:$C$651,"ED",'Pres Converted'!$B$2:$B$651,$BE26)</f>
        <v>6</v>
      </c>
      <c r="BR26" s="211">
        <f>BG26/SUMIF('BY HD'!$A$3:$A$42,$BE26,'BY HD'!$B$3:$B$42)</f>
        <v>1</v>
      </c>
      <c r="BS26" s="211">
        <f>$BR26*SUMIF('BY HD'!$A$3:$A$42,$BE26,'BY HD'!W$3:W$42)</f>
        <v>615</v>
      </c>
      <c r="BT26" s="211">
        <f>$BR26*SUMIF('BY HD'!$A$3:$A$42,$BE26,'BY HD'!X$3:X$42)</f>
        <v>235</v>
      </c>
      <c r="BU26" s="211">
        <f>$BR26*SUMIF('BY HD'!$A$3:$A$42,$BE26,'BY HD'!Y$3:Y$42)</f>
        <v>248</v>
      </c>
      <c r="BV26" s="211">
        <f>$BR26*SUMIF('BY HD'!$A$3:$A$42,$BE26,'BY HD'!Z$3:Z$42)</f>
        <v>1</v>
      </c>
      <c r="BW26" s="211">
        <f>$BR26*SUMIF('BY HD'!$A$3:$A$42,$BE26,'BY HD'!AA$3:AA$42)</f>
        <v>3</v>
      </c>
      <c r="BX26" s="211">
        <f>$BR26*SUMIF('BY HD'!$A$3:$A$42,$BE26,'BY HD'!AB$3:AB$42)</f>
        <v>2</v>
      </c>
      <c r="BY26" s="211">
        <f>$BR26*SUMIF('BY HD'!$A$3:$A$42,$BE26,'BY HD'!AC$3:AC$42)</f>
        <v>0</v>
      </c>
      <c r="BZ26" s="211">
        <f>$BR26*SUMIF('BY HD'!$A$3:$A$42,$BE26,'BY HD'!AD$3:AD$42)</f>
        <v>6</v>
      </c>
      <c r="CA26" s="211">
        <f>$BR26*SUMIF('BY HD'!$A$3:$A$42,$BE26,'BY HD'!AE$3:AE$42)</f>
        <v>118</v>
      </c>
      <c r="CB26" s="211">
        <f>$BR26*SUMIF('BY HD'!$A$3:$A$42,$BE26,'BY HD'!AF$3:AF$42)</f>
        <v>0</v>
      </c>
      <c r="CC26" s="211">
        <f>$BR26*SUMIF('BY HD'!$A$3:$A$42,$BE26,'BY HD'!AG$3:AG$42)</f>
        <v>2</v>
      </c>
      <c r="CD26" s="211">
        <f>$BR26*SUMIF('BY HD'!$A$3:$A$42,$BE26,'BY HD'!AR$3:AR$42)</f>
        <v>941</v>
      </c>
      <c r="CE26" s="211">
        <f>$BR26*SUMIF('BY HD'!$A$3:$A$42,$BE26,'BY HD'!AS$3:AS$42)</f>
        <v>269</v>
      </c>
      <c r="CF26" s="211">
        <f>$BR26*SUMIF('BY HD'!$A$3:$A$42,$BE26,'BY HD'!AT$3:AT$42)</f>
        <v>326</v>
      </c>
      <c r="CG26" s="211">
        <f>$BR26*SUMIF('BY HD'!$A$3:$A$42,$BE26,'BY HD'!AU$3:AU$42)</f>
        <v>3</v>
      </c>
      <c r="CH26" s="211">
        <f>$BR26*SUMIF('BY HD'!$A$3:$A$42,$BE26,'BY HD'!AV$3:AV$42)</f>
        <v>5</v>
      </c>
      <c r="CI26" s="211">
        <f>$BR26*SUMIF('BY HD'!$A$3:$A$42,$BE26,'BY HD'!AW$3:AW$42)</f>
        <v>1</v>
      </c>
      <c r="CJ26" s="211">
        <f>$BR26*SUMIF('BY HD'!$A$3:$A$42,$BE26,'BY HD'!AX$3:AX$42)</f>
        <v>1</v>
      </c>
      <c r="CK26" s="211">
        <f>$BR26*SUMIF('BY HD'!$A$3:$A$42,$BE26,'BY HD'!AY$3:AY$42)</f>
        <v>5</v>
      </c>
      <c r="CL26" s="211">
        <f>$BR26*SUMIF('BY HD'!$A$3:$A$42,$BE26,'BY HD'!AZ$3:AZ$42)</f>
        <v>328</v>
      </c>
      <c r="CM26" s="211">
        <f>$BR26*SUMIF('BY HD'!$A$3:$A$42,$BE26,'BY HD'!BA$3:BA$42)</f>
        <v>0</v>
      </c>
      <c r="CN26" s="211">
        <f>$BR26*SUMIF('BY HD'!$A$3:$A$42,$BE26,'BY HD'!BB$3:BB$42)</f>
        <v>3</v>
      </c>
      <c r="CO26" s="211">
        <f t="shared" si="13"/>
        <v>5941</v>
      </c>
      <c r="CP26" s="211">
        <f t="shared" si="14"/>
        <v>1842</v>
      </c>
      <c r="CQ26" s="211">
        <f t="shared" si="15"/>
        <v>2389</v>
      </c>
      <c r="CR26" s="211">
        <f t="shared" si="16"/>
        <v>18</v>
      </c>
      <c r="CS26" s="211">
        <f t="shared" si="17"/>
        <v>24</v>
      </c>
      <c r="CT26" s="211">
        <f t="shared" si="18"/>
        <v>15</v>
      </c>
      <c r="CU26" s="211">
        <f t="shared" si="19"/>
        <v>10</v>
      </c>
      <c r="CV26" s="211">
        <f t="shared" si="20"/>
        <v>38</v>
      </c>
      <c r="CW26" s="211">
        <f t="shared" si="21"/>
        <v>1591</v>
      </c>
      <c r="CX26" s="211">
        <f t="shared" si="22"/>
        <v>3</v>
      </c>
      <c r="CY26" s="211">
        <f t="shared" si="23"/>
        <v>11</v>
      </c>
      <c r="CZ26" s="211"/>
      <c r="DA26" s="211"/>
      <c r="DB26" s="211"/>
    </row>
    <row r="27" spans="1:106" x14ac:dyDescent="0.25">
      <c r="A27" s="211" t="s">
        <v>6006</v>
      </c>
      <c r="B27" s="211" t="s">
        <v>6007</v>
      </c>
      <c r="C27" s="211" t="s">
        <v>5937</v>
      </c>
      <c r="D27">
        <f>SUMIFS('Pres Converted'!S$2:S$623,'Pres Converted'!$C$2:$C$623,"ED",'Pres Converted'!$D$2:$D$623,$C27)</f>
        <v>1576</v>
      </c>
      <c r="E27">
        <f>SUMIFS('Pres Converted'!I$2:I$623,'Pres Converted'!$C$2:$C$623,"ED",'Pres Converted'!$D$2:$D$623,$C27)</f>
        <v>682</v>
      </c>
      <c r="F27">
        <f>SUMIFS('Pres Converted'!J$2:J$623,'Pres Converted'!$C$2:$C$623,"ED",'Pres Converted'!$D$2:$D$623,$C27)</f>
        <v>620</v>
      </c>
      <c r="G27">
        <f>SUMIFS('Pres Converted'!K$2:K$623,'Pres Converted'!$C$2:$C$623,"ED",'Pres Converted'!$D$2:$D$623,$C27)</f>
        <v>3</v>
      </c>
      <c r="H27">
        <f>SUMIFS('Pres Converted'!L$2:L$623,'Pres Converted'!$C$2:$C$623,"ED",'Pres Converted'!$D$2:$D$623,$C27)</f>
        <v>3</v>
      </c>
      <c r="I27">
        <f>SUMIFS('Pres Converted'!M$2:M$623,'Pres Converted'!$C$2:$C$623,"ED",'Pres Converted'!$D$2:$D$623,$C27)</f>
        <v>7</v>
      </c>
      <c r="J27">
        <f>SUMIFS('Pres Converted'!N$2:N$623,'Pres Converted'!$C$2:$C$623,"ED",'Pres Converted'!$D$2:$D$623,$C27)</f>
        <v>4</v>
      </c>
      <c r="K27">
        <f>SUMIFS('Pres Converted'!O$2:O$623,'Pres Converted'!$C$2:$C$623,"ED",'Pres Converted'!$D$2:$D$623,$C27)</f>
        <v>6</v>
      </c>
      <c r="L27">
        <f>SUMIFS('Pres Converted'!P$2:P$623,'Pres Converted'!$C$2:$C$623,"ED",'Pres Converted'!$D$2:$D$623,$C27)</f>
        <v>240</v>
      </c>
      <c r="M27">
        <f>SUMIFS('Pres Converted'!Q$2:Q$623,'Pres Converted'!$C$2:$C$623,"ED",'Pres Converted'!$D$2:$D$623,$C27)</f>
        <v>11</v>
      </c>
      <c r="N27">
        <f>SUMIFS('Pres Converted'!R$2:R$623,'Pres Converted'!$C$2:$C$623,"ED",'Pres Converted'!$D$2:$D$623,$C27)</f>
        <v>0</v>
      </c>
      <c r="O27">
        <f t="shared" si="0"/>
        <v>0.43274111675126903</v>
      </c>
      <c r="P27">
        <f t="shared" si="1"/>
        <v>1.9035532994923859E-3</v>
      </c>
      <c r="Q27">
        <f t="shared" si="2"/>
        <v>0.39340101522842641</v>
      </c>
      <c r="R27">
        <f t="shared" si="3"/>
        <v>3.8071065989847717E-3</v>
      </c>
      <c r="S27">
        <f t="shared" si="4"/>
        <v>0.15228426395939088</v>
      </c>
      <c r="T27">
        <f t="shared" si="5"/>
        <v>1.9035532994923859E-3</v>
      </c>
      <c r="U27">
        <f t="shared" si="6"/>
        <v>4.4416243654822338E-3</v>
      </c>
      <c r="V27">
        <f t="shared" si="7"/>
        <v>2.5380710659898475E-3</v>
      </c>
      <c r="W27">
        <f t="shared" si="8"/>
        <v>6.9796954314720813E-3</v>
      </c>
      <c r="X27">
        <f t="shared" si="9"/>
        <v>0</v>
      </c>
      <c r="Y27" s="193">
        <f t="shared" si="10"/>
        <v>0.43274111675126903</v>
      </c>
      <c r="AT27" s="193">
        <v>8</v>
      </c>
      <c r="AU27" s="198">
        <v>0</v>
      </c>
      <c r="BA27">
        <f t="shared" si="24"/>
        <v>25</v>
      </c>
      <c r="BB27">
        <f t="shared" si="11"/>
        <v>1</v>
      </c>
      <c r="BE27" s="211" t="s">
        <v>6037</v>
      </c>
      <c r="BF27" s="211" t="s">
        <v>5929</v>
      </c>
      <c r="BG27" s="211">
        <f>SUMIFS('Pres Converted'!$S$2:S$651,'Pres Converted'!$D$2:$D$651,$BF27,'Pres Converted'!$C$2:$C$651,"ED",'Pres Converted'!$B$2:$B$651,$BE27)</f>
        <v>3368</v>
      </c>
      <c r="BH27" s="211">
        <f>SUMIFS('Pres Converted'!I$2:I$651,'Pres Converted'!$D$2:$D$651,$BF27,'Pres Converted'!$C$2:$C$651,"ED",'Pres Converted'!$B$2:$B$651,$BE27)</f>
        <v>1022</v>
      </c>
      <c r="BI27" s="211">
        <f>SUMIFS('Pres Converted'!J$2:J$651,'Pres Converted'!$D$2:$D$651,$BF27,'Pres Converted'!$C$2:$C$651,"ED",'Pres Converted'!$B$2:$B$651,$BE27)</f>
        <v>1337</v>
      </c>
      <c r="BJ27" s="211">
        <f>SUMIFS('Pres Converted'!K$2:K$651,'Pres Converted'!$D$2:$D$651,$BF27,'Pres Converted'!$C$2:$C$651,"ED",'Pres Converted'!$B$2:$B$651,$BE27)</f>
        <v>6</v>
      </c>
      <c r="BK27" s="211">
        <f>SUMIFS('Pres Converted'!L$2:L$651,'Pres Converted'!$D$2:$D$651,$BF27,'Pres Converted'!$C$2:$C$651,"ED",'Pres Converted'!$B$2:$B$651,$BE27)</f>
        <v>23</v>
      </c>
      <c r="BL27" s="211">
        <f>SUMIFS('Pres Converted'!M$2:M$651,'Pres Converted'!$D$2:$D$651,$BF27,'Pres Converted'!$C$2:$C$651,"ED",'Pres Converted'!$B$2:$B$651,$BE27)</f>
        <v>7</v>
      </c>
      <c r="BM27" s="211">
        <f>SUMIFS('Pres Converted'!N$2:N$651,'Pres Converted'!$D$2:$D$651,$BF27,'Pres Converted'!$C$2:$C$651,"ED",'Pres Converted'!$B$2:$B$651,$BE27)</f>
        <v>22</v>
      </c>
      <c r="BN27" s="211">
        <f>SUMIFS('Pres Converted'!O$2:O$651,'Pres Converted'!$D$2:$D$651,$BF27,'Pres Converted'!$C$2:$C$651,"ED",'Pres Converted'!$B$2:$B$651,$BE27)</f>
        <v>27</v>
      </c>
      <c r="BO27" s="211">
        <f>SUMIFS('Pres Converted'!P$2:P$651,'Pres Converted'!$D$2:$D$651,$BF27,'Pres Converted'!$C$2:$C$651,"ED",'Pres Converted'!$B$2:$B$651,$BE27)</f>
        <v>908</v>
      </c>
      <c r="BP27" s="211">
        <f>SUMIFS('Pres Converted'!Q$2:Q$651,'Pres Converted'!$D$2:$D$651,$BF27,'Pres Converted'!$C$2:$C$651,"ED",'Pres Converted'!$B$2:$B$651,$BE27)</f>
        <v>9</v>
      </c>
      <c r="BQ27" s="211">
        <f>SUMIFS('Pres Converted'!R$2:R$651,'Pres Converted'!$D$2:$D$651,$BF27,'Pres Converted'!$C$2:$C$651,"ED",'Pres Converted'!$B$2:$B$651,$BE27)</f>
        <v>7</v>
      </c>
      <c r="BR27" s="211">
        <f>BG27/SUMIF('BY HD'!$A$3:$A$42,$BE27,'BY HD'!$B$3:$B$42)</f>
        <v>1</v>
      </c>
      <c r="BS27" s="211">
        <f>$BR27*SUMIF('BY HD'!$A$3:$A$42,$BE27,'BY HD'!W$3:W$42)</f>
        <v>358</v>
      </c>
      <c r="BT27" s="211">
        <f>$BR27*SUMIF('BY HD'!$A$3:$A$42,$BE27,'BY HD'!X$3:X$42)</f>
        <v>117</v>
      </c>
      <c r="BU27" s="211">
        <f>$BR27*SUMIF('BY HD'!$A$3:$A$42,$BE27,'BY HD'!Y$3:Y$42)</f>
        <v>139</v>
      </c>
      <c r="BV27" s="211">
        <f>$BR27*SUMIF('BY HD'!$A$3:$A$42,$BE27,'BY HD'!Z$3:Z$42)</f>
        <v>0</v>
      </c>
      <c r="BW27" s="211">
        <f>$BR27*SUMIF('BY HD'!$A$3:$A$42,$BE27,'BY HD'!AA$3:AA$42)</f>
        <v>1</v>
      </c>
      <c r="BX27" s="211">
        <f>$BR27*SUMIF('BY HD'!$A$3:$A$42,$BE27,'BY HD'!AB$3:AB$42)</f>
        <v>0</v>
      </c>
      <c r="BY27" s="211">
        <f>$BR27*SUMIF('BY HD'!$A$3:$A$42,$BE27,'BY HD'!AC$3:AC$42)</f>
        <v>0</v>
      </c>
      <c r="BZ27" s="211">
        <f>$BR27*SUMIF('BY HD'!$A$3:$A$42,$BE27,'BY HD'!AD$3:AD$42)</f>
        <v>4</v>
      </c>
      <c r="CA27" s="211">
        <f>$BR27*SUMIF('BY HD'!$A$3:$A$42,$BE27,'BY HD'!AE$3:AE$42)</f>
        <v>96</v>
      </c>
      <c r="CB27" s="211">
        <f>$BR27*SUMIF('BY HD'!$A$3:$A$42,$BE27,'BY HD'!AF$3:AF$42)</f>
        <v>0</v>
      </c>
      <c r="CC27" s="211">
        <f>$BR27*SUMIF('BY HD'!$A$3:$A$42,$BE27,'BY HD'!AG$3:AG$42)</f>
        <v>1</v>
      </c>
      <c r="CD27" s="211">
        <f>$BR27*SUMIF('BY HD'!$A$3:$A$42,$BE27,'BY HD'!AR$3:AR$42)</f>
        <v>907</v>
      </c>
      <c r="CE27" s="211">
        <f>$BR27*SUMIF('BY HD'!$A$3:$A$42,$BE27,'BY HD'!AS$3:AS$42)</f>
        <v>236</v>
      </c>
      <c r="CF27" s="211">
        <f>$BR27*SUMIF('BY HD'!$A$3:$A$42,$BE27,'BY HD'!AT$3:AT$42)</f>
        <v>338</v>
      </c>
      <c r="CG27" s="211">
        <f>$BR27*SUMIF('BY HD'!$A$3:$A$42,$BE27,'BY HD'!AU$3:AU$42)</f>
        <v>5</v>
      </c>
      <c r="CH27" s="211">
        <f>$BR27*SUMIF('BY HD'!$A$3:$A$42,$BE27,'BY HD'!AV$3:AV$42)</f>
        <v>4</v>
      </c>
      <c r="CI27" s="211">
        <f>$BR27*SUMIF('BY HD'!$A$3:$A$42,$BE27,'BY HD'!AW$3:AW$42)</f>
        <v>3</v>
      </c>
      <c r="CJ27" s="211">
        <f>$BR27*SUMIF('BY HD'!$A$3:$A$42,$BE27,'BY HD'!AX$3:AX$42)</f>
        <v>2</v>
      </c>
      <c r="CK27" s="211">
        <f>$BR27*SUMIF('BY HD'!$A$3:$A$42,$BE27,'BY HD'!AY$3:AY$42)</f>
        <v>2</v>
      </c>
      <c r="CL27" s="211">
        <f>$BR27*SUMIF('BY HD'!$A$3:$A$42,$BE27,'BY HD'!AZ$3:AZ$42)</f>
        <v>316</v>
      </c>
      <c r="CM27" s="211">
        <f>$BR27*SUMIF('BY HD'!$A$3:$A$42,$BE27,'BY HD'!BA$3:BA$42)</f>
        <v>0</v>
      </c>
      <c r="CN27" s="211">
        <f>$BR27*SUMIF('BY HD'!$A$3:$A$42,$BE27,'BY HD'!BB$3:BB$42)</f>
        <v>1</v>
      </c>
      <c r="CO27" s="211">
        <f t="shared" si="13"/>
        <v>4633</v>
      </c>
      <c r="CP27" s="211">
        <f t="shared" si="14"/>
        <v>1375</v>
      </c>
      <c r="CQ27" s="211">
        <f t="shared" si="15"/>
        <v>1814</v>
      </c>
      <c r="CR27" s="211">
        <f t="shared" si="16"/>
        <v>11</v>
      </c>
      <c r="CS27" s="211">
        <f t="shared" si="17"/>
        <v>28</v>
      </c>
      <c r="CT27" s="211">
        <f t="shared" si="18"/>
        <v>10</v>
      </c>
      <c r="CU27" s="211">
        <f t="shared" si="19"/>
        <v>24</v>
      </c>
      <c r="CV27" s="211">
        <f t="shared" si="20"/>
        <v>33</v>
      </c>
      <c r="CW27" s="211">
        <f t="shared" si="21"/>
        <v>1320</v>
      </c>
      <c r="CX27" s="211">
        <f t="shared" si="22"/>
        <v>9</v>
      </c>
      <c r="CY27" s="211">
        <f t="shared" si="23"/>
        <v>9</v>
      </c>
      <c r="CZ27" s="211"/>
      <c r="DA27" s="211"/>
      <c r="DB27" s="211"/>
    </row>
    <row r="28" spans="1:106" x14ac:dyDescent="0.25">
      <c r="A28" s="211" t="s">
        <v>6008</v>
      </c>
      <c r="B28" s="211" t="s">
        <v>5920</v>
      </c>
      <c r="C28" s="211" t="s">
        <v>5920</v>
      </c>
      <c r="D28">
        <f>SUMIFS('Pres Converted'!S$2:S$623,'Pres Converted'!$C$2:$C$623,"ED",'Pres Converted'!$D$2:$D$623,$C28)</f>
        <v>1028</v>
      </c>
      <c r="E28">
        <f>SUMIFS('Pres Converted'!I$2:I$623,'Pres Converted'!$C$2:$C$623,"ED",'Pres Converted'!$D$2:$D$623,$C28)</f>
        <v>455</v>
      </c>
      <c r="F28">
        <f>SUMIFS('Pres Converted'!J$2:J$623,'Pres Converted'!$C$2:$C$623,"ED",'Pres Converted'!$D$2:$D$623,$C28)</f>
        <v>217</v>
      </c>
      <c r="G28">
        <f>SUMIFS('Pres Converted'!K$2:K$623,'Pres Converted'!$C$2:$C$623,"ED",'Pres Converted'!$D$2:$D$623,$C28)</f>
        <v>1</v>
      </c>
      <c r="H28">
        <f>SUMIFS('Pres Converted'!L$2:L$623,'Pres Converted'!$C$2:$C$623,"ED",'Pres Converted'!$D$2:$D$623,$C28)</f>
        <v>5</v>
      </c>
      <c r="I28">
        <f>SUMIFS('Pres Converted'!M$2:M$623,'Pres Converted'!$C$2:$C$623,"ED",'Pres Converted'!$D$2:$D$623,$C28)</f>
        <v>0</v>
      </c>
      <c r="J28">
        <f>SUMIFS('Pres Converted'!N$2:N$623,'Pres Converted'!$C$2:$C$623,"ED",'Pres Converted'!$D$2:$D$623,$C28)</f>
        <v>1</v>
      </c>
      <c r="K28">
        <f>SUMIFS('Pres Converted'!O$2:O$623,'Pres Converted'!$C$2:$C$623,"ED",'Pres Converted'!$D$2:$D$623,$C28)</f>
        <v>5</v>
      </c>
      <c r="L28">
        <f>SUMIFS('Pres Converted'!P$2:P$623,'Pres Converted'!$C$2:$C$623,"ED",'Pres Converted'!$D$2:$D$623,$C28)</f>
        <v>342</v>
      </c>
      <c r="M28">
        <f>SUMIFS('Pres Converted'!Q$2:Q$623,'Pres Converted'!$C$2:$C$623,"ED",'Pres Converted'!$D$2:$D$623,$C28)</f>
        <v>2</v>
      </c>
      <c r="N28">
        <f>SUMIFS('Pres Converted'!R$2:R$623,'Pres Converted'!$C$2:$C$623,"ED",'Pres Converted'!$D$2:$D$623,$C28)</f>
        <v>0</v>
      </c>
      <c r="O28">
        <f t="shared" si="0"/>
        <v>0.44260700389105057</v>
      </c>
      <c r="P28">
        <f t="shared" si="1"/>
        <v>9.727626459143969E-4</v>
      </c>
      <c r="Q28">
        <f t="shared" si="2"/>
        <v>0.21108949416342412</v>
      </c>
      <c r="R28">
        <f t="shared" si="3"/>
        <v>4.8638132295719845E-3</v>
      </c>
      <c r="S28">
        <f t="shared" si="4"/>
        <v>0.33268482490272372</v>
      </c>
      <c r="T28">
        <f t="shared" si="5"/>
        <v>4.8638132295719845E-3</v>
      </c>
      <c r="U28">
        <f t="shared" si="6"/>
        <v>0</v>
      </c>
      <c r="V28">
        <f t="shared" si="7"/>
        <v>9.727626459143969E-4</v>
      </c>
      <c r="W28">
        <f t="shared" si="8"/>
        <v>1.9455252918287938E-3</v>
      </c>
      <c r="X28">
        <f t="shared" si="9"/>
        <v>0</v>
      </c>
      <c r="Y28" s="193">
        <f t="shared" si="10"/>
        <v>0.44260700389105057</v>
      </c>
      <c r="AT28" s="193">
        <v>9</v>
      </c>
      <c r="AU28" s="198" t="s">
        <v>5929</v>
      </c>
      <c r="BA28">
        <f t="shared" si="24"/>
        <v>26</v>
      </c>
      <c r="BB28">
        <f t="shared" si="11"/>
        <v>1</v>
      </c>
      <c r="BE28" s="211" t="s">
        <v>6038</v>
      </c>
      <c r="BF28" s="211" t="s">
        <v>5929</v>
      </c>
      <c r="BG28" s="211">
        <f>SUMIFS('Pres Converted'!$S$2:S$651,'Pres Converted'!$D$2:$D$651,$BF28,'Pres Converted'!$C$2:$C$651,"ED",'Pres Converted'!$B$2:$B$651,$BE28)</f>
        <v>4913</v>
      </c>
      <c r="BH28" s="211">
        <f>SUMIFS('Pres Converted'!I$2:I$651,'Pres Converted'!$D$2:$D$651,$BF28,'Pres Converted'!$C$2:$C$651,"ED",'Pres Converted'!$B$2:$B$651,$BE28)</f>
        <v>2050</v>
      </c>
      <c r="BI28" s="211">
        <f>SUMIFS('Pres Converted'!J$2:J$651,'Pres Converted'!$D$2:$D$651,$BF28,'Pres Converted'!$C$2:$C$651,"ED",'Pres Converted'!$B$2:$B$651,$BE28)</f>
        <v>1356</v>
      </c>
      <c r="BJ28" s="211">
        <f>SUMIFS('Pres Converted'!K$2:K$651,'Pres Converted'!$D$2:$D$651,$BF28,'Pres Converted'!$C$2:$C$651,"ED",'Pres Converted'!$B$2:$B$651,$BE28)</f>
        <v>2</v>
      </c>
      <c r="BK28" s="211">
        <f>SUMIFS('Pres Converted'!L$2:L$651,'Pres Converted'!$D$2:$D$651,$BF28,'Pres Converted'!$C$2:$C$651,"ED",'Pres Converted'!$B$2:$B$651,$BE28)</f>
        <v>24</v>
      </c>
      <c r="BL28" s="211">
        <f>SUMIFS('Pres Converted'!M$2:M$651,'Pres Converted'!$D$2:$D$651,$BF28,'Pres Converted'!$C$2:$C$651,"ED",'Pres Converted'!$B$2:$B$651,$BE28)</f>
        <v>8</v>
      </c>
      <c r="BM28" s="211">
        <f>SUMIFS('Pres Converted'!N$2:N$651,'Pres Converted'!$D$2:$D$651,$BF28,'Pres Converted'!$C$2:$C$651,"ED",'Pres Converted'!$B$2:$B$651,$BE28)</f>
        <v>14</v>
      </c>
      <c r="BN28" s="211">
        <f>SUMIFS('Pres Converted'!O$2:O$651,'Pres Converted'!$D$2:$D$651,$BF28,'Pres Converted'!$C$2:$C$651,"ED",'Pres Converted'!$B$2:$B$651,$BE28)</f>
        <v>23</v>
      </c>
      <c r="BO28" s="211">
        <f>SUMIFS('Pres Converted'!P$2:P$651,'Pres Converted'!$D$2:$D$651,$BF28,'Pres Converted'!$C$2:$C$651,"ED",'Pres Converted'!$B$2:$B$651,$BE28)</f>
        <v>1426</v>
      </c>
      <c r="BP28" s="211">
        <f>SUMIFS('Pres Converted'!Q$2:Q$651,'Pres Converted'!$D$2:$D$651,$BF28,'Pres Converted'!$C$2:$C$651,"ED",'Pres Converted'!$B$2:$B$651,$BE28)</f>
        <v>4</v>
      </c>
      <c r="BQ28" s="211">
        <f>SUMIFS('Pres Converted'!R$2:R$651,'Pres Converted'!$D$2:$D$651,$BF28,'Pres Converted'!$C$2:$C$651,"ED",'Pres Converted'!$B$2:$B$651,$BE28)</f>
        <v>6</v>
      </c>
      <c r="BR28" s="211">
        <f>BG28/SUMIF('BY HD'!$A$3:$A$42,$BE28,'BY HD'!$B$3:$B$42)</f>
        <v>1</v>
      </c>
      <c r="BS28" s="211">
        <f>$BR28*SUMIF('BY HD'!$A$3:$A$42,$BE28,'BY HD'!W$3:W$42)</f>
        <v>674</v>
      </c>
      <c r="BT28" s="211">
        <f>$BR28*SUMIF('BY HD'!$A$3:$A$42,$BE28,'BY HD'!X$3:X$42)</f>
        <v>284</v>
      </c>
      <c r="BU28" s="211">
        <f>$BR28*SUMIF('BY HD'!$A$3:$A$42,$BE28,'BY HD'!Y$3:Y$42)</f>
        <v>201</v>
      </c>
      <c r="BV28" s="211">
        <f>$BR28*SUMIF('BY HD'!$A$3:$A$42,$BE28,'BY HD'!Z$3:Z$42)</f>
        <v>2</v>
      </c>
      <c r="BW28" s="211">
        <f>$BR28*SUMIF('BY HD'!$A$3:$A$42,$BE28,'BY HD'!AA$3:AA$42)</f>
        <v>1</v>
      </c>
      <c r="BX28" s="211">
        <f>$BR28*SUMIF('BY HD'!$A$3:$A$42,$BE28,'BY HD'!AB$3:AB$42)</f>
        <v>0</v>
      </c>
      <c r="BY28" s="211">
        <f>$BR28*SUMIF('BY HD'!$A$3:$A$42,$BE28,'BY HD'!AC$3:AC$42)</f>
        <v>0</v>
      </c>
      <c r="BZ28" s="211">
        <f>$BR28*SUMIF('BY HD'!$A$3:$A$42,$BE28,'BY HD'!AD$3:AD$42)</f>
        <v>3</v>
      </c>
      <c r="CA28" s="211">
        <f>$BR28*SUMIF('BY HD'!$A$3:$A$42,$BE28,'BY HD'!AE$3:AE$42)</f>
        <v>183</v>
      </c>
      <c r="CB28" s="211">
        <f>$BR28*SUMIF('BY HD'!$A$3:$A$42,$BE28,'BY HD'!AF$3:AF$42)</f>
        <v>0</v>
      </c>
      <c r="CC28" s="211">
        <f>$BR28*SUMIF('BY HD'!$A$3:$A$42,$BE28,'BY HD'!AG$3:AG$42)</f>
        <v>0</v>
      </c>
      <c r="CD28" s="211">
        <f>$BR28*SUMIF('BY HD'!$A$3:$A$42,$BE28,'BY HD'!AR$3:AR$42)</f>
        <v>836</v>
      </c>
      <c r="CE28" s="211">
        <f>$BR28*SUMIF('BY HD'!$A$3:$A$42,$BE28,'BY HD'!AS$3:AS$42)</f>
        <v>289</v>
      </c>
      <c r="CF28" s="211">
        <f>$BR28*SUMIF('BY HD'!$A$3:$A$42,$BE28,'BY HD'!AT$3:AT$42)</f>
        <v>192</v>
      </c>
      <c r="CG28" s="211">
        <f>$BR28*SUMIF('BY HD'!$A$3:$A$42,$BE28,'BY HD'!AU$3:AU$42)</f>
        <v>1</v>
      </c>
      <c r="CH28" s="211">
        <f>$BR28*SUMIF('BY HD'!$A$3:$A$42,$BE28,'BY HD'!AV$3:AV$42)</f>
        <v>1</v>
      </c>
      <c r="CI28" s="211">
        <f>$BR28*SUMIF('BY HD'!$A$3:$A$42,$BE28,'BY HD'!AW$3:AW$42)</f>
        <v>0</v>
      </c>
      <c r="CJ28" s="211">
        <f>$BR28*SUMIF('BY HD'!$A$3:$A$42,$BE28,'BY HD'!AX$3:AX$42)</f>
        <v>1</v>
      </c>
      <c r="CK28" s="211">
        <f>$BR28*SUMIF('BY HD'!$A$3:$A$42,$BE28,'BY HD'!AY$3:AY$42)</f>
        <v>1</v>
      </c>
      <c r="CL28" s="211">
        <f>$BR28*SUMIF('BY HD'!$A$3:$A$42,$BE28,'BY HD'!AZ$3:AZ$42)</f>
        <v>349</v>
      </c>
      <c r="CM28" s="211">
        <f>$BR28*SUMIF('BY HD'!$A$3:$A$42,$BE28,'BY HD'!BA$3:BA$42)</f>
        <v>0</v>
      </c>
      <c r="CN28" s="211">
        <f>$BR28*SUMIF('BY HD'!$A$3:$A$42,$BE28,'BY HD'!BB$3:BB$42)</f>
        <v>2</v>
      </c>
      <c r="CO28" s="211">
        <f t="shared" si="13"/>
        <v>6423</v>
      </c>
      <c r="CP28" s="211">
        <f t="shared" si="14"/>
        <v>2623</v>
      </c>
      <c r="CQ28" s="211">
        <f t="shared" si="15"/>
        <v>1749</v>
      </c>
      <c r="CR28" s="211">
        <f t="shared" si="16"/>
        <v>5</v>
      </c>
      <c r="CS28" s="211">
        <f t="shared" si="17"/>
        <v>26</v>
      </c>
      <c r="CT28" s="211">
        <f t="shared" si="18"/>
        <v>8</v>
      </c>
      <c r="CU28" s="211">
        <f t="shared" si="19"/>
        <v>15</v>
      </c>
      <c r="CV28" s="211">
        <f t="shared" si="20"/>
        <v>27</v>
      </c>
      <c r="CW28" s="211">
        <f t="shared" si="21"/>
        <v>1958</v>
      </c>
      <c r="CX28" s="211">
        <f t="shared" si="22"/>
        <v>4</v>
      </c>
      <c r="CY28" s="211">
        <f t="shared" si="23"/>
        <v>8</v>
      </c>
      <c r="CZ28" s="211"/>
      <c r="DA28" s="211"/>
      <c r="DB28" s="211"/>
    </row>
    <row r="29" spans="1:106" x14ac:dyDescent="0.25">
      <c r="A29" s="211" t="s">
        <v>6009</v>
      </c>
      <c r="B29" s="211" t="s">
        <v>5926</v>
      </c>
      <c r="C29" s="211" t="s">
        <v>5926</v>
      </c>
      <c r="D29">
        <f>SUMIFS('Pres Converted'!S$2:S$623,'Pres Converted'!$C$2:$C$623,"ED",'Pres Converted'!$D$2:$D$623,$C29)</f>
        <v>235</v>
      </c>
      <c r="E29">
        <f>SUMIFS('Pres Converted'!I$2:I$623,'Pres Converted'!$C$2:$C$623,"ED",'Pres Converted'!$D$2:$D$623,$C29)</f>
        <v>94</v>
      </c>
      <c r="F29">
        <f>SUMIFS('Pres Converted'!J$2:J$623,'Pres Converted'!$C$2:$C$623,"ED",'Pres Converted'!$D$2:$D$623,$C29)</f>
        <v>82</v>
      </c>
      <c r="G29">
        <f>SUMIFS('Pres Converted'!K$2:K$623,'Pres Converted'!$C$2:$C$623,"ED",'Pres Converted'!$D$2:$D$623,$C29)</f>
        <v>1</v>
      </c>
      <c r="H29">
        <f>SUMIFS('Pres Converted'!L$2:L$623,'Pres Converted'!$C$2:$C$623,"ED",'Pres Converted'!$D$2:$D$623,$C29)</f>
        <v>0</v>
      </c>
      <c r="I29">
        <f>SUMIFS('Pres Converted'!M$2:M$623,'Pres Converted'!$C$2:$C$623,"ED",'Pres Converted'!$D$2:$D$623,$C29)</f>
        <v>0</v>
      </c>
      <c r="J29">
        <f>SUMIFS('Pres Converted'!N$2:N$623,'Pres Converted'!$C$2:$C$623,"ED",'Pres Converted'!$D$2:$D$623,$C29)</f>
        <v>1</v>
      </c>
      <c r="K29">
        <f>SUMIFS('Pres Converted'!O$2:O$623,'Pres Converted'!$C$2:$C$623,"ED",'Pres Converted'!$D$2:$D$623,$C29)</f>
        <v>0</v>
      </c>
      <c r="L29">
        <f>SUMIFS('Pres Converted'!P$2:P$623,'Pres Converted'!$C$2:$C$623,"ED",'Pres Converted'!$D$2:$D$623,$C29)</f>
        <v>57</v>
      </c>
      <c r="M29">
        <f>SUMIFS('Pres Converted'!Q$2:Q$623,'Pres Converted'!$C$2:$C$623,"ED",'Pres Converted'!$D$2:$D$623,$C29)</f>
        <v>0</v>
      </c>
      <c r="N29">
        <f>SUMIFS('Pres Converted'!R$2:R$623,'Pres Converted'!$C$2:$C$623,"ED",'Pres Converted'!$D$2:$D$623,$C29)</f>
        <v>0</v>
      </c>
      <c r="O29">
        <f t="shared" si="0"/>
        <v>0.4</v>
      </c>
      <c r="P29">
        <f t="shared" si="1"/>
        <v>4.2553191489361703E-3</v>
      </c>
      <c r="Q29">
        <f t="shared" si="2"/>
        <v>0.34893617021276596</v>
      </c>
      <c r="R29">
        <f t="shared" si="3"/>
        <v>0</v>
      </c>
      <c r="S29">
        <f t="shared" si="4"/>
        <v>0.24255319148936169</v>
      </c>
      <c r="T29">
        <f t="shared" si="5"/>
        <v>0</v>
      </c>
      <c r="U29">
        <f t="shared" si="6"/>
        <v>0</v>
      </c>
      <c r="V29">
        <f t="shared" si="7"/>
        <v>4.2553191489361703E-3</v>
      </c>
      <c r="W29">
        <f t="shared" si="8"/>
        <v>0</v>
      </c>
      <c r="X29">
        <f t="shared" si="9"/>
        <v>0</v>
      </c>
      <c r="Y29" s="193">
        <f t="shared" si="10"/>
        <v>0.4</v>
      </c>
      <c r="AT29" s="193">
        <v>9</v>
      </c>
      <c r="AU29" s="198" t="s">
        <v>5928</v>
      </c>
      <c r="BA29">
        <f t="shared" si="24"/>
        <v>27</v>
      </c>
      <c r="BB29">
        <f t="shared" si="11"/>
        <v>1</v>
      </c>
      <c r="BE29" s="211" t="s">
        <v>6039</v>
      </c>
      <c r="BF29" s="211" t="s">
        <v>5929</v>
      </c>
      <c r="BG29" s="211">
        <f>SUMIFS('Pres Converted'!$S$2:S$651,'Pres Converted'!$D$2:$D$651,$BF29,'Pres Converted'!$C$2:$C$651,"ED",'Pres Converted'!$B$2:$B$651,$BE29)</f>
        <v>6654</v>
      </c>
      <c r="BH29" s="211">
        <f>SUMIFS('Pres Converted'!I$2:I$651,'Pres Converted'!$D$2:$D$651,$BF29,'Pres Converted'!$C$2:$C$651,"ED",'Pres Converted'!$B$2:$B$651,$BE29)</f>
        <v>2916</v>
      </c>
      <c r="BI29" s="211">
        <f>SUMIFS('Pres Converted'!J$2:J$651,'Pres Converted'!$D$2:$D$651,$BF29,'Pres Converted'!$C$2:$C$651,"ED",'Pres Converted'!$B$2:$B$651,$BE29)</f>
        <v>1961</v>
      </c>
      <c r="BJ29" s="211">
        <f>SUMIFS('Pres Converted'!K$2:K$651,'Pres Converted'!$D$2:$D$651,$BF29,'Pres Converted'!$C$2:$C$651,"ED",'Pres Converted'!$B$2:$B$651,$BE29)</f>
        <v>8</v>
      </c>
      <c r="BK29" s="211">
        <f>SUMIFS('Pres Converted'!L$2:L$651,'Pres Converted'!$D$2:$D$651,$BF29,'Pres Converted'!$C$2:$C$651,"ED",'Pres Converted'!$B$2:$B$651,$BE29)</f>
        <v>26</v>
      </c>
      <c r="BL29" s="211">
        <f>SUMIFS('Pres Converted'!M$2:M$651,'Pres Converted'!$D$2:$D$651,$BF29,'Pres Converted'!$C$2:$C$651,"ED",'Pres Converted'!$B$2:$B$651,$BE29)</f>
        <v>12</v>
      </c>
      <c r="BM29" s="211">
        <f>SUMIFS('Pres Converted'!N$2:N$651,'Pres Converted'!$D$2:$D$651,$BF29,'Pres Converted'!$C$2:$C$651,"ED",'Pres Converted'!$B$2:$B$651,$BE29)</f>
        <v>3</v>
      </c>
      <c r="BN29" s="211">
        <f>SUMIFS('Pres Converted'!O$2:O$651,'Pres Converted'!$D$2:$D$651,$BF29,'Pres Converted'!$C$2:$C$651,"ED",'Pres Converted'!$B$2:$B$651,$BE29)</f>
        <v>28</v>
      </c>
      <c r="BO29" s="211">
        <f>SUMIFS('Pres Converted'!P$2:P$651,'Pres Converted'!$D$2:$D$651,$BF29,'Pres Converted'!$C$2:$C$651,"ED",'Pres Converted'!$B$2:$B$651,$BE29)</f>
        <v>1684</v>
      </c>
      <c r="BP29" s="211">
        <f>SUMIFS('Pres Converted'!Q$2:Q$651,'Pres Converted'!$D$2:$D$651,$BF29,'Pres Converted'!$C$2:$C$651,"ED",'Pres Converted'!$B$2:$B$651,$BE29)</f>
        <v>5</v>
      </c>
      <c r="BQ29" s="211">
        <f>SUMIFS('Pres Converted'!R$2:R$651,'Pres Converted'!$D$2:$D$651,$BF29,'Pres Converted'!$C$2:$C$651,"ED",'Pres Converted'!$B$2:$B$651,$BE29)</f>
        <v>11</v>
      </c>
      <c r="BR29" s="211">
        <f>BG29/SUMIF('BY HD'!$A$3:$A$42,$BE29,'BY HD'!$B$3:$B$42)</f>
        <v>1</v>
      </c>
      <c r="BS29" s="211">
        <f>$BR29*SUMIF('BY HD'!$A$3:$A$42,$BE29,'BY HD'!W$3:W$42)</f>
        <v>1122</v>
      </c>
      <c r="BT29" s="211">
        <f>$BR29*SUMIF('BY HD'!$A$3:$A$42,$BE29,'BY HD'!X$3:X$42)</f>
        <v>482</v>
      </c>
      <c r="BU29" s="211">
        <f>$BR29*SUMIF('BY HD'!$A$3:$A$42,$BE29,'BY HD'!Y$3:Y$42)</f>
        <v>383</v>
      </c>
      <c r="BV29" s="211">
        <f>$BR29*SUMIF('BY HD'!$A$3:$A$42,$BE29,'BY HD'!Z$3:Z$42)</f>
        <v>0</v>
      </c>
      <c r="BW29" s="211">
        <f>$BR29*SUMIF('BY HD'!$A$3:$A$42,$BE29,'BY HD'!AA$3:AA$42)</f>
        <v>3</v>
      </c>
      <c r="BX29" s="211">
        <f>$BR29*SUMIF('BY HD'!$A$3:$A$42,$BE29,'BY HD'!AB$3:AB$42)</f>
        <v>0</v>
      </c>
      <c r="BY29" s="211">
        <f>$BR29*SUMIF('BY HD'!$A$3:$A$42,$BE29,'BY HD'!AC$3:AC$42)</f>
        <v>0</v>
      </c>
      <c r="BZ29" s="211">
        <f>$BR29*SUMIF('BY HD'!$A$3:$A$42,$BE29,'BY HD'!AD$3:AD$42)</f>
        <v>5</v>
      </c>
      <c r="CA29" s="211">
        <f>$BR29*SUMIF('BY HD'!$A$3:$A$42,$BE29,'BY HD'!AE$3:AE$42)</f>
        <v>247</v>
      </c>
      <c r="CB29" s="211">
        <f>$BR29*SUMIF('BY HD'!$A$3:$A$42,$BE29,'BY HD'!AF$3:AF$42)</f>
        <v>0</v>
      </c>
      <c r="CC29" s="211">
        <f>$BR29*SUMIF('BY HD'!$A$3:$A$42,$BE29,'BY HD'!AG$3:AG$42)</f>
        <v>2</v>
      </c>
      <c r="CD29" s="211">
        <f>$BR29*SUMIF('BY HD'!$A$3:$A$42,$BE29,'BY HD'!AR$3:AR$42)</f>
        <v>581</v>
      </c>
      <c r="CE29" s="211">
        <f>$BR29*SUMIF('BY HD'!$A$3:$A$42,$BE29,'BY HD'!AS$3:AS$42)</f>
        <v>231</v>
      </c>
      <c r="CF29" s="211">
        <f>$BR29*SUMIF('BY HD'!$A$3:$A$42,$BE29,'BY HD'!AT$3:AT$42)</f>
        <v>139</v>
      </c>
      <c r="CG29" s="211">
        <f>$BR29*SUMIF('BY HD'!$A$3:$A$42,$BE29,'BY HD'!AU$3:AU$42)</f>
        <v>0</v>
      </c>
      <c r="CH29" s="211">
        <f>$BR29*SUMIF('BY HD'!$A$3:$A$42,$BE29,'BY HD'!AV$3:AV$42)</f>
        <v>2</v>
      </c>
      <c r="CI29" s="211">
        <f>$BR29*SUMIF('BY HD'!$A$3:$A$42,$BE29,'BY HD'!AW$3:AW$42)</f>
        <v>1</v>
      </c>
      <c r="CJ29" s="211">
        <f>$BR29*SUMIF('BY HD'!$A$3:$A$42,$BE29,'BY HD'!AX$3:AX$42)</f>
        <v>0</v>
      </c>
      <c r="CK29" s="211">
        <f>$BR29*SUMIF('BY HD'!$A$3:$A$42,$BE29,'BY HD'!AY$3:AY$42)</f>
        <v>4</v>
      </c>
      <c r="CL29" s="211">
        <f>$BR29*SUMIF('BY HD'!$A$3:$A$42,$BE29,'BY HD'!AZ$3:AZ$42)</f>
        <v>203</v>
      </c>
      <c r="CM29" s="211">
        <f>$BR29*SUMIF('BY HD'!$A$3:$A$42,$BE29,'BY HD'!BA$3:BA$42)</f>
        <v>0</v>
      </c>
      <c r="CN29" s="211">
        <f>$BR29*SUMIF('BY HD'!$A$3:$A$42,$BE29,'BY HD'!BB$3:BB$42)</f>
        <v>1</v>
      </c>
      <c r="CO29" s="211">
        <f t="shared" si="13"/>
        <v>8357</v>
      </c>
      <c r="CP29" s="211">
        <f t="shared" si="14"/>
        <v>3629</v>
      </c>
      <c r="CQ29" s="211">
        <f t="shared" si="15"/>
        <v>2483</v>
      </c>
      <c r="CR29" s="211">
        <f t="shared" si="16"/>
        <v>8</v>
      </c>
      <c r="CS29" s="211">
        <f t="shared" si="17"/>
        <v>31</v>
      </c>
      <c r="CT29" s="211">
        <f t="shared" si="18"/>
        <v>13</v>
      </c>
      <c r="CU29" s="211">
        <f t="shared" si="19"/>
        <v>3</v>
      </c>
      <c r="CV29" s="211">
        <f t="shared" si="20"/>
        <v>37</v>
      </c>
      <c r="CW29" s="211">
        <f t="shared" si="21"/>
        <v>2134</v>
      </c>
      <c r="CX29" s="211">
        <f t="shared" si="22"/>
        <v>5</v>
      </c>
      <c r="CY29" s="211">
        <f t="shared" si="23"/>
        <v>14</v>
      </c>
      <c r="CZ29" s="211"/>
      <c r="DA29" s="211"/>
      <c r="DB29" s="211"/>
    </row>
    <row r="30" spans="1:106" x14ac:dyDescent="0.25">
      <c r="A30" s="211" t="s">
        <v>6010</v>
      </c>
      <c r="B30" s="211" t="s">
        <v>6011</v>
      </c>
      <c r="C30" s="211" t="s">
        <v>5935</v>
      </c>
      <c r="D30">
        <f>SUMIFS('Pres Converted'!S$2:S$623,'Pres Converted'!$C$2:$C$623,"ED",'Pres Converted'!$D$2:$D$623,$C30)</f>
        <v>2184</v>
      </c>
      <c r="E30">
        <f>SUMIFS('Pres Converted'!I$2:I$623,'Pres Converted'!$C$2:$C$623,"ED",'Pres Converted'!$D$2:$D$623,$C30)</f>
        <v>791</v>
      </c>
      <c r="F30">
        <f>SUMIFS('Pres Converted'!J$2:J$623,'Pres Converted'!$C$2:$C$623,"ED",'Pres Converted'!$D$2:$D$623,$C30)</f>
        <v>830</v>
      </c>
      <c r="G30">
        <f>SUMIFS('Pres Converted'!K$2:K$623,'Pres Converted'!$C$2:$C$623,"ED",'Pres Converted'!$D$2:$D$623,$C30)</f>
        <v>3</v>
      </c>
      <c r="H30">
        <f>SUMIFS('Pres Converted'!L$2:L$623,'Pres Converted'!$C$2:$C$623,"ED",'Pres Converted'!$D$2:$D$623,$C30)</f>
        <v>14</v>
      </c>
      <c r="I30">
        <f>SUMIFS('Pres Converted'!M$2:M$623,'Pres Converted'!$C$2:$C$623,"ED",'Pres Converted'!$D$2:$D$623,$C30)</f>
        <v>2</v>
      </c>
      <c r="J30">
        <f>SUMIFS('Pres Converted'!N$2:N$623,'Pres Converted'!$C$2:$C$623,"ED",'Pres Converted'!$D$2:$D$623,$C30)</f>
        <v>11</v>
      </c>
      <c r="K30">
        <f>SUMIFS('Pres Converted'!O$2:O$623,'Pres Converted'!$C$2:$C$623,"ED",'Pres Converted'!$D$2:$D$623,$C30)</f>
        <v>3</v>
      </c>
      <c r="L30">
        <f>SUMIFS('Pres Converted'!P$2:P$623,'Pres Converted'!$C$2:$C$623,"ED",'Pres Converted'!$D$2:$D$623,$C30)</f>
        <v>520</v>
      </c>
      <c r="M30">
        <f>SUMIFS('Pres Converted'!Q$2:Q$623,'Pres Converted'!$C$2:$C$623,"ED",'Pres Converted'!$D$2:$D$623,$C30)</f>
        <v>7</v>
      </c>
      <c r="N30">
        <f>SUMIFS('Pres Converted'!R$2:R$623,'Pres Converted'!$C$2:$C$623,"ED",'Pres Converted'!$D$2:$D$623,$C30)</f>
        <v>3</v>
      </c>
      <c r="O30">
        <f t="shared" si="0"/>
        <v>0.36217948717948717</v>
      </c>
      <c r="P30">
        <f t="shared" si="1"/>
        <v>1.3736263736263737E-3</v>
      </c>
      <c r="Q30">
        <f t="shared" si="2"/>
        <v>0.38003663003663002</v>
      </c>
      <c r="R30">
        <f t="shared" si="3"/>
        <v>1.3736263736263737E-3</v>
      </c>
      <c r="S30">
        <f t="shared" si="4"/>
        <v>0.23809523809523808</v>
      </c>
      <c r="T30">
        <f t="shared" si="5"/>
        <v>6.41025641025641E-3</v>
      </c>
      <c r="U30">
        <f t="shared" si="6"/>
        <v>9.1575091575091575E-4</v>
      </c>
      <c r="V30">
        <f t="shared" si="7"/>
        <v>5.036630036630037E-3</v>
      </c>
      <c r="W30">
        <f t="shared" si="8"/>
        <v>3.205128205128205E-3</v>
      </c>
      <c r="X30">
        <f t="shared" si="9"/>
        <v>1.3736263736263737E-3</v>
      </c>
      <c r="Y30" s="193">
        <f t="shared" si="10"/>
        <v>2.38003663003663</v>
      </c>
      <c r="AT30" s="193">
        <v>9</v>
      </c>
      <c r="AU30" s="198">
        <v>0</v>
      </c>
      <c r="BA30">
        <f t="shared" si="24"/>
        <v>28</v>
      </c>
      <c r="BB30">
        <f t="shared" si="11"/>
        <v>1</v>
      </c>
      <c r="BE30" s="211" t="s">
        <v>6040</v>
      </c>
      <c r="BF30" s="211" t="s">
        <v>5929</v>
      </c>
      <c r="BG30" s="211">
        <f>SUMIFS('Pres Converted'!$S$2:S$651,'Pres Converted'!$D$2:$D$651,$BF30,'Pres Converted'!$C$2:$C$651,"ED",'Pres Converted'!$B$2:$B$651,$BE30)</f>
        <v>4858</v>
      </c>
      <c r="BH30" s="211">
        <f>SUMIFS('Pres Converted'!I$2:I$651,'Pres Converted'!$D$2:$D$651,$BF30,'Pres Converted'!$C$2:$C$651,"ED",'Pres Converted'!$B$2:$B$651,$BE30)</f>
        <v>1949</v>
      </c>
      <c r="BI30" s="211">
        <f>SUMIFS('Pres Converted'!J$2:J$651,'Pres Converted'!$D$2:$D$651,$BF30,'Pres Converted'!$C$2:$C$651,"ED",'Pres Converted'!$B$2:$B$651,$BE30)</f>
        <v>1487</v>
      </c>
      <c r="BJ30" s="211">
        <f>SUMIFS('Pres Converted'!K$2:K$651,'Pres Converted'!$D$2:$D$651,$BF30,'Pres Converted'!$C$2:$C$651,"ED",'Pres Converted'!$B$2:$B$651,$BE30)</f>
        <v>3</v>
      </c>
      <c r="BK30" s="211">
        <f>SUMIFS('Pres Converted'!L$2:L$651,'Pres Converted'!$D$2:$D$651,$BF30,'Pres Converted'!$C$2:$C$651,"ED",'Pres Converted'!$B$2:$B$651,$BE30)</f>
        <v>30</v>
      </c>
      <c r="BL30" s="211">
        <f>SUMIFS('Pres Converted'!M$2:M$651,'Pres Converted'!$D$2:$D$651,$BF30,'Pres Converted'!$C$2:$C$651,"ED",'Pres Converted'!$B$2:$B$651,$BE30)</f>
        <v>9</v>
      </c>
      <c r="BM30" s="211">
        <f>SUMIFS('Pres Converted'!N$2:N$651,'Pres Converted'!$D$2:$D$651,$BF30,'Pres Converted'!$C$2:$C$651,"ED",'Pres Converted'!$B$2:$B$651,$BE30)</f>
        <v>6</v>
      </c>
      <c r="BN30" s="211">
        <f>SUMIFS('Pres Converted'!O$2:O$651,'Pres Converted'!$D$2:$D$651,$BF30,'Pres Converted'!$C$2:$C$651,"ED",'Pres Converted'!$B$2:$B$651,$BE30)</f>
        <v>24</v>
      </c>
      <c r="BO30" s="211">
        <f>SUMIFS('Pres Converted'!P$2:P$651,'Pres Converted'!$D$2:$D$651,$BF30,'Pres Converted'!$C$2:$C$651,"ED",'Pres Converted'!$B$2:$B$651,$BE30)</f>
        <v>1341</v>
      </c>
      <c r="BP30" s="211">
        <f>SUMIFS('Pres Converted'!Q$2:Q$651,'Pres Converted'!$D$2:$D$651,$BF30,'Pres Converted'!$C$2:$C$651,"ED",'Pres Converted'!$B$2:$B$651,$BE30)</f>
        <v>4</v>
      </c>
      <c r="BQ30" s="211">
        <f>SUMIFS('Pres Converted'!R$2:R$651,'Pres Converted'!$D$2:$D$651,$BF30,'Pres Converted'!$C$2:$C$651,"ED",'Pres Converted'!$B$2:$B$651,$BE30)</f>
        <v>5</v>
      </c>
      <c r="BR30" s="211">
        <f>BG30/SUMIF('BY HD'!$A$3:$A$42,$BE30,'BY HD'!$B$3:$B$42)</f>
        <v>1</v>
      </c>
      <c r="BS30" s="211">
        <f>$BR30*SUMIF('BY HD'!$A$3:$A$42,$BE30,'BY HD'!W$3:W$42)</f>
        <v>665</v>
      </c>
      <c r="BT30" s="211">
        <f>$BR30*SUMIF('BY HD'!$A$3:$A$42,$BE30,'BY HD'!X$3:X$42)</f>
        <v>271</v>
      </c>
      <c r="BU30" s="211">
        <f>$BR30*SUMIF('BY HD'!$A$3:$A$42,$BE30,'BY HD'!Y$3:Y$42)</f>
        <v>203</v>
      </c>
      <c r="BV30" s="211">
        <f>$BR30*SUMIF('BY HD'!$A$3:$A$42,$BE30,'BY HD'!Z$3:Z$42)</f>
        <v>1</v>
      </c>
      <c r="BW30" s="211">
        <f>$BR30*SUMIF('BY HD'!$A$3:$A$42,$BE30,'BY HD'!AA$3:AA$42)</f>
        <v>8</v>
      </c>
      <c r="BX30" s="211">
        <f>$BR30*SUMIF('BY HD'!$A$3:$A$42,$BE30,'BY HD'!AB$3:AB$42)</f>
        <v>1</v>
      </c>
      <c r="BY30" s="211">
        <f>$BR30*SUMIF('BY HD'!$A$3:$A$42,$BE30,'BY HD'!AC$3:AC$42)</f>
        <v>1</v>
      </c>
      <c r="BZ30" s="211">
        <f>$BR30*SUMIF('BY HD'!$A$3:$A$42,$BE30,'BY HD'!AD$3:AD$42)</f>
        <v>2</v>
      </c>
      <c r="CA30" s="211">
        <f>$BR30*SUMIF('BY HD'!$A$3:$A$42,$BE30,'BY HD'!AE$3:AE$42)</f>
        <v>174</v>
      </c>
      <c r="CB30" s="211">
        <f>$BR30*SUMIF('BY HD'!$A$3:$A$42,$BE30,'BY HD'!AF$3:AF$42)</f>
        <v>1</v>
      </c>
      <c r="CC30" s="211">
        <f>$BR30*SUMIF('BY HD'!$A$3:$A$42,$BE30,'BY HD'!AG$3:AG$42)</f>
        <v>3</v>
      </c>
      <c r="CD30" s="211">
        <f>$BR30*SUMIF('BY HD'!$A$3:$A$42,$BE30,'BY HD'!AR$3:AR$42)</f>
        <v>896</v>
      </c>
      <c r="CE30" s="211">
        <f>$BR30*SUMIF('BY HD'!$A$3:$A$42,$BE30,'BY HD'!AS$3:AS$42)</f>
        <v>319</v>
      </c>
      <c r="CF30" s="211">
        <f>$BR30*SUMIF('BY HD'!$A$3:$A$42,$BE30,'BY HD'!AT$3:AT$42)</f>
        <v>241</v>
      </c>
      <c r="CG30" s="211">
        <f>$BR30*SUMIF('BY HD'!$A$3:$A$42,$BE30,'BY HD'!AU$3:AU$42)</f>
        <v>2</v>
      </c>
      <c r="CH30" s="211">
        <f>$BR30*SUMIF('BY HD'!$A$3:$A$42,$BE30,'BY HD'!AV$3:AV$42)</f>
        <v>3</v>
      </c>
      <c r="CI30" s="211">
        <f>$BR30*SUMIF('BY HD'!$A$3:$A$42,$BE30,'BY HD'!AW$3:AW$42)</f>
        <v>2</v>
      </c>
      <c r="CJ30" s="211">
        <f>$BR30*SUMIF('BY HD'!$A$3:$A$42,$BE30,'BY HD'!AX$3:AX$42)</f>
        <v>2</v>
      </c>
      <c r="CK30" s="211">
        <f>$BR30*SUMIF('BY HD'!$A$3:$A$42,$BE30,'BY HD'!AY$3:AY$42)</f>
        <v>1</v>
      </c>
      <c r="CL30" s="211">
        <f>$BR30*SUMIF('BY HD'!$A$3:$A$42,$BE30,'BY HD'!AZ$3:AZ$42)</f>
        <v>325</v>
      </c>
      <c r="CM30" s="211">
        <f>$BR30*SUMIF('BY HD'!$A$3:$A$42,$BE30,'BY HD'!BA$3:BA$42)</f>
        <v>1</v>
      </c>
      <c r="CN30" s="211">
        <f>$BR30*SUMIF('BY HD'!$A$3:$A$42,$BE30,'BY HD'!BB$3:BB$42)</f>
        <v>0</v>
      </c>
      <c r="CO30" s="211">
        <f t="shared" si="13"/>
        <v>6419</v>
      </c>
      <c r="CP30" s="211">
        <f t="shared" si="14"/>
        <v>2539</v>
      </c>
      <c r="CQ30" s="211">
        <f t="shared" si="15"/>
        <v>1931</v>
      </c>
      <c r="CR30" s="211">
        <f t="shared" si="16"/>
        <v>6</v>
      </c>
      <c r="CS30" s="211">
        <f t="shared" si="17"/>
        <v>41</v>
      </c>
      <c r="CT30" s="211">
        <f t="shared" si="18"/>
        <v>12</v>
      </c>
      <c r="CU30" s="211">
        <f t="shared" si="19"/>
        <v>9</v>
      </c>
      <c r="CV30" s="211">
        <f t="shared" si="20"/>
        <v>27</v>
      </c>
      <c r="CW30" s="211">
        <f t="shared" si="21"/>
        <v>1840</v>
      </c>
      <c r="CX30" s="211">
        <f t="shared" si="22"/>
        <v>6</v>
      </c>
      <c r="CY30" s="211">
        <f t="shared" si="23"/>
        <v>8</v>
      </c>
      <c r="CZ30" s="211"/>
      <c r="DA30" s="211"/>
      <c r="DB30" s="211"/>
    </row>
    <row r="31" spans="1:106" x14ac:dyDescent="0.25">
      <c r="B31" s="211" t="s">
        <v>5968</v>
      </c>
      <c r="D31">
        <f>SUM(D2:D30)</f>
        <v>193276</v>
      </c>
      <c r="E31">
        <f t="shared" ref="E31:N31" si="25">SUM(E2:E30)</f>
        <v>77101</v>
      </c>
      <c r="F31">
        <f t="shared" si="25"/>
        <v>59973</v>
      </c>
      <c r="G31">
        <f t="shared" si="25"/>
        <v>246</v>
      </c>
      <c r="H31">
        <f t="shared" si="25"/>
        <v>1065</v>
      </c>
      <c r="I31">
        <f t="shared" si="25"/>
        <v>351</v>
      </c>
      <c r="J31">
        <f t="shared" si="25"/>
        <v>374</v>
      </c>
      <c r="K31">
        <f t="shared" si="25"/>
        <v>1061</v>
      </c>
      <c r="L31">
        <f t="shared" si="25"/>
        <v>52534</v>
      </c>
      <c r="M31">
        <f t="shared" si="25"/>
        <v>308</v>
      </c>
      <c r="N31">
        <f t="shared" si="25"/>
        <v>263</v>
      </c>
      <c r="O31">
        <f t="shared" si="0"/>
        <v>0.3989165752602496</v>
      </c>
      <c r="P31">
        <f t="shared" si="1"/>
        <v>1.2727912415405947E-3</v>
      </c>
      <c r="Q31">
        <f t="shared" si="2"/>
        <v>0.31029719158095159</v>
      </c>
      <c r="R31">
        <f t="shared" si="3"/>
        <v>5.4895589726608584E-3</v>
      </c>
      <c r="S31">
        <f t="shared" si="4"/>
        <v>0.27180819139468948</v>
      </c>
      <c r="T31">
        <f t="shared" si="5"/>
        <v>5.5102547652062335E-3</v>
      </c>
      <c r="U31">
        <f t="shared" si="6"/>
        <v>1.8160557958567024E-3</v>
      </c>
      <c r="V31">
        <f t="shared" si="7"/>
        <v>1.9350566029926117E-3</v>
      </c>
      <c r="W31">
        <f t="shared" si="8"/>
        <v>1.5935760259939153E-3</v>
      </c>
      <c r="X31">
        <f t="shared" si="9"/>
        <v>1.3607483598584407E-3</v>
      </c>
      <c r="Y31" s="193">
        <f t="shared" si="10"/>
        <v>0.3989165752602496</v>
      </c>
      <c r="AT31" s="193">
        <v>10</v>
      </c>
      <c r="AU31" s="198" t="s">
        <v>5929</v>
      </c>
      <c r="BA31">
        <f t="shared" si="24"/>
        <v>29</v>
      </c>
      <c r="BB31">
        <f t="shared" si="11"/>
        <v>1</v>
      </c>
      <c r="BE31" s="211" t="s">
        <v>6041</v>
      </c>
      <c r="BF31" s="211" t="s">
        <v>5929</v>
      </c>
      <c r="BG31" s="211">
        <f>SUMIFS('Pres Converted'!$S$2:S$651,'Pres Converted'!$D$2:$D$651,$BF31,'Pres Converted'!$C$2:$C$651,"ED",'Pres Converted'!$B$2:$B$651,$BE31)</f>
        <v>5550</v>
      </c>
      <c r="BH31" s="211">
        <f>SUMIFS('Pres Converted'!I$2:I$651,'Pres Converted'!$D$2:$D$651,$BF31,'Pres Converted'!$C$2:$C$651,"ED",'Pres Converted'!$B$2:$B$651,$BE31)</f>
        <v>2271</v>
      </c>
      <c r="BI31" s="211">
        <f>SUMIFS('Pres Converted'!J$2:J$651,'Pres Converted'!$D$2:$D$651,$BF31,'Pres Converted'!$C$2:$C$651,"ED",'Pres Converted'!$B$2:$B$651,$BE31)</f>
        <v>1845</v>
      </c>
      <c r="BJ31" s="211">
        <f>SUMIFS('Pres Converted'!K$2:K$651,'Pres Converted'!$D$2:$D$651,$BF31,'Pres Converted'!$C$2:$C$651,"ED",'Pres Converted'!$B$2:$B$651,$BE31)</f>
        <v>4</v>
      </c>
      <c r="BK31" s="211">
        <f>SUMIFS('Pres Converted'!L$2:L$651,'Pres Converted'!$D$2:$D$651,$BF31,'Pres Converted'!$C$2:$C$651,"ED",'Pres Converted'!$B$2:$B$651,$BE31)</f>
        <v>20</v>
      </c>
      <c r="BL31" s="211">
        <f>SUMIFS('Pres Converted'!M$2:M$651,'Pres Converted'!$D$2:$D$651,$BF31,'Pres Converted'!$C$2:$C$651,"ED",'Pres Converted'!$B$2:$B$651,$BE31)</f>
        <v>5</v>
      </c>
      <c r="BM31" s="211">
        <f>SUMIFS('Pres Converted'!N$2:N$651,'Pres Converted'!$D$2:$D$651,$BF31,'Pres Converted'!$C$2:$C$651,"ED",'Pres Converted'!$B$2:$B$651,$BE31)</f>
        <v>9</v>
      </c>
      <c r="BN31" s="211">
        <f>SUMIFS('Pres Converted'!O$2:O$651,'Pres Converted'!$D$2:$D$651,$BF31,'Pres Converted'!$C$2:$C$651,"ED",'Pres Converted'!$B$2:$B$651,$BE31)</f>
        <v>21</v>
      </c>
      <c r="BO31" s="211">
        <f>SUMIFS('Pres Converted'!P$2:P$651,'Pres Converted'!$D$2:$D$651,$BF31,'Pres Converted'!$C$2:$C$651,"ED",'Pres Converted'!$B$2:$B$651,$BE31)</f>
        <v>1354</v>
      </c>
      <c r="BP31" s="211">
        <f>SUMIFS('Pres Converted'!Q$2:Q$651,'Pres Converted'!$D$2:$D$651,$BF31,'Pres Converted'!$C$2:$C$651,"ED",'Pres Converted'!$B$2:$B$651,$BE31)</f>
        <v>8</v>
      </c>
      <c r="BQ31" s="211">
        <f>SUMIFS('Pres Converted'!R$2:R$651,'Pres Converted'!$D$2:$D$651,$BF31,'Pres Converted'!$C$2:$C$651,"ED",'Pres Converted'!$B$2:$B$651,$BE31)</f>
        <v>13</v>
      </c>
      <c r="BR31" s="211">
        <f>BG31/SUMIF('BY HD'!$A$3:$A$42,$BE31,'BY HD'!$B$3:$B$42)</f>
        <v>1</v>
      </c>
      <c r="BS31" s="211">
        <f>$BR31*SUMIF('BY HD'!$A$3:$A$42,$BE31,'BY HD'!W$3:W$42)</f>
        <v>881</v>
      </c>
      <c r="BT31" s="211">
        <f>$BR31*SUMIF('BY HD'!$A$3:$A$42,$BE31,'BY HD'!X$3:X$42)</f>
        <v>365</v>
      </c>
      <c r="BU31" s="211">
        <f>$BR31*SUMIF('BY HD'!$A$3:$A$42,$BE31,'BY HD'!Y$3:Y$42)</f>
        <v>323</v>
      </c>
      <c r="BV31" s="211">
        <f>$BR31*SUMIF('BY HD'!$A$3:$A$42,$BE31,'BY HD'!Z$3:Z$42)</f>
        <v>1</v>
      </c>
      <c r="BW31" s="211">
        <f>$BR31*SUMIF('BY HD'!$A$3:$A$42,$BE31,'BY HD'!AA$3:AA$42)</f>
        <v>3</v>
      </c>
      <c r="BX31" s="211">
        <f>$BR31*SUMIF('BY HD'!$A$3:$A$42,$BE31,'BY HD'!AB$3:AB$42)</f>
        <v>2</v>
      </c>
      <c r="BY31" s="211">
        <f>$BR31*SUMIF('BY HD'!$A$3:$A$42,$BE31,'BY HD'!AC$3:AC$42)</f>
        <v>2</v>
      </c>
      <c r="BZ31" s="211">
        <f>$BR31*SUMIF('BY HD'!$A$3:$A$42,$BE31,'BY HD'!AD$3:AD$42)</f>
        <v>2</v>
      </c>
      <c r="CA31" s="211">
        <f>$BR31*SUMIF('BY HD'!$A$3:$A$42,$BE31,'BY HD'!AE$3:AE$42)</f>
        <v>183</v>
      </c>
      <c r="CB31" s="211">
        <f>$BR31*SUMIF('BY HD'!$A$3:$A$42,$BE31,'BY HD'!AF$3:AF$42)</f>
        <v>0</v>
      </c>
      <c r="CC31" s="211">
        <f>$BR31*SUMIF('BY HD'!$A$3:$A$42,$BE31,'BY HD'!AG$3:AG$42)</f>
        <v>0</v>
      </c>
      <c r="CD31" s="211">
        <f>$BR31*SUMIF('BY HD'!$A$3:$A$42,$BE31,'BY HD'!AR$3:AR$42)</f>
        <v>794</v>
      </c>
      <c r="CE31" s="211">
        <f>$BR31*SUMIF('BY HD'!$A$3:$A$42,$BE31,'BY HD'!AS$3:AS$42)</f>
        <v>278</v>
      </c>
      <c r="CF31" s="211">
        <f>$BR31*SUMIF('BY HD'!$A$3:$A$42,$BE31,'BY HD'!AT$3:AT$42)</f>
        <v>215</v>
      </c>
      <c r="CG31" s="211">
        <f>$BR31*SUMIF('BY HD'!$A$3:$A$42,$BE31,'BY HD'!AU$3:AU$42)</f>
        <v>1</v>
      </c>
      <c r="CH31" s="211">
        <f>$BR31*SUMIF('BY HD'!$A$3:$A$42,$BE31,'BY HD'!AV$3:AV$42)</f>
        <v>5</v>
      </c>
      <c r="CI31" s="211">
        <f>$BR31*SUMIF('BY HD'!$A$3:$A$42,$BE31,'BY HD'!AW$3:AW$42)</f>
        <v>2</v>
      </c>
      <c r="CJ31" s="211">
        <f>$BR31*SUMIF('BY HD'!$A$3:$A$42,$BE31,'BY HD'!AX$3:AX$42)</f>
        <v>2</v>
      </c>
      <c r="CK31" s="211">
        <f>$BR31*SUMIF('BY HD'!$A$3:$A$42,$BE31,'BY HD'!AY$3:AY$42)</f>
        <v>2</v>
      </c>
      <c r="CL31" s="211">
        <f>$BR31*SUMIF('BY HD'!$A$3:$A$42,$BE31,'BY HD'!AZ$3:AZ$42)</f>
        <v>286</v>
      </c>
      <c r="CM31" s="211">
        <f>$BR31*SUMIF('BY HD'!$A$3:$A$42,$BE31,'BY HD'!BA$3:BA$42)</f>
        <v>0</v>
      </c>
      <c r="CN31" s="211">
        <f>$BR31*SUMIF('BY HD'!$A$3:$A$42,$BE31,'BY HD'!BB$3:BB$42)</f>
        <v>3</v>
      </c>
      <c r="CO31" s="211">
        <f t="shared" si="13"/>
        <v>7225</v>
      </c>
      <c r="CP31" s="211">
        <f t="shared" si="14"/>
        <v>2914</v>
      </c>
      <c r="CQ31" s="211">
        <f t="shared" si="15"/>
        <v>2383</v>
      </c>
      <c r="CR31" s="211">
        <f t="shared" si="16"/>
        <v>6</v>
      </c>
      <c r="CS31" s="211">
        <f t="shared" si="17"/>
        <v>28</v>
      </c>
      <c r="CT31" s="211">
        <f t="shared" si="18"/>
        <v>9</v>
      </c>
      <c r="CU31" s="211">
        <f t="shared" si="19"/>
        <v>13</v>
      </c>
      <c r="CV31" s="211">
        <f t="shared" si="20"/>
        <v>25</v>
      </c>
      <c r="CW31" s="211">
        <f t="shared" si="21"/>
        <v>1823</v>
      </c>
      <c r="CX31" s="211">
        <f t="shared" si="22"/>
        <v>8</v>
      </c>
      <c r="CY31" s="211">
        <f t="shared" si="23"/>
        <v>16</v>
      </c>
      <c r="CZ31" s="211"/>
      <c r="DA31" s="211"/>
      <c r="DB31" s="211"/>
    </row>
    <row r="32" spans="1:106" x14ac:dyDescent="0.25">
      <c r="AT32" s="193">
        <v>10</v>
      </c>
      <c r="AU32" s="198">
        <v>0</v>
      </c>
      <c r="BA32">
        <f t="shared" si="24"/>
        <v>30</v>
      </c>
      <c r="BB32">
        <f t="shared" si="11"/>
        <v>1</v>
      </c>
      <c r="BE32" s="211" t="s">
        <v>6042</v>
      </c>
      <c r="BF32" s="211" t="s">
        <v>5929</v>
      </c>
      <c r="BG32" s="211">
        <f>SUMIFS('Pres Converted'!$S$2:S$651,'Pres Converted'!$D$2:$D$651,$BF32,'Pres Converted'!$C$2:$C$651,"ED",'Pres Converted'!$B$2:$B$651,$BE32)</f>
        <v>5026</v>
      </c>
      <c r="BH32" s="211">
        <f>SUMIFS('Pres Converted'!I$2:I$651,'Pres Converted'!$D$2:$D$651,$BF32,'Pres Converted'!$C$2:$C$651,"ED",'Pres Converted'!$B$2:$B$651,$BE32)</f>
        <v>1880</v>
      </c>
      <c r="BI32" s="211">
        <f>SUMIFS('Pres Converted'!J$2:J$651,'Pres Converted'!$D$2:$D$651,$BF32,'Pres Converted'!$C$2:$C$651,"ED",'Pres Converted'!$B$2:$B$651,$BE32)</f>
        <v>1867</v>
      </c>
      <c r="BJ32" s="211">
        <f>SUMIFS('Pres Converted'!K$2:K$651,'Pres Converted'!$D$2:$D$651,$BF32,'Pres Converted'!$C$2:$C$651,"ED",'Pres Converted'!$B$2:$B$651,$BE32)</f>
        <v>7</v>
      </c>
      <c r="BK32" s="211">
        <f>SUMIFS('Pres Converted'!L$2:L$651,'Pres Converted'!$D$2:$D$651,$BF32,'Pres Converted'!$C$2:$C$651,"ED",'Pres Converted'!$B$2:$B$651,$BE32)</f>
        <v>15</v>
      </c>
      <c r="BL32" s="211">
        <f>SUMIFS('Pres Converted'!M$2:M$651,'Pres Converted'!$D$2:$D$651,$BF32,'Pres Converted'!$C$2:$C$651,"ED",'Pres Converted'!$B$2:$B$651,$BE32)</f>
        <v>14</v>
      </c>
      <c r="BM32" s="211">
        <f>SUMIFS('Pres Converted'!N$2:N$651,'Pres Converted'!$D$2:$D$651,$BF32,'Pres Converted'!$C$2:$C$651,"ED",'Pres Converted'!$B$2:$B$651,$BE32)</f>
        <v>9</v>
      </c>
      <c r="BN32" s="211">
        <f>SUMIFS('Pres Converted'!O$2:O$651,'Pres Converted'!$D$2:$D$651,$BF32,'Pres Converted'!$C$2:$C$651,"ED",'Pres Converted'!$B$2:$B$651,$BE32)</f>
        <v>31</v>
      </c>
      <c r="BO32" s="211">
        <f>SUMIFS('Pres Converted'!P$2:P$651,'Pres Converted'!$D$2:$D$651,$BF32,'Pres Converted'!$C$2:$C$651,"ED",'Pres Converted'!$B$2:$B$651,$BE32)</f>
        <v>1188</v>
      </c>
      <c r="BP32" s="211">
        <f>SUMIFS('Pres Converted'!Q$2:Q$651,'Pres Converted'!$D$2:$D$651,$BF32,'Pres Converted'!$C$2:$C$651,"ED",'Pres Converted'!$B$2:$B$651,$BE32)</f>
        <v>7</v>
      </c>
      <c r="BQ32" s="211">
        <f>SUMIFS('Pres Converted'!R$2:R$651,'Pres Converted'!$D$2:$D$651,$BF32,'Pres Converted'!$C$2:$C$651,"ED",'Pres Converted'!$B$2:$B$651,$BE32)</f>
        <v>8</v>
      </c>
      <c r="BR32" s="211">
        <f>BG32/SUMIF('BY HD'!$A$3:$A$42,$BE32,'BY HD'!$B$3:$B$42)</f>
        <v>1</v>
      </c>
      <c r="BS32" s="211">
        <f>$BR32*SUMIF('BY HD'!$A$3:$A$42,$BE32,'BY HD'!W$3:W$42)</f>
        <v>708</v>
      </c>
      <c r="BT32" s="211">
        <f>$BR32*SUMIF('BY HD'!$A$3:$A$42,$BE32,'BY HD'!X$3:X$42)</f>
        <v>287</v>
      </c>
      <c r="BU32" s="211">
        <f>$BR32*SUMIF('BY HD'!$A$3:$A$42,$BE32,'BY HD'!Y$3:Y$42)</f>
        <v>224</v>
      </c>
      <c r="BV32" s="211">
        <f>$BR32*SUMIF('BY HD'!$A$3:$A$42,$BE32,'BY HD'!Z$3:Z$42)</f>
        <v>0</v>
      </c>
      <c r="BW32" s="211">
        <f>$BR32*SUMIF('BY HD'!$A$3:$A$42,$BE32,'BY HD'!AA$3:AA$42)</f>
        <v>3</v>
      </c>
      <c r="BX32" s="211">
        <f>$BR32*SUMIF('BY HD'!$A$3:$A$42,$BE32,'BY HD'!AB$3:AB$42)</f>
        <v>1</v>
      </c>
      <c r="BY32" s="211">
        <f>$BR32*SUMIF('BY HD'!$A$3:$A$42,$BE32,'BY HD'!AC$3:AC$42)</f>
        <v>0</v>
      </c>
      <c r="BZ32" s="211">
        <f>$BR32*SUMIF('BY HD'!$A$3:$A$42,$BE32,'BY HD'!AD$3:AD$42)</f>
        <v>0</v>
      </c>
      <c r="CA32" s="211">
        <f>$BR32*SUMIF('BY HD'!$A$3:$A$42,$BE32,'BY HD'!AE$3:AE$42)</f>
        <v>189</v>
      </c>
      <c r="CB32" s="211">
        <f>$BR32*SUMIF('BY HD'!$A$3:$A$42,$BE32,'BY HD'!AF$3:AF$42)</f>
        <v>2</v>
      </c>
      <c r="CC32" s="211">
        <f>$BR32*SUMIF('BY HD'!$A$3:$A$42,$BE32,'BY HD'!AG$3:AG$42)</f>
        <v>2</v>
      </c>
      <c r="CD32" s="211">
        <f>$BR32*SUMIF('BY HD'!$A$3:$A$42,$BE32,'BY HD'!AR$3:AR$42)</f>
        <v>898</v>
      </c>
      <c r="CE32" s="211">
        <f>$BR32*SUMIF('BY HD'!$A$3:$A$42,$BE32,'BY HD'!AS$3:AS$42)</f>
        <v>270</v>
      </c>
      <c r="CF32" s="211">
        <f>$BR32*SUMIF('BY HD'!$A$3:$A$42,$BE32,'BY HD'!AT$3:AT$42)</f>
        <v>295</v>
      </c>
      <c r="CG32" s="211">
        <f>$BR32*SUMIF('BY HD'!$A$3:$A$42,$BE32,'BY HD'!AU$3:AU$42)</f>
        <v>3</v>
      </c>
      <c r="CH32" s="211">
        <f>$BR32*SUMIF('BY HD'!$A$3:$A$42,$BE32,'BY HD'!AV$3:AV$42)</f>
        <v>4</v>
      </c>
      <c r="CI32" s="211">
        <f>$BR32*SUMIF('BY HD'!$A$3:$A$42,$BE32,'BY HD'!AW$3:AW$42)</f>
        <v>0</v>
      </c>
      <c r="CJ32" s="211">
        <f>$BR32*SUMIF('BY HD'!$A$3:$A$42,$BE32,'BY HD'!AX$3:AX$42)</f>
        <v>2</v>
      </c>
      <c r="CK32" s="211">
        <f>$BR32*SUMIF('BY HD'!$A$3:$A$42,$BE32,'BY HD'!AY$3:AY$42)</f>
        <v>6</v>
      </c>
      <c r="CL32" s="211">
        <f>$BR32*SUMIF('BY HD'!$A$3:$A$42,$BE32,'BY HD'!AZ$3:AZ$42)</f>
        <v>316</v>
      </c>
      <c r="CM32" s="211">
        <f>$BR32*SUMIF('BY HD'!$A$3:$A$42,$BE32,'BY HD'!BA$3:BA$42)</f>
        <v>1</v>
      </c>
      <c r="CN32" s="211">
        <f>$BR32*SUMIF('BY HD'!$A$3:$A$42,$BE32,'BY HD'!BB$3:BB$42)</f>
        <v>1</v>
      </c>
      <c r="CO32" s="211">
        <f t="shared" si="13"/>
        <v>6632</v>
      </c>
      <c r="CP32" s="211">
        <f t="shared" si="14"/>
        <v>2437</v>
      </c>
      <c r="CQ32" s="211">
        <f t="shared" si="15"/>
        <v>2386</v>
      </c>
      <c r="CR32" s="211">
        <f t="shared" si="16"/>
        <v>10</v>
      </c>
      <c r="CS32" s="211">
        <f t="shared" si="17"/>
        <v>22</v>
      </c>
      <c r="CT32" s="211">
        <f t="shared" si="18"/>
        <v>15</v>
      </c>
      <c r="CU32" s="211">
        <f t="shared" si="19"/>
        <v>11</v>
      </c>
      <c r="CV32" s="211">
        <f t="shared" si="20"/>
        <v>37</v>
      </c>
      <c r="CW32" s="211">
        <f t="shared" si="21"/>
        <v>1693</v>
      </c>
      <c r="CX32" s="211">
        <f t="shared" si="22"/>
        <v>10</v>
      </c>
      <c r="CY32" s="211">
        <f t="shared" si="23"/>
        <v>11</v>
      </c>
      <c r="CZ32" s="211"/>
      <c r="DA32" s="211"/>
      <c r="DB32" s="211"/>
    </row>
    <row r="33" spans="1:106" x14ac:dyDescent="0.25">
      <c r="AT33" s="193">
        <v>11</v>
      </c>
      <c r="AU33" s="198" t="s">
        <v>5929</v>
      </c>
      <c r="BA33">
        <f t="shared" si="24"/>
        <v>31</v>
      </c>
      <c r="BB33">
        <f t="shared" si="11"/>
        <v>1</v>
      </c>
      <c r="BE33" s="211" t="s">
        <v>6043</v>
      </c>
      <c r="BF33" s="211" t="s">
        <v>5929</v>
      </c>
      <c r="BG33" s="211">
        <f>SUMIFS('Pres Converted'!$S$2:S$651,'Pres Converted'!$D$2:$D$651,$BF33,'Pres Converted'!$C$2:$C$651,"ED",'Pres Converted'!$B$2:$B$651,$BE33)</f>
        <v>5629</v>
      </c>
      <c r="BH33" s="211">
        <f>SUMIFS('Pres Converted'!I$2:I$651,'Pres Converted'!$D$2:$D$651,$BF33,'Pres Converted'!$C$2:$C$651,"ED",'Pres Converted'!$B$2:$B$651,$BE33)</f>
        <v>2458</v>
      </c>
      <c r="BI33" s="211">
        <f>SUMIFS('Pres Converted'!J$2:J$651,'Pres Converted'!$D$2:$D$651,$BF33,'Pres Converted'!$C$2:$C$651,"ED",'Pres Converted'!$B$2:$B$651,$BE33)</f>
        <v>1794</v>
      </c>
      <c r="BJ33" s="211">
        <f>SUMIFS('Pres Converted'!K$2:K$651,'Pres Converted'!$D$2:$D$651,$BF33,'Pres Converted'!$C$2:$C$651,"ED",'Pres Converted'!$B$2:$B$651,$BE33)</f>
        <v>7</v>
      </c>
      <c r="BK33" s="211">
        <f>SUMIFS('Pres Converted'!L$2:L$651,'Pres Converted'!$D$2:$D$651,$BF33,'Pres Converted'!$C$2:$C$651,"ED",'Pres Converted'!$B$2:$B$651,$BE33)</f>
        <v>31</v>
      </c>
      <c r="BL33" s="211">
        <f>SUMIFS('Pres Converted'!M$2:M$651,'Pres Converted'!$D$2:$D$651,$BF33,'Pres Converted'!$C$2:$C$651,"ED",'Pres Converted'!$B$2:$B$651,$BE33)</f>
        <v>8</v>
      </c>
      <c r="BM33" s="211">
        <f>SUMIFS('Pres Converted'!N$2:N$651,'Pres Converted'!$D$2:$D$651,$BF33,'Pres Converted'!$C$2:$C$651,"ED",'Pres Converted'!$B$2:$B$651,$BE33)</f>
        <v>16</v>
      </c>
      <c r="BN33" s="211">
        <f>SUMIFS('Pres Converted'!O$2:O$651,'Pres Converted'!$D$2:$D$651,$BF33,'Pres Converted'!$C$2:$C$651,"ED",'Pres Converted'!$B$2:$B$651,$BE33)</f>
        <v>20</v>
      </c>
      <c r="BO33" s="211">
        <f>SUMIFS('Pres Converted'!P$2:P$651,'Pres Converted'!$D$2:$D$651,$BF33,'Pres Converted'!$C$2:$C$651,"ED",'Pres Converted'!$B$2:$B$651,$BE33)</f>
        <v>1288</v>
      </c>
      <c r="BP33" s="211">
        <f>SUMIFS('Pres Converted'!Q$2:Q$651,'Pres Converted'!$D$2:$D$651,$BF33,'Pres Converted'!$C$2:$C$651,"ED",'Pres Converted'!$B$2:$B$651,$BE33)</f>
        <v>2</v>
      </c>
      <c r="BQ33" s="211">
        <f>SUMIFS('Pres Converted'!R$2:R$651,'Pres Converted'!$D$2:$D$651,$BF33,'Pres Converted'!$C$2:$C$651,"ED",'Pres Converted'!$B$2:$B$651,$BE33)</f>
        <v>5</v>
      </c>
      <c r="BR33" s="211">
        <f>BG33/SUMIF('BY HD'!$A$3:$A$42,$BE33,'BY HD'!$B$3:$B$42)</f>
        <v>1</v>
      </c>
      <c r="BS33" s="211">
        <f>$BR33*SUMIF('BY HD'!$A$3:$A$42,$BE33,'BY HD'!W$3:W$42)</f>
        <v>937</v>
      </c>
      <c r="BT33" s="211">
        <f>$BR33*SUMIF('BY HD'!$A$3:$A$42,$BE33,'BY HD'!X$3:X$42)</f>
        <v>450</v>
      </c>
      <c r="BU33" s="211">
        <f>$BR33*SUMIF('BY HD'!$A$3:$A$42,$BE33,'BY HD'!Y$3:Y$42)</f>
        <v>272</v>
      </c>
      <c r="BV33" s="211">
        <f>$BR33*SUMIF('BY HD'!$A$3:$A$42,$BE33,'BY HD'!Z$3:Z$42)</f>
        <v>0</v>
      </c>
      <c r="BW33" s="211">
        <f>$BR33*SUMIF('BY HD'!$A$3:$A$42,$BE33,'BY HD'!AA$3:AA$42)</f>
        <v>0</v>
      </c>
      <c r="BX33" s="211">
        <f>$BR33*SUMIF('BY HD'!$A$3:$A$42,$BE33,'BY HD'!AB$3:AB$42)</f>
        <v>1</v>
      </c>
      <c r="BY33" s="211">
        <f>$BR33*SUMIF('BY HD'!$A$3:$A$42,$BE33,'BY HD'!AC$3:AC$42)</f>
        <v>1</v>
      </c>
      <c r="BZ33" s="211">
        <f>$BR33*SUMIF('BY HD'!$A$3:$A$42,$BE33,'BY HD'!AD$3:AD$42)</f>
        <v>2</v>
      </c>
      <c r="CA33" s="211">
        <f>$BR33*SUMIF('BY HD'!$A$3:$A$42,$BE33,'BY HD'!AE$3:AE$42)</f>
        <v>209</v>
      </c>
      <c r="CB33" s="211">
        <f>$BR33*SUMIF('BY HD'!$A$3:$A$42,$BE33,'BY HD'!AF$3:AF$42)</f>
        <v>1</v>
      </c>
      <c r="CC33" s="211">
        <f>$BR33*SUMIF('BY HD'!$A$3:$A$42,$BE33,'BY HD'!AG$3:AG$42)</f>
        <v>1</v>
      </c>
      <c r="CD33" s="211">
        <f>$BR33*SUMIF('BY HD'!$A$3:$A$42,$BE33,'BY HD'!AR$3:AR$42)</f>
        <v>667</v>
      </c>
      <c r="CE33" s="211">
        <f>$BR33*SUMIF('BY HD'!$A$3:$A$42,$BE33,'BY HD'!AS$3:AS$42)</f>
        <v>256</v>
      </c>
      <c r="CF33" s="211">
        <f>$BR33*SUMIF('BY HD'!$A$3:$A$42,$BE33,'BY HD'!AT$3:AT$42)</f>
        <v>187</v>
      </c>
      <c r="CG33" s="211">
        <f>$BR33*SUMIF('BY HD'!$A$3:$A$42,$BE33,'BY HD'!AU$3:AU$42)</f>
        <v>2</v>
      </c>
      <c r="CH33" s="211">
        <f>$BR33*SUMIF('BY HD'!$A$3:$A$42,$BE33,'BY HD'!AV$3:AV$42)</f>
        <v>2</v>
      </c>
      <c r="CI33" s="211">
        <f>$BR33*SUMIF('BY HD'!$A$3:$A$42,$BE33,'BY HD'!AW$3:AW$42)</f>
        <v>0</v>
      </c>
      <c r="CJ33" s="211">
        <f>$BR33*SUMIF('BY HD'!$A$3:$A$42,$BE33,'BY HD'!AX$3:AX$42)</f>
        <v>2</v>
      </c>
      <c r="CK33" s="211">
        <f>$BR33*SUMIF('BY HD'!$A$3:$A$42,$BE33,'BY HD'!AY$3:AY$42)</f>
        <v>1</v>
      </c>
      <c r="CL33" s="211">
        <f>$BR33*SUMIF('BY HD'!$A$3:$A$42,$BE33,'BY HD'!AZ$3:AZ$42)</f>
        <v>216</v>
      </c>
      <c r="CM33" s="211">
        <f>$BR33*SUMIF('BY HD'!$A$3:$A$42,$BE33,'BY HD'!BA$3:BA$42)</f>
        <v>0</v>
      </c>
      <c r="CN33" s="211">
        <f>$BR33*SUMIF('BY HD'!$A$3:$A$42,$BE33,'BY HD'!BB$3:BB$42)</f>
        <v>1</v>
      </c>
      <c r="CO33" s="211">
        <f t="shared" si="13"/>
        <v>7233</v>
      </c>
      <c r="CP33" s="211">
        <f t="shared" si="14"/>
        <v>3164</v>
      </c>
      <c r="CQ33" s="211">
        <f t="shared" si="15"/>
        <v>2253</v>
      </c>
      <c r="CR33" s="211">
        <f t="shared" si="16"/>
        <v>9</v>
      </c>
      <c r="CS33" s="211">
        <f t="shared" si="17"/>
        <v>33</v>
      </c>
      <c r="CT33" s="211">
        <f t="shared" si="18"/>
        <v>9</v>
      </c>
      <c r="CU33" s="211">
        <f t="shared" si="19"/>
        <v>19</v>
      </c>
      <c r="CV33" s="211">
        <f t="shared" si="20"/>
        <v>23</v>
      </c>
      <c r="CW33" s="211">
        <f t="shared" si="21"/>
        <v>1713</v>
      </c>
      <c r="CX33" s="211">
        <f t="shared" si="22"/>
        <v>3</v>
      </c>
      <c r="CY33" s="211">
        <f t="shared" si="23"/>
        <v>7</v>
      </c>
      <c r="CZ33" s="211"/>
      <c r="DA33" s="211"/>
      <c r="DB33" s="211"/>
    </row>
    <row r="34" spans="1:106" x14ac:dyDescent="0.3">
      <c r="A34" s="219" t="s">
        <v>6012</v>
      </c>
      <c r="B34" s="211" t="s">
        <v>5970</v>
      </c>
      <c r="C34" s="211" t="s">
        <v>5971</v>
      </c>
      <c r="D34" s="212" t="s">
        <v>6087</v>
      </c>
      <c r="E34" s="198" t="s">
        <v>4519</v>
      </c>
      <c r="F34" s="198" t="s">
        <v>4520</v>
      </c>
      <c r="G34" s="198" t="s">
        <v>4521</v>
      </c>
      <c r="H34" s="199" t="s">
        <v>4534</v>
      </c>
      <c r="I34" s="199" t="s">
        <v>4522</v>
      </c>
      <c r="J34" s="199" t="s">
        <v>4523</v>
      </c>
      <c r="K34" s="198" t="s">
        <v>4582</v>
      </c>
      <c r="L34" s="198" t="s">
        <v>4524</v>
      </c>
      <c r="M34" s="199" t="s">
        <v>4525</v>
      </c>
      <c r="N34" s="198" t="s">
        <v>4526</v>
      </c>
      <c r="O34" s="198" t="s">
        <v>5592</v>
      </c>
      <c r="P34" s="198" t="s">
        <v>5593</v>
      </c>
      <c r="Q34" s="198" t="s">
        <v>5594</v>
      </c>
      <c r="R34" s="198" t="s">
        <v>5597</v>
      </c>
      <c r="S34" s="198" t="s">
        <v>5596</v>
      </c>
      <c r="T34" s="198" t="s">
        <v>5598</v>
      </c>
      <c r="U34" s="198" t="s">
        <v>5595</v>
      </c>
      <c r="V34" s="198" t="s">
        <v>5599</v>
      </c>
      <c r="W34" s="198" t="s">
        <v>5600</v>
      </c>
      <c r="X34" s="198" t="s">
        <v>5601</v>
      </c>
      <c r="Y34" s="216" t="s">
        <v>6014</v>
      </c>
      <c r="AT34" s="193">
        <v>11</v>
      </c>
      <c r="AU34" s="198">
        <v>0</v>
      </c>
      <c r="BA34">
        <f t="shared" si="24"/>
        <v>32</v>
      </c>
      <c r="BB34">
        <f t="shared" si="11"/>
        <v>1</v>
      </c>
      <c r="BE34" s="211" t="s">
        <v>6044</v>
      </c>
      <c r="BF34" s="211" t="s">
        <v>5929</v>
      </c>
      <c r="BG34" s="211">
        <f>SUMIFS('Pres Converted'!$S$2:S$651,'Pres Converted'!$D$2:$D$651,$BF34,'Pres Converted'!$C$2:$C$651,"ED",'Pres Converted'!$B$2:$B$651,$BE34)</f>
        <v>2917</v>
      </c>
      <c r="BH34" s="211">
        <f>SUMIFS('Pres Converted'!I$2:I$651,'Pres Converted'!$D$2:$D$651,$BF34,'Pres Converted'!$C$2:$C$651,"ED",'Pres Converted'!$B$2:$B$651,$BE34)</f>
        <v>1330</v>
      </c>
      <c r="BI34" s="211">
        <f>SUMIFS('Pres Converted'!J$2:J$651,'Pres Converted'!$D$2:$D$651,$BF34,'Pres Converted'!$C$2:$C$651,"ED",'Pres Converted'!$B$2:$B$651,$BE34)</f>
        <v>764</v>
      </c>
      <c r="BJ34" s="211">
        <f>SUMIFS('Pres Converted'!K$2:K$651,'Pres Converted'!$D$2:$D$651,$BF34,'Pres Converted'!$C$2:$C$651,"ED",'Pres Converted'!$B$2:$B$651,$BE34)</f>
        <v>4</v>
      </c>
      <c r="BK34" s="211">
        <f>SUMIFS('Pres Converted'!L$2:L$651,'Pres Converted'!$D$2:$D$651,$BF34,'Pres Converted'!$C$2:$C$651,"ED",'Pres Converted'!$B$2:$B$651,$BE34)</f>
        <v>18</v>
      </c>
      <c r="BL34" s="211">
        <f>SUMIFS('Pres Converted'!M$2:M$651,'Pres Converted'!$D$2:$D$651,$BF34,'Pres Converted'!$C$2:$C$651,"ED",'Pres Converted'!$B$2:$B$651,$BE34)</f>
        <v>5</v>
      </c>
      <c r="BM34" s="211">
        <f>SUMIFS('Pres Converted'!N$2:N$651,'Pres Converted'!$D$2:$D$651,$BF34,'Pres Converted'!$C$2:$C$651,"ED",'Pres Converted'!$B$2:$B$651,$BE34)</f>
        <v>4</v>
      </c>
      <c r="BN34" s="211">
        <f>SUMIFS('Pres Converted'!O$2:O$651,'Pres Converted'!$D$2:$D$651,$BF34,'Pres Converted'!$C$2:$C$651,"ED",'Pres Converted'!$B$2:$B$651,$BE34)</f>
        <v>8</v>
      </c>
      <c r="BO34" s="211">
        <f>SUMIFS('Pres Converted'!P$2:P$651,'Pres Converted'!$D$2:$D$651,$BF34,'Pres Converted'!$C$2:$C$651,"ED",'Pres Converted'!$B$2:$B$651,$BE34)</f>
        <v>771</v>
      </c>
      <c r="BP34" s="211">
        <f>SUMIFS('Pres Converted'!Q$2:Q$651,'Pres Converted'!$D$2:$D$651,$BF34,'Pres Converted'!$C$2:$C$651,"ED",'Pres Converted'!$B$2:$B$651,$BE34)</f>
        <v>9</v>
      </c>
      <c r="BQ34" s="211">
        <f>SUMIFS('Pres Converted'!R$2:R$651,'Pres Converted'!$D$2:$D$651,$BF34,'Pres Converted'!$C$2:$C$651,"ED",'Pres Converted'!$B$2:$B$651,$BE34)</f>
        <v>4</v>
      </c>
      <c r="BR34" s="211">
        <f>BG34/SUMIF('BY HD'!$A$3:$A$42,$BE34,'BY HD'!$B$3:$B$42)</f>
        <v>1</v>
      </c>
      <c r="BS34" s="211">
        <f>$BR34*SUMIF('BY HD'!$A$3:$A$42,$BE34,'BY HD'!W$3:W$42)</f>
        <v>851</v>
      </c>
      <c r="BT34" s="211">
        <f>$BR34*SUMIF('BY HD'!$A$3:$A$42,$BE34,'BY HD'!X$3:X$42)</f>
        <v>443</v>
      </c>
      <c r="BU34" s="211">
        <f>$BR34*SUMIF('BY HD'!$A$3:$A$42,$BE34,'BY HD'!Y$3:Y$42)</f>
        <v>203</v>
      </c>
      <c r="BV34" s="211">
        <f>$BR34*SUMIF('BY HD'!$A$3:$A$42,$BE34,'BY HD'!Z$3:Z$42)</f>
        <v>0</v>
      </c>
      <c r="BW34" s="211">
        <f>$BR34*SUMIF('BY HD'!$A$3:$A$42,$BE34,'BY HD'!AA$3:AA$42)</f>
        <v>1</v>
      </c>
      <c r="BX34" s="211">
        <f>$BR34*SUMIF('BY HD'!$A$3:$A$42,$BE34,'BY HD'!AB$3:AB$42)</f>
        <v>1</v>
      </c>
      <c r="BY34" s="211">
        <f>$BR34*SUMIF('BY HD'!$A$3:$A$42,$BE34,'BY HD'!AC$3:AC$42)</f>
        <v>2</v>
      </c>
      <c r="BZ34" s="211">
        <f>$BR34*SUMIF('BY HD'!$A$3:$A$42,$BE34,'BY HD'!AD$3:AD$42)</f>
        <v>2</v>
      </c>
      <c r="CA34" s="211">
        <f>$BR34*SUMIF('BY HD'!$A$3:$A$42,$BE34,'BY HD'!AE$3:AE$42)</f>
        <v>198</v>
      </c>
      <c r="CB34" s="211">
        <f>$BR34*SUMIF('BY HD'!$A$3:$A$42,$BE34,'BY HD'!AF$3:AF$42)</f>
        <v>1</v>
      </c>
      <c r="CC34" s="211">
        <f>$BR34*SUMIF('BY HD'!$A$3:$A$42,$BE34,'BY HD'!AG$3:AG$42)</f>
        <v>0</v>
      </c>
      <c r="CD34" s="211">
        <f>$BR34*SUMIF('BY HD'!$A$3:$A$42,$BE34,'BY HD'!AR$3:AR$42)</f>
        <v>782</v>
      </c>
      <c r="CE34" s="211">
        <f>$BR34*SUMIF('BY HD'!$A$3:$A$42,$BE34,'BY HD'!AS$3:AS$42)</f>
        <v>354</v>
      </c>
      <c r="CF34" s="211">
        <f>$BR34*SUMIF('BY HD'!$A$3:$A$42,$BE34,'BY HD'!AT$3:AT$42)</f>
        <v>172</v>
      </c>
      <c r="CG34" s="211">
        <f>$BR34*SUMIF('BY HD'!$A$3:$A$42,$BE34,'BY HD'!AU$3:AU$42)</f>
        <v>0</v>
      </c>
      <c r="CH34" s="211">
        <f>$BR34*SUMIF('BY HD'!$A$3:$A$42,$BE34,'BY HD'!AV$3:AV$42)</f>
        <v>2</v>
      </c>
      <c r="CI34" s="211">
        <f>$BR34*SUMIF('BY HD'!$A$3:$A$42,$BE34,'BY HD'!AW$3:AW$42)</f>
        <v>0</v>
      </c>
      <c r="CJ34" s="211">
        <f>$BR34*SUMIF('BY HD'!$A$3:$A$42,$BE34,'BY HD'!AX$3:AX$42)</f>
        <v>3</v>
      </c>
      <c r="CK34" s="211">
        <f>$BR34*SUMIF('BY HD'!$A$3:$A$42,$BE34,'BY HD'!AY$3:AY$42)</f>
        <v>1</v>
      </c>
      <c r="CL34" s="211">
        <f>$BR34*SUMIF('BY HD'!$A$3:$A$42,$BE34,'BY HD'!AZ$3:AZ$42)</f>
        <v>248</v>
      </c>
      <c r="CM34" s="211">
        <f>$BR34*SUMIF('BY HD'!$A$3:$A$42,$BE34,'BY HD'!BA$3:BA$42)</f>
        <v>0</v>
      </c>
      <c r="CN34" s="211">
        <f>$BR34*SUMIF('BY HD'!$A$3:$A$42,$BE34,'BY HD'!BB$3:BB$42)</f>
        <v>2</v>
      </c>
      <c r="CO34" s="211">
        <f t="shared" si="13"/>
        <v>4550</v>
      </c>
      <c r="CP34" s="211">
        <f t="shared" si="14"/>
        <v>2127</v>
      </c>
      <c r="CQ34" s="211">
        <f t="shared" si="15"/>
        <v>1139</v>
      </c>
      <c r="CR34" s="211">
        <f t="shared" si="16"/>
        <v>4</v>
      </c>
      <c r="CS34" s="211">
        <f t="shared" si="17"/>
        <v>21</v>
      </c>
      <c r="CT34" s="211">
        <f t="shared" si="18"/>
        <v>6</v>
      </c>
      <c r="CU34" s="211">
        <f t="shared" si="19"/>
        <v>9</v>
      </c>
      <c r="CV34" s="211">
        <f t="shared" si="20"/>
        <v>11</v>
      </c>
      <c r="CW34" s="211">
        <f t="shared" si="21"/>
        <v>1217</v>
      </c>
      <c r="CX34" s="211">
        <f t="shared" si="22"/>
        <v>10</v>
      </c>
      <c r="CY34" s="211">
        <f t="shared" si="23"/>
        <v>6</v>
      </c>
      <c r="CZ34" s="211"/>
      <c r="DA34" s="211"/>
      <c r="DB34" s="211"/>
    </row>
    <row r="35" spans="1:106" x14ac:dyDescent="0.25">
      <c r="A35" s="211" t="s">
        <v>5972</v>
      </c>
      <c r="B35" s="211" t="s">
        <v>5943</v>
      </c>
      <c r="C35" s="211" t="s">
        <v>5943</v>
      </c>
      <c r="D35">
        <f>SUMIF($BF$3:$BF$70,$C68,CO$3:CO$70)</f>
        <v>597.11135611907389</v>
      </c>
      <c r="E35">
        <f t="shared" ref="E35:N35" si="26">SUMIF($BF$3:$BF$70,$C68,CP$3:CP$70)</f>
        <v>284.57442116868799</v>
      </c>
      <c r="F35">
        <f t="shared" si="26"/>
        <v>167.31863285556781</v>
      </c>
      <c r="G35">
        <f t="shared" si="26"/>
        <v>0.71664829106945982</v>
      </c>
      <c r="H35">
        <f t="shared" si="26"/>
        <v>0.57331863285556783</v>
      </c>
      <c r="I35">
        <f t="shared" si="26"/>
        <v>0</v>
      </c>
      <c r="J35">
        <f t="shared" si="26"/>
        <v>0</v>
      </c>
      <c r="K35">
        <f t="shared" si="26"/>
        <v>1.2899669239250275</v>
      </c>
      <c r="L35">
        <f t="shared" si="26"/>
        <v>141.35170893054024</v>
      </c>
      <c r="M35">
        <f t="shared" si="26"/>
        <v>1.286659316427784</v>
      </c>
      <c r="N35">
        <f t="shared" si="26"/>
        <v>0</v>
      </c>
      <c r="O35">
        <f>E35/D35</f>
        <v>0.4765851767051959</v>
      </c>
      <c r="P35">
        <f>G35/D35</f>
        <v>1.200192030724916E-3</v>
      </c>
      <c r="Q35">
        <f>F35/D35</f>
        <v>0.28021344953654126</v>
      </c>
      <c r="R35">
        <f>K35/D35</f>
        <v>2.1603456553048487E-3</v>
      </c>
      <c r="S35">
        <f>L35/D35</f>
        <v>0.23672587614018242</v>
      </c>
      <c r="T35">
        <f>H35/D35</f>
        <v>9.6015362457993285E-4</v>
      </c>
      <c r="U35">
        <f>I35/D35</f>
        <v>0</v>
      </c>
      <c r="V35">
        <f>J35/D35</f>
        <v>0</v>
      </c>
      <c r="W35">
        <f>M35/D35</f>
        <v>2.1548063074707338E-3</v>
      </c>
      <c r="X35">
        <f>N35/D35</f>
        <v>0</v>
      </c>
      <c r="Y35" s="193">
        <f>IF(D35=0,10,IF(MAX(E35:N35)=LARGE(E35:N35,2),9,IF(E35=MAX(E35:N35),O35,IF(G35=MAX(E35:N35),P35+1,IF(F35=MAX(E35:N35),Q35+2,IF(K35=MAX(E35:N35),R35+3,IF(L35=MAX(E35:N35),S35+4,IF(H35=MAX(M35:N35),T35+5,IF(I35=MAX(E35:N35),U35+6,IF(J35=MAX(E35:N35),V35+7,IF(M35=MAX(E35:N35),W35+8,-1)))))))))))</f>
        <v>0.4765851767051959</v>
      </c>
      <c r="AT35" s="193">
        <v>12</v>
      </c>
      <c r="AU35" s="198" t="s">
        <v>5929</v>
      </c>
      <c r="BA35">
        <f t="shared" si="24"/>
        <v>33</v>
      </c>
      <c r="BB35">
        <f t="shared" si="11"/>
        <v>1</v>
      </c>
      <c r="BE35" s="211" t="s">
        <v>6045</v>
      </c>
      <c r="BF35" s="211" t="s">
        <v>5929</v>
      </c>
      <c r="BG35" s="211">
        <f>SUMIFS('Pres Converted'!$S$2:S$651,'Pres Converted'!$D$2:$D$651,$BF35,'Pres Converted'!$C$2:$C$651,"ED",'Pres Converted'!$B$2:$B$651,$BE35)</f>
        <v>5458</v>
      </c>
      <c r="BH35" s="211">
        <f>SUMIFS('Pres Converted'!I$2:I$651,'Pres Converted'!$D$2:$D$651,$BF35,'Pres Converted'!$C$2:$C$651,"ED",'Pres Converted'!$B$2:$B$651,$BE35)</f>
        <v>2560</v>
      </c>
      <c r="BI35" s="211">
        <f>SUMIFS('Pres Converted'!J$2:J$651,'Pres Converted'!$D$2:$D$651,$BF35,'Pres Converted'!$C$2:$C$651,"ED",'Pres Converted'!$B$2:$B$651,$BE35)</f>
        <v>1440</v>
      </c>
      <c r="BJ35" s="211">
        <f>SUMIFS('Pres Converted'!K$2:K$651,'Pres Converted'!$D$2:$D$651,$BF35,'Pres Converted'!$C$2:$C$651,"ED",'Pres Converted'!$B$2:$B$651,$BE35)</f>
        <v>5</v>
      </c>
      <c r="BK35" s="211">
        <f>SUMIFS('Pres Converted'!L$2:L$651,'Pres Converted'!$D$2:$D$651,$BF35,'Pres Converted'!$C$2:$C$651,"ED",'Pres Converted'!$B$2:$B$651,$BE35)</f>
        <v>16</v>
      </c>
      <c r="BL35" s="211">
        <f>SUMIFS('Pres Converted'!M$2:M$651,'Pres Converted'!$D$2:$D$651,$BF35,'Pres Converted'!$C$2:$C$651,"ED",'Pres Converted'!$B$2:$B$651,$BE35)</f>
        <v>6</v>
      </c>
      <c r="BM35" s="211">
        <f>SUMIFS('Pres Converted'!N$2:N$651,'Pres Converted'!$D$2:$D$651,$BF35,'Pres Converted'!$C$2:$C$651,"ED",'Pres Converted'!$B$2:$B$651,$BE35)</f>
        <v>7</v>
      </c>
      <c r="BN35" s="211">
        <f>SUMIFS('Pres Converted'!O$2:O$651,'Pres Converted'!$D$2:$D$651,$BF35,'Pres Converted'!$C$2:$C$651,"ED",'Pres Converted'!$B$2:$B$651,$BE35)</f>
        <v>23</v>
      </c>
      <c r="BO35" s="211">
        <f>SUMIFS('Pres Converted'!P$2:P$651,'Pres Converted'!$D$2:$D$651,$BF35,'Pres Converted'!$C$2:$C$651,"ED",'Pres Converted'!$B$2:$B$651,$BE35)</f>
        <v>1389</v>
      </c>
      <c r="BP35" s="211">
        <f>SUMIFS('Pres Converted'!Q$2:Q$651,'Pres Converted'!$D$2:$D$651,$BF35,'Pres Converted'!$C$2:$C$651,"ED",'Pres Converted'!$B$2:$B$651,$BE35)</f>
        <v>3</v>
      </c>
      <c r="BQ35" s="211">
        <f>SUMIFS('Pres Converted'!R$2:R$651,'Pres Converted'!$D$2:$D$651,$BF35,'Pres Converted'!$C$2:$C$651,"ED",'Pres Converted'!$B$2:$B$651,$BE35)</f>
        <v>9</v>
      </c>
      <c r="BR35" s="211">
        <f>BG35/SUMIF('BY HD'!$A$3:$A$42,$BE35,'BY HD'!$B$3:$B$42)</f>
        <v>1</v>
      </c>
      <c r="BS35" s="211">
        <f>$BR35*SUMIF('BY HD'!$A$3:$A$42,$BE35,'BY HD'!W$3:W$42)</f>
        <v>1052</v>
      </c>
      <c r="BT35" s="211">
        <f>$BR35*SUMIF('BY HD'!$A$3:$A$42,$BE35,'BY HD'!X$3:X$42)</f>
        <v>529</v>
      </c>
      <c r="BU35" s="211">
        <f>$BR35*SUMIF('BY HD'!$A$3:$A$42,$BE35,'BY HD'!Y$3:Y$42)</f>
        <v>268</v>
      </c>
      <c r="BV35" s="211">
        <f>$BR35*SUMIF('BY HD'!$A$3:$A$42,$BE35,'BY HD'!Z$3:Z$42)</f>
        <v>1</v>
      </c>
      <c r="BW35" s="211">
        <f>$BR35*SUMIF('BY HD'!$A$3:$A$42,$BE35,'BY HD'!AA$3:AA$42)</f>
        <v>2</v>
      </c>
      <c r="BX35" s="211">
        <f>$BR35*SUMIF('BY HD'!$A$3:$A$42,$BE35,'BY HD'!AB$3:AB$42)</f>
        <v>0</v>
      </c>
      <c r="BY35" s="211">
        <f>$BR35*SUMIF('BY HD'!$A$3:$A$42,$BE35,'BY HD'!AC$3:AC$42)</f>
        <v>0</v>
      </c>
      <c r="BZ35" s="211">
        <f>$BR35*SUMIF('BY HD'!$A$3:$A$42,$BE35,'BY HD'!AD$3:AD$42)</f>
        <v>3</v>
      </c>
      <c r="CA35" s="211">
        <f>$BR35*SUMIF('BY HD'!$A$3:$A$42,$BE35,'BY HD'!AE$3:AE$42)</f>
        <v>247</v>
      </c>
      <c r="CB35" s="211">
        <f>$BR35*SUMIF('BY HD'!$A$3:$A$42,$BE35,'BY HD'!AF$3:AF$42)</f>
        <v>1</v>
      </c>
      <c r="CC35" s="211">
        <f>$BR35*SUMIF('BY HD'!$A$3:$A$42,$BE35,'BY HD'!AG$3:AG$42)</f>
        <v>1</v>
      </c>
      <c r="CD35" s="211">
        <f>$BR35*SUMIF('BY HD'!$A$3:$A$42,$BE35,'BY HD'!AR$3:AR$42)</f>
        <v>828</v>
      </c>
      <c r="CE35" s="211">
        <f>$BR35*SUMIF('BY HD'!$A$3:$A$42,$BE35,'BY HD'!AS$3:AS$42)</f>
        <v>352</v>
      </c>
      <c r="CF35" s="211">
        <f>$BR35*SUMIF('BY HD'!$A$3:$A$42,$BE35,'BY HD'!AT$3:AT$42)</f>
        <v>168</v>
      </c>
      <c r="CG35" s="211">
        <f>$BR35*SUMIF('BY HD'!$A$3:$A$42,$BE35,'BY HD'!AU$3:AU$42)</f>
        <v>0</v>
      </c>
      <c r="CH35" s="211">
        <f>$BR35*SUMIF('BY HD'!$A$3:$A$42,$BE35,'BY HD'!AV$3:AV$42)</f>
        <v>7</v>
      </c>
      <c r="CI35" s="211">
        <f>$BR35*SUMIF('BY HD'!$A$3:$A$42,$BE35,'BY HD'!AW$3:AW$42)</f>
        <v>1</v>
      </c>
      <c r="CJ35" s="211">
        <f>$BR35*SUMIF('BY HD'!$A$3:$A$42,$BE35,'BY HD'!AX$3:AX$42)</f>
        <v>4</v>
      </c>
      <c r="CK35" s="211">
        <f>$BR35*SUMIF('BY HD'!$A$3:$A$42,$BE35,'BY HD'!AY$3:AY$42)</f>
        <v>1</v>
      </c>
      <c r="CL35" s="211">
        <f>$BR35*SUMIF('BY HD'!$A$3:$A$42,$BE35,'BY HD'!AZ$3:AZ$42)</f>
        <v>294</v>
      </c>
      <c r="CM35" s="211">
        <f>$BR35*SUMIF('BY HD'!$A$3:$A$42,$BE35,'BY HD'!BA$3:BA$42)</f>
        <v>1</v>
      </c>
      <c r="CN35" s="211">
        <f>$BR35*SUMIF('BY HD'!$A$3:$A$42,$BE35,'BY HD'!BB$3:BB$42)</f>
        <v>0</v>
      </c>
      <c r="CO35" s="211">
        <f t="shared" si="13"/>
        <v>7338</v>
      </c>
      <c r="CP35" s="211">
        <f t="shared" si="14"/>
        <v>3441</v>
      </c>
      <c r="CQ35" s="211">
        <f t="shared" si="15"/>
        <v>1876</v>
      </c>
      <c r="CR35" s="211">
        <f t="shared" si="16"/>
        <v>6</v>
      </c>
      <c r="CS35" s="211">
        <f t="shared" si="17"/>
        <v>25</v>
      </c>
      <c r="CT35" s="211">
        <f t="shared" si="18"/>
        <v>7</v>
      </c>
      <c r="CU35" s="211">
        <f t="shared" si="19"/>
        <v>11</v>
      </c>
      <c r="CV35" s="211">
        <f t="shared" si="20"/>
        <v>27</v>
      </c>
      <c r="CW35" s="211">
        <f t="shared" si="21"/>
        <v>1930</v>
      </c>
      <c r="CX35" s="211">
        <f t="shared" si="22"/>
        <v>5</v>
      </c>
      <c r="CY35" s="211">
        <f t="shared" si="23"/>
        <v>10</v>
      </c>
      <c r="CZ35" s="211"/>
      <c r="DA35" s="211"/>
      <c r="DB35" s="211"/>
    </row>
    <row r="36" spans="1:106" x14ac:dyDescent="0.25">
      <c r="A36" s="211" t="s">
        <v>5973</v>
      </c>
      <c r="B36" s="211" t="s">
        <v>5944</v>
      </c>
      <c r="C36" s="211" t="s">
        <v>5944</v>
      </c>
      <c r="D36">
        <f t="shared" ref="D36:N36" si="27">SUMIF($BF$3:$BF$70,$C69,CO$3:CO$70)</f>
        <v>2166.4424843807424</v>
      </c>
      <c r="E36">
        <f t="shared" si="27"/>
        <v>846.73796398382956</v>
      </c>
      <c r="F36">
        <f t="shared" si="27"/>
        <v>667.45093715545761</v>
      </c>
      <c r="G36">
        <f t="shared" si="27"/>
        <v>5.6001470047776554</v>
      </c>
      <c r="H36">
        <f t="shared" si="27"/>
        <v>7.0801176038221243</v>
      </c>
      <c r="I36">
        <f t="shared" si="27"/>
        <v>2</v>
      </c>
      <c r="J36">
        <f t="shared" si="27"/>
        <v>2</v>
      </c>
      <c r="K36">
        <f t="shared" si="27"/>
        <v>6.6802646085997797</v>
      </c>
      <c r="L36">
        <f t="shared" si="27"/>
        <v>625.8529952223447</v>
      </c>
      <c r="M36">
        <f t="shared" si="27"/>
        <v>3.0400588019110621</v>
      </c>
      <c r="N36">
        <f t="shared" si="27"/>
        <v>0</v>
      </c>
      <c r="O36">
        <f t="shared" ref="O36:O64" si="28">E36/D36</f>
        <v>0.39084257721518134</v>
      </c>
      <c r="P36">
        <f t="shared" ref="P36:P64" si="29">G36/D36</f>
        <v>2.5849506945846319E-3</v>
      </c>
      <c r="Q36">
        <f t="shared" ref="Q36:Q64" si="30">F36/D36</f>
        <v>0.30808615597576888</v>
      </c>
      <c r="R36">
        <f t="shared" ref="R36:R64" si="31">K36/D36</f>
        <v>3.0835180978779925E-3</v>
      </c>
      <c r="S36">
        <f t="shared" ref="S36:S64" si="32">L36/D36</f>
        <v>0.28888511914556503</v>
      </c>
      <c r="T36">
        <f t="shared" ref="T36:T64" si="33">H36/D36</f>
        <v>3.2680847310127925E-3</v>
      </c>
      <c r="U36">
        <f t="shared" ref="U36:U64" si="34">I36/D36</f>
        <v>9.2317244257314381E-4</v>
      </c>
      <c r="V36">
        <f t="shared" ref="V36:V64" si="35">J36/D36</f>
        <v>9.2317244257314381E-4</v>
      </c>
      <c r="W36">
        <f t="shared" ref="W36:W64" si="36">M36/D36</f>
        <v>1.4032492548631103E-3</v>
      </c>
      <c r="X36">
        <f t="shared" ref="X36:X64" si="37">N36/D36</f>
        <v>0</v>
      </c>
      <c r="Y36" s="193">
        <f t="shared" ref="Y36:Y64" si="38">IF(D36=0,10,IF(MAX(E36:N36)=LARGE(E36:N36,2),9,IF(E36=MAX(E36:N36),O36,IF(G36=MAX(E36:N36),P36+1,IF(F36=MAX(E36:N36),Q36+2,IF(K36=MAX(E36:N36),R36+3,IF(L36=MAX(E36:N36),S36+4,IF(H36=MAX(M36:N36),T36+5,IF(I36=MAX(E36:N36),U36+6,IF(J36=MAX(E36:N36),V36+7,IF(M36=MAX(E36:N36),W36+8,-1)))))))))))</f>
        <v>0.39084257721518134</v>
      </c>
      <c r="AT36" s="193">
        <v>12</v>
      </c>
      <c r="AU36" s="198">
        <v>0</v>
      </c>
      <c r="BA36">
        <f t="shared" si="24"/>
        <v>34</v>
      </c>
      <c r="BB36">
        <f t="shared" si="11"/>
        <v>1</v>
      </c>
      <c r="BE36" s="211" t="s">
        <v>6046</v>
      </c>
      <c r="BF36" s="211" t="s">
        <v>5929</v>
      </c>
      <c r="BG36" s="211">
        <f>SUMIFS('Pres Converted'!$S$2:S$651,'Pres Converted'!$D$2:$D$651,$BF36,'Pres Converted'!$C$2:$C$651,"ED",'Pres Converted'!$B$2:$B$651,$BE36)</f>
        <v>5341</v>
      </c>
      <c r="BH36" s="211">
        <f>SUMIFS('Pres Converted'!I$2:I$651,'Pres Converted'!$D$2:$D$651,$BF36,'Pres Converted'!$C$2:$C$651,"ED",'Pres Converted'!$B$2:$B$651,$BE36)</f>
        <v>2501</v>
      </c>
      <c r="BI36" s="211">
        <f>SUMIFS('Pres Converted'!J$2:J$651,'Pres Converted'!$D$2:$D$651,$BF36,'Pres Converted'!$C$2:$C$651,"ED",'Pres Converted'!$B$2:$B$651,$BE36)</f>
        <v>1180</v>
      </c>
      <c r="BJ36" s="211">
        <f>SUMIFS('Pres Converted'!K$2:K$651,'Pres Converted'!$D$2:$D$651,$BF36,'Pres Converted'!$C$2:$C$651,"ED",'Pres Converted'!$B$2:$B$651,$BE36)</f>
        <v>1</v>
      </c>
      <c r="BK36" s="211">
        <f>SUMIFS('Pres Converted'!L$2:L$651,'Pres Converted'!$D$2:$D$651,$BF36,'Pres Converted'!$C$2:$C$651,"ED",'Pres Converted'!$B$2:$B$651,$BE36)</f>
        <v>29</v>
      </c>
      <c r="BL36" s="211">
        <f>SUMIFS('Pres Converted'!M$2:M$651,'Pres Converted'!$D$2:$D$651,$BF36,'Pres Converted'!$C$2:$C$651,"ED",'Pres Converted'!$B$2:$B$651,$BE36)</f>
        <v>6</v>
      </c>
      <c r="BM36" s="211">
        <f>SUMIFS('Pres Converted'!N$2:N$651,'Pres Converted'!$D$2:$D$651,$BF36,'Pres Converted'!$C$2:$C$651,"ED",'Pres Converted'!$B$2:$B$651,$BE36)</f>
        <v>11</v>
      </c>
      <c r="BN36" s="211">
        <f>SUMIFS('Pres Converted'!O$2:O$651,'Pres Converted'!$D$2:$D$651,$BF36,'Pres Converted'!$C$2:$C$651,"ED",'Pres Converted'!$B$2:$B$651,$BE36)</f>
        <v>18</v>
      </c>
      <c r="BO36" s="211">
        <f>SUMIFS('Pres Converted'!P$2:P$651,'Pres Converted'!$D$2:$D$651,$BF36,'Pres Converted'!$C$2:$C$651,"ED",'Pres Converted'!$B$2:$B$651,$BE36)</f>
        <v>1582</v>
      </c>
      <c r="BP36" s="211">
        <f>SUMIFS('Pres Converted'!Q$2:Q$651,'Pres Converted'!$D$2:$D$651,$BF36,'Pres Converted'!$C$2:$C$651,"ED",'Pres Converted'!$B$2:$B$651,$BE36)</f>
        <v>4</v>
      </c>
      <c r="BQ36" s="211">
        <f>SUMIFS('Pres Converted'!R$2:R$651,'Pres Converted'!$D$2:$D$651,$BF36,'Pres Converted'!$C$2:$C$651,"ED",'Pres Converted'!$B$2:$B$651,$BE36)</f>
        <v>9</v>
      </c>
      <c r="BR36" s="211">
        <f>BG36/SUMIF('BY HD'!$A$3:$A$42,$BE36,'BY HD'!$B$3:$B$42)</f>
        <v>1</v>
      </c>
      <c r="BS36" s="211">
        <f>$BR36*SUMIF('BY HD'!$A$3:$A$42,$BE36,'BY HD'!W$3:W$42)</f>
        <v>770</v>
      </c>
      <c r="BT36" s="211">
        <f>$BR36*SUMIF('BY HD'!$A$3:$A$42,$BE36,'BY HD'!X$3:X$42)</f>
        <v>377</v>
      </c>
      <c r="BU36" s="211">
        <f>$BR36*SUMIF('BY HD'!$A$3:$A$42,$BE36,'BY HD'!Y$3:Y$42)</f>
        <v>184</v>
      </c>
      <c r="BV36" s="211">
        <f>$BR36*SUMIF('BY HD'!$A$3:$A$42,$BE36,'BY HD'!Z$3:Z$42)</f>
        <v>1</v>
      </c>
      <c r="BW36" s="211">
        <f>$BR36*SUMIF('BY HD'!$A$3:$A$42,$BE36,'BY HD'!AA$3:AA$42)</f>
        <v>0</v>
      </c>
      <c r="BX36" s="211">
        <f>$BR36*SUMIF('BY HD'!$A$3:$A$42,$BE36,'BY HD'!AB$3:AB$42)</f>
        <v>0</v>
      </c>
      <c r="BY36" s="211">
        <f>$BR36*SUMIF('BY HD'!$A$3:$A$42,$BE36,'BY HD'!AC$3:AC$42)</f>
        <v>0</v>
      </c>
      <c r="BZ36" s="211">
        <f>$BR36*SUMIF('BY HD'!$A$3:$A$42,$BE36,'BY HD'!AD$3:AD$42)</f>
        <v>5</v>
      </c>
      <c r="CA36" s="211">
        <f>$BR36*SUMIF('BY HD'!$A$3:$A$42,$BE36,'BY HD'!AE$3:AE$42)</f>
        <v>201</v>
      </c>
      <c r="CB36" s="211">
        <f>$BR36*SUMIF('BY HD'!$A$3:$A$42,$BE36,'BY HD'!AF$3:AF$42)</f>
        <v>2</v>
      </c>
      <c r="CC36" s="211">
        <f>$BR36*SUMIF('BY HD'!$A$3:$A$42,$BE36,'BY HD'!AG$3:AG$42)</f>
        <v>0</v>
      </c>
      <c r="CD36" s="211">
        <f>$BR36*SUMIF('BY HD'!$A$3:$A$42,$BE36,'BY HD'!AR$3:AR$42)</f>
        <v>816</v>
      </c>
      <c r="CE36" s="211">
        <f>$BR36*SUMIF('BY HD'!$A$3:$A$42,$BE36,'BY HD'!AS$3:AS$42)</f>
        <v>319</v>
      </c>
      <c r="CF36" s="211">
        <f>$BR36*SUMIF('BY HD'!$A$3:$A$42,$BE36,'BY HD'!AT$3:AT$42)</f>
        <v>149</v>
      </c>
      <c r="CG36" s="211">
        <f>$BR36*SUMIF('BY HD'!$A$3:$A$42,$BE36,'BY HD'!AU$3:AU$42)</f>
        <v>1</v>
      </c>
      <c r="CH36" s="211">
        <f>$BR36*SUMIF('BY HD'!$A$3:$A$42,$BE36,'BY HD'!AV$3:AV$42)</f>
        <v>3</v>
      </c>
      <c r="CI36" s="211">
        <f>$BR36*SUMIF('BY HD'!$A$3:$A$42,$BE36,'BY HD'!AW$3:AW$42)</f>
        <v>0</v>
      </c>
      <c r="CJ36" s="211">
        <f>$BR36*SUMIF('BY HD'!$A$3:$A$42,$BE36,'BY HD'!AX$3:AX$42)</f>
        <v>3</v>
      </c>
      <c r="CK36" s="211">
        <f>$BR36*SUMIF('BY HD'!$A$3:$A$42,$BE36,'BY HD'!AY$3:AY$42)</f>
        <v>0</v>
      </c>
      <c r="CL36" s="211">
        <f>$BR36*SUMIF('BY HD'!$A$3:$A$42,$BE36,'BY HD'!AZ$3:AZ$42)</f>
        <v>339</v>
      </c>
      <c r="CM36" s="211">
        <f>$BR36*SUMIF('BY HD'!$A$3:$A$42,$BE36,'BY HD'!BA$3:BA$42)</f>
        <v>2</v>
      </c>
      <c r="CN36" s="211">
        <f>$BR36*SUMIF('BY HD'!$A$3:$A$42,$BE36,'BY HD'!BB$3:BB$42)</f>
        <v>0</v>
      </c>
      <c r="CO36" s="211">
        <f t="shared" ref="CO36:CO70" si="39">CD36+BS36+BG36</f>
        <v>6927</v>
      </c>
      <c r="CP36" s="211">
        <f t="shared" ref="CP36:CP70" si="40">CE36+BT36+BH36</f>
        <v>3197</v>
      </c>
      <c r="CQ36" s="211">
        <f t="shared" ref="CQ36:CQ70" si="41">CF36+BU36+BI36</f>
        <v>1513</v>
      </c>
      <c r="CR36" s="211">
        <f t="shared" ref="CR36:CR70" si="42">CG36+BV36+BJ36</f>
        <v>3</v>
      </c>
      <c r="CS36" s="211">
        <f t="shared" ref="CS36:CS70" si="43">CH36+BW36+BK36</f>
        <v>32</v>
      </c>
      <c r="CT36" s="211">
        <f t="shared" ref="CT36:CT70" si="44">CI36+BX36+BL36</f>
        <v>6</v>
      </c>
      <c r="CU36" s="211">
        <f t="shared" ref="CU36:CU70" si="45">CJ36+BY36+BM36</f>
        <v>14</v>
      </c>
      <c r="CV36" s="211">
        <f t="shared" ref="CV36:CV70" si="46">CK36+BZ36+BN36</f>
        <v>23</v>
      </c>
      <c r="CW36" s="211">
        <f t="shared" ref="CW36:CW70" si="47">CL36+CA36+BO36</f>
        <v>2122</v>
      </c>
      <c r="CX36" s="211">
        <f t="shared" si="22"/>
        <v>8</v>
      </c>
      <c r="CY36" s="211">
        <f t="shared" si="23"/>
        <v>9</v>
      </c>
      <c r="CZ36" s="211"/>
      <c r="DA36" s="211"/>
      <c r="DB36" s="211"/>
    </row>
    <row r="37" spans="1:106" x14ac:dyDescent="0.25">
      <c r="A37" s="211" t="s">
        <v>5974</v>
      </c>
      <c r="B37" s="211" t="s">
        <v>5929</v>
      </c>
      <c r="C37" s="211" t="s">
        <v>5929</v>
      </c>
      <c r="D37">
        <f t="shared" ref="D37:N37" si="48">SUMIF($BF$3:$BF$70,$C70,CO$3:CO$70)</f>
        <v>109363.56370487048</v>
      </c>
      <c r="E37">
        <f t="shared" si="48"/>
        <v>45269.817782017846</v>
      </c>
      <c r="F37">
        <f t="shared" si="48"/>
        <v>32800.529614109677</v>
      </c>
      <c r="G37">
        <f t="shared" si="48"/>
        <v>130</v>
      </c>
      <c r="H37">
        <f t="shared" si="48"/>
        <v>433.01848945316021</v>
      </c>
      <c r="I37">
        <f t="shared" si="48"/>
        <v>168.14233498172436</v>
      </c>
      <c r="J37">
        <f t="shared" si="48"/>
        <v>198.47665727007308</v>
      </c>
      <c r="K37">
        <f t="shared" si="48"/>
        <v>478.91849654047689</v>
      </c>
      <c r="L37">
        <f t="shared" si="48"/>
        <v>29623.230358687306</v>
      </c>
      <c r="M37">
        <f t="shared" si="48"/>
        <v>103.86063188332179</v>
      </c>
      <c r="N37">
        <f t="shared" si="48"/>
        <v>157.56933992689744</v>
      </c>
      <c r="O37">
        <f t="shared" si="28"/>
        <v>0.41393875847154538</v>
      </c>
      <c r="P37">
        <f t="shared" si="29"/>
        <v>1.1886957190862873E-3</v>
      </c>
      <c r="Q37">
        <f t="shared" si="30"/>
        <v>0.29992191643119354</v>
      </c>
      <c r="R37">
        <f t="shared" si="31"/>
        <v>4.3791412817608131E-3</v>
      </c>
      <c r="S37">
        <f t="shared" si="32"/>
        <v>0.27086928548368111</v>
      </c>
      <c r="T37">
        <f t="shared" si="33"/>
        <v>3.9594401899860163E-3</v>
      </c>
      <c r="U37">
        <f t="shared" si="34"/>
        <v>1.5374621060765248E-3</v>
      </c>
      <c r="V37">
        <f t="shared" si="35"/>
        <v>1.8148334833499391E-3</v>
      </c>
      <c r="W37">
        <f t="shared" si="36"/>
        <v>9.496822192407797E-4</v>
      </c>
      <c r="X37">
        <f t="shared" si="37"/>
        <v>1.4407846140796537E-3</v>
      </c>
      <c r="Y37" s="193">
        <f t="shared" si="38"/>
        <v>0.41393875847154538</v>
      </c>
      <c r="AT37" s="193">
        <v>13</v>
      </c>
      <c r="AU37" s="198" t="s">
        <v>5929</v>
      </c>
      <c r="BA37">
        <f t="shared" si="24"/>
        <v>35</v>
      </c>
      <c r="BB37">
        <f t="shared" si="11"/>
        <v>1</v>
      </c>
      <c r="BE37" s="211" t="s">
        <v>6047</v>
      </c>
      <c r="BF37" s="211" t="s">
        <v>5930</v>
      </c>
      <c r="BG37" s="211">
        <f>SUMIFS('Pres Converted'!$S$2:S$651,'Pres Converted'!$D$2:$D$651,$BF37,'Pres Converted'!$C$2:$C$651,"ED",'Pres Converted'!$B$2:$B$651,$BE37)</f>
        <v>4074</v>
      </c>
      <c r="BH37" s="211">
        <f>SUMIFS('Pres Converted'!I$2:I$651,'Pres Converted'!$D$2:$D$651,$BF37,'Pres Converted'!$C$2:$C$651,"ED",'Pres Converted'!$B$2:$B$651,$BE37)</f>
        <v>1679</v>
      </c>
      <c r="BI37" s="211">
        <f>SUMIFS('Pres Converted'!J$2:J$651,'Pres Converted'!$D$2:$D$651,$BF37,'Pres Converted'!$C$2:$C$651,"ED",'Pres Converted'!$B$2:$B$651,$BE37)</f>
        <v>904</v>
      </c>
      <c r="BJ37" s="211">
        <f>SUMIFS('Pres Converted'!K$2:K$651,'Pres Converted'!$D$2:$D$651,$BF37,'Pres Converted'!$C$2:$C$651,"ED",'Pres Converted'!$B$2:$B$651,$BE37)</f>
        <v>1</v>
      </c>
      <c r="BK37" s="211">
        <f>SUMIFS('Pres Converted'!L$2:L$651,'Pres Converted'!$D$2:$D$651,$BF37,'Pres Converted'!$C$2:$C$651,"ED",'Pres Converted'!$B$2:$B$651,$BE37)</f>
        <v>48</v>
      </c>
      <c r="BL37" s="211">
        <f>SUMIFS('Pres Converted'!M$2:M$651,'Pres Converted'!$D$2:$D$651,$BF37,'Pres Converted'!$C$2:$C$651,"ED",'Pres Converted'!$B$2:$B$651,$BE37)</f>
        <v>1</v>
      </c>
      <c r="BM37" s="211">
        <f>SUMIFS('Pres Converted'!N$2:N$651,'Pres Converted'!$D$2:$D$651,$BF37,'Pres Converted'!$C$2:$C$651,"ED",'Pres Converted'!$B$2:$B$651,$BE37)</f>
        <v>11</v>
      </c>
      <c r="BN37" s="211">
        <f>SUMIFS('Pres Converted'!O$2:O$651,'Pres Converted'!$D$2:$D$651,$BF37,'Pres Converted'!$C$2:$C$651,"ED",'Pres Converted'!$B$2:$B$651,$BE37)</f>
        <v>27</v>
      </c>
      <c r="BO37" s="211">
        <f>SUMIFS('Pres Converted'!P$2:P$651,'Pres Converted'!$D$2:$D$651,$BF37,'Pres Converted'!$C$2:$C$651,"ED",'Pres Converted'!$B$2:$B$651,$BE37)</f>
        <v>1387</v>
      </c>
      <c r="BP37" s="211">
        <f>SUMIFS('Pres Converted'!Q$2:Q$651,'Pres Converted'!$D$2:$D$651,$BF37,'Pres Converted'!$C$2:$C$651,"ED",'Pres Converted'!$B$2:$B$651,$BE37)</f>
        <v>10</v>
      </c>
      <c r="BQ37" s="211">
        <f>SUMIFS('Pres Converted'!R$2:R$651,'Pres Converted'!$D$2:$D$651,$BF37,'Pres Converted'!$C$2:$C$651,"ED",'Pres Converted'!$B$2:$B$651,$BE37)</f>
        <v>6</v>
      </c>
      <c r="BR37" s="211">
        <f>BG37/SUMIF('BY HD'!$A$3:$A$42,$BE37,'BY HD'!$B$3:$B$42)</f>
        <v>0.80801269337564463</v>
      </c>
      <c r="BS37" s="211">
        <f>$BR37*SUMIF('BY HD'!$A$3:$A$42,$BE37,'BY HD'!W$3:W$42)</f>
        <v>609.24157080523605</v>
      </c>
      <c r="BT37" s="211">
        <f>$BR37*SUMIF('BY HD'!$A$3:$A$42,$BE37,'BY HD'!X$3:X$42)</f>
        <v>266.64418881396273</v>
      </c>
      <c r="BU37" s="211">
        <f>$BR37*SUMIF('BY HD'!$A$3:$A$42,$BE37,'BY HD'!Y$3:Y$42)</f>
        <v>114.73780245934154</v>
      </c>
      <c r="BV37" s="211">
        <f>$BR37*SUMIF('BY HD'!$A$3:$A$42,$BE37,'BY HD'!Z$3:Z$42)</f>
        <v>0</v>
      </c>
      <c r="BW37" s="211">
        <f>$BR37*SUMIF('BY HD'!$A$3:$A$42,$BE37,'BY HD'!AA$3:AA$42)</f>
        <v>3.2320507735025785</v>
      </c>
      <c r="BX37" s="211">
        <f>$BR37*SUMIF('BY HD'!$A$3:$A$42,$BE37,'BY HD'!AB$3:AB$42)</f>
        <v>0</v>
      </c>
      <c r="BY37" s="211">
        <f>$BR37*SUMIF('BY HD'!$A$3:$A$42,$BE37,'BY HD'!AC$3:AC$42)</f>
        <v>0</v>
      </c>
      <c r="BZ37" s="211">
        <f>$BR37*SUMIF('BY HD'!$A$3:$A$42,$BE37,'BY HD'!AD$3:AD$42)</f>
        <v>8.8881396271320909</v>
      </c>
      <c r="CA37" s="211">
        <f>$BR37*SUMIF('BY HD'!$A$3:$A$42,$BE37,'BY HD'!AE$3:AE$42)</f>
        <v>214.93137643792147</v>
      </c>
      <c r="CB37" s="211">
        <f>$BR37*SUMIF('BY HD'!$A$3:$A$42,$BE37,'BY HD'!AF$3:AF$42)</f>
        <v>0.80801269337564463</v>
      </c>
      <c r="CC37" s="211">
        <f>$BR37*SUMIF('BY HD'!$A$3:$A$42,$BE37,'BY HD'!AG$3:AG$42)</f>
        <v>0</v>
      </c>
      <c r="CD37" s="211">
        <f>$BR37*SUMIF('BY HD'!$A$3:$A$42,$BE37,'BY HD'!AR$3:AR$42)</f>
        <v>719.13129710432372</v>
      </c>
      <c r="CE37" s="211">
        <f>$BR37*SUMIF('BY HD'!$A$3:$A$42,$BE37,'BY HD'!AS$3:AS$42)</f>
        <v>233.5156683855613</v>
      </c>
      <c r="CF37" s="211">
        <f>$BR37*SUMIF('BY HD'!$A$3:$A$42,$BE37,'BY HD'!AT$3:AT$42)</f>
        <v>99.38556128520429</v>
      </c>
      <c r="CG37" s="211">
        <f>$BR37*SUMIF('BY HD'!$A$3:$A$42,$BE37,'BY HD'!AU$3:AU$42)</f>
        <v>0</v>
      </c>
      <c r="CH37" s="211">
        <f>$BR37*SUMIF('BY HD'!$A$3:$A$42,$BE37,'BY HD'!AV$3:AV$42)</f>
        <v>8.8881396271320909</v>
      </c>
      <c r="CI37" s="211">
        <f>$BR37*SUMIF('BY HD'!$A$3:$A$42,$BE37,'BY HD'!AW$3:AW$42)</f>
        <v>0</v>
      </c>
      <c r="CJ37" s="211">
        <f>$BR37*SUMIF('BY HD'!$A$3:$A$42,$BE37,'BY HD'!AX$3:AX$42)</f>
        <v>0.80801269337564463</v>
      </c>
      <c r="CK37" s="211">
        <f>$BR37*SUMIF('BY HD'!$A$3:$A$42,$BE37,'BY HD'!AY$3:AY$42)</f>
        <v>4.0400634668782232</v>
      </c>
      <c r="CL37" s="211">
        <f>$BR37*SUMIF('BY HD'!$A$3:$A$42,$BE37,'BY HD'!AZ$3:AZ$42)</f>
        <v>370.87782625942089</v>
      </c>
      <c r="CM37" s="211">
        <f>$BR37*SUMIF('BY HD'!$A$3:$A$42,$BE37,'BY HD'!BA$3:BA$42)</f>
        <v>1.6160253867512893</v>
      </c>
      <c r="CN37" s="211">
        <f>$BR37*SUMIF('BY HD'!$A$3:$A$42,$BE37,'BY HD'!BB$3:BB$42)</f>
        <v>0</v>
      </c>
      <c r="CO37" s="211">
        <f t="shared" si="39"/>
        <v>5402.3728679095602</v>
      </c>
      <c r="CP37" s="211">
        <f t="shared" si="40"/>
        <v>2179.1598571995241</v>
      </c>
      <c r="CQ37" s="211">
        <f t="shared" si="41"/>
        <v>1118.1233637445457</v>
      </c>
      <c r="CR37" s="211">
        <f t="shared" si="42"/>
        <v>1</v>
      </c>
      <c r="CS37" s="211">
        <f t="shared" si="43"/>
        <v>60.120190400634669</v>
      </c>
      <c r="CT37" s="211">
        <f t="shared" si="44"/>
        <v>1</v>
      </c>
      <c r="CU37" s="211">
        <f t="shared" si="45"/>
        <v>11.808012693375645</v>
      </c>
      <c r="CV37" s="211">
        <f t="shared" si="46"/>
        <v>39.928203094010314</v>
      </c>
      <c r="CW37" s="211">
        <f t="shared" si="47"/>
        <v>1972.8092026973422</v>
      </c>
      <c r="CX37" s="211">
        <f t="shared" si="22"/>
        <v>12.424038080126934</v>
      </c>
      <c r="CY37" s="211">
        <f t="shared" si="23"/>
        <v>6</v>
      </c>
      <c r="CZ37" s="211"/>
      <c r="DA37" s="211"/>
      <c r="DB37" s="211"/>
    </row>
    <row r="38" spans="1:106" x14ac:dyDescent="0.25">
      <c r="A38" s="211" t="s">
        <v>5975</v>
      </c>
      <c r="B38" s="211" t="s">
        <v>5936</v>
      </c>
      <c r="C38" s="211" t="s">
        <v>5936</v>
      </c>
      <c r="D38">
        <f t="shared" ref="D38:N38" si="49">SUMIF($BF$3:$BF$70,$C71,CO$3:CO$70)</f>
        <v>4599.402266821905</v>
      </c>
      <c r="E38">
        <f t="shared" si="49"/>
        <v>1840.3591339734362</v>
      </c>
      <c r="F38">
        <f t="shared" si="49"/>
        <v>1829.2817733013392</v>
      </c>
      <c r="G38">
        <f t="shared" si="49"/>
        <v>16.245035346454817</v>
      </c>
      <c r="H38">
        <f t="shared" si="49"/>
        <v>19.636477086408462</v>
      </c>
      <c r="I38">
        <f t="shared" si="49"/>
        <v>18.458021137294228</v>
      </c>
      <c r="J38">
        <f t="shared" si="49"/>
        <v>15.555823944399556</v>
      </c>
      <c r="K38">
        <f t="shared" si="49"/>
        <v>18.962991720722847</v>
      </c>
      <c r="L38">
        <f t="shared" si="49"/>
        <v>813.52371946849451</v>
      </c>
      <c r="M38">
        <f t="shared" si="49"/>
        <v>24.024301793196749</v>
      </c>
      <c r="N38">
        <f t="shared" si="49"/>
        <v>3.3549890501585207</v>
      </c>
      <c r="O38">
        <f t="shared" si="28"/>
        <v>0.40013006630209091</v>
      </c>
      <c r="P38">
        <f t="shared" si="29"/>
        <v>3.5319883767591853E-3</v>
      </c>
      <c r="Q38">
        <f t="shared" si="30"/>
        <v>0.39772163146002365</v>
      </c>
      <c r="R38">
        <f t="shared" si="31"/>
        <v>4.1229252456376026E-3</v>
      </c>
      <c r="S38">
        <f t="shared" si="32"/>
        <v>0.17687596610909687</v>
      </c>
      <c r="T38">
        <f t="shared" si="33"/>
        <v>4.2693541350052157E-3</v>
      </c>
      <c r="U38">
        <f t="shared" si="34"/>
        <v>4.0131347654547185E-3</v>
      </c>
      <c r="V38">
        <f t="shared" si="35"/>
        <v>3.3821403395420595E-3</v>
      </c>
      <c r="W38">
        <f t="shared" si="36"/>
        <v>5.2233530357841612E-3</v>
      </c>
      <c r="X38">
        <f t="shared" si="37"/>
        <v>7.294402306056067E-4</v>
      </c>
      <c r="Y38" s="193">
        <f t="shared" si="38"/>
        <v>0.40013006630209091</v>
      </c>
      <c r="AT38" s="193">
        <v>13</v>
      </c>
      <c r="AU38" s="198">
        <v>0</v>
      </c>
      <c r="BA38">
        <f t="shared" si="24"/>
        <v>36</v>
      </c>
      <c r="BB38">
        <f t="shared" si="11"/>
        <v>1</v>
      </c>
      <c r="BE38" s="211" t="s">
        <v>6047</v>
      </c>
      <c r="BF38" s="211" t="s">
        <v>5929</v>
      </c>
      <c r="BG38" s="211">
        <f>SUMIFS('Pres Converted'!$S$2:S$651,'Pres Converted'!$D$2:$D$651,$BF38,'Pres Converted'!$C$2:$C$651,"ED",'Pres Converted'!$B$2:$B$651,$BE38)</f>
        <v>968</v>
      </c>
      <c r="BH38" s="211">
        <f>SUMIFS('Pres Converted'!I$2:I$651,'Pres Converted'!$D$2:$D$651,$BF38,'Pres Converted'!$C$2:$C$651,"ED",'Pres Converted'!$B$2:$B$651,$BE38)</f>
        <v>377</v>
      </c>
      <c r="BI38" s="211">
        <f>SUMIFS('Pres Converted'!J$2:J$651,'Pres Converted'!$D$2:$D$651,$BF38,'Pres Converted'!$C$2:$C$651,"ED",'Pres Converted'!$B$2:$B$651,$BE38)</f>
        <v>270</v>
      </c>
      <c r="BJ38" s="211">
        <f>SUMIFS('Pres Converted'!K$2:K$651,'Pres Converted'!$D$2:$D$651,$BF38,'Pres Converted'!$C$2:$C$651,"ED",'Pres Converted'!$B$2:$B$651,$BE38)</f>
        <v>0</v>
      </c>
      <c r="BK38" s="211">
        <f>SUMIFS('Pres Converted'!L$2:L$651,'Pres Converted'!$D$2:$D$651,$BF38,'Pres Converted'!$C$2:$C$651,"ED",'Pres Converted'!$B$2:$B$651,$BE38)</f>
        <v>7</v>
      </c>
      <c r="BL38" s="211">
        <f>SUMIFS('Pres Converted'!M$2:M$651,'Pres Converted'!$D$2:$D$651,$BF38,'Pres Converted'!$C$2:$C$651,"ED",'Pres Converted'!$B$2:$B$651,$BE38)</f>
        <v>0</v>
      </c>
      <c r="BM38" s="211">
        <f>SUMIFS('Pres Converted'!N$2:N$651,'Pres Converted'!$D$2:$D$651,$BF38,'Pres Converted'!$C$2:$C$651,"ED",'Pres Converted'!$B$2:$B$651,$BE38)</f>
        <v>0</v>
      </c>
      <c r="BN38" s="211">
        <f>SUMIFS('Pres Converted'!O$2:O$651,'Pres Converted'!$D$2:$D$651,$BF38,'Pres Converted'!$C$2:$C$651,"ED",'Pres Converted'!$B$2:$B$651,$BE38)</f>
        <v>5</v>
      </c>
      <c r="BO38" s="211">
        <f>SUMIFS('Pres Converted'!P$2:P$651,'Pres Converted'!$D$2:$D$651,$BF38,'Pres Converted'!$C$2:$C$651,"ED",'Pres Converted'!$B$2:$B$651,$BE38)</f>
        <v>307</v>
      </c>
      <c r="BP38" s="211">
        <f>SUMIFS('Pres Converted'!Q$2:Q$651,'Pres Converted'!$D$2:$D$651,$BF38,'Pres Converted'!$C$2:$C$651,"ED",'Pres Converted'!$B$2:$B$651,$BE38)</f>
        <v>2</v>
      </c>
      <c r="BQ38" s="211">
        <f>SUMIFS('Pres Converted'!R$2:R$651,'Pres Converted'!$D$2:$D$651,$BF38,'Pres Converted'!$C$2:$C$651,"ED",'Pres Converted'!$B$2:$B$651,$BE38)</f>
        <v>0</v>
      </c>
      <c r="BR38" s="211">
        <f>BG38/SUMIF('BY HD'!$A$3:$A$42,$BE38,'BY HD'!$B$3:$B$42)</f>
        <v>0.19198730662435542</v>
      </c>
      <c r="BS38" s="211">
        <f>$BR38*SUMIF('BY HD'!$A$3:$A$42,$BE38,'BY HD'!W$3:W$42)</f>
        <v>144.75842919476398</v>
      </c>
      <c r="BT38" s="211">
        <f>$BR38*SUMIF('BY HD'!$A$3:$A$42,$BE38,'BY HD'!X$3:X$42)</f>
        <v>63.355811186037293</v>
      </c>
      <c r="BU38" s="211">
        <f>$BR38*SUMIF('BY HD'!$A$3:$A$42,$BE38,'BY HD'!Y$3:Y$42)</f>
        <v>27.26219754065847</v>
      </c>
      <c r="BV38" s="211">
        <f>$BR38*SUMIF('BY HD'!$A$3:$A$42,$BE38,'BY HD'!Z$3:Z$42)</f>
        <v>0</v>
      </c>
      <c r="BW38" s="211">
        <f>$BR38*SUMIF('BY HD'!$A$3:$A$42,$BE38,'BY HD'!AA$3:AA$42)</f>
        <v>0.7679492264974217</v>
      </c>
      <c r="BX38" s="211">
        <f>$BR38*SUMIF('BY HD'!$A$3:$A$42,$BE38,'BY HD'!AB$3:AB$42)</f>
        <v>0</v>
      </c>
      <c r="BY38" s="211">
        <f>$BR38*SUMIF('BY HD'!$A$3:$A$42,$BE38,'BY HD'!AC$3:AC$42)</f>
        <v>0</v>
      </c>
      <c r="BZ38" s="211">
        <f>$BR38*SUMIF('BY HD'!$A$3:$A$42,$BE38,'BY HD'!AD$3:AD$42)</f>
        <v>2.1118603728679095</v>
      </c>
      <c r="CA38" s="211">
        <f>$BR38*SUMIF('BY HD'!$A$3:$A$42,$BE38,'BY HD'!AE$3:AE$42)</f>
        <v>51.068623562078542</v>
      </c>
      <c r="CB38" s="211">
        <f>$BR38*SUMIF('BY HD'!$A$3:$A$42,$BE38,'BY HD'!AF$3:AF$42)</f>
        <v>0.19198730662435542</v>
      </c>
      <c r="CC38" s="211">
        <f>$BR38*SUMIF('BY HD'!$A$3:$A$42,$BE38,'BY HD'!AG$3:AG$42)</f>
        <v>0</v>
      </c>
      <c r="CD38" s="211">
        <f>$BR38*SUMIF('BY HD'!$A$3:$A$42,$BE38,'BY HD'!AR$3:AR$42)</f>
        <v>170.86870289567634</v>
      </c>
      <c r="CE38" s="211">
        <f>$BR38*SUMIF('BY HD'!$A$3:$A$42,$BE38,'BY HD'!AS$3:AS$42)</f>
        <v>55.484331614438716</v>
      </c>
      <c r="CF38" s="211">
        <f>$BR38*SUMIF('BY HD'!$A$3:$A$42,$BE38,'BY HD'!AT$3:AT$42)</f>
        <v>23.614438714795718</v>
      </c>
      <c r="CG38" s="211">
        <f>$BR38*SUMIF('BY HD'!$A$3:$A$42,$BE38,'BY HD'!AU$3:AU$42)</f>
        <v>0</v>
      </c>
      <c r="CH38" s="211">
        <f>$BR38*SUMIF('BY HD'!$A$3:$A$42,$BE38,'BY HD'!AV$3:AV$42)</f>
        <v>2.1118603728679095</v>
      </c>
      <c r="CI38" s="211">
        <f>$BR38*SUMIF('BY HD'!$A$3:$A$42,$BE38,'BY HD'!AW$3:AW$42)</f>
        <v>0</v>
      </c>
      <c r="CJ38" s="211">
        <f>$BR38*SUMIF('BY HD'!$A$3:$A$42,$BE38,'BY HD'!AX$3:AX$42)</f>
        <v>0.19198730662435542</v>
      </c>
      <c r="CK38" s="211">
        <f>$BR38*SUMIF('BY HD'!$A$3:$A$42,$BE38,'BY HD'!AY$3:AY$42)</f>
        <v>0.95993653312177707</v>
      </c>
      <c r="CL38" s="211">
        <f>$BR38*SUMIF('BY HD'!$A$3:$A$42,$BE38,'BY HD'!AZ$3:AZ$42)</f>
        <v>88.122173740579143</v>
      </c>
      <c r="CM38" s="211">
        <f>$BR38*SUMIF('BY HD'!$A$3:$A$42,$BE38,'BY HD'!BA$3:BA$42)</f>
        <v>0.38397461324871085</v>
      </c>
      <c r="CN38" s="211">
        <f>$BR38*SUMIF('BY HD'!$A$3:$A$42,$BE38,'BY HD'!BB$3:BB$42)</f>
        <v>0</v>
      </c>
      <c r="CO38" s="211">
        <f t="shared" si="39"/>
        <v>1283.6271320904402</v>
      </c>
      <c r="CP38" s="211">
        <f t="shared" si="40"/>
        <v>495.84014280047597</v>
      </c>
      <c r="CQ38" s="211">
        <f t="shared" si="41"/>
        <v>320.87663625545417</v>
      </c>
      <c r="CR38" s="211">
        <f t="shared" si="42"/>
        <v>0</v>
      </c>
      <c r="CS38" s="211">
        <f t="shared" si="43"/>
        <v>9.8798095993653305</v>
      </c>
      <c r="CT38" s="211">
        <f t="shared" si="44"/>
        <v>0</v>
      </c>
      <c r="CU38" s="211">
        <f t="shared" si="45"/>
        <v>0.19198730662435542</v>
      </c>
      <c r="CV38" s="211">
        <f t="shared" si="46"/>
        <v>8.0717969059896859</v>
      </c>
      <c r="CW38" s="211">
        <f t="shared" si="47"/>
        <v>446.1907973026577</v>
      </c>
      <c r="CX38" s="211">
        <f t="shared" si="22"/>
        <v>2.5759619198730661</v>
      </c>
      <c r="CY38" s="211">
        <f t="shared" si="23"/>
        <v>0</v>
      </c>
      <c r="CZ38" s="211"/>
      <c r="DA38" s="211"/>
      <c r="DB38" s="211"/>
    </row>
    <row r="39" spans="1:106" x14ac:dyDescent="0.25">
      <c r="A39" s="211" t="s">
        <v>5976</v>
      </c>
      <c r="B39" s="211" t="s">
        <v>5946</v>
      </c>
      <c r="C39" s="211" t="s">
        <v>5946</v>
      </c>
      <c r="D39">
        <f t="shared" ref="D39:N39" si="50">SUMIF($BF$3:$BF$70,$C72,CO$3:CO$70)</f>
        <v>716.53362734288862</v>
      </c>
      <c r="E39">
        <f t="shared" si="50"/>
        <v>296.08930540242557</v>
      </c>
      <c r="F39">
        <f t="shared" si="50"/>
        <v>199.98235942668137</v>
      </c>
      <c r="G39">
        <f t="shared" si="50"/>
        <v>0.85997794928335181</v>
      </c>
      <c r="H39">
        <f t="shared" si="50"/>
        <v>1.6879823594266814</v>
      </c>
      <c r="I39">
        <f t="shared" si="50"/>
        <v>0</v>
      </c>
      <c r="J39">
        <f t="shared" si="50"/>
        <v>3</v>
      </c>
      <c r="K39">
        <f t="shared" si="50"/>
        <v>1.5479603087100333</v>
      </c>
      <c r="L39">
        <f t="shared" si="50"/>
        <v>213.02205071664829</v>
      </c>
      <c r="M39">
        <f t="shared" si="50"/>
        <v>0.3439911797133407</v>
      </c>
      <c r="N39">
        <f t="shared" si="50"/>
        <v>0</v>
      </c>
      <c r="O39">
        <f t="shared" si="28"/>
        <v>0.41322457747085689</v>
      </c>
      <c r="P39">
        <f t="shared" si="29"/>
        <v>1.2001920307249162E-3</v>
      </c>
      <c r="Q39">
        <f t="shared" si="30"/>
        <v>0.27909696320642075</v>
      </c>
      <c r="R39">
        <f t="shared" si="31"/>
        <v>2.1603456553048492E-3</v>
      </c>
      <c r="S39">
        <f t="shared" si="32"/>
        <v>0.2972952595492202</v>
      </c>
      <c r="T39">
        <f t="shared" si="33"/>
        <v>2.3557615372305726E-3</v>
      </c>
      <c r="U39">
        <f t="shared" si="34"/>
        <v>0</v>
      </c>
      <c r="V39">
        <f t="shared" si="35"/>
        <v>4.1868237379519184E-3</v>
      </c>
      <c r="W39">
        <f t="shared" si="36"/>
        <v>4.8007681228996643E-4</v>
      </c>
      <c r="X39">
        <f t="shared" si="37"/>
        <v>0</v>
      </c>
      <c r="Y39" s="193">
        <f t="shared" si="38"/>
        <v>0.41322457747085689</v>
      </c>
      <c r="AT39" s="193">
        <v>14</v>
      </c>
      <c r="AU39" s="198" t="s">
        <v>5929</v>
      </c>
      <c r="BA39">
        <f t="shared" si="24"/>
        <v>37</v>
      </c>
      <c r="BB39">
        <f t="shared" si="11"/>
        <v>1</v>
      </c>
      <c r="BE39" s="211" t="s">
        <v>6048</v>
      </c>
      <c r="BF39" s="211" t="s">
        <v>5930</v>
      </c>
      <c r="BG39" s="211">
        <f>SUMIFS('Pres Converted'!$S$2:S$651,'Pres Converted'!$D$2:$D$651,$BF39,'Pres Converted'!$C$2:$C$651,"ED",'Pres Converted'!$B$2:$B$651,$BE39)</f>
        <v>5581</v>
      </c>
      <c r="BH39" s="211">
        <f>SUMIFS('Pres Converted'!I$2:I$651,'Pres Converted'!$D$2:$D$651,$BF39,'Pres Converted'!$C$2:$C$651,"ED",'Pres Converted'!$B$2:$B$651,$BE39)</f>
        <v>2267</v>
      </c>
      <c r="BI39" s="211">
        <f>SUMIFS('Pres Converted'!J$2:J$651,'Pres Converted'!$D$2:$D$651,$BF39,'Pres Converted'!$C$2:$C$651,"ED",'Pres Converted'!$B$2:$B$651,$BE39)</f>
        <v>1331</v>
      </c>
      <c r="BJ39" s="211">
        <f>SUMIFS('Pres Converted'!K$2:K$651,'Pres Converted'!$D$2:$D$651,$BF39,'Pres Converted'!$C$2:$C$651,"ED",'Pres Converted'!$B$2:$B$651,$BE39)</f>
        <v>5</v>
      </c>
      <c r="BK39" s="211">
        <f>SUMIFS('Pres Converted'!L$2:L$651,'Pres Converted'!$D$2:$D$651,$BF39,'Pres Converted'!$C$2:$C$651,"ED",'Pres Converted'!$B$2:$B$651,$BE39)</f>
        <v>53</v>
      </c>
      <c r="BL39" s="211">
        <f>SUMIFS('Pres Converted'!M$2:M$651,'Pres Converted'!$D$2:$D$651,$BF39,'Pres Converted'!$C$2:$C$651,"ED",'Pres Converted'!$B$2:$B$651,$BE39)</f>
        <v>8</v>
      </c>
      <c r="BM39" s="211">
        <f>SUMIFS('Pres Converted'!N$2:N$651,'Pres Converted'!$D$2:$D$651,$BF39,'Pres Converted'!$C$2:$C$651,"ED",'Pres Converted'!$B$2:$B$651,$BE39)</f>
        <v>20</v>
      </c>
      <c r="BN39" s="211">
        <f>SUMIFS('Pres Converted'!O$2:O$651,'Pres Converted'!$D$2:$D$651,$BF39,'Pres Converted'!$C$2:$C$651,"ED",'Pres Converted'!$B$2:$B$651,$BE39)</f>
        <v>50</v>
      </c>
      <c r="BO39" s="211">
        <f>SUMIFS('Pres Converted'!P$2:P$651,'Pres Converted'!$D$2:$D$651,$BF39,'Pres Converted'!$C$2:$C$651,"ED",'Pres Converted'!$B$2:$B$651,$BE39)</f>
        <v>1829</v>
      </c>
      <c r="BP39" s="211">
        <f>SUMIFS('Pres Converted'!Q$2:Q$651,'Pres Converted'!$D$2:$D$651,$BF39,'Pres Converted'!$C$2:$C$651,"ED",'Pres Converted'!$B$2:$B$651,$BE39)</f>
        <v>10</v>
      </c>
      <c r="BQ39" s="211">
        <f>SUMIFS('Pres Converted'!R$2:R$651,'Pres Converted'!$D$2:$D$651,$BF39,'Pres Converted'!$C$2:$C$651,"ED",'Pres Converted'!$B$2:$B$651,$BE39)</f>
        <v>8</v>
      </c>
      <c r="BR39" s="211">
        <f>BG39/SUMIF('BY HD'!$A$3:$A$42,$BE39,'BY HD'!$B$3:$B$42)</f>
        <v>1</v>
      </c>
      <c r="BS39" s="211">
        <f>$BR39*SUMIF('BY HD'!$A$3:$A$42,$BE39,'BY HD'!W$3:W$42)</f>
        <v>729</v>
      </c>
      <c r="BT39" s="211">
        <f>$BR39*SUMIF('BY HD'!$A$3:$A$42,$BE39,'BY HD'!X$3:X$42)</f>
        <v>281</v>
      </c>
      <c r="BU39" s="211">
        <f>$BR39*SUMIF('BY HD'!$A$3:$A$42,$BE39,'BY HD'!Y$3:Y$42)</f>
        <v>184</v>
      </c>
      <c r="BV39" s="211">
        <f>$BR39*SUMIF('BY HD'!$A$3:$A$42,$BE39,'BY HD'!Z$3:Z$42)</f>
        <v>1</v>
      </c>
      <c r="BW39" s="211">
        <f>$BR39*SUMIF('BY HD'!$A$3:$A$42,$BE39,'BY HD'!AA$3:AA$42)</f>
        <v>6</v>
      </c>
      <c r="BX39" s="211">
        <f>$BR39*SUMIF('BY HD'!$A$3:$A$42,$BE39,'BY HD'!AB$3:AB$42)</f>
        <v>1</v>
      </c>
      <c r="BY39" s="211">
        <f>$BR39*SUMIF('BY HD'!$A$3:$A$42,$BE39,'BY HD'!AC$3:AC$42)</f>
        <v>1</v>
      </c>
      <c r="BZ39" s="211">
        <f>$BR39*SUMIF('BY HD'!$A$3:$A$42,$BE39,'BY HD'!AD$3:AD$42)</f>
        <v>5</v>
      </c>
      <c r="CA39" s="211">
        <f>$BR39*SUMIF('BY HD'!$A$3:$A$42,$BE39,'BY HD'!AE$3:AE$42)</f>
        <v>247</v>
      </c>
      <c r="CB39" s="211">
        <f>$BR39*SUMIF('BY HD'!$A$3:$A$42,$BE39,'BY HD'!AF$3:AF$42)</f>
        <v>2</v>
      </c>
      <c r="CC39" s="211">
        <f>$BR39*SUMIF('BY HD'!$A$3:$A$42,$BE39,'BY HD'!AG$3:AG$42)</f>
        <v>1</v>
      </c>
      <c r="CD39" s="211">
        <f>$BR39*SUMIF('BY HD'!$A$3:$A$42,$BE39,'BY HD'!AR$3:AR$42)</f>
        <v>660</v>
      </c>
      <c r="CE39" s="211">
        <f>$BR39*SUMIF('BY HD'!$A$3:$A$42,$BE39,'BY HD'!AS$3:AS$42)</f>
        <v>209</v>
      </c>
      <c r="CF39" s="211">
        <f>$BR39*SUMIF('BY HD'!$A$3:$A$42,$BE39,'BY HD'!AT$3:AT$42)</f>
        <v>110</v>
      </c>
      <c r="CG39" s="211">
        <f>$BR39*SUMIF('BY HD'!$A$3:$A$42,$BE39,'BY HD'!AU$3:AU$42)</f>
        <v>0</v>
      </c>
      <c r="CH39" s="211">
        <f>$BR39*SUMIF('BY HD'!$A$3:$A$42,$BE39,'BY HD'!AV$3:AV$42)</f>
        <v>5</v>
      </c>
      <c r="CI39" s="211">
        <f>$BR39*SUMIF('BY HD'!$A$3:$A$42,$BE39,'BY HD'!AW$3:AW$42)</f>
        <v>3</v>
      </c>
      <c r="CJ39" s="211">
        <f>$BR39*SUMIF('BY HD'!$A$3:$A$42,$BE39,'BY HD'!AX$3:AX$42)</f>
        <v>1</v>
      </c>
      <c r="CK39" s="211">
        <f>$BR39*SUMIF('BY HD'!$A$3:$A$42,$BE39,'BY HD'!AY$3:AY$42)</f>
        <v>5</v>
      </c>
      <c r="CL39" s="211">
        <f>$BR39*SUMIF('BY HD'!$A$3:$A$42,$BE39,'BY HD'!AZ$3:AZ$42)</f>
        <v>325</v>
      </c>
      <c r="CM39" s="211">
        <f>$BR39*SUMIF('BY HD'!$A$3:$A$42,$BE39,'BY HD'!BA$3:BA$42)</f>
        <v>1</v>
      </c>
      <c r="CN39" s="211">
        <f>$BR39*SUMIF('BY HD'!$A$3:$A$42,$BE39,'BY HD'!BB$3:BB$42)</f>
        <v>1</v>
      </c>
      <c r="CO39" s="211">
        <f t="shared" si="39"/>
        <v>6970</v>
      </c>
      <c r="CP39" s="211">
        <f t="shared" si="40"/>
        <v>2757</v>
      </c>
      <c r="CQ39" s="211">
        <f t="shared" si="41"/>
        <v>1625</v>
      </c>
      <c r="CR39" s="211">
        <f t="shared" si="42"/>
        <v>6</v>
      </c>
      <c r="CS39" s="211">
        <f t="shared" si="43"/>
        <v>64</v>
      </c>
      <c r="CT39" s="211">
        <f t="shared" si="44"/>
        <v>12</v>
      </c>
      <c r="CU39" s="211">
        <f t="shared" si="45"/>
        <v>22</v>
      </c>
      <c r="CV39" s="211">
        <f t="shared" si="46"/>
        <v>60</v>
      </c>
      <c r="CW39" s="211">
        <f t="shared" si="47"/>
        <v>2401</v>
      </c>
      <c r="CX39" s="211">
        <f t="shared" si="22"/>
        <v>13</v>
      </c>
      <c r="CY39" s="211">
        <f t="shared" si="23"/>
        <v>10</v>
      </c>
      <c r="CZ39" s="211"/>
      <c r="DA39" s="211"/>
      <c r="DB39" s="211"/>
    </row>
    <row r="40" spans="1:106" x14ac:dyDescent="0.25">
      <c r="A40" s="211" t="s">
        <v>5977</v>
      </c>
      <c r="B40" s="211" t="s">
        <v>5932</v>
      </c>
      <c r="C40" s="211" t="s">
        <v>5932</v>
      </c>
      <c r="D40">
        <f t="shared" ref="D40:N40" si="51">SUMIF($BF$3:$BF$70,$C73,CO$3:CO$70)</f>
        <v>1135.4982273201251</v>
      </c>
      <c r="E40">
        <f t="shared" si="51"/>
        <v>402.59103232533892</v>
      </c>
      <c r="F40">
        <f t="shared" si="51"/>
        <v>318.71741397288844</v>
      </c>
      <c r="G40">
        <f t="shared" si="51"/>
        <v>0.1580813347236705</v>
      </c>
      <c r="H40">
        <f t="shared" si="51"/>
        <v>7.3712200208550573</v>
      </c>
      <c r="I40">
        <f t="shared" si="51"/>
        <v>0.1580813347236705</v>
      </c>
      <c r="J40">
        <f t="shared" si="51"/>
        <v>2.4742440041710116</v>
      </c>
      <c r="K40">
        <f t="shared" si="51"/>
        <v>7.4227320125130341</v>
      </c>
      <c r="L40">
        <f t="shared" si="51"/>
        <v>394.49885297184568</v>
      </c>
      <c r="M40">
        <f t="shared" si="51"/>
        <v>1.1580813347236705</v>
      </c>
      <c r="N40">
        <f t="shared" si="51"/>
        <v>0.94848800834202307</v>
      </c>
      <c r="O40">
        <f t="shared" si="28"/>
        <v>0.35455011962060817</v>
      </c>
      <c r="P40">
        <f t="shared" si="29"/>
        <v>1.39217597104274E-4</v>
      </c>
      <c r="Q40">
        <f t="shared" si="30"/>
        <v>0.28068508281610383</v>
      </c>
      <c r="R40">
        <f t="shared" si="31"/>
        <v>6.536982475112558E-3</v>
      </c>
      <c r="S40">
        <f t="shared" si="32"/>
        <v>0.34742357449812794</v>
      </c>
      <c r="T40">
        <f t="shared" si="33"/>
        <v>6.4916173742091869E-3</v>
      </c>
      <c r="U40">
        <f t="shared" si="34"/>
        <v>1.39217597104274E-4</v>
      </c>
      <c r="V40">
        <f t="shared" si="35"/>
        <v>2.178994158370853E-3</v>
      </c>
      <c r="W40">
        <f t="shared" si="36"/>
        <v>1.0198882806332894E-3</v>
      </c>
      <c r="X40">
        <f t="shared" si="37"/>
        <v>8.3530558262564396E-4</v>
      </c>
      <c r="Y40" s="193">
        <f t="shared" si="38"/>
        <v>0.35455011962060817</v>
      </c>
      <c r="AT40" s="193">
        <v>14</v>
      </c>
      <c r="AU40" s="198">
        <v>0</v>
      </c>
      <c r="BA40">
        <f t="shared" si="24"/>
        <v>38</v>
      </c>
      <c r="BB40">
        <f t="shared" si="11"/>
        <v>1</v>
      </c>
      <c r="BE40" s="211" t="s">
        <v>6049</v>
      </c>
      <c r="BF40" s="211" t="s">
        <v>5930</v>
      </c>
      <c r="BG40" s="211">
        <f>SUMIFS('Pres Converted'!$S$2:S$651,'Pres Converted'!$D$2:$D$651,$BF40,'Pres Converted'!$C$2:$C$651,"ED",'Pres Converted'!$B$2:$B$651,$BE40)</f>
        <v>5105</v>
      </c>
      <c r="BH40" s="211">
        <f>SUMIFS('Pres Converted'!I$2:I$651,'Pres Converted'!$D$2:$D$651,$BF40,'Pres Converted'!$C$2:$C$651,"ED",'Pres Converted'!$B$2:$B$651,$BE40)</f>
        <v>1854</v>
      </c>
      <c r="BI40" s="211">
        <f>SUMIFS('Pres Converted'!J$2:J$651,'Pres Converted'!$D$2:$D$651,$BF40,'Pres Converted'!$C$2:$C$651,"ED",'Pres Converted'!$B$2:$B$651,$BE40)</f>
        <v>1132</v>
      </c>
      <c r="BJ40" s="211">
        <f>SUMIFS('Pres Converted'!K$2:K$651,'Pres Converted'!$D$2:$D$651,$BF40,'Pres Converted'!$C$2:$C$651,"ED",'Pres Converted'!$B$2:$B$651,$BE40)</f>
        <v>3</v>
      </c>
      <c r="BK40" s="211">
        <f>SUMIFS('Pres Converted'!L$2:L$651,'Pres Converted'!$D$2:$D$651,$BF40,'Pres Converted'!$C$2:$C$651,"ED",'Pres Converted'!$B$2:$B$651,$BE40)</f>
        <v>81</v>
      </c>
      <c r="BL40" s="211">
        <f>SUMIFS('Pres Converted'!M$2:M$651,'Pres Converted'!$D$2:$D$651,$BF40,'Pres Converted'!$C$2:$C$651,"ED",'Pres Converted'!$B$2:$B$651,$BE40)</f>
        <v>7</v>
      </c>
      <c r="BM40" s="211">
        <f>SUMIFS('Pres Converted'!N$2:N$651,'Pres Converted'!$D$2:$D$651,$BF40,'Pres Converted'!$C$2:$C$651,"ED",'Pres Converted'!$B$2:$B$651,$BE40)</f>
        <v>12</v>
      </c>
      <c r="BN40" s="211">
        <f>SUMIFS('Pres Converted'!O$2:O$651,'Pres Converted'!$D$2:$D$651,$BF40,'Pres Converted'!$C$2:$C$651,"ED",'Pres Converted'!$B$2:$B$651,$BE40)</f>
        <v>45</v>
      </c>
      <c r="BO40" s="211">
        <f>SUMIFS('Pres Converted'!P$2:P$651,'Pres Converted'!$D$2:$D$651,$BF40,'Pres Converted'!$C$2:$C$651,"ED",'Pres Converted'!$B$2:$B$651,$BE40)</f>
        <v>1946</v>
      </c>
      <c r="BP40" s="211">
        <f>SUMIFS('Pres Converted'!Q$2:Q$651,'Pres Converted'!$D$2:$D$651,$BF40,'Pres Converted'!$C$2:$C$651,"ED",'Pres Converted'!$B$2:$B$651,$BE40)</f>
        <v>15</v>
      </c>
      <c r="BQ40" s="211">
        <f>SUMIFS('Pres Converted'!R$2:R$651,'Pres Converted'!$D$2:$D$651,$BF40,'Pres Converted'!$C$2:$C$651,"ED",'Pres Converted'!$B$2:$B$651,$BE40)</f>
        <v>10</v>
      </c>
      <c r="BR40" s="211">
        <f>BG40/SUMIF('BY HD'!$A$3:$A$42,$BE40,'BY HD'!$B$3:$B$42)</f>
        <v>1</v>
      </c>
      <c r="BS40" s="211">
        <f>$BR40*SUMIF('BY HD'!$A$3:$A$42,$BE40,'BY HD'!W$3:W$42)</f>
        <v>979</v>
      </c>
      <c r="BT40" s="211">
        <f>$BR40*SUMIF('BY HD'!$A$3:$A$42,$BE40,'BY HD'!X$3:X$42)</f>
        <v>346</v>
      </c>
      <c r="BU40" s="211">
        <f>$BR40*SUMIF('BY HD'!$A$3:$A$42,$BE40,'BY HD'!Y$3:Y$42)</f>
        <v>249</v>
      </c>
      <c r="BV40" s="211">
        <f>$BR40*SUMIF('BY HD'!$A$3:$A$42,$BE40,'BY HD'!Z$3:Z$42)</f>
        <v>2</v>
      </c>
      <c r="BW40" s="211">
        <f>$BR40*SUMIF('BY HD'!$A$3:$A$42,$BE40,'BY HD'!AA$3:AA$42)</f>
        <v>15</v>
      </c>
      <c r="BX40" s="211">
        <f>$BR40*SUMIF('BY HD'!$A$3:$A$42,$BE40,'BY HD'!AB$3:AB$42)</f>
        <v>1</v>
      </c>
      <c r="BY40" s="211">
        <f>$BR40*SUMIF('BY HD'!$A$3:$A$42,$BE40,'BY HD'!AC$3:AC$42)</f>
        <v>0</v>
      </c>
      <c r="BZ40" s="211">
        <f>$BR40*SUMIF('BY HD'!$A$3:$A$42,$BE40,'BY HD'!AD$3:AD$42)</f>
        <v>9</v>
      </c>
      <c r="CA40" s="211">
        <f>$BR40*SUMIF('BY HD'!$A$3:$A$42,$BE40,'BY HD'!AE$3:AE$42)</f>
        <v>352</v>
      </c>
      <c r="CB40" s="211">
        <f>$BR40*SUMIF('BY HD'!$A$3:$A$42,$BE40,'BY HD'!AF$3:AF$42)</f>
        <v>4</v>
      </c>
      <c r="CC40" s="211">
        <f>$BR40*SUMIF('BY HD'!$A$3:$A$42,$BE40,'BY HD'!AG$3:AG$42)</f>
        <v>1</v>
      </c>
      <c r="CD40" s="211">
        <f>$BR40*SUMIF('BY HD'!$A$3:$A$42,$BE40,'BY HD'!AR$3:AR$42)</f>
        <v>950</v>
      </c>
      <c r="CE40" s="211">
        <f>$BR40*SUMIF('BY HD'!$A$3:$A$42,$BE40,'BY HD'!AS$3:AS$42)</f>
        <v>259</v>
      </c>
      <c r="CF40" s="211">
        <f>$BR40*SUMIF('BY HD'!$A$3:$A$42,$BE40,'BY HD'!AT$3:AT$42)</f>
        <v>141</v>
      </c>
      <c r="CG40" s="211">
        <f>$BR40*SUMIF('BY HD'!$A$3:$A$42,$BE40,'BY HD'!AU$3:AU$42)</f>
        <v>0</v>
      </c>
      <c r="CH40" s="211">
        <f>$BR40*SUMIF('BY HD'!$A$3:$A$42,$BE40,'BY HD'!AV$3:AV$42)</f>
        <v>8</v>
      </c>
      <c r="CI40" s="211">
        <f>$BR40*SUMIF('BY HD'!$A$3:$A$42,$BE40,'BY HD'!AW$3:AW$42)</f>
        <v>3</v>
      </c>
      <c r="CJ40" s="211">
        <f>$BR40*SUMIF('BY HD'!$A$3:$A$42,$BE40,'BY HD'!AX$3:AX$42)</f>
        <v>1</v>
      </c>
      <c r="CK40" s="211">
        <f>$BR40*SUMIF('BY HD'!$A$3:$A$42,$BE40,'BY HD'!AY$3:AY$42)</f>
        <v>8</v>
      </c>
      <c r="CL40" s="211">
        <f>$BR40*SUMIF('BY HD'!$A$3:$A$42,$BE40,'BY HD'!AZ$3:AZ$42)</f>
        <v>527</v>
      </c>
      <c r="CM40" s="211">
        <f>$BR40*SUMIF('BY HD'!$A$3:$A$42,$BE40,'BY HD'!BA$3:BA$42)</f>
        <v>1</v>
      </c>
      <c r="CN40" s="211">
        <f>$BR40*SUMIF('BY HD'!$A$3:$A$42,$BE40,'BY HD'!BB$3:BB$42)</f>
        <v>2</v>
      </c>
      <c r="CO40" s="211">
        <f t="shared" si="39"/>
        <v>7034</v>
      </c>
      <c r="CP40" s="211">
        <f t="shared" si="40"/>
        <v>2459</v>
      </c>
      <c r="CQ40" s="211">
        <f t="shared" si="41"/>
        <v>1522</v>
      </c>
      <c r="CR40" s="211">
        <f t="shared" si="42"/>
        <v>5</v>
      </c>
      <c r="CS40" s="211">
        <f t="shared" si="43"/>
        <v>104</v>
      </c>
      <c r="CT40" s="211">
        <f t="shared" si="44"/>
        <v>11</v>
      </c>
      <c r="CU40" s="211">
        <f t="shared" si="45"/>
        <v>13</v>
      </c>
      <c r="CV40" s="211">
        <f t="shared" si="46"/>
        <v>62</v>
      </c>
      <c r="CW40" s="211">
        <f t="shared" si="47"/>
        <v>2825</v>
      </c>
      <c r="CX40" s="211">
        <f t="shared" si="22"/>
        <v>20</v>
      </c>
      <c r="CY40" s="211">
        <f t="shared" si="23"/>
        <v>13</v>
      </c>
      <c r="CZ40" s="211"/>
      <c r="DA40" s="211"/>
      <c r="DB40" s="211"/>
    </row>
    <row r="41" spans="1:106" x14ac:dyDescent="0.25">
      <c r="A41" s="211" t="s">
        <v>5978</v>
      </c>
      <c r="B41" s="211" t="s">
        <v>5941</v>
      </c>
      <c r="C41" s="211" t="s">
        <v>5941</v>
      </c>
      <c r="D41">
        <f t="shared" ref="D41:N41" si="52">SUMIF($BF$3:$BF$70,$C74,CO$3:CO$70)</f>
        <v>1547.9476381097118</v>
      </c>
      <c r="E41">
        <f t="shared" si="52"/>
        <v>680.83122808278233</v>
      </c>
      <c r="F41">
        <f t="shared" si="52"/>
        <v>543.22816642025646</v>
      </c>
      <c r="G41">
        <f t="shared" si="52"/>
        <v>2.4593899301727307</v>
      </c>
      <c r="H41">
        <f t="shared" si="52"/>
        <v>2.1415491108497386</v>
      </c>
      <c r="I41">
        <f t="shared" si="52"/>
        <v>3.032049555615405</v>
      </c>
      <c r="J41">
        <f t="shared" si="52"/>
        <v>6.7740371667115538</v>
      </c>
      <c r="K41">
        <f t="shared" si="52"/>
        <v>3.0849142632147664</v>
      </c>
      <c r="L41">
        <f t="shared" si="52"/>
        <v>304.69652283023197</v>
      </c>
      <c r="M41">
        <f t="shared" si="52"/>
        <v>1.6997807498767947</v>
      </c>
      <c r="N41">
        <f t="shared" si="52"/>
        <v>0</v>
      </c>
      <c r="O41">
        <f t="shared" si="28"/>
        <v>0.43982833225171925</v>
      </c>
      <c r="P41">
        <f t="shared" si="29"/>
        <v>1.5888069270715345E-3</v>
      </c>
      <c r="Q41">
        <f t="shared" si="30"/>
        <v>0.35093445866400474</v>
      </c>
      <c r="R41">
        <f t="shared" si="31"/>
        <v>1.9929060823930282E-3</v>
      </c>
      <c r="S41">
        <f t="shared" si="32"/>
        <v>0.19683903727022348</v>
      </c>
      <c r="T41">
        <f t="shared" si="33"/>
        <v>1.3834764549690505E-3</v>
      </c>
      <c r="U41">
        <f t="shared" si="34"/>
        <v>1.9587545992951132E-3</v>
      </c>
      <c r="V41">
        <f t="shared" si="35"/>
        <v>4.3761410269560035E-3</v>
      </c>
      <c r="W41">
        <f t="shared" si="36"/>
        <v>1.0980867233677846E-3</v>
      </c>
      <c r="X41">
        <f t="shared" si="37"/>
        <v>0</v>
      </c>
      <c r="Y41" s="193">
        <f t="shared" si="38"/>
        <v>0.43982833225171925</v>
      </c>
      <c r="AT41" s="193">
        <v>15</v>
      </c>
      <c r="AU41" s="198" t="s">
        <v>5929</v>
      </c>
      <c r="BA41">
        <f t="shared" si="24"/>
        <v>39</v>
      </c>
      <c r="BB41">
        <f t="shared" si="11"/>
        <v>1</v>
      </c>
      <c r="BE41" s="211" t="s">
        <v>6050</v>
      </c>
      <c r="BF41" s="211" t="s">
        <v>5931</v>
      </c>
      <c r="BG41" s="211">
        <f>SUMIFS('Pres Converted'!$S$2:S$651,'Pres Converted'!$D$2:$D$651,$BF41,'Pres Converted'!$C$2:$C$651,"ED",'Pres Converted'!$B$2:$B$651,$BE41)</f>
        <v>5859</v>
      </c>
      <c r="BH41" s="211">
        <f>SUMIFS('Pres Converted'!I$2:I$651,'Pres Converted'!$D$2:$D$651,$BF41,'Pres Converted'!$C$2:$C$651,"ED",'Pres Converted'!$B$2:$B$651,$BE41)</f>
        <v>1733</v>
      </c>
      <c r="BI41" s="211">
        <f>SUMIFS('Pres Converted'!J$2:J$651,'Pres Converted'!$D$2:$D$651,$BF41,'Pres Converted'!$C$2:$C$651,"ED",'Pres Converted'!$B$2:$B$651,$BE41)</f>
        <v>2494</v>
      </c>
      <c r="BJ41" s="211">
        <f>SUMIFS('Pres Converted'!K$2:K$651,'Pres Converted'!$D$2:$D$651,$BF41,'Pres Converted'!$C$2:$C$651,"ED",'Pres Converted'!$B$2:$B$651,$BE41)</f>
        <v>11</v>
      </c>
      <c r="BK41" s="211">
        <f>SUMIFS('Pres Converted'!L$2:L$651,'Pres Converted'!$D$2:$D$651,$BF41,'Pres Converted'!$C$2:$C$651,"ED",'Pres Converted'!$B$2:$B$651,$BE41)</f>
        <v>39</v>
      </c>
      <c r="BL41" s="211">
        <f>SUMIFS('Pres Converted'!M$2:M$651,'Pres Converted'!$D$2:$D$651,$BF41,'Pres Converted'!$C$2:$C$651,"ED",'Pres Converted'!$B$2:$B$651,$BE41)</f>
        <v>20</v>
      </c>
      <c r="BM41" s="211">
        <f>SUMIFS('Pres Converted'!N$2:N$651,'Pres Converted'!$D$2:$D$651,$BF41,'Pres Converted'!$C$2:$C$651,"ED",'Pres Converted'!$B$2:$B$651,$BE41)</f>
        <v>13</v>
      </c>
      <c r="BN41" s="211">
        <f>SUMIFS('Pres Converted'!O$2:O$651,'Pres Converted'!$D$2:$D$651,$BF41,'Pres Converted'!$C$2:$C$651,"ED",'Pres Converted'!$B$2:$B$651,$BE41)</f>
        <v>41</v>
      </c>
      <c r="BO41" s="211">
        <f>SUMIFS('Pres Converted'!P$2:P$651,'Pres Converted'!$D$2:$D$651,$BF41,'Pres Converted'!$C$2:$C$651,"ED",'Pres Converted'!$B$2:$B$651,$BE41)</f>
        <v>1495</v>
      </c>
      <c r="BP41" s="211">
        <f>SUMIFS('Pres Converted'!Q$2:Q$651,'Pres Converted'!$D$2:$D$651,$BF41,'Pres Converted'!$C$2:$C$651,"ED",'Pres Converted'!$B$2:$B$651,$BE41)</f>
        <v>5</v>
      </c>
      <c r="BQ41" s="211">
        <f>SUMIFS('Pres Converted'!R$2:R$651,'Pres Converted'!$D$2:$D$651,$BF41,'Pres Converted'!$C$2:$C$651,"ED",'Pres Converted'!$B$2:$B$651,$BE41)</f>
        <v>8</v>
      </c>
      <c r="BR41" s="211">
        <f>BG41/SUMIF('BY HD'!$A$3:$A$42,$BE41,'BY HD'!$B$3:$B$42)</f>
        <v>1</v>
      </c>
      <c r="BS41" s="211">
        <f>$BR41*SUMIF('BY HD'!$A$3:$A$42,$BE41,'BY HD'!W$3:W$42)</f>
        <v>992</v>
      </c>
      <c r="BT41" s="211">
        <f>$BR41*SUMIF('BY HD'!$A$3:$A$42,$BE41,'BY HD'!X$3:X$42)</f>
        <v>274</v>
      </c>
      <c r="BU41" s="211">
        <f>$BR41*SUMIF('BY HD'!$A$3:$A$42,$BE41,'BY HD'!Y$3:Y$42)</f>
        <v>473</v>
      </c>
      <c r="BV41" s="211">
        <f>$BR41*SUMIF('BY HD'!$A$3:$A$42,$BE41,'BY HD'!Z$3:Z$42)</f>
        <v>4</v>
      </c>
      <c r="BW41" s="211">
        <f>$BR41*SUMIF('BY HD'!$A$3:$A$42,$BE41,'BY HD'!AA$3:AA$42)</f>
        <v>5</v>
      </c>
      <c r="BX41" s="211">
        <f>$BR41*SUMIF('BY HD'!$A$3:$A$42,$BE41,'BY HD'!AB$3:AB$42)</f>
        <v>1</v>
      </c>
      <c r="BY41" s="211">
        <f>$BR41*SUMIF('BY HD'!$A$3:$A$42,$BE41,'BY HD'!AC$3:AC$42)</f>
        <v>2</v>
      </c>
      <c r="BZ41" s="211">
        <f>$BR41*SUMIF('BY HD'!$A$3:$A$42,$BE41,'BY HD'!AD$3:AD$42)</f>
        <v>7</v>
      </c>
      <c r="CA41" s="211">
        <f>$BR41*SUMIF('BY HD'!$A$3:$A$42,$BE41,'BY HD'!AE$3:AE$42)</f>
        <v>223</v>
      </c>
      <c r="CB41" s="211">
        <f>$BR41*SUMIF('BY HD'!$A$3:$A$42,$BE41,'BY HD'!AF$3:AF$42)</f>
        <v>1</v>
      </c>
      <c r="CC41" s="211">
        <f>$BR41*SUMIF('BY HD'!$A$3:$A$42,$BE41,'BY HD'!AG$3:AG$42)</f>
        <v>2</v>
      </c>
      <c r="CD41" s="211">
        <f>$BR41*SUMIF('BY HD'!$A$3:$A$42,$BE41,'BY HD'!AR$3:AR$42)</f>
        <v>772</v>
      </c>
      <c r="CE41" s="211">
        <f>$BR41*SUMIF('BY HD'!$A$3:$A$42,$BE41,'BY HD'!AS$3:AS$42)</f>
        <v>198</v>
      </c>
      <c r="CF41" s="211">
        <f>$BR41*SUMIF('BY HD'!$A$3:$A$42,$BE41,'BY HD'!AT$3:AT$42)</f>
        <v>249</v>
      </c>
      <c r="CG41" s="211">
        <f>$BR41*SUMIF('BY HD'!$A$3:$A$42,$BE41,'BY HD'!AU$3:AU$42)</f>
        <v>1</v>
      </c>
      <c r="CH41" s="211">
        <f>$BR41*SUMIF('BY HD'!$A$3:$A$42,$BE41,'BY HD'!AV$3:AV$42)</f>
        <v>5</v>
      </c>
      <c r="CI41" s="211">
        <f>$BR41*SUMIF('BY HD'!$A$3:$A$42,$BE41,'BY HD'!AW$3:AW$42)</f>
        <v>2</v>
      </c>
      <c r="CJ41" s="211">
        <f>$BR41*SUMIF('BY HD'!$A$3:$A$42,$BE41,'BY HD'!AX$3:AX$42)</f>
        <v>1</v>
      </c>
      <c r="CK41" s="211">
        <f>$BR41*SUMIF('BY HD'!$A$3:$A$42,$BE41,'BY HD'!AY$3:AY$42)</f>
        <v>7</v>
      </c>
      <c r="CL41" s="211">
        <f>$BR41*SUMIF('BY HD'!$A$3:$A$42,$BE41,'BY HD'!AZ$3:AZ$42)</f>
        <v>308</v>
      </c>
      <c r="CM41" s="211">
        <f>$BR41*SUMIF('BY HD'!$A$3:$A$42,$BE41,'BY HD'!BA$3:BA$42)</f>
        <v>0</v>
      </c>
      <c r="CN41" s="211">
        <f>$BR41*SUMIF('BY HD'!$A$3:$A$42,$BE41,'BY HD'!BB$3:BB$42)</f>
        <v>1</v>
      </c>
      <c r="CO41" s="211">
        <f t="shared" si="39"/>
        <v>7623</v>
      </c>
      <c r="CP41" s="211">
        <f t="shared" si="40"/>
        <v>2205</v>
      </c>
      <c r="CQ41" s="211">
        <f t="shared" si="41"/>
        <v>3216</v>
      </c>
      <c r="CR41" s="211">
        <f t="shared" si="42"/>
        <v>16</v>
      </c>
      <c r="CS41" s="211">
        <f t="shared" si="43"/>
        <v>49</v>
      </c>
      <c r="CT41" s="211">
        <f t="shared" si="44"/>
        <v>23</v>
      </c>
      <c r="CU41" s="211">
        <f t="shared" si="45"/>
        <v>16</v>
      </c>
      <c r="CV41" s="211">
        <f t="shared" si="46"/>
        <v>55</v>
      </c>
      <c r="CW41" s="211">
        <f t="shared" si="47"/>
        <v>2026</v>
      </c>
      <c r="CX41" s="211">
        <f t="shared" si="22"/>
        <v>6</v>
      </c>
      <c r="CY41" s="211">
        <f t="shared" si="23"/>
        <v>11</v>
      </c>
      <c r="CZ41" s="211"/>
      <c r="DA41" s="211"/>
      <c r="DB41" s="211"/>
    </row>
    <row r="42" spans="1:106" x14ac:dyDescent="0.25">
      <c r="A42" s="211" t="s">
        <v>5979</v>
      </c>
      <c r="B42" s="211" t="s">
        <v>5980</v>
      </c>
      <c r="C42" s="211" t="s">
        <v>5931</v>
      </c>
      <c r="D42">
        <f t="shared" ref="D42:N42" si="53">SUMIF($BF$3:$BF$70,$C75,CO$3:CO$70)</f>
        <v>38445.088216892596</v>
      </c>
      <c r="E42">
        <f t="shared" si="53"/>
        <v>15136.763920750782</v>
      </c>
      <c r="F42">
        <f t="shared" si="53"/>
        <v>10941.886339937435</v>
      </c>
      <c r="G42">
        <f t="shared" si="53"/>
        <v>47.780187695516162</v>
      </c>
      <c r="H42">
        <f t="shared" si="53"/>
        <v>313.70281543274245</v>
      </c>
      <c r="I42">
        <f t="shared" si="53"/>
        <v>77.780187695516162</v>
      </c>
      <c r="J42">
        <f t="shared" si="53"/>
        <v>71.340563086548485</v>
      </c>
      <c r="K42">
        <f t="shared" si="53"/>
        <v>179.02168925964546</v>
      </c>
      <c r="L42">
        <f t="shared" si="53"/>
        <v>11580.351199165798</v>
      </c>
      <c r="M42">
        <f t="shared" si="53"/>
        <v>32.780187695516162</v>
      </c>
      <c r="N42">
        <f t="shared" si="53"/>
        <v>63.681126173096978</v>
      </c>
      <c r="O42">
        <f t="shared" si="28"/>
        <v>0.39372426031005325</v>
      </c>
      <c r="P42">
        <f t="shared" si="29"/>
        <v>1.242816440580354E-3</v>
      </c>
      <c r="Q42">
        <f t="shared" si="30"/>
        <v>0.28461077467705276</v>
      </c>
      <c r="R42">
        <f t="shared" si="31"/>
        <v>4.6565555591828282E-3</v>
      </c>
      <c r="S42">
        <f t="shared" si="32"/>
        <v>0.301217964017506</v>
      </c>
      <c r="T42">
        <f t="shared" si="33"/>
        <v>8.1597631838676039E-3</v>
      </c>
      <c r="U42">
        <f t="shared" si="34"/>
        <v>2.0231501942903568E-3</v>
      </c>
      <c r="V42">
        <f t="shared" si="35"/>
        <v>1.855648312837055E-3</v>
      </c>
      <c r="W42">
        <f t="shared" si="36"/>
        <v>8.5264956372535245E-4</v>
      </c>
      <c r="X42">
        <f t="shared" si="37"/>
        <v>1.6564177409044358E-3</v>
      </c>
      <c r="Y42" s="193">
        <f t="shared" si="38"/>
        <v>0.39372426031005325</v>
      </c>
      <c r="AT42" s="193">
        <v>15</v>
      </c>
      <c r="AU42" s="198">
        <v>0</v>
      </c>
      <c r="BA42">
        <f t="shared" si="24"/>
        <v>40</v>
      </c>
      <c r="BB42">
        <f t="shared" si="11"/>
        <v>0.908122013965454</v>
      </c>
      <c r="BE42" s="211" t="s">
        <v>6051</v>
      </c>
      <c r="BF42" s="211" t="s">
        <v>5931</v>
      </c>
      <c r="BG42" s="211">
        <f>SUMIFS('Pres Converted'!$S$2:S$651,'Pres Converted'!$D$2:$D$651,$BF42,'Pres Converted'!$C$2:$C$651,"ED",'Pres Converted'!$B$2:$B$651,$BE42)</f>
        <v>4806</v>
      </c>
      <c r="BH42" s="211">
        <f>SUMIFS('Pres Converted'!I$2:I$651,'Pres Converted'!$D$2:$D$651,$BF42,'Pres Converted'!$C$2:$C$651,"ED",'Pres Converted'!$B$2:$B$651,$BE42)</f>
        <v>1889</v>
      </c>
      <c r="BI42" s="211">
        <f>SUMIFS('Pres Converted'!J$2:J$651,'Pres Converted'!$D$2:$D$651,$BF42,'Pres Converted'!$C$2:$C$651,"ED",'Pres Converted'!$B$2:$B$651,$BE42)</f>
        <v>1409</v>
      </c>
      <c r="BJ42" s="211">
        <f>SUMIFS('Pres Converted'!K$2:K$651,'Pres Converted'!$D$2:$D$651,$BF42,'Pres Converted'!$C$2:$C$651,"ED",'Pres Converted'!$B$2:$B$651,$BE42)</f>
        <v>9</v>
      </c>
      <c r="BK42" s="211">
        <f>SUMIFS('Pres Converted'!L$2:L$651,'Pres Converted'!$D$2:$D$651,$BF42,'Pres Converted'!$C$2:$C$651,"ED",'Pres Converted'!$B$2:$B$651,$BE42)</f>
        <v>31</v>
      </c>
      <c r="BL42" s="211">
        <f>SUMIFS('Pres Converted'!M$2:M$651,'Pres Converted'!$D$2:$D$651,$BF42,'Pres Converted'!$C$2:$C$651,"ED",'Pres Converted'!$B$2:$B$651,$BE42)</f>
        <v>9</v>
      </c>
      <c r="BM42" s="211">
        <f>SUMIFS('Pres Converted'!N$2:N$651,'Pres Converted'!$D$2:$D$651,$BF42,'Pres Converted'!$C$2:$C$651,"ED",'Pres Converted'!$B$2:$B$651,$BE42)</f>
        <v>11</v>
      </c>
      <c r="BN42" s="211">
        <f>SUMIFS('Pres Converted'!O$2:O$651,'Pres Converted'!$D$2:$D$651,$BF42,'Pres Converted'!$C$2:$C$651,"ED",'Pres Converted'!$B$2:$B$651,$BE42)</f>
        <v>23</v>
      </c>
      <c r="BO42" s="211">
        <f>SUMIFS('Pres Converted'!P$2:P$651,'Pres Converted'!$D$2:$D$651,$BF42,'Pres Converted'!$C$2:$C$651,"ED",'Pres Converted'!$B$2:$B$651,$BE42)</f>
        <v>1413</v>
      </c>
      <c r="BP42" s="211">
        <f>SUMIFS('Pres Converted'!Q$2:Q$651,'Pres Converted'!$D$2:$D$651,$BF42,'Pres Converted'!$C$2:$C$651,"ED",'Pres Converted'!$B$2:$B$651,$BE42)</f>
        <v>2</v>
      </c>
      <c r="BQ42" s="211">
        <f>SUMIFS('Pres Converted'!R$2:R$651,'Pres Converted'!$D$2:$D$651,$BF42,'Pres Converted'!$C$2:$C$651,"ED",'Pres Converted'!$B$2:$B$651,$BE42)</f>
        <v>10</v>
      </c>
      <c r="BR42" s="211">
        <f>BG42/SUMIF('BY HD'!$A$3:$A$42,$BE42,'BY HD'!$B$3:$B$42)</f>
        <v>1</v>
      </c>
      <c r="BS42" s="211">
        <f>$BR42*SUMIF('BY HD'!$A$3:$A$42,$BE42,'BY HD'!W$3:W$42)</f>
        <v>737</v>
      </c>
      <c r="BT42" s="211">
        <f>$BR42*SUMIF('BY HD'!$A$3:$A$42,$BE42,'BY HD'!X$3:X$42)</f>
        <v>300</v>
      </c>
      <c r="BU42" s="211">
        <f>$BR42*SUMIF('BY HD'!$A$3:$A$42,$BE42,'BY HD'!Y$3:Y$42)</f>
        <v>258</v>
      </c>
      <c r="BV42" s="211">
        <f>$BR42*SUMIF('BY HD'!$A$3:$A$42,$BE42,'BY HD'!Z$3:Z$42)</f>
        <v>0</v>
      </c>
      <c r="BW42" s="211">
        <f>$BR42*SUMIF('BY HD'!$A$3:$A$42,$BE42,'BY HD'!AA$3:AA$42)</f>
        <v>5</v>
      </c>
      <c r="BX42" s="211">
        <f>$BR42*SUMIF('BY HD'!$A$3:$A$42,$BE42,'BY HD'!AB$3:AB$42)</f>
        <v>2</v>
      </c>
      <c r="BY42" s="211">
        <f>$BR42*SUMIF('BY HD'!$A$3:$A$42,$BE42,'BY HD'!AC$3:AC$42)</f>
        <v>0</v>
      </c>
      <c r="BZ42" s="211">
        <f>$BR42*SUMIF('BY HD'!$A$3:$A$42,$BE42,'BY HD'!AD$3:AD$42)</f>
        <v>2</v>
      </c>
      <c r="CA42" s="211">
        <f>$BR42*SUMIF('BY HD'!$A$3:$A$42,$BE42,'BY HD'!AE$3:AE$42)</f>
        <v>168</v>
      </c>
      <c r="CB42" s="211">
        <f>$BR42*SUMIF('BY HD'!$A$3:$A$42,$BE42,'BY HD'!AF$3:AF$42)</f>
        <v>0</v>
      </c>
      <c r="CC42" s="211">
        <f>$BR42*SUMIF('BY HD'!$A$3:$A$42,$BE42,'BY HD'!AG$3:AG$42)</f>
        <v>2</v>
      </c>
      <c r="CD42" s="211">
        <f>$BR42*SUMIF('BY HD'!$A$3:$A$42,$BE42,'BY HD'!AR$3:AR$42)</f>
        <v>790</v>
      </c>
      <c r="CE42" s="211">
        <f>$BR42*SUMIF('BY HD'!$A$3:$A$42,$BE42,'BY HD'!AS$3:AS$42)</f>
        <v>245</v>
      </c>
      <c r="CF42" s="211">
        <f>$BR42*SUMIF('BY HD'!$A$3:$A$42,$BE42,'BY HD'!AT$3:AT$42)</f>
        <v>193</v>
      </c>
      <c r="CG42" s="211">
        <f>$BR42*SUMIF('BY HD'!$A$3:$A$42,$BE42,'BY HD'!AU$3:AU$42)</f>
        <v>2</v>
      </c>
      <c r="CH42" s="211">
        <f>$BR42*SUMIF('BY HD'!$A$3:$A$42,$BE42,'BY HD'!AV$3:AV$42)</f>
        <v>6</v>
      </c>
      <c r="CI42" s="211">
        <f>$BR42*SUMIF('BY HD'!$A$3:$A$42,$BE42,'BY HD'!AW$3:AW$42)</f>
        <v>2</v>
      </c>
      <c r="CJ42" s="211">
        <f>$BR42*SUMIF('BY HD'!$A$3:$A$42,$BE42,'BY HD'!AX$3:AX$42)</f>
        <v>3</v>
      </c>
      <c r="CK42" s="211">
        <f>$BR42*SUMIF('BY HD'!$A$3:$A$42,$BE42,'BY HD'!AY$3:AY$42)</f>
        <v>7</v>
      </c>
      <c r="CL42" s="211">
        <f>$BR42*SUMIF('BY HD'!$A$3:$A$42,$BE42,'BY HD'!AZ$3:AZ$42)</f>
        <v>331</v>
      </c>
      <c r="CM42" s="211">
        <f>$BR42*SUMIF('BY HD'!$A$3:$A$42,$BE42,'BY HD'!BA$3:BA$42)</f>
        <v>0</v>
      </c>
      <c r="CN42" s="211">
        <f>$BR42*SUMIF('BY HD'!$A$3:$A$42,$BE42,'BY HD'!BB$3:BB$42)</f>
        <v>1</v>
      </c>
      <c r="CO42" s="211">
        <f t="shared" si="39"/>
        <v>6333</v>
      </c>
      <c r="CP42" s="211">
        <f t="shared" si="40"/>
        <v>2434</v>
      </c>
      <c r="CQ42" s="211">
        <f t="shared" si="41"/>
        <v>1860</v>
      </c>
      <c r="CR42" s="211">
        <f t="shared" si="42"/>
        <v>11</v>
      </c>
      <c r="CS42" s="211">
        <f t="shared" si="43"/>
        <v>42</v>
      </c>
      <c r="CT42" s="211">
        <f t="shared" si="44"/>
        <v>13</v>
      </c>
      <c r="CU42" s="211">
        <f t="shared" si="45"/>
        <v>14</v>
      </c>
      <c r="CV42" s="211">
        <f t="shared" si="46"/>
        <v>32</v>
      </c>
      <c r="CW42" s="211">
        <f t="shared" si="47"/>
        <v>1912</v>
      </c>
      <c r="CX42" s="211">
        <f t="shared" si="22"/>
        <v>2</v>
      </c>
      <c r="CY42" s="211">
        <f t="shared" si="23"/>
        <v>13</v>
      </c>
      <c r="CZ42" s="211"/>
      <c r="DA42" s="211"/>
      <c r="DB42" s="211"/>
    </row>
    <row r="43" spans="1:106" x14ac:dyDescent="0.25">
      <c r="A43" s="211" t="s">
        <v>5981</v>
      </c>
      <c r="B43" s="211" t="s">
        <v>5923</v>
      </c>
      <c r="C43" s="211" t="s">
        <v>5923</v>
      </c>
      <c r="D43">
        <f t="shared" ref="D43:N43" si="54">SUMIF($BF$3:$BF$70,$C76,CO$3:CO$70)</f>
        <v>1416.3600000000001</v>
      </c>
      <c r="E43">
        <f t="shared" si="54"/>
        <v>461.04666666666668</v>
      </c>
      <c r="F43">
        <f t="shared" si="54"/>
        <v>521.55333333333328</v>
      </c>
      <c r="G43">
        <f t="shared" si="54"/>
        <v>4.4666666666666668</v>
      </c>
      <c r="H43">
        <f t="shared" si="54"/>
        <v>5.48</v>
      </c>
      <c r="I43">
        <f t="shared" si="54"/>
        <v>1</v>
      </c>
      <c r="J43">
        <f t="shared" si="54"/>
        <v>3.2466666666666666</v>
      </c>
      <c r="K43">
        <f t="shared" si="54"/>
        <v>6.9733333333333336</v>
      </c>
      <c r="L43">
        <f t="shared" si="54"/>
        <v>405.60666666666668</v>
      </c>
      <c r="M43">
        <f t="shared" si="54"/>
        <v>6.4933333333333332</v>
      </c>
      <c r="N43">
        <f t="shared" si="54"/>
        <v>0.49333333333333335</v>
      </c>
      <c r="O43">
        <f t="shared" si="28"/>
        <v>0.32551517034275651</v>
      </c>
      <c r="P43">
        <f t="shared" si="29"/>
        <v>3.1536238432790156E-3</v>
      </c>
      <c r="Q43">
        <f t="shared" si="30"/>
        <v>0.3682350061660406</v>
      </c>
      <c r="R43">
        <f t="shared" si="31"/>
        <v>4.9234187165221642E-3</v>
      </c>
      <c r="S43">
        <f t="shared" si="32"/>
        <v>0.28637257947602773</v>
      </c>
      <c r="T43">
        <f t="shared" si="33"/>
        <v>3.8690728345900757E-3</v>
      </c>
      <c r="U43">
        <f t="shared" si="34"/>
        <v>7.060351887938094E-4</v>
      </c>
      <c r="V43">
        <f t="shared" si="35"/>
        <v>2.292260912950568E-3</v>
      </c>
      <c r="W43">
        <f t="shared" si="36"/>
        <v>4.5845218259011359E-3</v>
      </c>
      <c r="X43">
        <f t="shared" si="37"/>
        <v>3.4831069313827931E-4</v>
      </c>
      <c r="Y43" s="193">
        <f t="shared" si="38"/>
        <v>2.3682350061660404</v>
      </c>
      <c r="AT43" s="193">
        <v>16</v>
      </c>
      <c r="AU43" s="198" t="s">
        <v>5929</v>
      </c>
      <c r="BE43" s="211" t="s">
        <v>6052</v>
      </c>
      <c r="BF43" s="211" t="s">
        <v>5931</v>
      </c>
      <c r="BG43" s="211">
        <f>SUMIFS('Pres Converted'!$S$2:S$651,'Pres Converted'!$D$2:$D$651,$BF43,'Pres Converted'!$C$2:$C$651,"ED",'Pres Converted'!$B$2:$B$651,$BE43)</f>
        <v>4797</v>
      </c>
      <c r="BH43" s="211">
        <f>SUMIFS('Pres Converted'!I$2:I$651,'Pres Converted'!$D$2:$D$651,$BF43,'Pres Converted'!$C$2:$C$651,"ED",'Pres Converted'!$B$2:$B$651,$BE43)</f>
        <v>1744</v>
      </c>
      <c r="BI43" s="211">
        <f>SUMIFS('Pres Converted'!J$2:J$651,'Pres Converted'!$D$2:$D$651,$BF43,'Pres Converted'!$C$2:$C$651,"ED",'Pres Converted'!$B$2:$B$651,$BE43)</f>
        <v>1479</v>
      </c>
      <c r="BJ43" s="211">
        <f>SUMIFS('Pres Converted'!K$2:K$651,'Pres Converted'!$D$2:$D$651,$BF43,'Pres Converted'!$C$2:$C$651,"ED",'Pres Converted'!$B$2:$B$651,$BE43)</f>
        <v>7</v>
      </c>
      <c r="BK43" s="211">
        <f>SUMIFS('Pres Converted'!L$2:L$651,'Pres Converted'!$D$2:$D$651,$BF43,'Pres Converted'!$C$2:$C$651,"ED",'Pres Converted'!$B$2:$B$651,$BE43)</f>
        <v>69</v>
      </c>
      <c r="BL43" s="211">
        <f>SUMIFS('Pres Converted'!M$2:M$651,'Pres Converted'!$D$2:$D$651,$BF43,'Pres Converted'!$C$2:$C$651,"ED",'Pres Converted'!$B$2:$B$651,$BE43)</f>
        <v>11</v>
      </c>
      <c r="BM43" s="211">
        <f>SUMIFS('Pres Converted'!N$2:N$651,'Pres Converted'!$D$2:$D$651,$BF43,'Pres Converted'!$C$2:$C$651,"ED",'Pres Converted'!$B$2:$B$651,$BE43)</f>
        <v>12</v>
      </c>
      <c r="BN43" s="211">
        <f>SUMIFS('Pres Converted'!O$2:O$651,'Pres Converted'!$D$2:$D$651,$BF43,'Pres Converted'!$C$2:$C$651,"ED",'Pres Converted'!$B$2:$B$651,$BE43)</f>
        <v>15</v>
      </c>
      <c r="BO43" s="211">
        <f>SUMIFS('Pres Converted'!P$2:P$651,'Pres Converted'!$D$2:$D$651,$BF43,'Pres Converted'!$C$2:$C$651,"ED",'Pres Converted'!$B$2:$B$651,$BE43)</f>
        <v>1448</v>
      </c>
      <c r="BP43" s="211">
        <f>SUMIFS('Pres Converted'!Q$2:Q$651,'Pres Converted'!$D$2:$D$651,$BF43,'Pres Converted'!$C$2:$C$651,"ED",'Pres Converted'!$B$2:$B$651,$BE43)</f>
        <v>6</v>
      </c>
      <c r="BQ43" s="211">
        <f>SUMIFS('Pres Converted'!R$2:R$651,'Pres Converted'!$D$2:$D$651,$BF43,'Pres Converted'!$C$2:$C$651,"ED",'Pres Converted'!$B$2:$B$651,$BE43)</f>
        <v>6</v>
      </c>
      <c r="BR43" s="211">
        <f>BG43/SUMIF('BY HD'!$A$3:$A$42,$BE43,'BY HD'!$B$3:$B$42)</f>
        <v>1</v>
      </c>
      <c r="BS43" s="211">
        <f>$BR43*SUMIF('BY HD'!$A$3:$A$42,$BE43,'BY HD'!W$3:W$42)</f>
        <v>723</v>
      </c>
      <c r="BT43" s="211">
        <f>$BR43*SUMIF('BY HD'!$A$3:$A$42,$BE43,'BY HD'!X$3:X$42)</f>
        <v>240</v>
      </c>
      <c r="BU43" s="211">
        <f>$BR43*SUMIF('BY HD'!$A$3:$A$42,$BE43,'BY HD'!Y$3:Y$42)</f>
        <v>263</v>
      </c>
      <c r="BV43" s="211">
        <f>$BR43*SUMIF('BY HD'!$A$3:$A$42,$BE43,'BY HD'!Z$3:Z$42)</f>
        <v>0</v>
      </c>
      <c r="BW43" s="211">
        <f>$BR43*SUMIF('BY HD'!$A$3:$A$42,$BE43,'BY HD'!AA$3:AA$42)</f>
        <v>4</v>
      </c>
      <c r="BX43" s="211">
        <f>$BR43*SUMIF('BY HD'!$A$3:$A$42,$BE43,'BY HD'!AB$3:AB$42)</f>
        <v>0</v>
      </c>
      <c r="BY43" s="211">
        <f>$BR43*SUMIF('BY HD'!$A$3:$A$42,$BE43,'BY HD'!AC$3:AC$42)</f>
        <v>2</v>
      </c>
      <c r="BZ43" s="211">
        <f>$BR43*SUMIF('BY HD'!$A$3:$A$42,$BE43,'BY HD'!AD$3:AD$42)</f>
        <v>3</v>
      </c>
      <c r="CA43" s="211">
        <f>$BR43*SUMIF('BY HD'!$A$3:$A$42,$BE43,'BY HD'!AE$3:AE$42)</f>
        <v>208</v>
      </c>
      <c r="CB43" s="211">
        <f>$BR43*SUMIF('BY HD'!$A$3:$A$42,$BE43,'BY HD'!AF$3:AF$42)</f>
        <v>1</v>
      </c>
      <c r="CC43" s="211">
        <f>$BR43*SUMIF('BY HD'!$A$3:$A$42,$BE43,'BY HD'!AG$3:AG$42)</f>
        <v>2</v>
      </c>
      <c r="CD43" s="211">
        <f>$BR43*SUMIF('BY HD'!$A$3:$A$42,$BE43,'BY HD'!AR$3:AR$42)</f>
        <v>820</v>
      </c>
      <c r="CE43" s="211">
        <f>$BR43*SUMIF('BY HD'!$A$3:$A$42,$BE43,'BY HD'!AS$3:AS$42)</f>
        <v>239</v>
      </c>
      <c r="CF43" s="211">
        <f>$BR43*SUMIF('BY HD'!$A$3:$A$42,$BE43,'BY HD'!AT$3:AT$42)</f>
        <v>227</v>
      </c>
      <c r="CG43" s="211">
        <f>$BR43*SUMIF('BY HD'!$A$3:$A$42,$BE43,'BY HD'!AU$3:AU$42)</f>
        <v>1</v>
      </c>
      <c r="CH43" s="211">
        <f>$BR43*SUMIF('BY HD'!$A$3:$A$42,$BE43,'BY HD'!AV$3:AV$42)</f>
        <v>8</v>
      </c>
      <c r="CI43" s="211">
        <f>$BR43*SUMIF('BY HD'!$A$3:$A$42,$BE43,'BY HD'!AW$3:AW$42)</f>
        <v>1</v>
      </c>
      <c r="CJ43" s="211">
        <f>$BR43*SUMIF('BY HD'!$A$3:$A$42,$BE43,'BY HD'!AX$3:AX$42)</f>
        <v>4</v>
      </c>
      <c r="CK43" s="211">
        <f>$BR43*SUMIF('BY HD'!$A$3:$A$42,$BE43,'BY HD'!AY$3:AY$42)</f>
        <v>1</v>
      </c>
      <c r="CL43" s="211">
        <f>$BR43*SUMIF('BY HD'!$A$3:$A$42,$BE43,'BY HD'!AZ$3:AZ$42)</f>
        <v>336</v>
      </c>
      <c r="CM43" s="211">
        <f>$BR43*SUMIF('BY HD'!$A$3:$A$42,$BE43,'BY HD'!BA$3:BA$42)</f>
        <v>2</v>
      </c>
      <c r="CN43" s="211">
        <f>$BR43*SUMIF('BY HD'!$A$3:$A$42,$BE43,'BY HD'!BB$3:BB$42)</f>
        <v>1</v>
      </c>
      <c r="CO43" s="211">
        <f t="shared" si="39"/>
        <v>6340</v>
      </c>
      <c r="CP43" s="211">
        <f t="shared" si="40"/>
        <v>2223</v>
      </c>
      <c r="CQ43" s="211">
        <f t="shared" si="41"/>
        <v>1969</v>
      </c>
      <c r="CR43" s="211">
        <f t="shared" si="42"/>
        <v>8</v>
      </c>
      <c r="CS43" s="211">
        <f t="shared" si="43"/>
        <v>81</v>
      </c>
      <c r="CT43" s="211">
        <f t="shared" si="44"/>
        <v>12</v>
      </c>
      <c r="CU43" s="211">
        <f t="shared" si="45"/>
        <v>18</v>
      </c>
      <c r="CV43" s="211">
        <f t="shared" si="46"/>
        <v>19</v>
      </c>
      <c r="CW43" s="211">
        <f t="shared" si="47"/>
        <v>1992</v>
      </c>
      <c r="CX43" s="211">
        <f t="shared" si="22"/>
        <v>9</v>
      </c>
      <c r="CY43" s="211">
        <f t="shared" si="23"/>
        <v>9</v>
      </c>
      <c r="CZ43" s="211"/>
      <c r="DA43" s="211"/>
      <c r="DB43" s="211"/>
    </row>
    <row r="44" spans="1:106" x14ac:dyDescent="0.25">
      <c r="A44" s="211" t="s">
        <v>5982</v>
      </c>
      <c r="B44" s="211" t="s">
        <v>5924</v>
      </c>
      <c r="C44" s="211" t="s">
        <v>5924</v>
      </c>
      <c r="D44">
        <f t="shared" ref="D44:N44" si="55">SUMIF($BF$3:$BF$70,$C77,CO$3:CO$70)</f>
        <v>922.82142857142856</v>
      </c>
      <c r="E44">
        <f t="shared" si="55"/>
        <v>270.125</v>
      </c>
      <c r="F44">
        <f t="shared" si="55"/>
        <v>387.80357142857144</v>
      </c>
      <c r="G44">
        <f t="shared" si="55"/>
        <v>1.6071428571428572</v>
      </c>
      <c r="H44">
        <f t="shared" si="55"/>
        <v>3.9642857142857144</v>
      </c>
      <c r="I44">
        <f t="shared" si="55"/>
        <v>3</v>
      </c>
      <c r="J44">
        <f t="shared" si="55"/>
        <v>1.1607142857142858</v>
      </c>
      <c r="K44">
        <f t="shared" si="55"/>
        <v>5.2857142857142856</v>
      </c>
      <c r="L44">
        <f t="shared" si="55"/>
        <v>243.23214285714286</v>
      </c>
      <c r="M44">
        <f t="shared" si="55"/>
        <v>5.3214285714285712</v>
      </c>
      <c r="N44">
        <f t="shared" si="55"/>
        <v>1.3214285714285714</v>
      </c>
      <c r="O44">
        <f t="shared" si="28"/>
        <v>0.29271643639459732</v>
      </c>
      <c r="P44">
        <f t="shared" si="29"/>
        <v>1.7415534656913968E-3</v>
      </c>
      <c r="Q44">
        <f t="shared" si="30"/>
        <v>0.42023685127133403</v>
      </c>
      <c r="R44">
        <f t="shared" si="31"/>
        <v>5.7277758427183717E-3</v>
      </c>
      <c r="S44">
        <f t="shared" si="32"/>
        <v>0.26357444173536126</v>
      </c>
      <c r="T44">
        <f t="shared" si="33"/>
        <v>4.2958318820387788E-3</v>
      </c>
      <c r="U44">
        <f t="shared" si="34"/>
        <v>3.2508998026239406E-3</v>
      </c>
      <c r="V44">
        <f t="shared" si="35"/>
        <v>1.2577886141104534E-3</v>
      </c>
      <c r="W44">
        <f t="shared" si="36"/>
        <v>5.7664770308448465E-3</v>
      </c>
      <c r="X44">
        <f t="shared" si="37"/>
        <v>1.4319439606795929E-3</v>
      </c>
      <c r="Y44" s="193">
        <f t="shared" si="38"/>
        <v>2.4202368512713339</v>
      </c>
      <c r="AT44" s="193">
        <v>16</v>
      </c>
      <c r="AU44" s="198">
        <v>0</v>
      </c>
      <c r="BE44" s="211" t="s">
        <v>6053</v>
      </c>
      <c r="BF44" s="211" t="s">
        <v>5931</v>
      </c>
      <c r="BG44" s="211">
        <f>SUMIFS('Pres Converted'!$S$2:S$651,'Pres Converted'!$D$2:$D$651,$BF44,'Pres Converted'!$C$2:$C$651,"ED",'Pres Converted'!$B$2:$B$651,$BE44)</f>
        <v>3378</v>
      </c>
      <c r="BH44" s="211">
        <f>SUMIFS('Pres Converted'!I$2:I$651,'Pres Converted'!$D$2:$D$651,$BF44,'Pres Converted'!$C$2:$C$651,"ED",'Pres Converted'!$B$2:$B$651,$BE44)</f>
        <v>1452</v>
      </c>
      <c r="BI44" s="211">
        <f>SUMIFS('Pres Converted'!J$2:J$651,'Pres Converted'!$D$2:$D$651,$BF44,'Pres Converted'!$C$2:$C$651,"ED",'Pres Converted'!$B$2:$B$651,$BE44)</f>
        <v>773</v>
      </c>
      <c r="BJ44" s="211">
        <f>SUMIFS('Pres Converted'!K$2:K$651,'Pres Converted'!$D$2:$D$651,$BF44,'Pres Converted'!$C$2:$C$651,"ED",'Pres Converted'!$B$2:$B$651,$BE44)</f>
        <v>4</v>
      </c>
      <c r="BK44" s="211">
        <f>SUMIFS('Pres Converted'!L$2:L$651,'Pres Converted'!$D$2:$D$651,$BF44,'Pres Converted'!$C$2:$C$651,"ED",'Pres Converted'!$B$2:$B$651,$BE44)</f>
        <v>35</v>
      </c>
      <c r="BL44" s="211">
        <f>SUMIFS('Pres Converted'!M$2:M$651,'Pres Converted'!$D$2:$D$651,$BF44,'Pres Converted'!$C$2:$C$651,"ED",'Pres Converted'!$B$2:$B$651,$BE44)</f>
        <v>5</v>
      </c>
      <c r="BM44" s="211">
        <f>SUMIFS('Pres Converted'!N$2:N$651,'Pres Converted'!$D$2:$D$651,$BF44,'Pres Converted'!$C$2:$C$651,"ED",'Pres Converted'!$B$2:$B$651,$BE44)</f>
        <v>0</v>
      </c>
      <c r="BN44" s="211">
        <f>SUMIFS('Pres Converted'!O$2:O$651,'Pres Converted'!$D$2:$D$651,$BF44,'Pres Converted'!$C$2:$C$651,"ED",'Pres Converted'!$B$2:$B$651,$BE44)</f>
        <v>8</v>
      </c>
      <c r="BO44" s="211">
        <f>SUMIFS('Pres Converted'!P$2:P$651,'Pres Converted'!$D$2:$D$651,$BF44,'Pres Converted'!$C$2:$C$651,"ED",'Pres Converted'!$B$2:$B$651,$BE44)</f>
        <v>1093</v>
      </c>
      <c r="BP44" s="211">
        <f>SUMIFS('Pres Converted'!Q$2:Q$651,'Pres Converted'!$D$2:$D$651,$BF44,'Pres Converted'!$C$2:$C$651,"ED",'Pres Converted'!$B$2:$B$651,$BE44)</f>
        <v>4</v>
      </c>
      <c r="BQ44" s="211">
        <f>SUMIFS('Pres Converted'!R$2:R$651,'Pres Converted'!$D$2:$D$651,$BF44,'Pres Converted'!$C$2:$C$651,"ED",'Pres Converted'!$B$2:$B$651,$BE44)</f>
        <v>4</v>
      </c>
      <c r="BR44" s="211">
        <f>BG44/SUMIF('BY HD'!$A$3:$A$42,$BE44,'BY HD'!$B$3:$B$42)</f>
        <v>1</v>
      </c>
      <c r="BS44" s="211">
        <f>$BR44*SUMIF('BY HD'!$A$3:$A$42,$BE44,'BY HD'!W$3:W$42)</f>
        <v>1055</v>
      </c>
      <c r="BT44" s="211">
        <f>$BR44*SUMIF('BY HD'!$A$3:$A$42,$BE44,'BY HD'!X$3:X$42)</f>
        <v>531</v>
      </c>
      <c r="BU44" s="211">
        <f>$BR44*SUMIF('BY HD'!$A$3:$A$42,$BE44,'BY HD'!Y$3:Y$42)</f>
        <v>226</v>
      </c>
      <c r="BV44" s="211">
        <f>$BR44*SUMIF('BY HD'!$A$3:$A$42,$BE44,'BY HD'!Z$3:Z$42)</f>
        <v>1</v>
      </c>
      <c r="BW44" s="211">
        <f>$BR44*SUMIF('BY HD'!$A$3:$A$42,$BE44,'BY HD'!AA$3:AA$42)</f>
        <v>4</v>
      </c>
      <c r="BX44" s="211">
        <f>$BR44*SUMIF('BY HD'!$A$3:$A$42,$BE44,'BY HD'!AB$3:AB$42)</f>
        <v>0</v>
      </c>
      <c r="BY44" s="211">
        <f>$BR44*SUMIF('BY HD'!$A$3:$A$42,$BE44,'BY HD'!AC$3:AC$42)</f>
        <v>4</v>
      </c>
      <c r="BZ44" s="211">
        <f>$BR44*SUMIF('BY HD'!$A$3:$A$42,$BE44,'BY HD'!AD$3:AD$42)</f>
        <v>1</v>
      </c>
      <c r="CA44" s="211">
        <f>$BR44*SUMIF('BY HD'!$A$3:$A$42,$BE44,'BY HD'!AE$3:AE$42)</f>
        <v>286</v>
      </c>
      <c r="CB44" s="211">
        <f>$BR44*SUMIF('BY HD'!$A$3:$A$42,$BE44,'BY HD'!AF$3:AF$42)</f>
        <v>1</v>
      </c>
      <c r="CC44" s="211">
        <f>$BR44*SUMIF('BY HD'!$A$3:$A$42,$BE44,'BY HD'!AG$3:AG$42)</f>
        <v>1</v>
      </c>
      <c r="CD44" s="211">
        <f>$BR44*SUMIF('BY HD'!$A$3:$A$42,$BE44,'BY HD'!AR$3:AR$42)</f>
        <v>860</v>
      </c>
      <c r="CE44" s="211">
        <f>$BR44*SUMIF('BY HD'!$A$3:$A$42,$BE44,'BY HD'!AS$3:AS$42)</f>
        <v>356</v>
      </c>
      <c r="CF44" s="211">
        <f>$BR44*SUMIF('BY HD'!$A$3:$A$42,$BE44,'BY HD'!AT$3:AT$42)</f>
        <v>151</v>
      </c>
      <c r="CG44" s="211">
        <f>$BR44*SUMIF('BY HD'!$A$3:$A$42,$BE44,'BY HD'!AU$3:AU$42)</f>
        <v>0</v>
      </c>
      <c r="CH44" s="211">
        <f>$BR44*SUMIF('BY HD'!$A$3:$A$42,$BE44,'BY HD'!AV$3:AV$42)</f>
        <v>5</v>
      </c>
      <c r="CI44" s="211">
        <f>$BR44*SUMIF('BY HD'!$A$3:$A$42,$BE44,'BY HD'!AW$3:AW$42)</f>
        <v>1</v>
      </c>
      <c r="CJ44" s="211">
        <f>$BR44*SUMIF('BY HD'!$A$3:$A$42,$BE44,'BY HD'!AX$3:AX$42)</f>
        <v>1</v>
      </c>
      <c r="CK44" s="211">
        <f>$BR44*SUMIF('BY HD'!$A$3:$A$42,$BE44,'BY HD'!AY$3:AY$42)</f>
        <v>0</v>
      </c>
      <c r="CL44" s="211">
        <f>$BR44*SUMIF('BY HD'!$A$3:$A$42,$BE44,'BY HD'!AZ$3:AZ$42)</f>
        <v>345</v>
      </c>
      <c r="CM44" s="211">
        <f>$BR44*SUMIF('BY HD'!$A$3:$A$42,$BE44,'BY HD'!BA$3:BA$42)</f>
        <v>0</v>
      </c>
      <c r="CN44" s="211">
        <f>$BR44*SUMIF('BY HD'!$A$3:$A$42,$BE44,'BY HD'!BB$3:BB$42)</f>
        <v>1</v>
      </c>
      <c r="CO44" s="211">
        <f t="shared" si="39"/>
        <v>5293</v>
      </c>
      <c r="CP44" s="211">
        <f t="shared" si="40"/>
        <v>2339</v>
      </c>
      <c r="CQ44" s="211">
        <f t="shared" si="41"/>
        <v>1150</v>
      </c>
      <c r="CR44" s="211">
        <f t="shared" si="42"/>
        <v>5</v>
      </c>
      <c r="CS44" s="211">
        <f t="shared" si="43"/>
        <v>44</v>
      </c>
      <c r="CT44" s="211">
        <f t="shared" si="44"/>
        <v>6</v>
      </c>
      <c r="CU44" s="211">
        <f t="shared" si="45"/>
        <v>5</v>
      </c>
      <c r="CV44" s="211">
        <f t="shared" si="46"/>
        <v>9</v>
      </c>
      <c r="CW44" s="211">
        <f t="shared" si="47"/>
        <v>1724</v>
      </c>
      <c r="CX44" s="211">
        <f t="shared" si="22"/>
        <v>5</v>
      </c>
      <c r="CY44" s="211">
        <f t="shared" si="23"/>
        <v>6</v>
      </c>
      <c r="CZ44" s="211"/>
      <c r="DA44" s="211"/>
      <c r="DB44" s="211"/>
    </row>
    <row r="45" spans="1:106" x14ac:dyDescent="0.25">
      <c r="A45" s="211" t="s">
        <v>5983</v>
      </c>
      <c r="B45" s="211" t="s">
        <v>5922</v>
      </c>
      <c r="C45" s="211" t="s">
        <v>5922</v>
      </c>
      <c r="D45">
        <f t="shared" ref="D45:N45" si="56">SUMIF($BF$3:$BF$70,$C78,CO$3:CO$70)</f>
        <v>15280</v>
      </c>
      <c r="E45">
        <f t="shared" si="56"/>
        <v>5341</v>
      </c>
      <c r="F45">
        <f t="shared" si="56"/>
        <v>6752</v>
      </c>
      <c r="G45">
        <f t="shared" si="56"/>
        <v>10</v>
      </c>
      <c r="H45">
        <f t="shared" si="56"/>
        <v>35</v>
      </c>
      <c r="I45">
        <f t="shared" si="56"/>
        <v>27</v>
      </c>
      <c r="J45">
        <f t="shared" si="56"/>
        <v>24</v>
      </c>
      <c r="K45">
        <f t="shared" si="56"/>
        <v>58</v>
      </c>
      <c r="L45">
        <f t="shared" si="56"/>
        <v>2985</v>
      </c>
      <c r="M45">
        <f t="shared" si="56"/>
        <v>15</v>
      </c>
      <c r="N45">
        <f t="shared" si="56"/>
        <v>33</v>
      </c>
      <c r="O45">
        <f t="shared" si="28"/>
        <v>0.34954188481675391</v>
      </c>
      <c r="P45">
        <f t="shared" si="29"/>
        <v>6.5445026178010475E-4</v>
      </c>
      <c r="Q45">
        <f t="shared" si="30"/>
        <v>0.44188481675392671</v>
      </c>
      <c r="R45">
        <f t="shared" si="31"/>
        <v>3.7958115183246073E-3</v>
      </c>
      <c r="S45">
        <f t="shared" si="32"/>
        <v>0.19535340314136126</v>
      </c>
      <c r="T45">
        <f t="shared" si="33"/>
        <v>2.2905759162303663E-3</v>
      </c>
      <c r="U45">
        <f t="shared" si="34"/>
        <v>1.7670157068062828E-3</v>
      </c>
      <c r="V45">
        <f t="shared" si="35"/>
        <v>1.5706806282722514E-3</v>
      </c>
      <c r="W45">
        <f t="shared" si="36"/>
        <v>9.8167539267015702E-4</v>
      </c>
      <c r="X45">
        <f t="shared" si="37"/>
        <v>2.1596858638743455E-3</v>
      </c>
      <c r="Y45" s="193">
        <f t="shared" si="38"/>
        <v>2.4418848167539267</v>
      </c>
      <c r="AT45" s="193">
        <v>17</v>
      </c>
      <c r="AU45" s="198" t="s">
        <v>5929</v>
      </c>
      <c r="BE45" s="211" t="s">
        <v>6054</v>
      </c>
      <c r="BF45" s="211" t="s">
        <v>5931</v>
      </c>
      <c r="BG45" s="211">
        <f>SUMIFS('Pres Converted'!$S$2:S$651,'Pres Converted'!$D$2:$D$651,$BF45,'Pres Converted'!$C$2:$C$651,"ED",'Pres Converted'!$B$2:$B$651,$BE45)</f>
        <v>5591</v>
      </c>
      <c r="BH45" s="211">
        <f>SUMIFS('Pres Converted'!I$2:I$651,'Pres Converted'!$D$2:$D$651,$BF45,'Pres Converted'!$C$2:$C$651,"ED",'Pres Converted'!$B$2:$B$651,$BE45)</f>
        <v>2396</v>
      </c>
      <c r="BI45" s="211">
        <f>SUMIFS('Pres Converted'!J$2:J$651,'Pres Converted'!$D$2:$D$651,$BF45,'Pres Converted'!$C$2:$C$651,"ED",'Pres Converted'!$B$2:$B$651,$BE45)</f>
        <v>1333</v>
      </c>
      <c r="BJ45" s="211">
        <f>SUMIFS('Pres Converted'!K$2:K$651,'Pres Converted'!$D$2:$D$651,$BF45,'Pres Converted'!$C$2:$C$651,"ED",'Pres Converted'!$B$2:$B$651,$BE45)</f>
        <v>2</v>
      </c>
      <c r="BK45" s="211">
        <f>SUMIFS('Pres Converted'!L$2:L$651,'Pres Converted'!$D$2:$D$651,$BF45,'Pres Converted'!$C$2:$C$651,"ED",'Pres Converted'!$B$2:$B$651,$BE45)</f>
        <v>48</v>
      </c>
      <c r="BL45" s="211">
        <f>SUMIFS('Pres Converted'!M$2:M$651,'Pres Converted'!$D$2:$D$651,$BF45,'Pres Converted'!$C$2:$C$651,"ED",'Pres Converted'!$B$2:$B$651,$BE45)</f>
        <v>14</v>
      </c>
      <c r="BM45" s="211">
        <f>SUMIFS('Pres Converted'!N$2:N$651,'Pres Converted'!$D$2:$D$651,$BF45,'Pres Converted'!$C$2:$C$651,"ED",'Pres Converted'!$B$2:$B$651,$BE45)</f>
        <v>8</v>
      </c>
      <c r="BN45" s="211">
        <f>SUMIFS('Pres Converted'!O$2:O$651,'Pres Converted'!$D$2:$D$651,$BF45,'Pres Converted'!$C$2:$C$651,"ED",'Pres Converted'!$B$2:$B$651,$BE45)</f>
        <v>40</v>
      </c>
      <c r="BO45" s="211">
        <f>SUMIFS('Pres Converted'!P$2:P$651,'Pres Converted'!$D$2:$D$651,$BF45,'Pres Converted'!$C$2:$C$651,"ED",'Pres Converted'!$B$2:$B$651,$BE45)</f>
        <v>1732</v>
      </c>
      <c r="BP45" s="211">
        <f>SUMIFS('Pres Converted'!Q$2:Q$651,'Pres Converted'!$D$2:$D$651,$BF45,'Pres Converted'!$C$2:$C$651,"ED",'Pres Converted'!$B$2:$B$651,$BE45)</f>
        <v>7</v>
      </c>
      <c r="BQ45" s="211">
        <f>SUMIFS('Pres Converted'!R$2:R$651,'Pres Converted'!$D$2:$D$651,$BF45,'Pres Converted'!$C$2:$C$651,"ED",'Pres Converted'!$B$2:$B$651,$BE45)</f>
        <v>11</v>
      </c>
      <c r="BR45" s="211">
        <f>BG45/SUMIF('BY HD'!$A$3:$A$42,$BE45,'BY HD'!$B$3:$B$42)</f>
        <v>1</v>
      </c>
      <c r="BS45" s="211">
        <f>$BR45*SUMIF('BY HD'!$A$3:$A$42,$BE45,'BY HD'!W$3:W$42)</f>
        <v>971</v>
      </c>
      <c r="BT45" s="211">
        <f>$BR45*SUMIF('BY HD'!$A$3:$A$42,$BE45,'BY HD'!X$3:X$42)</f>
        <v>458</v>
      </c>
      <c r="BU45" s="211">
        <f>$BR45*SUMIF('BY HD'!$A$3:$A$42,$BE45,'BY HD'!Y$3:Y$42)</f>
        <v>255</v>
      </c>
      <c r="BV45" s="211">
        <f>$BR45*SUMIF('BY HD'!$A$3:$A$42,$BE45,'BY HD'!Z$3:Z$42)</f>
        <v>2</v>
      </c>
      <c r="BW45" s="211">
        <f>$BR45*SUMIF('BY HD'!$A$3:$A$42,$BE45,'BY HD'!AA$3:AA$42)</f>
        <v>4</v>
      </c>
      <c r="BX45" s="211">
        <f>$BR45*SUMIF('BY HD'!$A$3:$A$42,$BE45,'BY HD'!AB$3:AB$42)</f>
        <v>1</v>
      </c>
      <c r="BY45" s="211">
        <f>$BR45*SUMIF('BY HD'!$A$3:$A$42,$BE45,'BY HD'!AC$3:AC$42)</f>
        <v>1</v>
      </c>
      <c r="BZ45" s="211">
        <f>$BR45*SUMIF('BY HD'!$A$3:$A$42,$BE45,'BY HD'!AD$3:AD$42)</f>
        <v>7</v>
      </c>
      <c r="CA45" s="211">
        <f>$BR45*SUMIF('BY HD'!$A$3:$A$42,$BE45,'BY HD'!AE$3:AE$42)</f>
        <v>240</v>
      </c>
      <c r="CB45" s="211">
        <f>$BR45*SUMIF('BY HD'!$A$3:$A$42,$BE45,'BY HD'!AF$3:AF$42)</f>
        <v>1</v>
      </c>
      <c r="CC45" s="211">
        <f>$BR45*SUMIF('BY HD'!$A$3:$A$42,$BE45,'BY HD'!AG$3:AG$42)</f>
        <v>2</v>
      </c>
      <c r="CD45" s="211">
        <f>$BR45*SUMIF('BY HD'!$A$3:$A$42,$BE45,'BY HD'!AR$3:AR$42)</f>
        <v>690</v>
      </c>
      <c r="CE45" s="211">
        <f>$BR45*SUMIF('BY HD'!$A$3:$A$42,$BE45,'BY HD'!AS$3:AS$42)</f>
        <v>246</v>
      </c>
      <c r="CF45" s="211">
        <f>$BR45*SUMIF('BY HD'!$A$3:$A$42,$BE45,'BY HD'!AT$3:AT$42)</f>
        <v>124</v>
      </c>
      <c r="CG45" s="211">
        <f>$BR45*SUMIF('BY HD'!$A$3:$A$42,$BE45,'BY HD'!AU$3:AU$42)</f>
        <v>1</v>
      </c>
      <c r="CH45" s="211">
        <f>$BR45*SUMIF('BY HD'!$A$3:$A$42,$BE45,'BY HD'!AV$3:AV$42)</f>
        <v>4</v>
      </c>
      <c r="CI45" s="211">
        <f>$BR45*SUMIF('BY HD'!$A$3:$A$42,$BE45,'BY HD'!AW$3:AW$42)</f>
        <v>3</v>
      </c>
      <c r="CJ45" s="211">
        <f>$BR45*SUMIF('BY HD'!$A$3:$A$42,$BE45,'BY HD'!AX$3:AX$42)</f>
        <v>2</v>
      </c>
      <c r="CK45" s="211">
        <f>$BR45*SUMIF('BY HD'!$A$3:$A$42,$BE45,'BY HD'!AY$3:AY$42)</f>
        <v>3</v>
      </c>
      <c r="CL45" s="211">
        <f>$BR45*SUMIF('BY HD'!$A$3:$A$42,$BE45,'BY HD'!AZ$3:AZ$42)</f>
        <v>306</v>
      </c>
      <c r="CM45" s="211">
        <f>$BR45*SUMIF('BY HD'!$A$3:$A$42,$BE45,'BY HD'!BA$3:BA$42)</f>
        <v>0</v>
      </c>
      <c r="CN45" s="211">
        <f>$BR45*SUMIF('BY HD'!$A$3:$A$42,$BE45,'BY HD'!BB$3:BB$42)</f>
        <v>1</v>
      </c>
      <c r="CO45" s="211">
        <f t="shared" si="39"/>
        <v>7252</v>
      </c>
      <c r="CP45" s="211">
        <f t="shared" si="40"/>
        <v>3100</v>
      </c>
      <c r="CQ45" s="211">
        <f t="shared" si="41"/>
        <v>1712</v>
      </c>
      <c r="CR45" s="211">
        <f t="shared" si="42"/>
        <v>5</v>
      </c>
      <c r="CS45" s="211">
        <f t="shared" si="43"/>
        <v>56</v>
      </c>
      <c r="CT45" s="211">
        <f t="shared" si="44"/>
        <v>18</v>
      </c>
      <c r="CU45" s="211">
        <f t="shared" si="45"/>
        <v>11</v>
      </c>
      <c r="CV45" s="211">
        <f t="shared" si="46"/>
        <v>50</v>
      </c>
      <c r="CW45" s="211">
        <f t="shared" si="47"/>
        <v>2278</v>
      </c>
      <c r="CX45" s="211">
        <f t="shared" si="22"/>
        <v>8</v>
      </c>
      <c r="CY45" s="211">
        <f t="shared" si="23"/>
        <v>14</v>
      </c>
      <c r="CZ45" s="211"/>
      <c r="DA45" s="211"/>
      <c r="DB45" s="211"/>
    </row>
    <row r="46" spans="1:106" x14ac:dyDescent="0.25">
      <c r="A46" s="211" t="s">
        <v>5984</v>
      </c>
      <c r="B46" s="211" t="s">
        <v>5985</v>
      </c>
      <c r="C46" s="211" t="s">
        <v>5928</v>
      </c>
      <c r="D46">
        <f t="shared" ref="D46:N46" si="57">SUMIF($BF$3:$BF$70,$C79,CO$3:CO$70)</f>
        <v>18857.535602122061</v>
      </c>
      <c r="E46">
        <f t="shared" si="57"/>
        <v>6857.6161594195137</v>
      </c>
      <c r="F46">
        <f t="shared" si="57"/>
        <v>4865.5141783331937</v>
      </c>
      <c r="G46">
        <f t="shared" si="57"/>
        <v>23.091947768222791</v>
      </c>
      <c r="H46">
        <f t="shared" si="57"/>
        <v>103.15137647419887</v>
      </c>
      <c r="I46">
        <f t="shared" si="57"/>
        <v>28.930179100274078</v>
      </c>
      <c r="J46">
        <f t="shared" si="57"/>
        <v>27.798866127386638</v>
      </c>
      <c r="K46">
        <f t="shared" si="57"/>
        <v>229.43813603060758</v>
      </c>
      <c r="L46">
        <f t="shared" si="57"/>
        <v>6673.7231742812355</v>
      </c>
      <c r="M46">
        <f t="shared" si="57"/>
        <v>18.776822109712796</v>
      </c>
      <c r="N46">
        <f t="shared" si="57"/>
        <v>29.494762477713564</v>
      </c>
      <c r="O46">
        <f t="shared" si="28"/>
        <v>0.36365388903987106</v>
      </c>
      <c r="P46">
        <f t="shared" si="29"/>
        <v>1.2245474835865737E-3</v>
      </c>
      <c r="Q46">
        <f t="shared" si="30"/>
        <v>0.25801431751165149</v>
      </c>
      <c r="R46">
        <f t="shared" si="31"/>
        <v>1.2166920475270831E-2</v>
      </c>
      <c r="S46">
        <f t="shared" si="32"/>
        <v>0.35390219141520451</v>
      </c>
      <c r="T46">
        <f t="shared" si="33"/>
        <v>5.4700348258969276E-3</v>
      </c>
      <c r="U46">
        <f t="shared" si="34"/>
        <v>1.5341442121959206E-3</v>
      </c>
      <c r="V46">
        <f t="shared" si="35"/>
        <v>1.4741515919110024E-3</v>
      </c>
      <c r="W46">
        <f t="shared" si="36"/>
        <v>9.9571982818368997E-4</v>
      </c>
      <c r="X46">
        <f t="shared" si="37"/>
        <v>1.5640836162279063E-3</v>
      </c>
      <c r="Y46" s="193">
        <f t="shared" si="38"/>
        <v>0.36365388903987106</v>
      </c>
      <c r="AT46" s="193">
        <v>17</v>
      </c>
      <c r="AU46" s="198">
        <v>0</v>
      </c>
      <c r="BE46" s="211" t="s">
        <v>6055</v>
      </c>
      <c r="BF46" s="211" t="s">
        <v>5932</v>
      </c>
      <c r="BG46" s="211">
        <f>SUMIFS('Pres Converted'!$S$2:S$651,'Pres Converted'!$D$2:$D$651,$BF46,'Pres Converted'!$C$2:$C$651,"ED",'Pres Converted'!$B$2:$B$651,$BE46)</f>
        <v>758</v>
      </c>
      <c r="BH46" s="211">
        <f>SUMIFS('Pres Converted'!I$2:I$651,'Pres Converted'!$D$2:$D$651,$BF46,'Pres Converted'!$C$2:$C$651,"ED",'Pres Converted'!$B$2:$B$651,$BE46)</f>
        <v>214</v>
      </c>
      <c r="BI46" s="211">
        <f>SUMIFS('Pres Converted'!J$2:J$651,'Pres Converted'!$D$2:$D$651,$BF46,'Pres Converted'!$C$2:$C$651,"ED",'Pres Converted'!$B$2:$B$651,$BE46)</f>
        <v>246</v>
      </c>
      <c r="BJ46" s="211">
        <f>SUMIFS('Pres Converted'!K$2:K$651,'Pres Converted'!$D$2:$D$651,$BF46,'Pres Converted'!$C$2:$C$651,"ED",'Pres Converted'!$B$2:$B$651,$BE46)</f>
        <v>0</v>
      </c>
      <c r="BK46" s="211">
        <f>SUMIFS('Pres Converted'!L$2:L$651,'Pres Converted'!$D$2:$D$651,$BF46,'Pres Converted'!$C$2:$C$651,"ED",'Pres Converted'!$B$2:$B$651,$BE46)</f>
        <v>5</v>
      </c>
      <c r="BL46" s="211">
        <f>SUMIFS('Pres Converted'!M$2:M$651,'Pres Converted'!$D$2:$D$651,$BF46,'Pres Converted'!$C$2:$C$651,"ED",'Pres Converted'!$B$2:$B$651,$BE46)</f>
        <v>0</v>
      </c>
      <c r="BM46" s="211">
        <f>SUMIFS('Pres Converted'!N$2:N$651,'Pres Converted'!$D$2:$D$651,$BF46,'Pres Converted'!$C$2:$C$651,"ED",'Pres Converted'!$B$2:$B$651,$BE46)</f>
        <v>2</v>
      </c>
      <c r="BN46" s="211">
        <f>SUMIFS('Pres Converted'!O$2:O$651,'Pres Converted'!$D$2:$D$651,$BF46,'Pres Converted'!$C$2:$C$651,"ED",'Pres Converted'!$B$2:$B$651,$BE46)</f>
        <v>6</v>
      </c>
      <c r="BO46" s="211">
        <f>SUMIFS('Pres Converted'!P$2:P$651,'Pres Converted'!$D$2:$D$651,$BF46,'Pres Converted'!$C$2:$C$651,"ED",'Pres Converted'!$B$2:$B$651,$BE46)</f>
        <v>284</v>
      </c>
      <c r="BP46" s="211">
        <f>SUMIFS('Pres Converted'!Q$2:Q$651,'Pres Converted'!$D$2:$D$651,$BF46,'Pres Converted'!$C$2:$C$651,"ED",'Pres Converted'!$B$2:$B$651,$BE46)</f>
        <v>1</v>
      </c>
      <c r="BQ46" s="211">
        <f>SUMIFS('Pres Converted'!R$2:R$651,'Pres Converted'!$D$2:$D$651,$BF46,'Pres Converted'!$C$2:$C$651,"ED",'Pres Converted'!$B$2:$B$651,$BE46)</f>
        <v>0</v>
      </c>
      <c r="BR46" s="211">
        <f>BG46/SUMIF('BY HD'!$A$3:$A$42,$BE46,'BY HD'!$B$3:$B$42)</f>
        <v>0.1580813347236705</v>
      </c>
      <c r="BS46" s="211">
        <f>$BR46*SUMIF('BY HD'!$A$3:$A$42,$BE46,'BY HD'!W$3:W$42)</f>
        <v>246.76496350364965</v>
      </c>
      <c r="BT46" s="211">
        <f>$BR46*SUMIF('BY HD'!$A$3:$A$42,$BE46,'BY HD'!X$3:X$42)</f>
        <v>129.1524504692388</v>
      </c>
      <c r="BU46" s="211">
        <f>$BR46*SUMIF('BY HD'!$A$3:$A$42,$BE46,'BY HD'!Y$3:Y$42)</f>
        <v>51.850677789363928</v>
      </c>
      <c r="BV46" s="211">
        <f>$BR46*SUMIF('BY HD'!$A$3:$A$42,$BE46,'BY HD'!Z$3:Z$42)</f>
        <v>0</v>
      </c>
      <c r="BW46" s="211">
        <f>$BR46*SUMIF('BY HD'!$A$3:$A$42,$BE46,'BY HD'!AA$3:AA$42)</f>
        <v>0.63232533889468201</v>
      </c>
      <c r="BX46" s="211">
        <f>$BR46*SUMIF('BY HD'!$A$3:$A$42,$BE46,'BY HD'!AB$3:AB$42)</f>
        <v>0.1580813347236705</v>
      </c>
      <c r="BY46" s="211">
        <f>$BR46*SUMIF('BY HD'!$A$3:$A$42,$BE46,'BY HD'!AC$3:AC$42)</f>
        <v>0.1580813347236705</v>
      </c>
      <c r="BZ46" s="211">
        <f>$BR46*SUMIF('BY HD'!$A$3:$A$42,$BE46,'BY HD'!AD$3:AD$42)</f>
        <v>1.1065693430656935</v>
      </c>
      <c r="CA46" s="211">
        <f>$BR46*SUMIF('BY HD'!$A$3:$A$42,$BE46,'BY HD'!AE$3:AE$42)</f>
        <v>63.232533889468201</v>
      </c>
      <c r="CB46" s="211">
        <f>$BR46*SUMIF('BY HD'!$A$3:$A$42,$BE46,'BY HD'!AF$3:AF$42)</f>
        <v>0</v>
      </c>
      <c r="CC46" s="211">
        <f>$BR46*SUMIF('BY HD'!$A$3:$A$42,$BE46,'BY HD'!AG$3:AG$42)</f>
        <v>0.47424400417101154</v>
      </c>
      <c r="CD46" s="211">
        <f>$BR46*SUMIF('BY HD'!$A$3:$A$42,$BE46,'BY HD'!AR$3:AR$42)</f>
        <v>130.7332638164755</v>
      </c>
      <c r="CE46" s="211">
        <f>$BR46*SUMIF('BY HD'!$A$3:$A$42,$BE46,'BY HD'!AS$3:AS$42)</f>
        <v>59.438581856100107</v>
      </c>
      <c r="CF46" s="211">
        <f>$BR46*SUMIF('BY HD'!$A$3:$A$42,$BE46,'BY HD'!AT$3:AT$42)</f>
        <v>20.866736183524505</v>
      </c>
      <c r="CG46" s="211">
        <f>$BR46*SUMIF('BY HD'!$A$3:$A$42,$BE46,'BY HD'!AU$3:AU$42)</f>
        <v>0.1580813347236705</v>
      </c>
      <c r="CH46" s="211">
        <f>$BR46*SUMIF('BY HD'!$A$3:$A$42,$BE46,'BY HD'!AV$3:AV$42)</f>
        <v>1.7388946819603754</v>
      </c>
      <c r="CI46" s="211">
        <f>$BR46*SUMIF('BY HD'!$A$3:$A$42,$BE46,'BY HD'!AW$3:AW$42)</f>
        <v>0</v>
      </c>
      <c r="CJ46" s="211">
        <f>$BR46*SUMIF('BY HD'!$A$3:$A$42,$BE46,'BY HD'!AX$3:AX$42)</f>
        <v>0.316162669447341</v>
      </c>
      <c r="CK46" s="211">
        <f>$BR46*SUMIF('BY HD'!$A$3:$A$42,$BE46,'BY HD'!AY$3:AY$42)</f>
        <v>0.316162669447341</v>
      </c>
      <c r="CL46" s="211">
        <f>$BR46*SUMIF('BY HD'!$A$3:$A$42,$BE46,'BY HD'!AZ$3:AZ$42)</f>
        <v>47.266319082377478</v>
      </c>
      <c r="CM46" s="211">
        <f>$BR46*SUMIF('BY HD'!$A$3:$A$42,$BE46,'BY HD'!BA$3:BA$42)</f>
        <v>0.1580813347236705</v>
      </c>
      <c r="CN46" s="211">
        <f>$BR46*SUMIF('BY HD'!$A$3:$A$42,$BE46,'BY HD'!BB$3:BB$42)</f>
        <v>0.47424400417101154</v>
      </c>
      <c r="CO46" s="211">
        <f t="shared" si="39"/>
        <v>1135.4982273201251</v>
      </c>
      <c r="CP46" s="211">
        <f t="shared" si="40"/>
        <v>402.59103232533892</v>
      </c>
      <c r="CQ46" s="211">
        <f t="shared" si="41"/>
        <v>318.71741397288844</v>
      </c>
      <c r="CR46" s="211">
        <f t="shared" si="42"/>
        <v>0.1580813347236705</v>
      </c>
      <c r="CS46" s="211">
        <f t="shared" si="43"/>
        <v>7.3712200208550573</v>
      </c>
      <c r="CT46" s="211">
        <f t="shared" si="44"/>
        <v>0.1580813347236705</v>
      </c>
      <c r="CU46" s="211">
        <f t="shared" si="45"/>
        <v>2.4742440041710116</v>
      </c>
      <c r="CV46" s="211">
        <f t="shared" si="46"/>
        <v>7.4227320125130341</v>
      </c>
      <c r="CW46" s="211">
        <f t="shared" si="47"/>
        <v>394.49885297184568</v>
      </c>
      <c r="CX46" s="211">
        <f t="shared" si="22"/>
        <v>1.1580813347236705</v>
      </c>
      <c r="CY46" s="211">
        <f t="shared" si="23"/>
        <v>0.94848800834202307</v>
      </c>
      <c r="CZ46" s="211"/>
      <c r="DA46" s="211"/>
      <c r="DB46" s="211"/>
    </row>
    <row r="47" spans="1:106" x14ac:dyDescent="0.25">
      <c r="A47" s="211" t="s">
        <v>5986</v>
      </c>
      <c r="B47" s="211" t="s">
        <v>5987</v>
      </c>
      <c r="C47" s="211" t="s">
        <v>5917</v>
      </c>
      <c r="D47">
        <f t="shared" ref="D47:N47" si="58">SUMIF($BF$3:$BF$70,$C80,CO$3:CO$70)</f>
        <v>6706.2959285004963</v>
      </c>
      <c r="E47">
        <f t="shared" si="58"/>
        <v>2469.503475670308</v>
      </c>
      <c r="F47">
        <f t="shared" si="58"/>
        <v>2046.8927507447866</v>
      </c>
      <c r="G47">
        <f t="shared" si="58"/>
        <v>8.9841112214498509</v>
      </c>
      <c r="H47">
        <f t="shared" si="58"/>
        <v>9.9920556107249254</v>
      </c>
      <c r="I47">
        <f t="shared" si="58"/>
        <v>7.9761668321747763</v>
      </c>
      <c r="J47">
        <f t="shared" si="58"/>
        <v>6.9920556107249254</v>
      </c>
      <c r="K47">
        <f t="shared" si="58"/>
        <v>29.936444885799403</v>
      </c>
      <c r="L47">
        <f t="shared" si="58"/>
        <v>2103.0665342601787</v>
      </c>
      <c r="M47">
        <f t="shared" si="58"/>
        <v>11.976166832174776</v>
      </c>
      <c r="N47">
        <f t="shared" si="58"/>
        <v>10.976166832174776</v>
      </c>
      <c r="O47">
        <f t="shared" si="28"/>
        <v>0.36823657977504137</v>
      </c>
      <c r="P47">
        <f t="shared" si="29"/>
        <v>1.3396532627301858E-3</v>
      </c>
      <c r="Q47">
        <f t="shared" si="30"/>
        <v>0.30521956868110717</v>
      </c>
      <c r="R47">
        <f t="shared" si="31"/>
        <v>4.4639313870083099E-3</v>
      </c>
      <c r="S47">
        <f t="shared" si="32"/>
        <v>0.31359584436507515</v>
      </c>
      <c r="T47">
        <f t="shared" si="33"/>
        <v>1.48995148995149E-3</v>
      </c>
      <c r="U47">
        <f t="shared" si="34"/>
        <v>1.1893550355088817E-3</v>
      </c>
      <c r="V47">
        <f t="shared" si="35"/>
        <v>1.0426106579952733E-3</v>
      </c>
      <c r="W47">
        <f t="shared" si="36"/>
        <v>1.7858094781171704E-3</v>
      </c>
      <c r="X47">
        <f t="shared" si="37"/>
        <v>1.6366958674650983E-3</v>
      </c>
      <c r="Y47" s="193">
        <f t="shared" si="38"/>
        <v>0.36823657977504137</v>
      </c>
      <c r="AT47" s="193">
        <v>18</v>
      </c>
      <c r="AU47" s="198" t="s">
        <v>5929</v>
      </c>
      <c r="BE47">
        <v>34</v>
      </c>
      <c r="BF47" s="216" t="s">
        <v>5935</v>
      </c>
      <c r="BG47" s="211">
        <f>SUMIFS('Pres Converted'!$S$2:S$651,'Pres Converted'!$D$2:$D$651,$BF47,'Pres Converted'!$C$2:$C$651,"ED",'Pres Converted'!$B$2:$B$651,$BE47)</f>
        <v>296</v>
      </c>
      <c r="BH47" s="211">
        <f>SUMIFS('Pres Converted'!I$2:I$651,'Pres Converted'!$D$2:$D$651,$BF47,'Pres Converted'!$C$2:$C$651,"ED",'Pres Converted'!$B$2:$B$651,$BE47)</f>
        <v>96</v>
      </c>
      <c r="BI47" s="211">
        <f>SUMIFS('Pres Converted'!J$2:J$651,'Pres Converted'!$D$2:$D$651,$BF47,'Pres Converted'!$C$2:$C$651,"ED",'Pres Converted'!$B$2:$B$651,$BE47)</f>
        <v>73</v>
      </c>
      <c r="BJ47" s="211">
        <f>SUMIFS('Pres Converted'!K$2:K$651,'Pres Converted'!$D$2:$D$651,$BF47,'Pres Converted'!$C$2:$C$651,"ED",'Pres Converted'!$B$2:$B$651,$BE47)</f>
        <v>1</v>
      </c>
      <c r="BK47" s="211">
        <f>SUMIFS('Pres Converted'!L$2:L$651,'Pres Converted'!$D$2:$D$651,$BF47,'Pres Converted'!$C$2:$C$651,"ED",'Pres Converted'!$B$2:$B$651,$BE47)</f>
        <v>3</v>
      </c>
      <c r="BL47" s="211">
        <f>SUMIFS('Pres Converted'!M$2:M$651,'Pres Converted'!$D$2:$D$651,$BF47,'Pres Converted'!$C$2:$C$651,"ED",'Pres Converted'!$B$2:$B$651,$BE47)</f>
        <v>1</v>
      </c>
      <c r="BM47" s="211">
        <f>SUMIFS('Pres Converted'!N$2:N$651,'Pres Converted'!$D$2:$D$651,$BF47,'Pres Converted'!$C$2:$C$651,"ED",'Pres Converted'!$B$2:$B$651,$BE47)</f>
        <v>5</v>
      </c>
      <c r="BN47" s="211">
        <f>SUMIFS('Pres Converted'!O$2:O$651,'Pres Converted'!$D$2:$D$651,$BF47,'Pres Converted'!$C$2:$C$651,"ED",'Pres Converted'!$B$2:$B$651,$BE47)</f>
        <v>0</v>
      </c>
      <c r="BO47" s="211">
        <f>SUMIFS('Pres Converted'!P$2:P$651,'Pres Converted'!$D$2:$D$651,$BF47,'Pres Converted'!$C$2:$C$651,"ED",'Pres Converted'!$B$2:$B$651,$BE47)</f>
        <v>115</v>
      </c>
      <c r="BP47" s="211">
        <f>SUMIFS('Pres Converted'!Q$2:Q$651,'Pres Converted'!$D$2:$D$651,$BF47,'Pres Converted'!$C$2:$C$651,"ED",'Pres Converted'!$B$2:$B$651,$BE47)</f>
        <v>2</v>
      </c>
      <c r="BQ47" s="211">
        <f>SUMIFS('Pres Converted'!R$2:R$651,'Pres Converted'!$D$2:$D$651,$BF47,'Pres Converted'!$C$2:$C$651,"ED",'Pres Converted'!$B$2:$B$651,$BE47)</f>
        <v>0</v>
      </c>
      <c r="BR47" s="211">
        <f>BG47/SUMIF('BY HD'!$A$3:$A$42,$BE47,'BY HD'!$B$3:$B$42)</f>
        <v>6.1730969760166843E-2</v>
      </c>
      <c r="BS47" s="211">
        <f>$BR47*SUMIF('BY HD'!$A$3:$A$42,$BE47,'BY HD'!W$3:W$42)</f>
        <v>96.362043795620437</v>
      </c>
      <c r="BT47" s="211">
        <f>$BR47*SUMIF('BY HD'!$A$3:$A$42,$BE47,'BY HD'!X$3:X$42)</f>
        <v>50.434202294056313</v>
      </c>
      <c r="BU47" s="211">
        <f>$BR47*SUMIF('BY HD'!$A$3:$A$42,$BE47,'BY HD'!Y$3:Y$42)</f>
        <v>20.247758081334723</v>
      </c>
      <c r="BV47" s="211">
        <f>$BR47*SUMIF('BY HD'!$A$3:$A$42,$BE47,'BY HD'!Z$3:Z$42)</f>
        <v>0</v>
      </c>
      <c r="BW47" s="211">
        <f>$BR47*SUMIF('BY HD'!$A$3:$A$42,$BE47,'BY HD'!AA$3:AA$42)</f>
        <v>0.24692387904066737</v>
      </c>
      <c r="BX47" s="211">
        <f>$BR47*SUMIF('BY HD'!$A$3:$A$42,$BE47,'BY HD'!AB$3:AB$42)</f>
        <v>6.1730969760166843E-2</v>
      </c>
      <c r="BY47" s="211">
        <f>$BR47*SUMIF('BY HD'!$A$3:$A$42,$BE47,'BY HD'!AC$3:AC$42)</f>
        <v>6.1730969760166843E-2</v>
      </c>
      <c r="BZ47" s="211">
        <f>$BR47*SUMIF('BY HD'!$A$3:$A$42,$BE47,'BY HD'!AD$3:AD$42)</f>
        <v>0.4321167883211679</v>
      </c>
      <c r="CA47" s="211">
        <f>$BR47*SUMIF('BY HD'!$A$3:$A$42,$BE47,'BY HD'!AE$3:AE$42)</f>
        <v>24.692387904066738</v>
      </c>
      <c r="CB47" s="211">
        <f>$BR47*SUMIF('BY HD'!$A$3:$A$42,$BE47,'BY HD'!AF$3:AF$42)</f>
        <v>0</v>
      </c>
      <c r="CC47" s="211">
        <f>$BR47*SUMIF('BY HD'!$A$3:$A$42,$BE47,'BY HD'!AG$3:AG$42)</f>
        <v>0.18519290928050053</v>
      </c>
      <c r="CD47" s="211">
        <f>$BR47*SUMIF('BY HD'!$A$3:$A$42,$BE47,'BY HD'!AR$3:AR$42)</f>
        <v>51.051511991657982</v>
      </c>
      <c r="CE47" s="211">
        <f>$BR47*SUMIF('BY HD'!$A$3:$A$42,$BE47,'BY HD'!AS$3:AS$42)</f>
        <v>23.210844629822734</v>
      </c>
      <c r="CF47" s="211">
        <f>$BR47*SUMIF('BY HD'!$A$3:$A$42,$BE47,'BY HD'!AT$3:AT$42)</f>
        <v>8.1484880083420226</v>
      </c>
      <c r="CG47" s="211">
        <f>$BR47*SUMIF('BY HD'!$A$3:$A$42,$BE47,'BY HD'!AU$3:AU$42)</f>
        <v>6.1730969760166843E-2</v>
      </c>
      <c r="CH47" s="211">
        <f>$BR47*SUMIF('BY HD'!$A$3:$A$42,$BE47,'BY HD'!AV$3:AV$42)</f>
        <v>0.67904066736183522</v>
      </c>
      <c r="CI47" s="211">
        <f>$BR47*SUMIF('BY HD'!$A$3:$A$42,$BE47,'BY HD'!AW$3:AW$42)</f>
        <v>0</v>
      </c>
      <c r="CJ47" s="211">
        <f>$BR47*SUMIF('BY HD'!$A$3:$A$42,$BE47,'BY HD'!AX$3:AX$42)</f>
        <v>0.12346193952033369</v>
      </c>
      <c r="CK47" s="211">
        <f>$BR47*SUMIF('BY HD'!$A$3:$A$42,$BE47,'BY HD'!AY$3:AY$42)</f>
        <v>0.12346193952033369</v>
      </c>
      <c r="CL47" s="211">
        <f>$BR47*SUMIF('BY HD'!$A$3:$A$42,$BE47,'BY HD'!AZ$3:AZ$42)</f>
        <v>18.457559958289885</v>
      </c>
      <c r="CM47" s="211">
        <f>$BR47*SUMIF('BY HD'!$A$3:$A$42,$BE47,'BY HD'!BA$3:BA$42)</f>
        <v>6.1730969760166843E-2</v>
      </c>
      <c r="CN47" s="211">
        <f>$BR47*SUMIF('BY HD'!$A$3:$A$42,$BE47,'BY HD'!BB$3:BB$42)</f>
        <v>0.18519290928050053</v>
      </c>
      <c r="CO47" s="211">
        <f t="shared" si="39"/>
        <v>443.41355578727843</v>
      </c>
      <c r="CP47" s="211">
        <f t="shared" si="40"/>
        <v>169.64504692387905</v>
      </c>
      <c r="CQ47" s="211">
        <f t="shared" si="41"/>
        <v>101.39624608967674</v>
      </c>
      <c r="CR47" s="211">
        <f t="shared" si="42"/>
        <v>1.0617309697601669</v>
      </c>
      <c r="CS47" s="211">
        <f t="shared" si="43"/>
        <v>3.9259645464025024</v>
      </c>
      <c r="CT47" s="211">
        <f t="shared" si="44"/>
        <v>1.0617309697601669</v>
      </c>
      <c r="CU47" s="211">
        <f t="shared" si="45"/>
        <v>5.1851929092805005</v>
      </c>
      <c r="CV47" s="211">
        <f t="shared" si="46"/>
        <v>0.55557872784150164</v>
      </c>
      <c r="CW47" s="211">
        <f t="shared" si="47"/>
        <v>158.14994786235661</v>
      </c>
      <c r="CX47" s="211">
        <f t="shared" si="22"/>
        <v>2.0617309697601667</v>
      </c>
      <c r="CY47" s="211">
        <f t="shared" si="23"/>
        <v>0.37038581856100106</v>
      </c>
    </row>
    <row r="48" spans="1:106" x14ac:dyDescent="0.25">
      <c r="A48" s="211" t="s">
        <v>5988</v>
      </c>
      <c r="B48" s="211" t="s">
        <v>5989</v>
      </c>
      <c r="C48" s="211" t="s">
        <v>5927</v>
      </c>
      <c r="D48">
        <f t="shared" ref="D48:N48" si="59">SUMIF($BF$3:$BF$70,$C81,CO$3:CO$70)</f>
        <v>5551.9751284130843</v>
      </c>
      <c r="E48">
        <f t="shared" si="59"/>
        <v>2288.2503379291702</v>
      </c>
      <c r="F48">
        <f t="shared" si="59"/>
        <v>1483.0797512841309</v>
      </c>
      <c r="G48">
        <f t="shared" si="59"/>
        <v>5.9164639091646389</v>
      </c>
      <c r="H48">
        <f t="shared" si="59"/>
        <v>14.777237091105704</v>
      </c>
      <c r="I48">
        <f t="shared" si="59"/>
        <v>6.944309272776426</v>
      </c>
      <c r="J48">
        <f t="shared" si="59"/>
        <v>3.9164639091646389</v>
      </c>
      <c r="K48">
        <f t="shared" si="59"/>
        <v>23.832927818329278</v>
      </c>
      <c r="L48">
        <f t="shared" si="59"/>
        <v>1712.3411732900784</v>
      </c>
      <c r="M48">
        <f t="shared" si="59"/>
        <v>7.972154636388213</v>
      </c>
      <c r="N48">
        <f t="shared" si="59"/>
        <v>4.944309272776426</v>
      </c>
      <c r="O48">
        <f t="shared" si="28"/>
        <v>0.41215068241547015</v>
      </c>
      <c r="P48">
        <f t="shared" si="29"/>
        <v>1.0656502906301268E-3</v>
      </c>
      <c r="Q48">
        <f t="shared" si="30"/>
        <v>0.26712651209373089</v>
      </c>
      <c r="R48">
        <f t="shared" si="31"/>
        <v>4.292693549068801E-3</v>
      </c>
      <c r="S48">
        <f t="shared" si="32"/>
        <v>0.30842018086985112</v>
      </c>
      <c r="T48">
        <f t="shared" si="33"/>
        <v>2.6616180276962925E-3</v>
      </c>
      <c r="U48">
        <f t="shared" si="34"/>
        <v>1.2507817690388882E-3</v>
      </c>
      <c r="V48">
        <f t="shared" si="35"/>
        <v>7.0541812932870213E-4</v>
      </c>
      <c r="W48">
        <f t="shared" si="36"/>
        <v>1.4359132474476494E-3</v>
      </c>
      <c r="X48">
        <f t="shared" si="37"/>
        <v>8.9054960773746357E-4</v>
      </c>
      <c r="Y48" s="193">
        <f t="shared" si="38"/>
        <v>0.41215068241547015</v>
      </c>
      <c r="AT48" s="193">
        <v>18</v>
      </c>
      <c r="AU48" s="198">
        <v>0</v>
      </c>
      <c r="BE48" s="211" t="s">
        <v>6055</v>
      </c>
      <c r="BF48" s="211" t="s">
        <v>5931</v>
      </c>
      <c r="BG48" s="211">
        <f>SUMIFS('Pres Converted'!$S$2:S$651,'Pres Converted'!$D$2:$D$651,$BF48,'Pres Converted'!$C$2:$C$651,"ED",'Pres Converted'!$B$2:$B$651,$BE48)</f>
        <v>3741</v>
      </c>
      <c r="BH48" s="211">
        <f>SUMIFS('Pres Converted'!I$2:I$651,'Pres Converted'!$D$2:$D$651,$BF48,'Pres Converted'!$C$2:$C$651,"ED",'Pres Converted'!$B$2:$B$651,$BE48)</f>
        <v>1905</v>
      </c>
      <c r="BI48" s="211">
        <f>SUMIFS('Pres Converted'!J$2:J$651,'Pres Converted'!$D$2:$D$651,$BF48,'Pres Converted'!$C$2:$C$651,"ED",'Pres Converted'!$B$2:$B$651,$BE48)</f>
        <v>676</v>
      </c>
      <c r="BJ48" s="211">
        <f>SUMIFS('Pres Converted'!K$2:K$651,'Pres Converted'!$D$2:$D$651,$BF48,'Pres Converted'!$C$2:$C$651,"ED",'Pres Converted'!$B$2:$B$651,$BE48)</f>
        <v>2</v>
      </c>
      <c r="BK48" s="211">
        <f>SUMIFS('Pres Converted'!L$2:L$651,'Pres Converted'!$D$2:$D$651,$BF48,'Pres Converted'!$C$2:$C$651,"ED",'Pres Converted'!$B$2:$B$651,$BE48)</f>
        <v>30</v>
      </c>
      <c r="BL48" s="211">
        <f>SUMIFS('Pres Converted'!M$2:M$651,'Pres Converted'!$D$2:$D$651,$BF48,'Pres Converted'!$C$2:$C$651,"ED",'Pres Converted'!$B$2:$B$651,$BE48)</f>
        <v>5</v>
      </c>
      <c r="BM48" s="211">
        <f>SUMIFS('Pres Converted'!N$2:N$651,'Pres Converted'!$D$2:$D$651,$BF48,'Pres Converted'!$C$2:$C$651,"ED",'Pres Converted'!$B$2:$B$651,$BE48)</f>
        <v>5</v>
      </c>
      <c r="BN48" s="211">
        <f>SUMIFS('Pres Converted'!O$2:O$651,'Pres Converted'!$D$2:$D$651,$BF48,'Pres Converted'!$C$2:$C$651,"ED",'Pres Converted'!$B$2:$B$651,$BE48)</f>
        <v>7</v>
      </c>
      <c r="BO48" s="211">
        <f>SUMIFS('Pres Converted'!P$2:P$651,'Pres Converted'!$D$2:$D$651,$BF48,'Pres Converted'!$C$2:$C$651,"ED",'Pres Converted'!$B$2:$B$651,$BE48)</f>
        <v>1103</v>
      </c>
      <c r="BP48" s="211">
        <f>SUMIFS('Pres Converted'!Q$2:Q$651,'Pres Converted'!$D$2:$D$651,$BF48,'Pres Converted'!$C$2:$C$651,"ED",'Pres Converted'!$B$2:$B$651,$BE48)</f>
        <v>2</v>
      </c>
      <c r="BQ48" s="211">
        <f>SUMIFS('Pres Converted'!R$2:R$651,'Pres Converted'!$D$2:$D$651,$BF48,'Pres Converted'!$C$2:$C$651,"ED",'Pres Converted'!$B$2:$B$651,$BE48)</f>
        <v>6</v>
      </c>
      <c r="BR48" s="211">
        <f>BG48/SUMIF('BY HD'!$A$3:$A$42,$BE48,'BY HD'!$B$3:$B$42)</f>
        <v>0.78018769551616263</v>
      </c>
      <c r="BS48" s="211">
        <f>$BR48*SUMIF('BY HD'!$A$3:$A$42,$BE48,'BY HD'!W$3:W$42)</f>
        <v>1217.8729927007298</v>
      </c>
      <c r="BT48" s="211">
        <f>$BR48*SUMIF('BY HD'!$A$3:$A$42,$BE48,'BY HD'!X$3:X$42)</f>
        <v>637.41334723670491</v>
      </c>
      <c r="BU48" s="211">
        <f>$BR48*SUMIF('BY HD'!$A$3:$A$42,$BE48,'BY HD'!Y$3:Y$42)</f>
        <v>255.90156412930133</v>
      </c>
      <c r="BV48" s="211">
        <f>$BR48*SUMIF('BY HD'!$A$3:$A$42,$BE48,'BY HD'!Z$3:Z$42)</f>
        <v>0</v>
      </c>
      <c r="BW48" s="211">
        <f>$BR48*SUMIF('BY HD'!$A$3:$A$42,$BE48,'BY HD'!AA$3:AA$42)</f>
        <v>3.1207507820646505</v>
      </c>
      <c r="BX48" s="211">
        <f>$BR48*SUMIF('BY HD'!$A$3:$A$42,$BE48,'BY HD'!AB$3:AB$42)</f>
        <v>0.78018769551616263</v>
      </c>
      <c r="BY48" s="211">
        <f>$BR48*SUMIF('BY HD'!$A$3:$A$42,$BE48,'BY HD'!AC$3:AC$42)</f>
        <v>0.78018769551616263</v>
      </c>
      <c r="BZ48" s="211">
        <f>$BR48*SUMIF('BY HD'!$A$3:$A$42,$BE48,'BY HD'!AD$3:AD$42)</f>
        <v>5.4613138686131384</v>
      </c>
      <c r="CA48" s="211">
        <f>$BR48*SUMIF('BY HD'!$A$3:$A$42,$BE48,'BY HD'!AE$3:AE$42)</f>
        <v>312.07507820646504</v>
      </c>
      <c r="CB48" s="211">
        <f>$BR48*SUMIF('BY HD'!$A$3:$A$42,$BE48,'BY HD'!AF$3:AF$42)</f>
        <v>0</v>
      </c>
      <c r="CC48" s="211">
        <f>$BR48*SUMIF('BY HD'!$A$3:$A$42,$BE48,'BY HD'!AG$3:AG$42)</f>
        <v>2.3405630865484879</v>
      </c>
      <c r="CD48" s="211">
        <f>$BR48*SUMIF('BY HD'!$A$3:$A$42,$BE48,'BY HD'!AR$3:AR$42)</f>
        <v>645.21522419186647</v>
      </c>
      <c r="CE48" s="211">
        <f>$BR48*SUMIF('BY HD'!$A$3:$A$42,$BE48,'BY HD'!AS$3:AS$42)</f>
        <v>293.35057351407715</v>
      </c>
      <c r="CF48" s="211">
        <f>$BR48*SUMIF('BY HD'!$A$3:$A$42,$BE48,'BY HD'!AT$3:AT$42)</f>
        <v>102.98477580813346</v>
      </c>
      <c r="CG48" s="211">
        <f>$BR48*SUMIF('BY HD'!$A$3:$A$42,$BE48,'BY HD'!AU$3:AU$42)</f>
        <v>0.78018769551616263</v>
      </c>
      <c r="CH48" s="211">
        <f>$BR48*SUMIF('BY HD'!$A$3:$A$42,$BE48,'BY HD'!AV$3:AV$42)</f>
        <v>8.5820646506777898</v>
      </c>
      <c r="CI48" s="211">
        <f>$BR48*SUMIF('BY HD'!$A$3:$A$42,$BE48,'BY HD'!AW$3:AW$42)</f>
        <v>0</v>
      </c>
      <c r="CJ48" s="211">
        <f>$BR48*SUMIF('BY HD'!$A$3:$A$42,$BE48,'BY HD'!AX$3:AX$42)</f>
        <v>1.5603753910323253</v>
      </c>
      <c r="CK48" s="211">
        <f>$BR48*SUMIF('BY HD'!$A$3:$A$42,$BE48,'BY HD'!AY$3:AY$42)</f>
        <v>1.5603753910323253</v>
      </c>
      <c r="CL48" s="211">
        <f>$BR48*SUMIF('BY HD'!$A$3:$A$42,$BE48,'BY HD'!AZ$3:AZ$42)</f>
        <v>233.27612095933262</v>
      </c>
      <c r="CM48" s="211">
        <f>$BR48*SUMIF('BY HD'!$A$3:$A$42,$BE48,'BY HD'!BA$3:BA$42)</f>
        <v>0.78018769551616263</v>
      </c>
      <c r="CN48" s="211">
        <f>$BR48*SUMIF('BY HD'!$A$3:$A$42,$BE48,'BY HD'!BB$3:BB$42)</f>
        <v>2.3405630865484879</v>
      </c>
      <c r="CO48" s="211">
        <f t="shared" si="39"/>
        <v>5604.0882168925964</v>
      </c>
      <c r="CP48" s="211">
        <f t="shared" si="40"/>
        <v>2835.7639207507818</v>
      </c>
      <c r="CQ48" s="211">
        <f t="shared" si="41"/>
        <v>1034.8863399374347</v>
      </c>
      <c r="CR48" s="211">
        <f t="shared" si="42"/>
        <v>2.7801876955161626</v>
      </c>
      <c r="CS48" s="211">
        <f t="shared" si="43"/>
        <v>41.70281543274244</v>
      </c>
      <c r="CT48" s="211">
        <f t="shared" si="44"/>
        <v>5.7801876955161626</v>
      </c>
      <c r="CU48" s="211">
        <f t="shared" si="45"/>
        <v>7.3405630865484879</v>
      </c>
      <c r="CV48" s="211">
        <f t="shared" si="46"/>
        <v>14.021689259645463</v>
      </c>
      <c r="CW48" s="211">
        <f t="shared" si="47"/>
        <v>1648.3511991657977</v>
      </c>
      <c r="CX48" s="211">
        <f t="shared" si="22"/>
        <v>2.7801876955161626</v>
      </c>
      <c r="CY48" s="211">
        <f t="shared" si="23"/>
        <v>10.681126173096976</v>
      </c>
      <c r="CZ48" s="211"/>
      <c r="DA48" s="211"/>
      <c r="DB48" s="211"/>
    </row>
    <row r="49" spans="1:106" x14ac:dyDescent="0.25">
      <c r="A49" s="211" t="s">
        <v>5990</v>
      </c>
      <c r="B49" s="211" t="s">
        <v>5945</v>
      </c>
      <c r="C49" s="211" t="s">
        <v>5945</v>
      </c>
      <c r="D49">
        <f t="shared" ref="D49:N49" si="60">SUMIF($BF$3:$BF$70,$C82,CO$3:CO$70)</f>
        <v>611.66541828987476</v>
      </c>
      <c r="E49">
        <f t="shared" si="60"/>
        <v>278.14369025998786</v>
      </c>
      <c r="F49">
        <f t="shared" si="60"/>
        <v>164.60681750113338</v>
      </c>
      <c r="G49">
        <f t="shared" si="60"/>
        <v>0.42222376185662452</v>
      </c>
      <c r="H49">
        <f t="shared" si="60"/>
        <v>2.7581649570360169</v>
      </c>
      <c r="I49">
        <f t="shared" si="60"/>
        <v>1.1167738743196438</v>
      </c>
      <c r="J49">
        <f t="shared" si="60"/>
        <v>0</v>
      </c>
      <c r="K49">
        <f t="shared" si="60"/>
        <v>2.472323404691751</v>
      </c>
      <c r="L49">
        <f t="shared" si="60"/>
        <v>159.70795511517164</v>
      </c>
      <c r="M49">
        <f t="shared" si="60"/>
        <v>2.3790824785180087</v>
      </c>
      <c r="N49">
        <f t="shared" si="60"/>
        <v>5.8386937159821871E-2</v>
      </c>
      <c r="O49">
        <f t="shared" si="28"/>
        <v>0.45473175684451167</v>
      </c>
      <c r="P49">
        <f t="shared" si="29"/>
        <v>6.9028548816295538E-4</v>
      </c>
      <c r="Q49">
        <f t="shared" si="30"/>
        <v>0.26911251246040602</v>
      </c>
      <c r="R49">
        <f t="shared" si="31"/>
        <v>4.0419538701468496E-3</v>
      </c>
      <c r="S49">
        <f t="shared" si="32"/>
        <v>0.26110345679128183</v>
      </c>
      <c r="T49">
        <f t="shared" si="33"/>
        <v>4.5092707133050523E-3</v>
      </c>
      <c r="U49">
        <f t="shared" si="34"/>
        <v>1.8257920767238681E-3</v>
      </c>
      <c r="V49">
        <f t="shared" si="35"/>
        <v>0</v>
      </c>
      <c r="W49">
        <f t="shared" si="36"/>
        <v>3.8895160775470491E-3</v>
      </c>
      <c r="X49">
        <f t="shared" si="37"/>
        <v>9.5455677914672748E-5</v>
      </c>
      <c r="Y49" s="193">
        <f t="shared" si="38"/>
        <v>0.45473175684451167</v>
      </c>
      <c r="AT49" s="193">
        <v>19</v>
      </c>
      <c r="AU49" s="198" t="s">
        <v>5929</v>
      </c>
      <c r="BE49" s="211" t="s">
        <v>6056</v>
      </c>
      <c r="BF49" s="211" t="s">
        <v>5933</v>
      </c>
      <c r="BG49" s="211">
        <f>SUMIFS('Pres Converted'!$S$2:S$651,'Pres Converted'!$D$2:$D$651,$BF49,'Pres Converted'!$C$2:$C$651,"ED",'Pres Converted'!$B$2:$B$651,$BE49)</f>
        <v>1228</v>
      </c>
      <c r="BH49" s="211">
        <f>SUMIFS('Pres Converted'!I$2:I$651,'Pres Converted'!$D$2:$D$651,$BF49,'Pres Converted'!$C$2:$C$651,"ED",'Pres Converted'!$B$2:$B$651,$BE49)</f>
        <v>521</v>
      </c>
      <c r="BI49" s="211">
        <f>SUMIFS('Pres Converted'!J$2:J$651,'Pres Converted'!$D$2:$D$651,$BF49,'Pres Converted'!$C$2:$C$651,"ED",'Pres Converted'!$B$2:$B$651,$BE49)</f>
        <v>246</v>
      </c>
      <c r="BJ49" s="211">
        <f>SUMIFS('Pres Converted'!K$2:K$651,'Pres Converted'!$D$2:$D$651,$BF49,'Pres Converted'!$C$2:$C$651,"ED",'Pres Converted'!$B$2:$B$651,$BE49)</f>
        <v>0</v>
      </c>
      <c r="BK49" s="211">
        <f>SUMIFS('Pres Converted'!L$2:L$651,'Pres Converted'!$D$2:$D$651,$BF49,'Pres Converted'!$C$2:$C$651,"ED",'Pres Converted'!$B$2:$B$651,$BE49)</f>
        <v>23</v>
      </c>
      <c r="BL49" s="211">
        <f>SUMIFS('Pres Converted'!M$2:M$651,'Pres Converted'!$D$2:$D$651,$BF49,'Pres Converted'!$C$2:$C$651,"ED",'Pres Converted'!$B$2:$B$651,$BE49)</f>
        <v>5</v>
      </c>
      <c r="BM49" s="211">
        <f>SUMIFS('Pres Converted'!N$2:N$651,'Pres Converted'!$D$2:$D$651,$BF49,'Pres Converted'!$C$2:$C$651,"ED",'Pres Converted'!$B$2:$B$651,$BE49)</f>
        <v>2</v>
      </c>
      <c r="BN49" s="211">
        <f>SUMIFS('Pres Converted'!O$2:O$651,'Pres Converted'!$D$2:$D$651,$BF49,'Pres Converted'!$C$2:$C$651,"ED",'Pres Converted'!$B$2:$B$651,$BE49)</f>
        <v>6</v>
      </c>
      <c r="BO49" s="211">
        <f>SUMIFS('Pres Converted'!P$2:P$651,'Pres Converted'!$D$2:$D$651,$BF49,'Pres Converted'!$C$2:$C$651,"ED",'Pres Converted'!$B$2:$B$651,$BE49)</f>
        <v>421</v>
      </c>
      <c r="BP49" s="211">
        <f>SUMIFS('Pres Converted'!Q$2:Q$651,'Pres Converted'!$D$2:$D$651,$BF49,'Pres Converted'!$C$2:$C$651,"ED",'Pres Converted'!$B$2:$B$651,$BE49)</f>
        <v>1</v>
      </c>
      <c r="BQ49" s="211">
        <f>SUMIFS('Pres Converted'!R$2:R$651,'Pres Converted'!$D$2:$D$651,$BF49,'Pres Converted'!$C$2:$C$651,"ED",'Pres Converted'!$B$2:$B$651,$BE49)</f>
        <v>3</v>
      </c>
      <c r="BR49" s="211">
        <f>BG49/SUMIF('BY HD'!$A$3:$A$42,$BE49,'BY HD'!$B$3:$B$42)</f>
        <v>0.26736337905508384</v>
      </c>
      <c r="BS49" s="211">
        <f>$BR49*SUMIF('BY HD'!$A$3:$A$42,$BE49,'BY HD'!W$3:W$42)</f>
        <v>343.56194208578273</v>
      </c>
      <c r="BT49" s="211">
        <f>$BR49*SUMIF('BY HD'!$A$3:$A$42,$BE49,'BY HD'!X$3:X$42)</f>
        <v>148.65403875462661</v>
      </c>
      <c r="BU49" s="211">
        <f>$BR49*SUMIF('BY HD'!$A$3:$A$42,$BE49,'BY HD'!Y$3:Y$42)</f>
        <v>85.288917918571741</v>
      </c>
      <c r="BV49" s="211">
        <f>$BR49*SUMIF('BY HD'!$A$3:$A$42,$BE49,'BY HD'!Z$3:Z$42)</f>
        <v>0</v>
      </c>
      <c r="BW49" s="211">
        <f>$BR49*SUMIF('BY HD'!$A$3:$A$42,$BE49,'BY HD'!AA$3:AA$42)</f>
        <v>3.4757239277160901</v>
      </c>
      <c r="BX49" s="211">
        <f>$BR49*SUMIF('BY HD'!$A$3:$A$42,$BE49,'BY HD'!AB$3:AB$42)</f>
        <v>0.80209013716525157</v>
      </c>
      <c r="BY49" s="211">
        <f>$BR49*SUMIF('BY HD'!$A$3:$A$42,$BE49,'BY HD'!AC$3:AC$42)</f>
        <v>0.26736337905508384</v>
      </c>
      <c r="BZ49" s="211">
        <f>$BR49*SUMIF('BY HD'!$A$3:$A$42,$BE49,'BY HD'!AD$3:AD$42)</f>
        <v>2.6736337905508383</v>
      </c>
      <c r="CA49" s="211">
        <f>$BR49*SUMIF('BY HD'!$A$3:$A$42,$BE49,'BY HD'!AE$3:AE$42)</f>
        <v>101.33072066187677</v>
      </c>
      <c r="CB49" s="211">
        <f>$BR49*SUMIF('BY HD'!$A$3:$A$42,$BE49,'BY HD'!AF$3:AF$42)</f>
        <v>0.80209013716525157</v>
      </c>
      <c r="CC49" s="211">
        <f>$BR49*SUMIF('BY HD'!$A$3:$A$42,$BE49,'BY HD'!AG$3:AG$42)</f>
        <v>0.26736337905508384</v>
      </c>
      <c r="CD49" s="211">
        <f>$BR49*SUMIF('BY HD'!$A$3:$A$42,$BE49,'BY HD'!AR$3:AR$42)</f>
        <v>143.57413455258003</v>
      </c>
      <c r="CE49" s="211">
        <f>$BR49*SUMIF('BY HD'!$A$3:$A$42,$BE49,'BY HD'!AS$3:AS$42)</f>
        <v>43.847594165033748</v>
      </c>
      <c r="CF49" s="211">
        <f>$BR49*SUMIF('BY HD'!$A$3:$A$42,$BE49,'BY HD'!AT$3:AT$42)</f>
        <v>31.28151534944481</v>
      </c>
      <c r="CG49" s="211">
        <f>$BR49*SUMIF('BY HD'!$A$3:$A$42,$BE49,'BY HD'!AU$3:AU$42)</f>
        <v>0</v>
      </c>
      <c r="CH49" s="211">
        <f>$BR49*SUMIF('BY HD'!$A$3:$A$42,$BE49,'BY HD'!AV$3:AV$42)</f>
        <v>2.9409971696059221</v>
      </c>
      <c r="CI49" s="211">
        <f>$BR49*SUMIF('BY HD'!$A$3:$A$42,$BE49,'BY HD'!AW$3:AW$42)</f>
        <v>0.80209013716525157</v>
      </c>
      <c r="CJ49" s="211">
        <f>$BR49*SUMIF('BY HD'!$A$3:$A$42,$BE49,'BY HD'!AX$3:AX$42)</f>
        <v>0.53472675811016768</v>
      </c>
      <c r="CK49" s="211">
        <f>$BR49*SUMIF('BY HD'!$A$3:$A$42,$BE49,'BY HD'!AY$3:AY$42)</f>
        <v>0.53472675811016768</v>
      </c>
      <c r="CL49" s="211">
        <f>$BR49*SUMIF('BY HD'!$A$3:$A$42,$BE49,'BY HD'!AZ$3:AZ$42)</f>
        <v>63.097757456999787</v>
      </c>
      <c r="CM49" s="211">
        <f>$BR49*SUMIF('BY HD'!$A$3:$A$42,$BE49,'BY HD'!BA$3:BA$42)</f>
        <v>0.26736337905508384</v>
      </c>
      <c r="CN49" s="211">
        <f>$BR49*SUMIF('BY HD'!$A$3:$A$42,$BE49,'BY HD'!BB$3:BB$42)</f>
        <v>0.26736337905508384</v>
      </c>
      <c r="CO49" s="211">
        <f t="shared" si="39"/>
        <v>1715.1360766383627</v>
      </c>
      <c r="CP49" s="211">
        <f t="shared" si="40"/>
        <v>713.50163291966032</v>
      </c>
      <c r="CQ49" s="211">
        <f t="shared" si="41"/>
        <v>362.57043326801659</v>
      </c>
      <c r="CR49" s="211">
        <f t="shared" si="42"/>
        <v>0</v>
      </c>
      <c r="CS49" s="211">
        <f t="shared" si="43"/>
        <v>29.416721097322011</v>
      </c>
      <c r="CT49" s="211">
        <f t="shared" si="44"/>
        <v>6.6041802743305027</v>
      </c>
      <c r="CU49" s="211">
        <f t="shared" si="45"/>
        <v>2.8020901371652513</v>
      </c>
      <c r="CV49" s="211">
        <f t="shared" si="46"/>
        <v>9.2083605486610054</v>
      </c>
      <c r="CW49" s="211">
        <f t="shared" si="47"/>
        <v>585.42847811887657</v>
      </c>
      <c r="CX49" s="211">
        <f t="shared" si="22"/>
        <v>2.0694535162203351</v>
      </c>
      <c r="CY49" s="211">
        <f t="shared" si="23"/>
        <v>3.5347267581101676</v>
      </c>
      <c r="CZ49" s="211"/>
      <c r="DA49" s="211"/>
      <c r="DB49" s="211"/>
    </row>
    <row r="50" spans="1:106" x14ac:dyDescent="0.25">
      <c r="A50" s="211" t="s">
        <v>5991</v>
      </c>
      <c r="B50" s="211" t="s">
        <v>5992</v>
      </c>
      <c r="C50" s="211" t="s">
        <v>5930</v>
      </c>
      <c r="D50">
        <f t="shared" ref="D50:N50" si="61">SUMIF($BF$3:$BF$70,$C83,CO$3:CO$70)</f>
        <v>19906.388108493054</v>
      </c>
      <c r="E50">
        <f t="shared" si="61"/>
        <v>7564.2800400865253</v>
      </c>
      <c r="F50">
        <f t="shared" si="61"/>
        <v>4398.1072522705635</v>
      </c>
      <c r="G50">
        <f t="shared" si="61"/>
        <v>12</v>
      </c>
      <c r="H50">
        <f t="shared" si="61"/>
        <v>239.99086316353473</v>
      </c>
      <c r="I50">
        <f t="shared" si="61"/>
        <v>27.467668190725018</v>
      </c>
      <c r="J50">
        <f t="shared" si="61"/>
        <v>47.041846788738155</v>
      </c>
      <c r="K50">
        <f t="shared" si="61"/>
        <v>164.86353947546036</v>
      </c>
      <c r="L50">
        <f t="shared" si="61"/>
        <v>7377.7451922466571</v>
      </c>
      <c r="M50">
        <f t="shared" si="61"/>
        <v>45.735816873943612</v>
      </c>
      <c r="N50">
        <f t="shared" si="61"/>
        <v>29.155889396908339</v>
      </c>
      <c r="O50">
        <f t="shared" si="28"/>
        <v>0.37999259327508178</v>
      </c>
      <c r="P50">
        <f t="shared" si="29"/>
        <v>6.0282156333926816E-4</v>
      </c>
      <c r="Q50">
        <f t="shared" si="30"/>
        <v>0.22093949079562616</v>
      </c>
      <c r="R50">
        <f t="shared" si="31"/>
        <v>8.2819413836868472E-3</v>
      </c>
      <c r="S50">
        <f t="shared" si="32"/>
        <v>0.37062199089240827</v>
      </c>
      <c r="T50">
        <f t="shared" si="33"/>
        <v>1.2055972276615199E-2</v>
      </c>
      <c r="U50">
        <f t="shared" si="34"/>
        <v>1.3798418900014286E-3</v>
      </c>
      <c r="V50">
        <f t="shared" si="35"/>
        <v>2.3631533019627888E-3</v>
      </c>
      <c r="W50">
        <f t="shared" si="36"/>
        <v>2.2975447190457638E-3</v>
      </c>
      <c r="X50">
        <f t="shared" si="37"/>
        <v>1.4646499022325898E-3</v>
      </c>
      <c r="Y50" s="193">
        <f t="shared" si="38"/>
        <v>0.37999259327508178</v>
      </c>
      <c r="AT50" s="193">
        <v>19</v>
      </c>
      <c r="AU50" s="198">
        <v>0</v>
      </c>
      <c r="BE50" s="211" t="s">
        <v>6056</v>
      </c>
      <c r="BF50" s="211" t="s">
        <v>5934</v>
      </c>
      <c r="BG50" s="211">
        <f>SUMIFS('Pres Converted'!$S$2:S$651,'Pres Converted'!$D$2:$D$651,$BF50,'Pres Converted'!$C$2:$C$651,"ED",'Pres Converted'!$B$2:$B$651,$BE50)</f>
        <v>3007</v>
      </c>
      <c r="BH50" s="211">
        <f>SUMIFS('Pres Converted'!I$2:I$651,'Pres Converted'!$D$2:$D$651,$BF50,'Pres Converted'!$C$2:$C$651,"ED",'Pres Converted'!$B$2:$B$651,$BE50)</f>
        <v>1171</v>
      </c>
      <c r="BI50" s="211">
        <f>SUMIFS('Pres Converted'!J$2:J$651,'Pres Converted'!$D$2:$D$651,$BF50,'Pres Converted'!$C$2:$C$651,"ED",'Pres Converted'!$B$2:$B$651,$BE50)</f>
        <v>791</v>
      </c>
      <c r="BJ50" s="211">
        <f>SUMIFS('Pres Converted'!K$2:K$651,'Pres Converted'!$D$2:$D$651,$BF50,'Pres Converted'!$C$2:$C$651,"ED",'Pres Converted'!$B$2:$B$651,$BE50)</f>
        <v>4</v>
      </c>
      <c r="BK50" s="211">
        <f>SUMIFS('Pres Converted'!L$2:L$651,'Pres Converted'!$D$2:$D$651,$BF50,'Pres Converted'!$C$2:$C$651,"ED",'Pres Converted'!$B$2:$B$651,$BE50)</f>
        <v>33</v>
      </c>
      <c r="BL50" s="211">
        <f>SUMIFS('Pres Converted'!M$2:M$651,'Pres Converted'!$D$2:$D$651,$BF50,'Pres Converted'!$C$2:$C$651,"ED",'Pres Converted'!$B$2:$B$651,$BE50)</f>
        <v>5</v>
      </c>
      <c r="BM50" s="211">
        <f>SUMIFS('Pres Converted'!N$2:N$651,'Pres Converted'!$D$2:$D$651,$BF50,'Pres Converted'!$C$2:$C$651,"ED",'Pres Converted'!$B$2:$B$651,$BE50)</f>
        <v>4</v>
      </c>
      <c r="BN50" s="211">
        <f>SUMIFS('Pres Converted'!O$2:O$651,'Pres Converted'!$D$2:$D$651,$BF50,'Pres Converted'!$C$2:$C$651,"ED",'Pres Converted'!$B$2:$B$651,$BE50)</f>
        <v>19</v>
      </c>
      <c r="BO50" s="211">
        <f>SUMIFS('Pres Converted'!P$2:P$651,'Pres Converted'!$D$2:$D$651,$BF50,'Pres Converted'!$C$2:$C$651,"ED",'Pres Converted'!$B$2:$B$651,$BE50)</f>
        <v>972</v>
      </c>
      <c r="BP50" s="211">
        <f>SUMIFS('Pres Converted'!Q$2:Q$651,'Pres Converted'!$D$2:$D$651,$BF50,'Pres Converted'!$C$2:$C$651,"ED",'Pres Converted'!$B$2:$B$651,$BE50)</f>
        <v>6</v>
      </c>
      <c r="BQ50" s="211">
        <f>SUMIFS('Pres Converted'!R$2:R$651,'Pres Converted'!$D$2:$D$651,$BF50,'Pres Converted'!$C$2:$C$651,"ED",'Pres Converted'!$B$2:$B$651,$BE50)</f>
        <v>2</v>
      </c>
      <c r="BR50" s="211">
        <f>BG50/SUMIF('BY HD'!$A$3:$A$42,$BE50,'BY HD'!$B$3:$B$42)</f>
        <v>0.65469192249074681</v>
      </c>
      <c r="BS50" s="211">
        <f>$BR50*SUMIF('BY HD'!$A$3:$A$42,$BE50,'BY HD'!W$3:W$42)</f>
        <v>841.2791204006096</v>
      </c>
      <c r="BT50" s="211">
        <f>$BR50*SUMIF('BY HD'!$A$3:$A$42,$BE50,'BY HD'!X$3:X$42)</f>
        <v>364.00870890485521</v>
      </c>
      <c r="BU50" s="211">
        <f>$BR50*SUMIF('BY HD'!$A$3:$A$42,$BE50,'BY HD'!Y$3:Y$42)</f>
        <v>208.84672327454822</v>
      </c>
      <c r="BV50" s="211">
        <f>$BR50*SUMIF('BY HD'!$A$3:$A$42,$BE50,'BY HD'!Z$3:Z$42)</f>
        <v>0</v>
      </c>
      <c r="BW50" s="211">
        <f>$BR50*SUMIF('BY HD'!$A$3:$A$42,$BE50,'BY HD'!AA$3:AA$42)</f>
        <v>8.5109949923797092</v>
      </c>
      <c r="BX50" s="211">
        <f>$BR50*SUMIF('BY HD'!$A$3:$A$42,$BE50,'BY HD'!AB$3:AB$42)</f>
        <v>1.9640757674722404</v>
      </c>
      <c r="BY50" s="211">
        <f>$BR50*SUMIF('BY HD'!$A$3:$A$42,$BE50,'BY HD'!AC$3:AC$42)</f>
        <v>0.65469192249074681</v>
      </c>
      <c r="BZ50" s="211">
        <f>$BR50*SUMIF('BY HD'!$A$3:$A$42,$BE50,'BY HD'!AD$3:AD$42)</f>
        <v>6.5469192249074677</v>
      </c>
      <c r="CA50" s="211">
        <f>$BR50*SUMIF('BY HD'!$A$3:$A$42,$BE50,'BY HD'!AE$3:AE$42)</f>
        <v>248.12823862399304</v>
      </c>
      <c r="CB50" s="211">
        <f>$BR50*SUMIF('BY HD'!$A$3:$A$42,$BE50,'BY HD'!AF$3:AF$42)</f>
        <v>1.9640757674722404</v>
      </c>
      <c r="CC50" s="211">
        <f>$BR50*SUMIF('BY HD'!$A$3:$A$42,$BE50,'BY HD'!AG$3:AG$42)</f>
        <v>0.65469192249074681</v>
      </c>
      <c r="CD50" s="211">
        <f>$BR50*SUMIF('BY HD'!$A$3:$A$42,$BE50,'BY HD'!AR$3:AR$42)</f>
        <v>351.56956237753104</v>
      </c>
      <c r="CE50" s="211">
        <f>$BR50*SUMIF('BY HD'!$A$3:$A$42,$BE50,'BY HD'!AS$3:AS$42)</f>
        <v>107.36947528848248</v>
      </c>
      <c r="CF50" s="211">
        <f>$BR50*SUMIF('BY HD'!$A$3:$A$42,$BE50,'BY HD'!AT$3:AT$42)</f>
        <v>76.598954931417381</v>
      </c>
      <c r="CG50" s="211">
        <f>$BR50*SUMIF('BY HD'!$A$3:$A$42,$BE50,'BY HD'!AU$3:AU$42)</f>
        <v>0</v>
      </c>
      <c r="CH50" s="211">
        <f>$BR50*SUMIF('BY HD'!$A$3:$A$42,$BE50,'BY HD'!AV$3:AV$42)</f>
        <v>7.2016111473982152</v>
      </c>
      <c r="CI50" s="211">
        <f>$BR50*SUMIF('BY HD'!$A$3:$A$42,$BE50,'BY HD'!AW$3:AW$42)</f>
        <v>1.9640757674722404</v>
      </c>
      <c r="CJ50" s="211">
        <f>$BR50*SUMIF('BY HD'!$A$3:$A$42,$BE50,'BY HD'!AX$3:AX$42)</f>
        <v>1.3093838449814936</v>
      </c>
      <c r="CK50" s="211">
        <f>$BR50*SUMIF('BY HD'!$A$3:$A$42,$BE50,'BY HD'!AY$3:AY$42)</f>
        <v>1.3093838449814936</v>
      </c>
      <c r="CL50" s="211">
        <f>$BR50*SUMIF('BY HD'!$A$3:$A$42,$BE50,'BY HD'!AZ$3:AZ$42)</f>
        <v>154.50729370781625</v>
      </c>
      <c r="CM50" s="211">
        <f>$BR50*SUMIF('BY HD'!$A$3:$A$42,$BE50,'BY HD'!BA$3:BA$42)</f>
        <v>0.65469192249074681</v>
      </c>
      <c r="CN50" s="211">
        <f>$BR50*SUMIF('BY HD'!$A$3:$A$42,$BE50,'BY HD'!BB$3:BB$42)</f>
        <v>0.65469192249074681</v>
      </c>
      <c r="CO50" s="211">
        <f t="shared" si="39"/>
        <v>4199.8486827781408</v>
      </c>
      <c r="CP50" s="211">
        <f t="shared" si="40"/>
        <v>1642.3781841933378</v>
      </c>
      <c r="CQ50" s="211">
        <f t="shared" si="41"/>
        <v>1076.4456782059656</v>
      </c>
      <c r="CR50" s="211">
        <f t="shared" si="42"/>
        <v>4</v>
      </c>
      <c r="CS50" s="211">
        <f t="shared" si="43"/>
        <v>48.712606139777925</v>
      </c>
      <c r="CT50" s="211">
        <f t="shared" si="44"/>
        <v>8.9281515349444813</v>
      </c>
      <c r="CU50" s="211">
        <f t="shared" si="45"/>
        <v>5.9640757674722407</v>
      </c>
      <c r="CV50" s="211">
        <f t="shared" si="46"/>
        <v>26.856303069888959</v>
      </c>
      <c r="CW50" s="211">
        <f t="shared" si="47"/>
        <v>1374.6355323318094</v>
      </c>
      <c r="CX50" s="211">
        <f t="shared" si="22"/>
        <v>8.6187676899629864</v>
      </c>
      <c r="CY50" s="211">
        <f t="shared" si="23"/>
        <v>3.3093838449814936</v>
      </c>
      <c r="CZ50" s="211"/>
      <c r="DA50" s="211"/>
      <c r="DB50" s="211"/>
    </row>
    <row r="51" spans="1:106" x14ac:dyDescent="0.25">
      <c r="A51" s="211" t="s">
        <v>5993</v>
      </c>
      <c r="B51" s="211" t="s">
        <v>5940</v>
      </c>
      <c r="C51" s="211" t="s">
        <v>5940</v>
      </c>
      <c r="D51">
        <f t="shared" ref="D51:N51" si="62">SUMIF($BF$3:$BF$70,$C84,CO$3:CO$70)</f>
        <v>3017.6067452927787</v>
      </c>
      <c r="E51">
        <f t="shared" si="62"/>
        <v>1157.6225227971388</v>
      </c>
      <c r="F51">
        <f t="shared" si="62"/>
        <v>1215.060901983388</v>
      </c>
      <c r="G51">
        <f t="shared" si="62"/>
        <v>9.7290090819071278</v>
      </c>
      <c r="H51">
        <f t="shared" si="62"/>
        <v>4.9832496452957349</v>
      </c>
      <c r="I51">
        <f t="shared" si="62"/>
        <v>7.254240563388608</v>
      </c>
      <c r="J51">
        <f t="shared" si="62"/>
        <v>6.983249645295734</v>
      </c>
      <c r="K51">
        <f t="shared" si="62"/>
        <v>11.085138445508557</v>
      </c>
      <c r="L51">
        <f t="shared" si="62"/>
        <v>586.63419256746772</v>
      </c>
      <c r="M51">
        <f t="shared" si="62"/>
        <v>15.101888800212823</v>
      </c>
      <c r="N51">
        <f t="shared" si="62"/>
        <v>3.1523517631757856</v>
      </c>
      <c r="O51">
        <f t="shared" si="28"/>
        <v>0.38362272506281209</v>
      </c>
      <c r="P51">
        <f t="shared" si="29"/>
        <v>3.224081168655787E-3</v>
      </c>
      <c r="Q51">
        <f t="shared" si="30"/>
        <v>0.40265714009248699</v>
      </c>
      <c r="R51">
        <f t="shared" si="31"/>
        <v>3.6734867665577935E-3</v>
      </c>
      <c r="S51">
        <f t="shared" si="32"/>
        <v>0.19440379150880724</v>
      </c>
      <c r="T51">
        <f t="shared" si="33"/>
        <v>1.6513913395339534E-3</v>
      </c>
      <c r="U51">
        <f t="shared" si="34"/>
        <v>2.4039714832638924E-3</v>
      </c>
      <c r="V51">
        <f t="shared" si="35"/>
        <v>2.3141682249315739E-3</v>
      </c>
      <c r="W51">
        <f t="shared" si="36"/>
        <v>5.0045914113131347E-3</v>
      </c>
      <c r="X51">
        <f t="shared" si="37"/>
        <v>1.0446529416376731E-3</v>
      </c>
      <c r="Y51" s="193">
        <f t="shared" si="38"/>
        <v>2.402657140092487</v>
      </c>
      <c r="AT51" s="193">
        <v>20</v>
      </c>
      <c r="AU51" s="198" t="s">
        <v>5929</v>
      </c>
      <c r="BE51">
        <v>35</v>
      </c>
      <c r="BF51" s="216" t="s">
        <v>5930</v>
      </c>
      <c r="BG51" s="211">
        <f>SUMIFS('Pres Converted'!$S$2:S$651,'Pres Converted'!$D$2:$D$651,$BF51,'Pres Converted'!$C$2:$C$651,"ED",'Pres Converted'!$B$2:$B$651,$BE51)</f>
        <v>358</v>
      </c>
      <c r="BH51" s="211">
        <f>SUMIFS('Pres Converted'!I$2:I$651,'Pres Converted'!$D$2:$D$651,$BF51,'Pres Converted'!$C$2:$C$651,"ED",'Pres Converted'!$B$2:$B$651,$BE51)</f>
        <v>113</v>
      </c>
      <c r="BI51" s="211">
        <f>SUMIFS('Pres Converted'!J$2:J$651,'Pres Converted'!$D$2:$D$651,$BF51,'Pres Converted'!$C$2:$C$651,"ED",'Pres Converted'!$B$2:$B$651,$BE51)</f>
        <v>99</v>
      </c>
      <c r="BJ51" s="211">
        <f>SUMIFS('Pres Converted'!K$2:K$651,'Pres Converted'!$D$2:$D$651,$BF51,'Pres Converted'!$C$2:$C$651,"ED",'Pres Converted'!$B$2:$B$651,$BE51)</f>
        <v>0</v>
      </c>
      <c r="BK51" s="211">
        <f>SUMIFS('Pres Converted'!L$2:L$651,'Pres Converted'!$D$2:$D$651,$BF51,'Pres Converted'!$C$2:$C$651,"ED",'Pres Converted'!$B$2:$B$651,$BE51)</f>
        <v>10</v>
      </c>
      <c r="BL51" s="211">
        <f>SUMIFS('Pres Converted'!M$2:M$651,'Pres Converted'!$D$2:$D$651,$BF51,'Pres Converted'!$C$2:$C$651,"ED",'Pres Converted'!$B$2:$B$651,$BE51)</f>
        <v>3</v>
      </c>
      <c r="BM51" s="211">
        <f>SUMIFS('Pres Converted'!N$2:N$651,'Pres Converted'!$D$2:$D$651,$BF51,'Pres Converted'!$C$2:$C$651,"ED",'Pres Converted'!$B$2:$B$651,$BE51)</f>
        <v>0</v>
      </c>
      <c r="BN51" s="211">
        <f>SUMIFS('Pres Converted'!O$2:O$651,'Pres Converted'!$D$2:$D$651,$BF51,'Pres Converted'!$C$2:$C$651,"ED",'Pres Converted'!$B$2:$B$651,$BE51)</f>
        <v>2</v>
      </c>
      <c r="BO51" s="211">
        <f>SUMIFS('Pres Converted'!P$2:P$651,'Pres Converted'!$D$2:$D$651,$BF51,'Pres Converted'!$C$2:$C$651,"ED",'Pres Converted'!$B$2:$B$651,$BE51)</f>
        <v>131</v>
      </c>
      <c r="BP51" s="211">
        <f>SUMIFS('Pres Converted'!Q$2:Q$651,'Pres Converted'!$D$2:$D$651,$BF51,'Pres Converted'!$C$2:$C$651,"ED",'Pres Converted'!$B$2:$B$651,$BE51)</f>
        <v>0</v>
      </c>
      <c r="BQ51" s="211">
        <f>SUMIFS('Pres Converted'!R$2:R$651,'Pres Converted'!$D$2:$D$651,$BF51,'Pres Converted'!$C$2:$C$651,"ED",'Pres Converted'!$B$2:$B$651,$BE51)</f>
        <v>0</v>
      </c>
      <c r="BR51" s="211">
        <f>BG51/SUMIF('BY HD'!$A$3:$A$42,$BE51,'BY HD'!$B$3:$B$42)</f>
        <v>7.7944698454169389E-2</v>
      </c>
      <c r="BS51" s="211">
        <f>$BR51*SUMIF('BY HD'!$A$3:$A$42,$BE51,'BY HD'!W$3:W$42)</f>
        <v>100.15893751360767</v>
      </c>
      <c r="BT51" s="211">
        <f>$BR51*SUMIF('BY HD'!$A$3:$A$42,$BE51,'BY HD'!X$3:X$42)</f>
        <v>43.337252340518184</v>
      </c>
      <c r="BU51" s="211">
        <f>$BR51*SUMIF('BY HD'!$A$3:$A$42,$BE51,'BY HD'!Y$3:Y$42)</f>
        <v>24.864358806880034</v>
      </c>
      <c r="BV51" s="211">
        <f>$BR51*SUMIF('BY HD'!$A$3:$A$42,$BE51,'BY HD'!Z$3:Z$42)</f>
        <v>0</v>
      </c>
      <c r="BW51" s="211">
        <f>$BR51*SUMIF('BY HD'!$A$3:$A$42,$BE51,'BY HD'!AA$3:AA$42)</f>
        <v>1.013281079904202</v>
      </c>
      <c r="BX51" s="211">
        <f>$BR51*SUMIF('BY HD'!$A$3:$A$42,$BE51,'BY HD'!AB$3:AB$42)</f>
        <v>0.23383409536250815</v>
      </c>
      <c r="BY51" s="211">
        <f>$BR51*SUMIF('BY HD'!$A$3:$A$42,$BE51,'BY HD'!AC$3:AC$42)</f>
        <v>7.7944698454169389E-2</v>
      </c>
      <c r="BZ51" s="211">
        <f>$BR51*SUMIF('BY HD'!$A$3:$A$42,$BE51,'BY HD'!AD$3:AD$42)</f>
        <v>0.77944698454169392</v>
      </c>
      <c r="CA51" s="211">
        <f>$BR51*SUMIF('BY HD'!$A$3:$A$42,$BE51,'BY HD'!AE$3:AE$42)</f>
        <v>29.541040714130197</v>
      </c>
      <c r="CB51" s="211">
        <f>$BR51*SUMIF('BY HD'!$A$3:$A$42,$BE51,'BY HD'!AF$3:AF$42)</f>
        <v>0.23383409536250815</v>
      </c>
      <c r="CC51" s="211">
        <f>$BR51*SUMIF('BY HD'!$A$3:$A$42,$BE51,'BY HD'!AG$3:AG$42)</f>
        <v>7.7944698454169389E-2</v>
      </c>
      <c r="CD51" s="211">
        <f>$BR51*SUMIF('BY HD'!$A$3:$A$42,$BE51,'BY HD'!AR$3:AR$42)</f>
        <v>41.856303069888959</v>
      </c>
      <c r="CE51" s="211">
        <f>$BR51*SUMIF('BY HD'!$A$3:$A$42,$BE51,'BY HD'!AS$3:AS$42)</f>
        <v>12.782930546483779</v>
      </c>
      <c r="CF51" s="211">
        <f>$BR51*SUMIF('BY HD'!$A$3:$A$42,$BE51,'BY HD'!AT$3:AT$42)</f>
        <v>9.1195297191378177</v>
      </c>
      <c r="CG51" s="211">
        <f>$BR51*SUMIF('BY HD'!$A$3:$A$42,$BE51,'BY HD'!AU$3:AU$42)</f>
        <v>0</v>
      </c>
      <c r="CH51" s="211">
        <f>$BR51*SUMIF('BY HD'!$A$3:$A$42,$BE51,'BY HD'!AV$3:AV$42)</f>
        <v>0.85739168299586332</v>
      </c>
      <c r="CI51" s="211">
        <f>$BR51*SUMIF('BY HD'!$A$3:$A$42,$BE51,'BY HD'!AW$3:AW$42)</f>
        <v>0.23383409536250815</v>
      </c>
      <c r="CJ51" s="211">
        <f>$BR51*SUMIF('BY HD'!$A$3:$A$42,$BE51,'BY HD'!AX$3:AX$42)</f>
        <v>0.15588939690833878</v>
      </c>
      <c r="CK51" s="211">
        <f>$BR51*SUMIF('BY HD'!$A$3:$A$42,$BE51,'BY HD'!AY$3:AY$42)</f>
        <v>0.15588939690833878</v>
      </c>
      <c r="CL51" s="211">
        <f>$BR51*SUMIF('BY HD'!$A$3:$A$42,$BE51,'BY HD'!AZ$3:AZ$42)</f>
        <v>18.394948835183975</v>
      </c>
      <c r="CM51" s="211">
        <f>$BR51*SUMIF('BY HD'!$A$3:$A$42,$BE51,'BY HD'!BA$3:BA$42)</f>
        <v>7.7944698454169389E-2</v>
      </c>
      <c r="CN51" s="211">
        <f>$BR51*SUMIF('BY HD'!$A$3:$A$42,$BE51,'BY HD'!BB$3:BB$42)</f>
        <v>7.7944698454169389E-2</v>
      </c>
      <c r="CO51" s="211">
        <f t="shared" si="39"/>
        <v>500.01524058349662</v>
      </c>
      <c r="CP51" s="211">
        <f t="shared" si="40"/>
        <v>169.12018288700196</v>
      </c>
      <c r="CQ51" s="211">
        <f t="shared" si="41"/>
        <v>132.98388852601784</v>
      </c>
      <c r="CR51" s="211">
        <f t="shared" si="42"/>
        <v>0</v>
      </c>
      <c r="CS51" s="211">
        <f t="shared" si="43"/>
        <v>11.870672762900066</v>
      </c>
      <c r="CT51" s="211">
        <f t="shared" si="44"/>
        <v>3.4676681907250164</v>
      </c>
      <c r="CU51" s="211">
        <f t="shared" si="45"/>
        <v>0.23383409536250815</v>
      </c>
      <c r="CV51" s="211">
        <f t="shared" si="46"/>
        <v>2.9353363814500328</v>
      </c>
      <c r="CW51" s="211">
        <f t="shared" si="47"/>
        <v>178.93598954931417</v>
      </c>
      <c r="CX51" s="211">
        <f t="shared" si="22"/>
        <v>0.31177879381667756</v>
      </c>
      <c r="CY51" s="211">
        <f t="shared" si="23"/>
        <v>0.15588939690833878</v>
      </c>
    </row>
    <row r="52" spans="1:106" x14ac:dyDescent="0.25">
      <c r="A52" s="211" t="s">
        <v>5994</v>
      </c>
      <c r="B52" s="211" t="s">
        <v>5939</v>
      </c>
      <c r="C52" s="211" t="s">
        <v>5939</v>
      </c>
      <c r="D52">
        <f t="shared" ref="D52:N52" si="63">SUMIF($BF$3:$BF$70,$C85,CO$3:CO$70)</f>
        <v>1902.2830540037244</v>
      </c>
      <c r="E52">
        <f t="shared" si="63"/>
        <v>672.96302208034058</v>
      </c>
      <c r="F52">
        <f t="shared" si="63"/>
        <v>762.05666400638472</v>
      </c>
      <c r="G52">
        <f t="shared" si="63"/>
        <v>5.8374567704176643</v>
      </c>
      <c r="H52">
        <f t="shared" si="63"/>
        <v>3.6749135408353286</v>
      </c>
      <c r="I52">
        <f t="shared" si="63"/>
        <v>3.8374567704176643</v>
      </c>
      <c r="J52">
        <f t="shared" si="63"/>
        <v>2.6749135408353286</v>
      </c>
      <c r="K52">
        <f t="shared" si="63"/>
        <v>14.09364192604416</v>
      </c>
      <c r="L52">
        <f t="shared" si="63"/>
        <v>427.30752859803141</v>
      </c>
      <c r="M52">
        <f t="shared" si="63"/>
        <v>8.4187283852088317</v>
      </c>
      <c r="N52">
        <f t="shared" si="63"/>
        <v>1.4187283852088322</v>
      </c>
      <c r="O52">
        <f t="shared" si="28"/>
        <v>0.35376597644812063</v>
      </c>
      <c r="P52">
        <f t="shared" si="29"/>
        <v>3.0686583461549542E-3</v>
      </c>
      <c r="Q52">
        <f t="shared" si="30"/>
        <v>0.40060108951845436</v>
      </c>
      <c r="R52">
        <f t="shared" si="31"/>
        <v>7.408803803609222E-3</v>
      </c>
      <c r="S52">
        <f t="shared" si="32"/>
        <v>0.22462878366007608</v>
      </c>
      <c r="T52">
        <f t="shared" si="33"/>
        <v>1.9318437038592963E-3</v>
      </c>
      <c r="U52">
        <f t="shared" si="34"/>
        <v>2.017290099042301E-3</v>
      </c>
      <c r="V52">
        <f t="shared" si="35"/>
        <v>1.4061595803029697E-3</v>
      </c>
      <c r="W52">
        <f t="shared" si="36"/>
        <v>4.4255918526372728E-3</v>
      </c>
      <c r="X52">
        <f t="shared" si="37"/>
        <v>7.4580298774298728E-4</v>
      </c>
      <c r="Y52" s="193">
        <f t="shared" si="38"/>
        <v>2.4006010895184544</v>
      </c>
      <c r="AT52" s="193">
        <v>20</v>
      </c>
      <c r="AU52" s="198">
        <v>0</v>
      </c>
      <c r="BE52" s="211" t="s">
        <v>6057</v>
      </c>
      <c r="BF52" s="211" t="s">
        <v>5935</v>
      </c>
      <c r="BG52" s="211">
        <f>SUMIFS('Pres Converted'!$S$2:S$651,'Pres Converted'!$D$2:$D$651,$BF52,'Pres Converted'!$C$2:$C$651,"ED",'Pres Converted'!$B$2:$B$651,$BE52)</f>
        <v>1888</v>
      </c>
      <c r="BH52" s="211">
        <f>SUMIFS('Pres Converted'!I$2:I$651,'Pres Converted'!$D$2:$D$651,$BF52,'Pres Converted'!$C$2:$C$651,"ED",'Pres Converted'!$B$2:$B$651,$BE52)</f>
        <v>695</v>
      </c>
      <c r="BI52" s="211">
        <f>SUMIFS('Pres Converted'!J$2:J$651,'Pres Converted'!$D$2:$D$651,$BF52,'Pres Converted'!$C$2:$C$651,"ED",'Pres Converted'!$B$2:$B$651,$BE52)</f>
        <v>757</v>
      </c>
      <c r="BJ52" s="211">
        <f>SUMIFS('Pres Converted'!K$2:K$651,'Pres Converted'!$D$2:$D$651,$BF52,'Pres Converted'!$C$2:$C$651,"ED",'Pres Converted'!$B$2:$B$651,$BE52)</f>
        <v>2</v>
      </c>
      <c r="BK52" s="211">
        <f>SUMIFS('Pres Converted'!L$2:L$651,'Pres Converted'!$D$2:$D$651,$BF52,'Pres Converted'!$C$2:$C$651,"ED",'Pres Converted'!$B$2:$B$651,$BE52)</f>
        <v>11</v>
      </c>
      <c r="BL52" s="211">
        <f>SUMIFS('Pres Converted'!M$2:M$651,'Pres Converted'!$D$2:$D$651,$BF52,'Pres Converted'!$C$2:$C$651,"ED",'Pres Converted'!$B$2:$B$651,$BE52)</f>
        <v>1</v>
      </c>
      <c r="BM52" s="211">
        <f>SUMIFS('Pres Converted'!N$2:N$651,'Pres Converted'!$D$2:$D$651,$BF52,'Pres Converted'!$C$2:$C$651,"ED",'Pres Converted'!$B$2:$B$651,$BE52)</f>
        <v>6</v>
      </c>
      <c r="BN52" s="211">
        <f>SUMIFS('Pres Converted'!O$2:O$651,'Pres Converted'!$D$2:$D$651,$BF52,'Pres Converted'!$C$2:$C$651,"ED",'Pres Converted'!$B$2:$B$651,$BE52)</f>
        <v>3</v>
      </c>
      <c r="BO52" s="211">
        <f>SUMIFS('Pres Converted'!P$2:P$651,'Pres Converted'!$D$2:$D$651,$BF52,'Pres Converted'!$C$2:$C$651,"ED",'Pres Converted'!$B$2:$B$651,$BE52)</f>
        <v>405</v>
      </c>
      <c r="BP52" s="211">
        <f>SUMIFS('Pres Converted'!Q$2:Q$651,'Pres Converted'!$D$2:$D$651,$BF52,'Pres Converted'!$C$2:$C$651,"ED",'Pres Converted'!$B$2:$B$651,$BE52)</f>
        <v>5</v>
      </c>
      <c r="BQ52" s="211">
        <f>SUMIFS('Pres Converted'!R$2:R$651,'Pres Converted'!$D$2:$D$651,$BF52,'Pres Converted'!$C$2:$C$651,"ED",'Pres Converted'!$B$2:$B$651,$BE52)</f>
        <v>3</v>
      </c>
      <c r="BR52" s="211">
        <f>BG52/SUMIF('BY HD'!$A$3:$A$42,$BE52,'BY HD'!$B$3:$B$42)</f>
        <v>0.46709549727857497</v>
      </c>
      <c r="BS52" s="211">
        <f>$BR52*SUMIF('BY HD'!$A$3:$A$42,$BE52,'BY HD'!W$3:W$42)</f>
        <v>391.89312221672441</v>
      </c>
      <c r="BT52" s="211">
        <f>$BR52*SUMIF('BY HD'!$A$3:$A$42,$BE52,'BY HD'!X$3:X$42)</f>
        <v>146.20089064819396</v>
      </c>
      <c r="BU52" s="211">
        <f>$BR52*SUMIF('BY HD'!$A$3:$A$42,$BE52,'BY HD'!Y$3:Y$42)</f>
        <v>120.04354280059377</v>
      </c>
      <c r="BV52" s="211">
        <f>$BR52*SUMIF('BY HD'!$A$3:$A$42,$BE52,'BY HD'!Z$3:Z$42)</f>
        <v>0.46709549727857497</v>
      </c>
      <c r="BW52" s="211">
        <f>$BR52*SUMIF('BY HD'!$A$3:$A$42,$BE52,'BY HD'!AA$3:AA$42)</f>
        <v>1.4012864918357248</v>
      </c>
      <c r="BX52" s="211">
        <f>$BR52*SUMIF('BY HD'!$A$3:$A$42,$BE52,'BY HD'!AB$3:AB$42)</f>
        <v>0.46709549727857497</v>
      </c>
      <c r="BY52" s="211">
        <f>$BR52*SUMIF('BY HD'!$A$3:$A$42,$BE52,'BY HD'!AC$3:AC$42)</f>
        <v>0</v>
      </c>
      <c r="BZ52" s="211">
        <f>$BR52*SUMIF('BY HD'!$A$3:$A$42,$BE52,'BY HD'!AD$3:AD$42)</f>
        <v>4.6709549727857498</v>
      </c>
      <c r="CA52" s="211">
        <f>$BR52*SUMIF('BY HD'!$A$3:$A$42,$BE52,'BY HD'!AE$3:AE$42)</f>
        <v>117.70806531420089</v>
      </c>
      <c r="CB52" s="211">
        <f>$BR52*SUMIF('BY HD'!$A$3:$A$42,$BE52,'BY HD'!AF$3:AF$42)</f>
        <v>0.93419099455714993</v>
      </c>
      <c r="CC52" s="211">
        <f>$BR52*SUMIF('BY HD'!$A$3:$A$42,$BE52,'BY HD'!AG$3:AG$42)</f>
        <v>0</v>
      </c>
      <c r="CD52" s="211">
        <f>$BR52*SUMIF('BY HD'!$A$3:$A$42,$BE52,'BY HD'!AR$3:AR$42)</f>
        <v>188.23948540326572</v>
      </c>
      <c r="CE52" s="211">
        <f>$BR52*SUMIF('BY HD'!$A$3:$A$42,$BE52,'BY HD'!AS$3:AS$42)</f>
        <v>67.261751608114793</v>
      </c>
      <c r="CF52" s="211">
        <f>$BR52*SUMIF('BY HD'!$A$3:$A$42,$BE52,'BY HD'!AT$3:AT$42)</f>
        <v>60.255319148936174</v>
      </c>
      <c r="CG52" s="211">
        <f>$BR52*SUMIF('BY HD'!$A$3:$A$42,$BE52,'BY HD'!AU$3:AU$42)</f>
        <v>0</v>
      </c>
      <c r="CH52" s="211">
        <f>$BR52*SUMIF('BY HD'!$A$3:$A$42,$BE52,'BY HD'!AV$3:AV$42)</f>
        <v>2.3354774863928749</v>
      </c>
      <c r="CI52" s="211">
        <f>$BR52*SUMIF('BY HD'!$A$3:$A$42,$BE52,'BY HD'!AW$3:AW$42)</f>
        <v>0.46709549727857497</v>
      </c>
      <c r="CJ52" s="211">
        <f>$BR52*SUMIF('BY HD'!$A$3:$A$42,$BE52,'BY HD'!AX$3:AX$42)</f>
        <v>0</v>
      </c>
      <c r="CK52" s="211">
        <f>$BR52*SUMIF('BY HD'!$A$3:$A$42,$BE52,'BY HD'!AY$3:AY$42)</f>
        <v>1.8683819891142999</v>
      </c>
      <c r="CL52" s="211">
        <f>$BR52*SUMIF('BY HD'!$A$3:$A$42,$BE52,'BY HD'!AZ$3:AZ$42)</f>
        <v>54.650173181593274</v>
      </c>
      <c r="CM52" s="211">
        <f>$BR52*SUMIF('BY HD'!$A$3:$A$42,$BE52,'BY HD'!BA$3:BA$42)</f>
        <v>0.93419099455714993</v>
      </c>
      <c r="CN52" s="211">
        <f>$BR52*SUMIF('BY HD'!$A$3:$A$42,$BE52,'BY HD'!BB$3:BB$42)</f>
        <v>0.46709549727857497</v>
      </c>
      <c r="CO52" s="211">
        <f t="shared" si="39"/>
        <v>2468.1326076199903</v>
      </c>
      <c r="CP52" s="211">
        <f t="shared" si="40"/>
        <v>908.46264225630875</v>
      </c>
      <c r="CQ52" s="211">
        <f t="shared" si="41"/>
        <v>937.29886194952996</v>
      </c>
      <c r="CR52" s="211">
        <f t="shared" si="42"/>
        <v>2.4670954972785748</v>
      </c>
      <c r="CS52" s="211">
        <f t="shared" si="43"/>
        <v>14.7367639782286</v>
      </c>
      <c r="CT52" s="211">
        <f t="shared" si="44"/>
        <v>1.93419099455715</v>
      </c>
      <c r="CU52" s="211">
        <f t="shared" si="45"/>
        <v>6</v>
      </c>
      <c r="CV52" s="211">
        <f t="shared" si="46"/>
        <v>9.5393369619000499</v>
      </c>
      <c r="CW52" s="211">
        <f t="shared" si="47"/>
        <v>577.35823849579424</v>
      </c>
      <c r="CX52" s="211">
        <f t="shared" si="22"/>
        <v>6.8683819891143001</v>
      </c>
      <c r="CY52" s="211">
        <f t="shared" si="23"/>
        <v>3.4670954972785748</v>
      </c>
      <c r="CZ52" s="211"/>
      <c r="DA52" s="211"/>
      <c r="DB52" s="211"/>
    </row>
    <row r="53" spans="1:106" x14ac:dyDescent="0.25">
      <c r="A53" s="211" t="s">
        <v>5995</v>
      </c>
      <c r="B53" s="211" t="s">
        <v>5996</v>
      </c>
      <c r="C53" s="211" t="s">
        <v>5938</v>
      </c>
      <c r="D53">
        <f t="shared" ref="D53:N53" si="64">SUMIF($BF$3:$BF$70,$C86,CO$3:CO$70)</f>
        <v>2177.8361266294228</v>
      </c>
      <c r="E53">
        <f t="shared" si="64"/>
        <v>860.03644586326152</v>
      </c>
      <c r="F53">
        <f t="shared" si="64"/>
        <v>834.43335993615324</v>
      </c>
      <c r="G53">
        <f t="shared" si="64"/>
        <v>8.9587656291566908</v>
      </c>
      <c r="H53">
        <f t="shared" si="64"/>
        <v>13.917531258313382</v>
      </c>
      <c r="I53">
        <f t="shared" si="64"/>
        <v>5.9587656291566908</v>
      </c>
      <c r="J53">
        <f t="shared" si="64"/>
        <v>8.9175312583133817</v>
      </c>
      <c r="K53">
        <f t="shared" si="64"/>
        <v>8.3969140728917271</v>
      </c>
      <c r="L53">
        <f t="shared" si="64"/>
        <v>423.25804735301944</v>
      </c>
      <c r="M53">
        <f t="shared" si="64"/>
        <v>12.479382814578345</v>
      </c>
      <c r="N53">
        <f t="shared" si="64"/>
        <v>1.4793828145783454</v>
      </c>
      <c r="O53">
        <f t="shared" si="28"/>
        <v>0.39490411392629265</v>
      </c>
      <c r="P53">
        <f t="shared" si="29"/>
        <v>4.113608696087674E-3</v>
      </c>
      <c r="Q53">
        <f t="shared" si="30"/>
        <v>0.38314790986022573</v>
      </c>
      <c r="R53">
        <f t="shared" si="31"/>
        <v>3.8556225467190688E-3</v>
      </c>
      <c r="S53">
        <f t="shared" si="32"/>
        <v>0.19434797787475602</v>
      </c>
      <c r="T53">
        <f t="shared" si="33"/>
        <v>6.3905319083181721E-3</v>
      </c>
      <c r="U53">
        <f t="shared" si="34"/>
        <v>2.7360945831947921E-3</v>
      </c>
      <c r="V53">
        <f t="shared" si="35"/>
        <v>4.0946750534967017E-3</v>
      </c>
      <c r="W53">
        <f t="shared" si="36"/>
        <v>5.7301753157581892E-3</v>
      </c>
      <c r="X53">
        <f t="shared" si="37"/>
        <v>6.7929023515095495E-4</v>
      </c>
      <c r="Y53" s="193">
        <f t="shared" si="38"/>
        <v>0.39490411392629265</v>
      </c>
      <c r="AT53" s="193">
        <v>21</v>
      </c>
      <c r="AU53" s="198" t="s">
        <v>5929</v>
      </c>
      <c r="BE53" s="211" t="s">
        <v>6057</v>
      </c>
      <c r="BF53" s="211" t="s">
        <v>5936</v>
      </c>
      <c r="BG53" s="211">
        <f>SUMIFS('Pres Converted'!$S$2:S$651,'Pres Converted'!$D$2:$D$651,$BF53,'Pres Converted'!$C$2:$C$651,"ED",'Pres Converted'!$B$2:$B$651,$BE53)</f>
        <v>546</v>
      </c>
      <c r="BH53" s="211">
        <f>SUMIFS('Pres Converted'!I$2:I$651,'Pres Converted'!$D$2:$D$651,$BF53,'Pres Converted'!$C$2:$C$651,"ED",'Pres Converted'!$B$2:$B$651,$BE53)</f>
        <v>222</v>
      </c>
      <c r="BI53" s="211">
        <f>SUMIFS('Pres Converted'!J$2:J$651,'Pres Converted'!$D$2:$D$651,$BF53,'Pres Converted'!$C$2:$C$651,"ED",'Pres Converted'!$B$2:$B$651,$BE53)</f>
        <v>205</v>
      </c>
      <c r="BJ53" s="211">
        <f>SUMIFS('Pres Converted'!K$2:K$651,'Pres Converted'!$D$2:$D$651,$BF53,'Pres Converted'!$C$2:$C$651,"ED",'Pres Converted'!$B$2:$B$651,$BE53)</f>
        <v>3</v>
      </c>
      <c r="BK53" s="211">
        <f>SUMIFS('Pres Converted'!L$2:L$651,'Pres Converted'!$D$2:$D$651,$BF53,'Pres Converted'!$C$2:$C$651,"ED",'Pres Converted'!$B$2:$B$651,$BE53)</f>
        <v>7</v>
      </c>
      <c r="BL53" s="211">
        <f>SUMIFS('Pres Converted'!M$2:M$651,'Pres Converted'!$D$2:$D$651,$BF53,'Pres Converted'!$C$2:$C$651,"ED",'Pres Converted'!$B$2:$B$651,$BE53)</f>
        <v>6</v>
      </c>
      <c r="BM53" s="211">
        <f>SUMIFS('Pres Converted'!N$2:N$651,'Pres Converted'!$D$2:$D$651,$BF53,'Pres Converted'!$C$2:$C$651,"ED",'Pres Converted'!$B$2:$B$651,$BE53)</f>
        <v>4</v>
      </c>
      <c r="BN53" s="211">
        <f>SUMIFS('Pres Converted'!O$2:O$651,'Pres Converted'!$D$2:$D$651,$BF53,'Pres Converted'!$C$2:$C$651,"ED",'Pres Converted'!$B$2:$B$651,$BE53)</f>
        <v>5</v>
      </c>
      <c r="BO53" s="211">
        <f>SUMIFS('Pres Converted'!P$2:P$651,'Pres Converted'!$D$2:$D$651,$BF53,'Pres Converted'!$C$2:$C$651,"ED",'Pres Converted'!$B$2:$B$651,$BE53)</f>
        <v>90</v>
      </c>
      <c r="BP53" s="211">
        <f>SUMIFS('Pres Converted'!Q$2:Q$651,'Pres Converted'!$D$2:$D$651,$BF53,'Pres Converted'!$C$2:$C$651,"ED",'Pres Converted'!$B$2:$B$651,$BE53)</f>
        <v>4</v>
      </c>
      <c r="BQ53" s="211">
        <f>SUMIFS('Pres Converted'!R$2:R$651,'Pres Converted'!$D$2:$D$651,$BF53,'Pres Converted'!$C$2:$C$651,"ED",'Pres Converted'!$B$2:$B$651,$BE53)</f>
        <v>0</v>
      </c>
      <c r="BR53" s="211">
        <f>BG53/SUMIF('BY HD'!$A$3:$A$42,$BE53,'BY HD'!$B$3:$B$42)</f>
        <v>0.13508164275111331</v>
      </c>
      <c r="BS53" s="211">
        <f>$BR53*SUMIF('BY HD'!$A$3:$A$42,$BE53,'BY HD'!W$3:W$42)</f>
        <v>113.33349826818407</v>
      </c>
      <c r="BT53" s="211">
        <f>$BR53*SUMIF('BY HD'!$A$3:$A$42,$BE53,'BY HD'!X$3:X$42)</f>
        <v>42.280554181098466</v>
      </c>
      <c r="BU53" s="211">
        <f>$BR53*SUMIF('BY HD'!$A$3:$A$42,$BE53,'BY HD'!Y$3:Y$42)</f>
        <v>34.715982187036118</v>
      </c>
      <c r="BV53" s="211">
        <f>$BR53*SUMIF('BY HD'!$A$3:$A$42,$BE53,'BY HD'!Z$3:Z$42)</f>
        <v>0.13508164275111331</v>
      </c>
      <c r="BW53" s="211">
        <f>$BR53*SUMIF('BY HD'!$A$3:$A$42,$BE53,'BY HD'!AA$3:AA$42)</f>
        <v>0.40524492825333991</v>
      </c>
      <c r="BX53" s="211">
        <f>$BR53*SUMIF('BY HD'!$A$3:$A$42,$BE53,'BY HD'!AB$3:AB$42)</f>
        <v>0.13508164275111331</v>
      </c>
      <c r="BY53" s="211">
        <f>$BR53*SUMIF('BY HD'!$A$3:$A$42,$BE53,'BY HD'!AC$3:AC$42)</f>
        <v>0</v>
      </c>
      <c r="BZ53" s="211">
        <f>$BR53*SUMIF('BY HD'!$A$3:$A$42,$BE53,'BY HD'!AD$3:AD$42)</f>
        <v>1.3508164275111332</v>
      </c>
      <c r="CA53" s="211">
        <f>$BR53*SUMIF('BY HD'!$A$3:$A$42,$BE53,'BY HD'!AE$3:AE$42)</f>
        <v>34.040573973280551</v>
      </c>
      <c r="CB53" s="211">
        <f>$BR53*SUMIF('BY HD'!$A$3:$A$42,$BE53,'BY HD'!AF$3:AF$42)</f>
        <v>0.27016328550222662</v>
      </c>
      <c r="CC53" s="211">
        <f>$BR53*SUMIF('BY HD'!$A$3:$A$42,$BE53,'BY HD'!AG$3:AG$42)</f>
        <v>0</v>
      </c>
      <c r="CD53" s="211">
        <f>$BR53*SUMIF('BY HD'!$A$3:$A$42,$BE53,'BY HD'!AR$3:AR$42)</f>
        <v>54.437902028698666</v>
      </c>
      <c r="CE53" s="211">
        <f>$BR53*SUMIF('BY HD'!$A$3:$A$42,$BE53,'BY HD'!AS$3:AS$42)</f>
        <v>19.451756556160316</v>
      </c>
      <c r="CF53" s="211">
        <f>$BR53*SUMIF('BY HD'!$A$3:$A$42,$BE53,'BY HD'!AT$3:AT$42)</f>
        <v>17.425531914893618</v>
      </c>
      <c r="CG53" s="211">
        <f>$BR53*SUMIF('BY HD'!$A$3:$A$42,$BE53,'BY HD'!AU$3:AU$42)</f>
        <v>0</v>
      </c>
      <c r="CH53" s="211">
        <f>$BR53*SUMIF('BY HD'!$A$3:$A$42,$BE53,'BY HD'!AV$3:AV$42)</f>
        <v>0.67540821375556659</v>
      </c>
      <c r="CI53" s="211">
        <f>$BR53*SUMIF('BY HD'!$A$3:$A$42,$BE53,'BY HD'!AW$3:AW$42)</f>
        <v>0.13508164275111331</v>
      </c>
      <c r="CJ53" s="211">
        <f>$BR53*SUMIF('BY HD'!$A$3:$A$42,$BE53,'BY HD'!AX$3:AX$42)</f>
        <v>0</v>
      </c>
      <c r="CK53" s="211">
        <f>$BR53*SUMIF('BY HD'!$A$3:$A$42,$BE53,'BY HD'!AY$3:AY$42)</f>
        <v>0.54032657100445325</v>
      </c>
      <c r="CL53" s="211">
        <f>$BR53*SUMIF('BY HD'!$A$3:$A$42,$BE53,'BY HD'!AZ$3:AZ$42)</f>
        <v>15.804552201880258</v>
      </c>
      <c r="CM53" s="211">
        <f>$BR53*SUMIF('BY HD'!$A$3:$A$42,$BE53,'BY HD'!BA$3:BA$42)</f>
        <v>0.27016328550222662</v>
      </c>
      <c r="CN53" s="211">
        <f>$BR53*SUMIF('BY HD'!$A$3:$A$42,$BE53,'BY HD'!BB$3:BB$42)</f>
        <v>0.13508164275111331</v>
      </c>
      <c r="CO53" s="211">
        <f t="shared" si="39"/>
        <v>713.7714002968828</v>
      </c>
      <c r="CP53" s="211">
        <f t="shared" si="40"/>
        <v>283.73231073725879</v>
      </c>
      <c r="CQ53" s="211">
        <f t="shared" si="41"/>
        <v>257.14151410192972</v>
      </c>
      <c r="CR53" s="211">
        <f t="shared" si="42"/>
        <v>3.1350816427511132</v>
      </c>
      <c r="CS53" s="211">
        <f t="shared" si="43"/>
        <v>8.0806531420089058</v>
      </c>
      <c r="CT53" s="211">
        <f t="shared" si="44"/>
        <v>6.2701632855022265</v>
      </c>
      <c r="CU53" s="211">
        <f t="shared" si="45"/>
        <v>4</v>
      </c>
      <c r="CV53" s="211">
        <f t="shared" si="46"/>
        <v>6.891142998515587</v>
      </c>
      <c r="CW53" s="211">
        <f t="shared" si="47"/>
        <v>139.8451261751608</v>
      </c>
      <c r="CX53" s="211">
        <f t="shared" si="22"/>
        <v>4.5403265710044529</v>
      </c>
      <c r="CY53" s="211">
        <f t="shared" si="23"/>
        <v>0.13508164275111331</v>
      </c>
      <c r="CZ53" s="211"/>
      <c r="DA53" s="211"/>
      <c r="DB53" s="211"/>
    </row>
    <row r="54" spans="1:106" x14ac:dyDescent="0.25">
      <c r="A54" s="211" t="s">
        <v>5997</v>
      </c>
      <c r="B54" s="211" t="s">
        <v>5919</v>
      </c>
      <c r="C54" s="211" t="s">
        <v>5919</v>
      </c>
      <c r="D54">
        <f t="shared" ref="D54:N54" si="65">SUMIF($BF$3:$BF$70,$C87,CO$3:CO$70)</f>
        <v>1747.1971104231166</v>
      </c>
      <c r="E54">
        <f t="shared" si="65"/>
        <v>602.20192638458889</v>
      </c>
      <c r="F54">
        <f t="shared" si="65"/>
        <v>579.18507051943584</v>
      </c>
      <c r="G54">
        <f t="shared" si="65"/>
        <v>1.131750945992432</v>
      </c>
      <c r="H54">
        <f t="shared" si="65"/>
        <v>0.4527003783969728</v>
      </c>
      <c r="I54">
        <f t="shared" si="65"/>
        <v>1.2263501891984865</v>
      </c>
      <c r="J54">
        <f t="shared" si="65"/>
        <v>0.4527003783969728</v>
      </c>
      <c r="K54">
        <f t="shared" si="65"/>
        <v>11.810801513587892</v>
      </c>
      <c r="L54">
        <f t="shared" si="65"/>
        <v>550.05675954592357</v>
      </c>
      <c r="M54">
        <f t="shared" si="65"/>
        <v>0.4527003783969728</v>
      </c>
      <c r="N54">
        <f t="shared" si="65"/>
        <v>0.2263501891984864</v>
      </c>
      <c r="O54">
        <f t="shared" si="28"/>
        <v>0.34466742349336554</v>
      </c>
      <c r="P54">
        <f t="shared" si="29"/>
        <v>6.4775229952066329E-4</v>
      </c>
      <c r="Q54">
        <f t="shared" si="30"/>
        <v>0.33149383493381313</v>
      </c>
      <c r="R54">
        <f t="shared" si="31"/>
        <v>6.7598563683107767E-3</v>
      </c>
      <c r="S54">
        <f t="shared" si="32"/>
        <v>0.31482238395684903</v>
      </c>
      <c r="T54">
        <f t="shared" si="33"/>
        <v>2.5910091980826532E-4</v>
      </c>
      <c r="U54">
        <f t="shared" si="34"/>
        <v>7.0189572881190418E-4</v>
      </c>
      <c r="V54">
        <f t="shared" si="35"/>
        <v>2.5910091980826532E-4</v>
      </c>
      <c r="W54">
        <f t="shared" si="36"/>
        <v>2.5910091980826532E-4</v>
      </c>
      <c r="X54">
        <f t="shared" si="37"/>
        <v>1.2955045990413266E-4</v>
      </c>
      <c r="Y54" s="193">
        <f t="shared" si="38"/>
        <v>0.34466742349336554</v>
      </c>
      <c r="AT54" s="193">
        <v>21</v>
      </c>
      <c r="AU54" s="198">
        <v>0</v>
      </c>
      <c r="BE54" s="211" t="s">
        <v>6057</v>
      </c>
      <c r="BF54" s="211" t="s">
        <v>5934</v>
      </c>
      <c r="BG54" s="211">
        <f>SUMIFS('Pres Converted'!$S$2:S$651,'Pres Converted'!$D$2:$D$651,$BF54,'Pres Converted'!$C$2:$C$651,"ED",'Pres Converted'!$B$2:$B$651,$BE54)</f>
        <v>633</v>
      </c>
      <c r="BH54" s="211">
        <f>SUMIFS('Pres Converted'!I$2:I$651,'Pres Converted'!$D$2:$D$651,$BF54,'Pres Converted'!$C$2:$C$651,"ED",'Pres Converted'!$B$2:$B$651,$BE54)</f>
        <v>264</v>
      </c>
      <c r="BI54" s="211">
        <f>SUMIFS('Pres Converted'!J$2:J$651,'Pres Converted'!$D$2:$D$651,$BF54,'Pres Converted'!$C$2:$C$651,"ED",'Pres Converted'!$B$2:$B$651,$BE54)</f>
        <v>163</v>
      </c>
      <c r="BJ54" s="211">
        <f>SUMIFS('Pres Converted'!K$2:K$651,'Pres Converted'!$D$2:$D$651,$BF54,'Pres Converted'!$C$2:$C$651,"ED",'Pres Converted'!$B$2:$B$651,$BE54)</f>
        <v>1</v>
      </c>
      <c r="BK54" s="211">
        <f>SUMIFS('Pres Converted'!L$2:L$651,'Pres Converted'!$D$2:$D$651,$BF54,'Pres Converted'!$C$2:$C$651,"ED",'Pres Converted'!$B$2:$B$651,$BE54)</f>
        <v>9</v>
      </c>
      <c r="BL54" s="211">
        <f>SUMIFS('Pres Converted'!M$2:M$651,'Pres Converted'!$D$2:$D$651,$BF54,'Pres Converted'!$C$2:$C$651,"ED",'Pres Converted'!$B$2:$B$651,$BE54)</f>
        <v>1</v>
      </c>
      <c r="BM54" s="211">
        <f>SUMIFS('Pres Converted'!N$2:N$651,'Pres Converted'!$D$2:$D$651,$BF54,'Pres Converted'!$C$2:$C$651,"ED",'Pres Converted'!$B$2:$B$651,$BE54)</f>
        <v>0</v>
      </c>
      <c r="BN54" s="211">
        <f>SUMIFS('Pres Converted'!O$2:O$651,'Pres Converted'!$D$2:$D$651,$BF54,'Pres Converted'!$C$2:$C$651,"ED",'Pres Converted'!$B$2:$B$651,$BE54)</f>
        <v>5</v>
      </c>
      <c r="BO54" s="211">
        <f>SUMIFS('Pres Converted'!P$2:P$651,'Pres Converted'!$D$2:$D$651,$BF54,'Pres Converted'!$C$2:$C$651,"ED",'Pres Converted'!$B$2:$B$651,$BE54)</f>
        <v>182</v>
      </c>
      <c r="BP54" s="211">
        <f>SUMIFS('Pres Converted'!Q$2:Q$651,'Pres Converted'!$D$2:$D$651,$BF54,'Pres Converted'!$C$2:$C$651,"ED",'Pres Converted'!$B$2:$B$651,$BE54)</f>
        <v>8</v>
      </c>
      <c r="BQ54" s="211">
        <f>SUMIFS('Pres Converted'!R$2:R$651,'Pres Converted'!$D$2:$D$651,$BF54,'Pres Converted'!$C$2:$C$651,"ED",'Pres Converted'!$B$2:$B$651,$BE54)</f>
        <v>0</v>
      </c>
      <c r="BR54" s="211">
        <f>BG54/SUMIF('BY HD'!$A$3:$A$42,$BE54,'BY HD'!$B$3:$B$42)</f>
        <v>0.15660564077189509</v>
      </c>
      <c r="BS54" s="211">
        <f>$BR54*SUMIF('BY HD'!$A$3:$A$42,$BE54,'BY HD'!W$3:W$42)</f>
        <v>131.39213260761997</v>
      </c>
      <c r="BT54" s="211">
        <f>$BR54*SUMIF('BY HD'!$A$3:$A$42,$BE54,'BY HD'!X$3:X$42)</f>
        <v>49.017565561603163</v>
      </c>
      <c r="BU54" s="211">
        <f>$BR54*SUMIF('BY HD'!$A$3:$A$42,$BE54,'BY HD'!Y$3:Y$42)</f>
        <v>40.247649678377037</v>
      </c>
      <c r="BV54" s="211">
        <f>$BR54*SUMIF('BY HD'!$A$3:$A$42,$BE54,'BY HD'!Z$3:Z$42)</f>
        <v>0.15660564077189509</v>
      </c>
      <c r="BW54" s="211">
        <f>$BR54*SUMIF('BY HD'!$A$3:$A$42,$BE54,'BY HD'!AA$3:AA$42)</f>
        <v>0.46981692231568528</v>
      </c>
      <c r="BX54" s="211">
        <f>$BR54*SUMIF('BY HD'!$A$3:$A$42,$BE54,'BY HD'!AB$3:AB$42)</f>
        <v>0.15660564077189509</v>
      </c>
      <c r="BY54" s="211">
        <f>$BR54*SUMIF('BY HD'!$A$3:$A$42,$BE54,'BY HD'!AC$3:AC$42)</f>
        <v>0</v>
      </c>
      <c r="BZ54" s="211">
        <f>$BR54*SUMIF('BY HD'!$A$3:$A$42,$BE54,'BY HD'!AD$3:AD$42)</f>
        <v>1.5660564077189509</v>
      </c>
      <c r="CA54" s="211">
        <f>$BR54*SUMIF('BY HD'!$A$3:$A$42,$BE54,'BY HD'!AE$3:AE$42)</f>
        <v>39.464621474517564</v>
      </c>
      <c r="CB54" s="211">
        <f>$BR54*SUMIF('BY HD'!$A$3:$A$42,$BE54,'BY HD'!AF$3:AF$42)</f>
        <v>0.31321128154379019</v>
      </c>
      <c r="CC54" s="211">
        <f>$BR54*SUMIF('BY HD'!$A$3:$A$42,$BE54,'BY HD'!AG$3:AG$42)</f>
        <v>0</v>
      </c>
      <c r="CD54" s="211">
        <f>$BR54*SUMIF('BY HD'!$A$3:$A$42,$BE54,'BY HD'!AR$3:AR$42)</f>
        <v>63.112073231073722</v>
      </c>
      <c r="CE54" s="211">
        <f>$BR54*SUMIF('BY HD'!$A$3:$A$42,$BE54,'BY HD'!AS$3:AS$42)</f>
        <v>22.551212271152892</v>
      </c>
      <c r="CF54" s="211">
        <f>$BR54*SUMIF('BY HD'!$A$3:$A$42,$BE54,'BY HD'!AT$3:AT$42)</f>
        <v>20.202127659574469</v>
      </c>
      <c r="CG54" s="211">
        <f>$BR54*SUMIF('BY HD'!$A$3:$A$42,$BE54,'BY HD'!AU$3:AU$42)</f>
        <v>0</v>
      </c>
      <c r="CH54" s="211">
        <f>$BR54*SUMIF('BY HD'!$A$3:$A$42,$BE54,'BY HD'!AV$3:AV$42)</f>
        <v>0.78302820385947547</v>
      </c>
      <c r="CI54" s="211">
        <f>$BR54*SUMIF('BY HD'!$A$3:$A$42,$BE54,'BY HD'!AW$3:AW$42)</f>
        <v>0.15660564077189509</v>
      </c>
      <c r="CJ54" s="211">
        <f>$BR54*SUMIF('BY HD'!$A$3:$A$42,$BE54,'BY HD'!AX$3:AX$42)</f>
        <v>0</v>
      </c>
      <c r="CK54" s="211">
        <f>$BR54*SUMIF('BY HD'!$A$3:$A$42,$BE54,'BY HD'!AY$3:AY$42)</f>
        <v>0.62642256308758038</v>
      </c>
      <c r="CL54" s="211">
        <f>$BR54*SUMIF('BY HD'!$A$3:$A$42,$BE54,'BY HD'!AZ$3:AZ$42)</f>
        <v>18.322859970311725</v>
      </c>
      <c r="CM54" s="211">
        <f>$BR54*SUMIF('BY HD'!$A$3:$A$42,$BE54,'BY HD'!BA$3:BA$42)</f>
        <v>0.31321128154379019</v>
      </c>
      <c r="CN54" s="211">
        <f>$BR54*SUMIF('BY HD'!$A$3:$A$42,$BE54,'BY HD'!BB$3:BB$42)</f>
        <v>0.15660564077189509</v>
      </c>
      <c r="CO54" s="211">
        <f t="shared" si="39"/>
        <v>827.50420583869368</v>
      </c>
      <c r="CP54" s="211">
        <f t="shared" si="40"/>
        <v>335.56877783275604</v>
      </c>
      <c r="CQ54" s="211">
        <f t="shared" si="41"/>
        <v>223.4497773379515</v>
      </c>
      <c r="CR54" s="211">
        <f t="shared" si="42"/>
        <v>1.156605640771895</v>
      </c>
      <c r="CS54" s="211">
        <f t="shared" si="43"/>
        <v>10.25284512617516</v>
      </c>
      <c r="CT54" s="211">
        <f t="shared" si="44"/>
        <v>1.3132112815437902</v>
      </c>
      <c r="CU54" s="211">
        <f t="shared" si="45"/>
        <v>0</v>
      </c>
      <c r="CV54" s="211">
        <f t="shared" si="46"/>
        <v>7.1924789708065315</v>
      </c>
      <c r="CW54" s="211">
        <f t="shared" si="47"/>
        <v>239.7874814448293</v>
      </c>
      <c r="CX54" s="211">
        <f t="shared" si="22"/>
        <v>8.6264225630875799</v>
      </c>
      <c r="CY54" s="211">
        <f t="shared" si="23"/>
        <v>0.15660564077189509</v>
      </c>
      <c r="CZ54" s="211"/>
      <c r="DA54" s="211"/>
      <c r="DB54" s="211"/>
    </row>
    <row r="55" spans="1:106" x14ac:dyDescent="0.25">
      <c r="A55" s="211" t="s">
        <v>5998</v>
      </c>
      <c r="B55" s="211" t="s">
        <v>5999</v>
      </c>
      <c r="C55" s="211" t="s">
        <v>5918</v>
      </c>
      <c r="D55">
        <f t="shared" ref="D55:N55" si="66">SUMIF($BF$3:$BF$70,$C88,CO$3:CO$70)</f>
        <v>2658.1112143566461</v>
      </c>
      <c r="E55">
        <f t="shared" si="66"/>
        <v>844.27152432969217</v>
      </c>
      <c r="F55">
        <f t="shared" si="66"/>
        <v>923.97510639807069</v>
      </c>
      <c r="G55">
        <f t="shared" si="66"/>
        <v>12.551603064264434</v>
      </c>
      <c r="H55">
        <f t="shared" si="66"/>
        <v>14.729372960703646</v>
      </c>
      <c r="I55">
        <f t="shared" si="66"/>
        <v>6.0238331678252237</v>
      </c>
      <c r="J55">
        <f t="shared" si="66"/>
        <v>3.4615158178465033</v>
      </c>
      <c r="K55">
        <f t="shared" si="66"/>
        <v>14.692126542772025</v>
      </c>
      <c r="L55">
        <f t="shared" si="66"/>
        <v>828.54418002553552</v>
      </c>
      <c r="M55">
        <f t="shared" si="66"/>
        <v>6.9309760249680812</v>
      </c>
      <c r="N55">
        <f t="shared" si="66"/>
        <v>2.9309760249680803</v>
      </c>
      <c r="O55">
        <f t="shared" si="28"/>
        <v>0.31762084286380576</v>
      </c>
      <c r="P55">
        <f t="shared" si="29"/>
        <v>4.7220007185825559E-3</v>
      </c>
      <c r="Q55">
        <f t="shared" si="30"/>
        <v>0.34760588699510236</v>
      </c>
      <c r="R55">
        <f t="shared" si="31"/>
        <v>5.5272805981250199E-3</v>
      </c>
      <c r="S55">
        <f t="shared" si="32"/>
        <v>0.31170410611509031</v>
      </c>
      <c r="T55">
        <f t="shared" si="33"/>
        <v>5.5412929606365848E-3</v>
      </c>
      <c r="U55">
        <f t="shared" si="34"/>
        <v>2.2662081011848097E-3</v>
      </c>
      <c r="V55">
        <f t="shared" si="35"/>
        <v>1.3022464218767869E-3</v>
      </c>
      <c r="W55">
        <f t="shared" si="36"/>
        <v>2.6074815784732372E-3</v>
      </c>
      <c r="X55">
        <f t="shared" si="37"/>
        <v>1.1026536471226908E-3</v>
      </c>
      <c r="Y55" s="193">
        <f t="shared" si="38"/>
        <v>2.3476058869951024</v>
      </c>
      <c r="AT55" s="193">
        <v>22</v>
      </c>
      <c r="AU55" s="198" t="s">
        <v>5929</v>
      </c>
      <c r="BE55" s="211" t="s">
        <v>6057</v>
      </c>
      <c r="BF55" s="211" t="s">
        <v>5933</v>
      </c>
      <c r="BG55" s="211">
        <f>SUMIFS('Pres Converted'!$S$2:S$651,'Pres Converted'!$D$2:$D$651,$BF55,'Pres Converted'!$C$2:$C$651,"ED",'Pres Converted'!$B$2:$B$651,$BE55)</f>
        <v>705</v>
      </c>
      <c r="BH55" s="211">
        <f>SUMIFS('Pres Converted'!I$2:I$651,'Pres Converted'!$D$2:$D$651,$BF55,'Pres Converted'!$C$2:$C$651,"ED",'Pres Converted'!$B$2:$B$651,$BE55)</f>
        <v>334</v>
      </c>
      <c r="BI55" s="211">
        <f>SUMIFS('Pres Converted'!J$2:J$651,'Pres Converted'!$D$2:$D$651,$BF55,'Pres Converted'!$C$2:$C$651,"ED",'Pres Converted'!$B$2:$B$651,$BE55)</f>
        <v>145</v>
      </c>
      <c r="BJ55" s="211">
        <f>SUMIFS('Pres Converted'!K$2:K$651,'Pres Converted'!$D$2:$D$651,$BF55,'Pres Converted'!$C$2:$C$651,"ED",'Pres Converted'!$B$2:$B$651,$BE55)</f>
        <v>0</v>
      </c>
      <c r="BK55" s="211">
        <f>SUMIFS('Pres Converted'!L$2:L$651,'Pres Converted'!$D$2:$D$651,$BF55,'Pres Converted'!$C$2:$C$651,"ED",'Pres Converted'!$B$2:$B$651,$BE55)</f>
        <v>5</v>
      </c>
      <c r="BL55" s="211">
        <f>SUMIFS('Pres Converted'!M$2:M$651,'Pres Converted'!$D$2:$D$651,$BF55,'Pres Converted'!$C$2:$C$651,"ED",'Pres Converted'!$B$2:$B$651,$BE55)</f>
        <v>2</v>
      </c>
      <c r="BM55" s="211">
        <f>SUMIFS('Pres Converted'!N$2:N$651,'Pres Converted'!$D$2:$D$651,$BF55,'Pres Converted'!$C$2:$C$651,"ED",'Pres Converted'!$B$2:$B$651,$BE55)</f>
        <v>0</v>
      </c>
      <c r="BN55" s="211">
        <f>SUMIFS('Pres Converted'!O$2:O$651,'Pres Converted'!$D$2:$D$651,$BF55,'Pres Converted'!$C$2:$C$651,"ED",'Pres Converted'!$B$2:$B$651,$BE55)</f>
        <v>6</v>
      </c>
      <c r="BO55" s="211">
        <f>SUMIFS('Pres Converted'!P$2:P$651,'Pres Converted'!$D$2:$D$651,$BF55,'Pres Converted'!$C$2:$C$651,"ED",'Pres Converted'!$B$2:$B$651,$BE55)</f>
        <v>211</v>
      </c>
      <c r="BP55" s="211">
        <f>SUMIFS('Pres Converted'!Q$2:Q$651,'Pres Converted'!$D$2:$D$651,$BF55,'Pres Converted'!$C$2:$C$651,"ED",'Pres Converted'!$B$2:$B$651,$BE55)</f>
        <v>2</v>
      </c>
      <c r="BQ55" s="211">
        <f>SUMIFS('Pres Converted'!R$2:R$651,'Pres Converted'!$D$2:$D$651,$BF55,'Pres Converted'!$C$2:$C$651,"ED",'Pres Converted'!$B$2:$B$651,$BE55)</f>
        <v>0</v>
      </c>
      <c r="BR55" s="211">
        <f>BG55/SUMIF('BY HD'!$A$3:$A$42,$BE55,'BY HD'!$B$3:$B$42)</f>
        <v>0.1744186046511628</v>
      </c>
      <c r="BS55" s="211">
        <f>$BR55*SUMIF('BY HD'!$A$3:$A$42,$BE55,'BY HD'!W$3:W$42)</f>
        <v>146.33720930232559</v>
      </c>
      <c r="BT55" s="211">
        <f>$BR55*SUMIF('BY HD'!$A$3:$A$42,$BE55,'BY HD'!X$3:X$42)</f>
        <v>54.593023255813954</v>
      </c>
      <c r="BU55" s="211">
        <f>$BR55*SUMIF('BY HD'!$A$3:$A$42,$BE55,'BY HD'!Y$3:Y$42)</f>
        <v>44.825581395348841</v>
      </c>
      <c r="BV55" s="211">
        <f>$BR55*SUMIF('BY HD'!$A$3:$A$42,$BE55,'BY HD'!Z$3:Z$42)</f>
        <v>0.1744186046511628</v>
      </c>
      <c r="BW55" s="211">
        <f>$BR55*SUMIF('BY HD'!$A$3:$A$42,$BE55,'BY HD'!AA$3:AA$42)</f>
        <v>0.52325581395348841</v>
      </c>
      <c r="BX55" s="211">
        <f>$BR55*SUMIF('BY HD'!$A$3:$A$42,$BE55,'BY HD'!AB$3:AB$42)</f>
        <v>0.1744186046511628</v>
      </c>
      <c r="BY55" s="211">
        <f>$BR55*SUMIF('BY HD'!$A$3:$A$42,$BE55,'BY HD'!AC$3:AC$42)</f>
        <v>0</v>
      </c>
      <c r="BZ55" s="211">
        <f>$BR55*SUMIF('BY HD'!$A$3:$A$42,$BE55,'BY HD'!AD$3:AD$42)</f>
        <v>1.7441860465116279</v>
      </c>
      <c r="CA55" s="211">
        <f>$BR55*SUMIF('BY HD'!$A$3:$A$42,$BE55,'BY HD'!AE$3:AE$42)</f>
        <v>43.953488372093027</v>
      </c>
      <c r="CB55" s="211">
        <f>$BR55*SUMIF('BY HD'!$A$3:$A$42,$BE55,'BY HD'!AF$3:AF$42)</f>
        <v>0.34883720930232559</v>
      </c>
      <c r="CC55" s="211">
        <f>$BR55*SUMIF('BY HD'!$A$3:$A$42,$BE55,'BY HD'!AG$3:AG$42)</f>
        <v>0</v>
      </c>
      <c r="CD55" s="211">
        <f>$BR55*SUMIF('BY HD'!$A$3:$A$42,$BE55,'BY HD'!AR$3:AR$42)</f>
        <v>70.29069767441861</v>
      </c>
      <c r="CE55" s="211">
        <f>$BR55*SUMIF('BY HD'!$A$3:$A$42,$BE55,'BY HD'!AS$3:AS$42)</f>
        <v>25.116279069767444</v>
      </c>
      <c r="CF55" s="211">
        <f>$BR55*SUMIF('BY HD'!$A$3:$A$42,$BE55,'BY HD'!AT$3:AT$42)</f>
        <v>22.5</v>
      </c>
      <c r="CG55" s="211">
        <f>$BR55*SUMIF('BY HD'!$A$3:$A$42,$BE55,'BY HD'!AU$3:AU$42)</f>
        <v>0</v>
      </c>
      <c r="CH55" s="211">
        <f>$BR55*SUMIF('BY HD'!$A$3:$A$42,$BE55,'BY HD'!AV$3:AV$42)</f>
        <v>0.87209302325581395</v>
      </c>
      <c r="CI55" s="211">
        <f>$BR55*SUMIF('BY HD'!$A$3:$A$42,$BE55,'BY HD'!AW$3:AW$42)</f>
        <v>0.1744186046511628</v>
      </c>
      <c r="CJ55" s="211">
        <f>$BR55*SUMIF('BY HD'!$A$3:$A$42,$BE55,'BY HD'!AX$3:AX$42)</f>
        <v>0</v>
      </c>
      <c r="CK55" s="211">
        <f>$BR55*SUMIF('BY HD'!$A$3:$A$42,$BE55,'BY HD'!AY$3:AY$42)</f>
        <v>0.69767441860465118</v>
      </c>
      <c r="CL55" s="211">
        <f>$BR55*SUMIF('BY HD'!$A$3:$A$42,$BE55,'BY HD'!AZ$3:AZ$42)</f>
        <v>20.406976744186046</v>
      </c>
      <c r="CM55" s="211">
        <f>$BR55*SUMIF('BY HD'!$A$3:$A$42,$BE55,'BY HD'!BA$3:BA$42)</f>
        <v>0.34883720930232559</v>
      </c>
      <c r="CN55" s="211">
        <f>$BR55*SUMIF('BY HD'!$A$3:$A$42,$BE55,'BY HD'!BB$3:BB$42)</f>
        <v>0.1744186046511628</v>
      </c>
      <c r="CO55" s="211">
        <f t="shared" si="39"/>
        <v>921.62790697674427</v>
      </c>
      <c r="CP55" s="211">
        <f t="shared" si="40"/>
        <v>413.7093023255814</v>
      </c>
      <c r="CQ55" s="211">
        <f t="shared" si="41"/>
        <v>212.32558139534885</v>
      </c>
      <c r="CR55" s="211">
        <f t="shared" si="42"/>
        <v>0.1744186046511628</v>
      </c>
      <c r="CS55" s="211">
        <f t="shared" si="43"/>
        <v>6.3953488372093021</v>
      </c>
      <c r="CT55" s="211">
        <f t="shared" si="44"/>
        <v>2.3488372093023258</v>
      </c>
      <c r="CU55" s="211">
        <f t="shared" si="45"/>
        <v>0</v>
      </c>
      <c r="CV55" s="211">
        <f t="shared" si="46"/>
        <v>8.4418604651162781</v>
      </c>
      <c r="CW55" s="211">
        <f t="shared" si="47"/>
        <v>275.3604651162791</v>
      </c>
      <c r="CX55" s="211">
        <f t="shared" si="22"/>
        <v>2.6976744186046511</v>
      </c>
      <c r="CY55" s="211">
        <f t="shared" si="23"/>
        <v>0.1744186046511628</v>
      </c>
      <c r="CZ55" s="211"/>
      <c r="DA55" s="211"/>
      <c r="DB55" s="211"/>
    </row>
    <row r="56" spans="1:106" x14ac:dyDescent="0.25">
      <c r="A56" s="211" t="s">
        <v>6000</v>
      </c>
      <c r="B56" s="211" t="s">
        <v>5921</v>
      </c>
      <c r="C56" s="211" t="s">
        <v>5921</v>
      </c>
      <c r="D56">
        <f t="shared" ref="D56:N56" si="67">SUMIF($BF$3:$BF$70,$C89,CO$3:CO$70)</f>
        <v>4606.9711042311665</v>
      </c>
      <c r="E56">
        <f t="shared" si="67"/>
        <v>1740.6859305125558</v>
      </c>
      <c r="F56">
        <f t="shared" si="67"/>
        <v>1656.1840385276919</v>
      </c>
      <c r="G56">
        <f t="shared" si="67"/>
        <v>3.9841761265909872</v>
      </c>
      <c r="H56">
        <f t="shared" si="67"/>
        <v>17.193670450636397</v>
      </c>
      <c r="I56">
        <f t="shared" si="67"/>
        <v>5.5968352253181974</v>
      </c>
      <c r="J56">
        <f t="shared" si="67"/>
        <v>4.1936704506363949</v>
      </c>
      <c r="K56">
        <f t="shared" si="67"/>
        <v>22.77468180254558</v>
      </c>
      <c r="L56">
        <f t="shared" si="67"/>
        <v>1142.5675954592364</v>
      </c>
      <c r="M56">
        <f t="shared" si="67"/>
        <v>5.1936704506363949</v>
      </c>
      <c r="N56">
        <f t="shared" si="67"/>
        <v>8.5968352253181983</v>
      </c>
      <c r="O56">
        <f t="shared" si="28"/>
        <v>0.37783738841206599</v>
      </c>
      <c r="P56">
        <f t="shared" si="29"/>
        <v>8.648146551064348E-4</v>
      </c>
      <c r="Q56">
        <f t="shared" si="30"/>
        <v>0.35949520868637702</v>
      </c>
      <c r="R56">
        <f t="shared" si="31"/>
        <v>4.9435260797769491E-3</v>
      </c>
      <c r="S56">
        <f t="shared" si="32"/>
        <v>0.24800841368635274</v>
      </c>
      <c r="T56">
        <f t="shared" si="33"/>
        <v>3.7320986091806101E-3</v>
      </c>
      <c r="U56">
        <f t="shared" si="34"/>
        <v>1.2148622378329904E-3</v>
      </c>
      <c r="V56">
        <f t="shared" si="35"/>
        <v>9.1028798656557996E-4</v>
      </c>
      <c r="W56">
        <f t="shared" si="36"/>
        <v>1.1273503421513514E-3</v>
      </c>
      <c r="X56">
        <f t="shared" si="37"/>
        <v>1.8660493045903051E-3</v>
      </c>
      <c r="Y56" s="193">
        <f t="shared" si="38"/>
        <v>0.37783738841206599</v>
      </c>
      <c r="AT56" s="193">
        <v>22</v>
      </c>
      <c r="AU56" s="198">
        <v>0</v>
      </c>
      <c r="BE56" s="211" t="s">
        <v>6057</v>
      </c>
      <c r="BF56" s="212" t="s">
        <v>5945</v>
      </c>
      <c r="BG56" s="211">
        <f>SUMIFS('Pres Converted'!$S$2:S$651,'Pres Converted'!$D$2:$D$651,$BF56,'Pres Converted'!$C$2:$C$651,"ED",'Pres Converted'!$B$2:$B$651,$BE56)</f>
        <v>236</v>
      </c>
      <c r="BH56" s="211">
        <f>SUMIFS('Pres Converted'!I$2:I$651,'Pres Converted'!$D$2:$D$651,$BF56,'Pres Converted'!$C$2:$C$651,"ED",'Pres Converted'!$B$2:$B$651,$BE56)</f>
        <v>100</v>
      </c>
      <c r="BI56" s="211">
        <f>SUMIFS('Pres Converted'!J$2:J$651,'Pres Converted'!$D$2:$D$651,$BF56,'Pres Converted'!$C$2:$C$651,"ED",'Pres Converted'!$B$2:$B$651,$BE56)</f>
        <v>77</v>
      </c>
      <c r="BJ56" s="211">
        <f>SUMIFS('Pres Converted'!K$2:K$651,'Pres Converted'!$D$2:$D$651,$BF56,'Pres Converted'!$C$2:$C$651,"ED",'Pres Converted'!$B$2:$B$651,$BE56)</f>
        <v>0</v>
      </c>
      <c r="BK56" s="211">
        <f>SUMIFS('Pres Converted'!L$2:L$651,'Pres Converted'!$D$2:$D$651,$BF56,'Pres Converted'!$C$2:$C$651,"ED",'Pres Converted'!$B$2:$B$651,$BE56)</f>
        <v>0</v>
      </c>
      <c r="BL56" s="211">
        <f>SUMIFS('Pres Converted'!M$2:M$651,'Pres Converted'!$D$2:$D$651,$BF56,'Pres Converted'!$C$2:$C$651,"ED",'Pres Converted'!$B$2:$B$651,$BE56)</f>
        <v>0</v>
      </c>
      <c r="BM56" s="211">
        <f>SUMIFS('Pres Converted'!N$2:N$651,'Pres Converted'!$D$2:$D$651,$BF56,'Pres Converted'!$C$2:$C$651,"ED",'Pres Converted'!$B$2:$B$651,$BE56)</f>
        <v>0</v>
      </c>
      <c r="BN56" s="211">
        <f>SUMIFS('Pres Converted'!O$2:O$651,'Pres Converted'!$D$2:$D$651,$BF56,'Pres Converted'!$C$2:$C$651,"ED",'Pres Converted'!$B$2:$B$651,$BE56)</f>
        <v>1</v>
      </c>
      <c r="BO56" s="211">
        <f>SUMIFS('Pres Converted'!P$2:P$651,'Pres Converted'!$D$2:$D$651,$BF56,'Pres Converted'!$C$2:$C$651,"ED",'Pres Converted'!$B$2:$B$651,$BE56)</f>
        <v>56</v>
      </c>
      <c r="BP56" s="211">
        <f>SUMIFS('Pres Converted'!Q$2:Q$651,'Pres Converted'!$D$2:$D$651,$BF56,'Pres Converted'!$C$2:$C$651,"ED",'Pres Converted'!$B$2:$B$651,$BE56)</f>
        <v>2</v>
      </c>
      <c r="BQ56" s="211">
        <f>SUMIFS('Pres Converted'!R$2:R$651,'Pres Converted'!$D$2:$D$651,$BF56,'Pres Converted'!$C$2:$C$651,"ED",'Pres Converted'!$B$2:$B$651,$BE56)</f>
        <v>0</v>
      </c>
      <c r="BR56" s="211">
        <f>BG56/SUMIF('BY HD'!$A$3:$A$42,$BE56,'BY HD'!$B$3:$B$42)</f>
        <v>5.8386937159821871E-2</v>
      </c>
      <c r="BS56" s="211">
        <f>$BR56*SUMIF('BY HD'!$A$3:$A$42,$BE56,'BY HD'!W$3:W$42)</f>
        <v>48.986640277090551</v>
      </c>
      <c r="BT56" s="211">
        <f>$BR56*SUMIF('BY HD'!$A$3:$A$42,$BE56,'BY HD'!X$3:X$42)</f>
        <v>18.275111331024245</v>
      </c>
      <c r="BU56" s="211">
        <f>$BR56*SUMIF('BY HD'!$A$3:$A$42,$BE56,'BY HD'!Y$3:Y$42)</f>
        <v>15.005442850074221</v>
      </c>
      <c r="BV56" s="211">
        <f>$BR56*SUMIF('BY HD'!$A$3:$A$42,$BE56,'BY HD'!Z$3:Z$42)</f>
        <v>5.8386937159821871E-2</v>
      </c>
      <c r="BW56" s="211">
        <f>$BR56*SUMIF('BY HD'!$A$3:$A$42,$BE56,'BY HD'!AA$3:AA$42)</f>
        <v>0.17516081147946561</v>
      </c>
      <c r="BX56" s="211">
        <f>$BR56*SUMIF('BY HD'!$A$3:$A$42,$BE56,'BY HD'!AB$3:AB$42)</f>
        <v>5.8386937159821871E-2</v>
      </c>
      <c r="BY56" s="211">
        <f>$BR56*SUMIF('BY HD'!$A$3:$A$42,$BE56,'BY HD'!AC$3:AC$42)</f>
        <v>0</v>
      </c>
      <c r="BZ56" s="211">
        <f>$BR56*SUMIF('BY HD'!$A$3:$A$42,$BE56,'BY HD'!AD$3:AD$42)</f>
        <v>0.58386937159821872</v>
      </c>
      <c r="CA56" s="211">
        <f>$BR56*SUMIF('BY HD'!$A$3:$A$42,$BE56,'BY HD'!AE$3:AE$42)</f>
        <v>14.713508164275112</v>
      </c>
      <c r="CB56" s="211">
        <f>$BR56*SUMIF('BY HD'!$A$3:$A$42,$BE56,'BY HD'!AF$3:AF$42)</f>
        <v>0.11677387431964374</v>
      </c>
      <c r="CC56" s="211">
        <f>$BR56*SUMIF('BY HD'!$A$3:$A$42,$BE56,'BY HD'!AG$3:AG$42)</f>
        <v>0</v>
      </c>
      <c r="CD56" s="211">
        <f>$BR56*SUMIF('BY HD'!$A$3:$A$42,$BE56,'BY HD'!AR$3:AR$42)</f>
        <v>23.529935675408215</v>
      </c>
      <c r="CE56" s="211">
        <f>$BR56*SUMIF('BY HD'!$A$3:$A$42,$BE56,'BY HD'!AS$3:AS$42)</f>
        <v>8.4077189510143491</v>
      </c>
      <c r="CF56" s="211">
        <f>$BR56*SUMIF('BY HD'!$A$3:$A$42,$BE56,'BY HD'!AT$3:AT$42)</f>
        <v>7.5319148936170217</v>
      </c>
      <c r="CG56" s="211">
        <f>$BR56*SUMIF('BY HD'!$A$3:$A$42,$BE56,'BY HD'!AU$3:AU$42)</f>
        <v>0</v>
      </c>
      <c r="CH56" s="211">
        <f>$BR56*SUMIF('BY HD'!$A$3:$A$42,$BE56,'BY HD'!AV$3:AV$42)</f>
        <v>0.29193468579910936</v>
      </c>
      <c r="CI56" s="211">
        <f>$BR56*SUMIF('BY HD'!$A$3:$A$42,$BE56,'BY HD'!AW$3:AW$42)</f>
        <v>5.8386937159821871E-2</v>
      </c>
      <c r="CJ56" s="211">
        <f>$BR56*SUMIF('BY HD'!$A$3:$A$42,$BE56,'BY HD'!AX$3:AX$42)</f>
        <v>0</v>
      </c>
      <c r="CK56" s="211">
        <f>$BR56*SUMIF('BY HD'!$A$3:$A$42,$BE56,'BY HD'!AY$3:AY$42)</f>
        <v>0.23354774863928748</v>
      </c>
      <c r="CL56" s="211">
        <f>$BR56*SUMIF('BY HD'!$A$3:$A$42,$BE56,'BY HD'!AZ$3:AZ$42)</f>
        <v>6.8312716476991593</v>
      </c>
      <c r="CM56" s="211">
        <f>$BR56*SUMIF('BY HD'!$A$3:$A$42,$BE56,'BY HD'!BA$3:BA$42)</f>
        <v>0.11677387431964374</v>
      </c>
      <c r="CN56" s="211">
        <f>$BR56*SUMIF('BY HD'!$A$3:$A$42,$BE56,'BY HD'!BB$3:BB$42)</f>
        <v>5.8386937159821871E-2</v>
      </c>
      <c r="CO56" s="211">
        <f t="shared" si="39"/>
        <v>308.51657595249878</v>
      </c>
      <c r="CP56" s="211">
        <f t="shared" si="40"/>
        <v>126.68283028203859</v>
      </c>
      <c r="CQ56" s="211">
        <f t="shared" si="41"/>
        <v>99.537357743691246</v>
      </c>
      <c r="CR56" s="211">
        <f t="shared" si="42"/>
        <v>5.8386937159821871E-2</v>
      </c>
      <c r="CS56" s="211">
        <f t="shared" si="43"/>
        <v>0.46709549727857497</v>
      </c>
      <c r="CT56" s="211">
        <f t="shared" si="44"/>
        <v>0.11677387431964374</v>
      </c>
      <c r="CU56" s="211">
        <f t="shared" si="45"/>
        <v>0</v>
      </c>
      <c r="CV56" s="211">
        <f t="shared" si="46"/>
        <v>1.8174171202375062</v>
      </c>
      <c r="CW56" s="211">
        <f t="shared" si="47"/>
        <v>77.54477981197428</v>
      </c>
      <c r="CX56" s="211">
        <f t="shared" si="22"/>
        <v>2.2335477486392876</v>
      </c>
      <c r="CY56" s="211">
        <f t="shared" si="23"/>
        <v>5.8386937159821871E-2</v>
      </c>
      <c r="CZ56" s="211"/>
      <c r="DA56" s="211"/>
      <c r="DB56" s="211"/>
    </row>
    <row r="57" spans="1:106" x14ac:dyDescent="0.25">
      <c r="A57" s="211" t="s">
        <v>6001</v>
      </c>
      <c r="B57" s="211" t="s">
        <v>5925</v>
      </c>
      <c r="C57" s="211" t="s">
        <v>5925</v>
      </c>
      <c r="D57">
        <f t="shared" ref="D57:N57" si="68">SUMIF($BF$3:$BF$70,$C90,CO$3:CO$70)</f>
        <v>477.13285714285712</v>
      </c>
      <c r="E57">
        <f t="shared" si="68"/>
        <v>171.46166666666667</v>
      </c>
      <c r="F57">
        <f t="shared" si="68"/>
        <v>159.29547619047619</v>
      </c>
      <c r="G57">
        <f t="shared" si="68"/>
        <v>1.8309523809523809</v>
      </c>
      <c r="H57">
        <f t="shared" si="68"/>
        <v>0.49857142857142861</v>
      </c>
      <c r="I57">
        <f t="shared" si="68"/>
        <v>0</v>
      </c>
      <c r="J57">
        <f t="shared" si="68"/>
        <v>1.0830952380952381</v>
      </c>
      <c r="K57">
        <f t="shared" si="68"/>
        <v>1.6647619047619049</v>
      </c>
      <c r="L57">
        <f t="shared" si="68"/>
        <v>138.96595238095239</v>
      </c>
      <c r="M57">
        <f t="shared" si="68"/>
        <v>2.1661904761904762</v>
      </c>
      <c r="N57">
        <f t="shared" si="68"/>
        <v>0.16619047619047619</v>
      </c>
      <c r="O57">
        <f t="shared" si="28"/>
        <v>0.35935832986519678</v>
      </c>
      <c r="P57">
        <f t="shared" si="29"/>
        <v>3.8374057739733068E-3</v>
      </c>
      <c r="Q57">
        <f t="shared" si="30"/>
        <v>0.33385979147267558</v>
      </c>
      <c r="R57">
        <f t="shared" si="31"/>
        <v>3.4890950808350281E-3</v>
      </c>
      <c r="S57">
        <f t="shared" si="32"/>
        <v>0.29125211207021307</v>
      </c>
      <c r="T57">
        <f t="shared" si="33"/>
        <v>1.0449320794148381E-3</v>
      </c>
      <c r="U57">
        <f t="shared" si="34"/>
        <v>0</v>
      </c>
      <c r="V57">
        <f t="shared" si="35"/>
        <v>2.2700076548510498E-3</v>
      </c>
      <c r="W57">
        <f t="shared" si="36"/>
        <v>4.5400153097020996E-3</v>
      </c>
      <c r="X57">
        <f t="shared" si="37"/>
        <v>3.4831069313827936E-4</v>
      </c>
      <c r="Y57" s="193">
        <f t="shared" si="38"/>
        <v>0.35935832986519678</v>
      </c>
      <c r="AT57" s="193">
        <v>23</v>
      </c>
      <c r="AU57" s="198" t="s">
        <v>5929</v>
      </c>
      <c r="BE57" s="211" t="s">
        <v>6057</v>
      </c>
      <c r="BF57" s="211" t="s">
        <v>5928</v>
      </c>
      <c r="BG57" s="211">
        <f>SUMIFS('Pres Converted'!$S$2:S$651,'Pres Converted'!$D$2:$D$651,$BF57,'Pres Converted'!$C$2:$C$651,"ED",'Pres Converted'!$B$2:$B$651,$BE57)</f>
        <v>34</v>
      </c>
      <c r="BH57" s="211">
        <f>SUMIFS('Pres Converted'!I$2:I$651,'Pres Converted'!$D$2:$D$651,$BF57,'Pres Converted'!$C$2:$C$651,"ED",'Pres Converted'!$B$2:$B$651,$BE57)</f>
        <v>9</v>
      </c>
      <c r="BI57" s="211">
        <f>SUMIFS('Pres Converted'!J$2:J$651,'Pres Converted'!$D$2:$D$651,$BF57,'Pres Converted'!$C$2:$C$651,"ED",'Pres Converted'!$B$2:$B$651,$BE57)</f>
        <v>15</v>
      </c>
      <c r="BJ57" s="211">
        <f>SUMIFS('Pres Converted'!K$2:K$651,'Pres Converted'!$D$2:$D$651,$BF57,'Pres Converted'!$C$2:$C$651,"ED",'Pres Converted'!$B$2:$B$651,$BE57)</f>
        <v>0</v>
      </c>
      <c r="BK57" s="211">
        <f>SUMIFS('Pres Converted'!L$2:L$651,'Pres Converted'!$D$2:$D$651,$BF57,'Pres Converted'!$C$2:$C$651,"ED",'Pres Converted'!$B$2:$B$651,$BE57)</f>
        <v>0</v>
      </c>
      <c r="BL57" s="211">
        <f>SUMIFS('Pres Converted'!M$2:M$651,'Pres Converted'!$D$2:$D$651,$BF57,'Pres Converted'!$C$2:$C$651,"ED",'Pres Converted'!$B$2:$B$651,$BE57)</f>
        <v>0</v>
      </c>
      <c r="BM57" s="211">
        <f>SUMIFS('Pres Converted'!N$2:N$651,'Pres Converted'!$D$2:$D$651,$BF57,'Pres Converted'!$C$2:$C$651,"ED",'Pres Converted'!$B$2:$B$651,$BE57)</f>
        <v>0</v>
      </c>
      <c r="BN57" s="211">
        <f>SUMIFS('Pres Converted'!O$2:O$651,'Pres Converted'!$D$2:$D$651,$BF57,'Pres Converted'!$C$2:$C$651,"ED",'Pres Converted'!$B$2:$B$651,$BE57)</f>
        <v>0</v>
      </c>
      <c r="BO57" s="211">
        <f>SUMIFS('Pres Converted'!P$2:P$651,'Pres Converted'!$D$2:$D$651,$BF57,'Pres Converted'!$C$2:$C$651,"ED",'Pres Converted'!$B$2:$B$651,$BE57)</f>
        <v>9</v>
      </c>
      <c r="BP57" s="211">
        <f>SUMIFS('Pres Converted'!Q$2:Q$651,'Pres Converted'!$D$2:$D$651,$BF57,'Pres Converted'!$C$2:$C$651,"ED",'Pres Converted'!$B$2:$B$651,$BE57)</f>
        <v>0</v>
      </c>
      <c r="BQ57" s="211">
        <f>SUMIFS('Pres Converted'!R$2:R$651,'Pres Converted'!$D$2:$D$651,$BF57,'Pres Converted'!$C$2:$C$651,"ED",'Pres Converted'!$B$2:$B$651,$BE57)</f>
        <v>1</v>
      </c>
      <c r="BR57" s="211">
        <f>BG57/SUMIF('BY HD'!$A$3:$A$42,$BE57,'BY HD'!$B$3:$B$42)</f>
        <v>8.4116773874319643E-3</v>
      </c>
      <c r="BS57" s="211">
        <f>$BR57*SUMIF('BY HD'!$A$3:$A$42,$BE57,'BY HD'!W$3:W$42)</f>
        <v>7.0573973280554183</v>
      </c>
      <c r="BT57" s="211">
        <f>$BR57*SUMIF('BY HD'!$A$3:$A$42,$BE57,'BY HD'!X$3:X$42)</f>
        <v>2.632855022266205</v>
      </c>
      <c r="BU57" s="211">
        <f>$BR57*SUMIF('BY HD'!$A$3:$A$42,$BE57,'BY HD'!Y$3:Y$42)</f>
        <v>2.161801088570015</v>
      </c>
      <c r="BV57" s="211">
        <f>$BR57*SUMIF('BY HD'!$A$3:$A$42,$BE57,'BY HD'!Z$3:Z$42)</f>
        <v>8.4116773874319643E-3</v>
      </c>
      <c r="BW57" s="211">
        <f>$BR57*SUMIF('BY HD'!$A$3:$A$42,$BE57,'BY HD'!AA$3:AA$42)</f>
        <v>2.5235032162295893E-2</v>
      </c>
      <c r="BX57" s="211">
        <f>$BR57*SUMIF('BY HD'!$A$3:$A$42,$BE57,'BY HD'!AB$3:AB$42)</f>
        <v>8.4116773874319643E-3</v>
      </c>
      <c r="BY57" s="211">
        <f>$BR57*SUMIF('BY HD'!$A$3:$A$42,$BE57,'BY HD'!AC$3:AC$42)</f>
        <v>0</v>
      </c>
      <c r="BZ57" s="211">
        <f>$BR57*SUMIF('BY HD'!$A$3:$A$42,$BE57,'BY HD'!AD$3:AD$42)</f>
        <v>8.411677387431965E-2</v>
      </c>
      <c r="CA57" s="211">
        <f>$BR57*SUMIF('BY HD'!$A$3:$A$42,$BE57,'BY HD'!AE$3:AE$42)</f>
        <v>2.1197427016328549</v>
      </c>
      <c r="CB57" s="211">
        <f>$BR57*SUMIF('BY HD'!$A$3:$A$42,$BE57,'BY HD'!AF$3:AF$42)</f>
        <v>1.6823354774863929E-2</v>
      </c>
      <c r="CC57" s="211">
        <f>$BR57*SUMIF('BY HD'!$A$3:$A$42,$BE57,'BY HD'!AG$3:AG$42)</f>
        <v>0</v>
      </c>
      <c r="CD57" s="211">
        <f>$BR57*SUMIF('BY HD'!$A$3:$A$42,$BE57,'BY HD'!AR$3:AR$42)</f>
        <v>3.3899059871350818</v>
      </c>
      <c r="CE57" s="211">
        <f>$BR57*SUMIF('BY HD'!$A$3:$A$42,$BE57,'BY HD'!AS$3:AS$42)</f>
        <v>1.2112815437902029</v>
      </c>
      <c r="CF57" s="211">
        <f>$BR57*SUMIF('BY HD'!$A$3:$A$42,$BE57,'BY HD'!AT$3:AT$42)</f>
        <v>1.0851063829787233</v>
      </c>
      <c r="CG57" s="211">
        <f>$BR57*SUMIF('BY HD'!$A$3:$A$42,$BE57,'BY HD'!AU$3:AU$42)</f>
        <v>0</v>
      </c>
      <c r="CH57" s="211">
        <f>$BR57*SUMIF('BY HD'!$A$3:$A$42,$BE57,'BY HD'!AV$3:AV$42)</f>
        <v>4.2058386937159825E-2</v>
      </c>
      <c r="CI57" s="211">
        <f>$BR57*SUMIF('BY HD'!$A$3:$A$42,$BE57,'BY HD'!AW$3:AW$42)</f>
        <v>8.4116773874319643E-3</v>
      </c>
      <c r="CJ57" s="211">
        <f>$BR57*SUMIF('BY HD'!$A$3:$A$42,$BE57,'BY HD'!AX$3:AX$42)</f>
        <v>0</v>
      </c>
      <c r="CK57" s="211">
        <f>$BR57*SUMIF('BY HD'!$A$3:$A$42,$BE57,'BY HD'!AY$3:AY$42)</f>
        <v>3.3646709549727857E-2</v>
      </c>
      <c r="CL57" s="211">
        <f>$BR57*SUMIF('BY HD'!$A$3:$A$42,$BE57,'BY HD'!AZ$3:AZ$42)</f>
        <v>0.98416625432953986</v>
      </c>
      <c r="CM57" s="211">
        <f>$BR57*SUMIF('BY HD'!$A$3:$A$42,$BE57,'BY HD'!BA$3:BA$42)</f>
        <v>1.6823354774863929E-2</v>
      </c>
      <c r="CN57" s="211">
        <f>$BR57*SUMIF('BY HD'!$A$3:$A$42,$BE57,'BY HD'!BB$3:BB$42)</f>
        <v>8.4116773874319643E-3</v>
      </c>
      <c r="CO57" s="211">
        <f t="shared" si="39"/>
        <v>44.447303315190496</v>
      </c>
      <c r="CP57" s="211">
        <f t="shared" si="40"/>
        <v>12.844136566056408</v>
      </c>
      <c r="CQ57" s="211">
        <f t="shared" si="41"/>
        <v>18.246907471548738</v>
      </c>
      <c r="CR57" s="211">
        <f t="shared" si="42"/>
        <v>8.4116773874319643E-3</v>
      </c>
      <c r="CS57" s="211">
        <f t="shared" si="43"/>
        <v>6.7293419099455715E-2</v>
      </c>
      <c r="CT57" s="211">
        <f t="shared" si="44"/>
        <v>1.6823354774863929E-2</v>
      </c>
      <c r="CU57" s="211">
        <f t="shared" si="45"/>
        <v>0</v>
      </c>
      <c r="CV57" s="211">
        <f t="shared" si="46"/>
        <v>0.11776348342404751</v>
      </c>
      <c r="CW57" s="211">
        <f t="shared" si="47"/>
        <v>12.103908955962394</v>
      </c>
      <c r="CX57" s="211">
        <f t="shared" si="22"/>
        <v>3.3646709549727857E-2</v>
      </c>
      <c r="CY57" s="211">
        <f t="shared" si="23"/>
        <v>1.0084116773874319</v>
      </c>
      <c r="CZ57" s="211"/>
      <c r="DA57" s="211"/>
      <c r="DB57" s="211"/>
    </row>
    <row r="58" spans="1:106" x14ac:dyDescent="0.25">
      <c r="A58" s="211" t="s">
        <v>6002</v>
      </c>
      <c r="B58" s="211" t="s">
        <v>6003</v>
      </c>
      <c r="C58" s="211" t="s">
        <v>5933</v>
      </c>
      <c r="D58">
        <f t="shared" ref="D58:N58" si="69">SUMIF($BF$3:$BF$70,$C91,CO$3:CO$70)</f>
        <v>2636.763983615107</v>
      </c>
      <c r="E58">
        <f t="shared" si="69"/>
        <v>1127.2109352452417</v>
      </c>
      <c r="F58">
        <f t="shared" si="69"/>
        <v>574.89601466336546</v>
      </c>
      <c r="G58">
        <f t="shared" si="69"/>
        <v>0.1744186046511628</v>
      </c>
      <c r="H58">
        <f t="shared" si="69"/>
        <v>35.812069934531316</v>
      </c>
      <c r="I58">
        <f t="shared" si="69"/>
        <v>8.9530174836328289</v>
      </c>
      <c r="J58">
        <f t="shared" si="69"/>
        <v>2.8020901371652513</v>
      </c>
      <c r="K58">
        <f t="shared" si="69"/>
        <v>17.650221013777283</v>
      </c>
      <c r="L58">
        <f t="shared" si="69"/>
        <v>860.78894323515567</v>
      </c>
      <c r="M58">
        <f t="shared" si="69"/>
        <v>4.7671279348249858</v>
      </c>
      <c r="N58">
        <f t="shared" si="69"/>
        <v>3.7091453627613302</v>
      </c>
      <c r="O58">
        <f t="shared" si="28"/>
        <v>0.42749785049012662</v>
      </c>
      <c r="P58">
        <f t="shared" si="29"/>
        <v>6.6148736001782013E-5</v>
      </c>
      <c r="Q58">
        <f t="shared" si="30"/>
        <v>0.21803089629400976</v>
      </c>
      <c r="R58">
        <f t="shared" si="31"/>
        <v>6.6938949118904977E-3</v>
      </c>
      <c r="S58">
        <f t="shared" si="32"/>
        <v>0.32645657654007404</v>
      </c>
      <c r="T58">
        <f t="shared" si="33"/>
        <v>1.3581826116052889E-2</v>
      </c>
      <c r="U58">
        <f t="shared" si="34"/>
        <v>3.3954565290132224E-3</v>
      </c>
      <c r="V58">
        <f t="shared" si="35"/>
        <v>1.0627003988895039E-3</v>
      </c>
      <c r="W58">
        <f t="shared" si="36"/>
        <v>1.8079463935520941E-3</v>
      </c>
      <c r="X58">
        <f t="shared" si="37"/>
        <v>1.4067035903895903E-3</v>
      </c>
      <c r="Y58" s="193">
        <f t="shared" si="38"/>
        <v>0.42749785049012662</v>
      </c>
      <c r="AT58" s="193">
        <v>23</v>
      </c>
      <c r="AU58" s="198">
        <v>0</v>
      </c>
      <c r="BE58" s="211" t="s">
        <v>6058</v>
      </c>
      <c r="BF58" s="211" t="s">
        <v>5938</v>
      </c>
      <c r="BG58" s="211">
        <f>SUMIFS('Pres Converted'!$S$2:S$651,'Pres Converted'!$D$2:$D$651,$BF58,'Pres Converted'!$C$2:$C$651,"ED",'Pres Converted'!$B$2:$B$651,$BE58)</f>
        <v>1802</v>
      </c>
      <c r="BH58" s="211">
        <f>SUMIFS('Pres Converted'!I$2:I$651,'Pres Converted'!$D$2:$D$651,$BF58,'Pres Converted'!$C$2:$C$651,"ED",'Pres Converted'!$B$2:$B$651,$BE58)</f>
        <v>733</v>
      </c>
      <c r="BI58" s="211">
        <f>SUMIFS('Pres Converted'!J$2:J$651,'Pres Converted'!$D$2:$D$651,$BF58,'Pres Converted'!$C$2:$C$651,"ED",'Pres Converted'!$B$2:$B$651,$BE58)</f>
        <v>705</v>
      </c>
      <c r="BJ58" s="211">
        <f>SUMIFS('Pres Converted'!K$2:K$651,'Pres Converted'!$D$2:$D$651,$BF58,'Pres Converted'!$C$2:$C$651,"ED",'Pres Converted'!$B$2:$B$651,$BE58)</f>
        <v>8</v>
      </c>
      <c r="BK58" s="211">
        <f>SUMIFS('Pres Converted'!L$2:L$651,'Pres Converted'!$D$2:$D$651,$BF58,'Pres Converted'!$C$2:$C$651,"ED",'Pres Converted'!$B$2:$B$651,$BE58)</f>
        <v>12</v>
      </c>
      <c r="BL58" s="211">
        <f>SUMIFS('Pres Converted'!M$2:M$651,'Pres Converted'!$D$2:$D$651,$BF58,'Pres Converted'!$C$2:$C$651,"ED",'Pres Converted'!$B$2:$B$651,$BE58)</f>
        <v>5</v>
      </c>
      <c r="BM58" s="211">
        <f>SUMIFS('Pres Converted'!N$2:N$651,'Pres Converted'!$D$2:$D$651,$BF58,'Pres Converted'!$C$2:$C$651,"ED",'Pres Converted'!$B$2:$B$651,$BE58)</f>
        <v>7</v>
      </c>
      <c r="BN58" s="211">
        <f>SUMIFS('Pres Converted'!O$2:O$651,'Pres Converted'!$D$2:$D$651,$BF58,'Pres Converted'!$C$2:$C$651,"ED",'Pres Converted'!$B$2:$B$651,$BE58)</f>
        <v>6</v>
      </c>
      <c r="BO58" s="211">
        <f>SUMIFS('Pres Converted'!P$2:P$651,'Pres Converted'!$D$2:$D$651,$BF58,'Pres Converted'!$C$2:$C$651,"ED",'Pres Converted'!$B$2:$B$651,$BE58)</f>
        <v>313</v>
      </c>
      <c r="BP58" s="211">
        <f>SUMIFS('Pres Converted'!Q$2:Q$651,'Pres Converted'!$D$2:$D$651,$BF58,'Pres Converted'!$C$2:$C$651,"ED",'Pres Converted'!$B$2:$B$651,$BE58)</f>
        <v>12</v>
      </c>
      <c r="BQ58" s="211">
        <f>SUMIFS('Pres Converted'!R$2:R$651,'Pres Converted'!$D$2:$D$651,$BF58,'Pres Converted'!$C$2:$C$651,"ED",'Pres Converted'!$B$2:$B$651,$BE58)</f>
        <v>1</v>
      </c>
      <c r="BR58" s="211">
        <f>BG58/SUMIF('BY HD'!$A$3:$A$42,$BE58,'BY HD'!$B$3:$B$42)</f>
        <v>0.47938281457834531</v>
      </c>
      <c r="BS58" s="211">
        <f>$BR58*SUMIF('BY HD'!$A$3:$A$42,$BE58,'BY HD'!W$3:W$42)</f>
        <v>168.26336791699921</v>
      </c>
      <c r="BT58" s="211">
        <f>$BR58*SUMIF('BY HD'!$A$3:$A$42,$BE58,'BY HD'!X$3:X$42)</f>
        <v>54.649640861931367</v>
      </c>
      <c r="BU58" s="211">
        <f>$BR58*SUMIF('BY HD'!$A$3:$A$42,$BE58,'BY HD'!Y$3:Y$42)</f>
        <v>64.237297153498275</v>
      </c>
      <c r="BV58" s="211">
        <f>$BR58*SUMIF('BY HD'!$A$3:$A$42,$BE58,'BY HD'!Z$3:Z$42)</f>
        <v>0.47938281457834531</v>
      </c>
      <c r="BW58" s="211">
        <f>$BR58*SUMIF('BY HD'!$A$3:$A$42,$BE58,'BY HD'!AA$3:AA$42)</f>
        <v>0.95876562915669061</v>
      </c>
      <c r="BX58" s="211">
        <f>$BR58*SUMIF('BY HD'!$A$3:$A$42,$BE58,'BY HD'!AB$3:AB$42)</f>
        <v>0.47938281457834531</v>
      </c>
      <c r="BY58" s="211">
        <f>$BR58*SUMIF('BY HD'!$A$3:$A$42,$BE58,'BY HD'!AC$3:AC$42)</f>
        <v>0</v>
      </c>
      <c r="BZ58" s="211">
        <f>$BR58*SUMIF('BY HD'!$A$3:$A$42,$BE58,'BY HD'!AD$3:AD$42)</f>
        <v>0.47938281457834531</v>
      </c>
      <c r="CA58" s="211">
        <f>$BR58*SUMIF('BY HD'!$A$3:$A$42,$BE58,'BY HD'!AE$3:AE$42)</f>
        <v>46.500133014099497</v>
      </c>
      <c r="CB58" s="211">
        <f>$BR58*SUMIF('BY HD'!$A$3:$A$42,$BE58,'BY HD'!AF$3:AF$42)</f>
        <v>0</v>
      </c>
      <c r="CC58" s="211">
        <f>$BR58*SUMIF('BY HD'!$A$3:$A$42,$BE58,'BY HD'!AG$3:AG$42)</f>
        <v>0.47938281457834531</v>
      </c>
      <c r="CD58" s="211">
        <f>$BR58*SUMIF('BY HD'!$A$3:$A$42,$BE58,'BY HD'!AR$3:AR$42)</f>
        <v>207.57275871242351</v>
      </c>
      <c r="CE58" s="211">
        <f>$BR58*SUMIF('BY HD'!$A$3:$A$42,$BE58,'BY HD'!AS$3:AS$42)</f>
        <v>72.386805001330146</v>
      </c>
      <c r="CF58" s="211">
        <f>$BR58*SUMIF('BY HD'!$A$3:$A$42,$BE58,'BY HD'!AT$3:AT$42)</f>
        <v>65.196062782654963</v>
      </c>
      <c r="CG58" s="211">
        <f>$BR58*SUMIF('BY HD'!$A$3:$A$42,$BE58,'BY HD'!AU$3:AU$42)</f>
        <v>0.47938281457834531</v>
      </c>
      <c r="CH58" s="211">
        <f>$BR58*SUMIF('BY HD'!$A$3:$A$42,$BE58,'BY HD'!AV$3:AV$42)</f>
        <v>0.95876562915669061</v>
      </c>
      <c r="CI58" s="211">
        <f>$BR58*SUMIF('BY HD'!$A$3:$A$42,$BE58,'BY HD'!AW$3:AW$42)</f>
        <v>0.47938281457834531</v>
      </c>
      <c r="CJ58" s="211">
        <f>$BR58*SUMIF('BY HD'!$A$3:$A$42,$BE58,'BY HD'!AX$3:AX$42)</f>
        <v>1.9175312583133812</v>
      </c>
      <c r="CK58" s="211">
        <f>$BR58*SUMIF('BY HD'!$A$3:$A$42,$BE58,'BY HD'!AY$3:AY$42)</f>
        <v>1.9175312583133812</v>
      </c>
      <c r="CL58" s="211">
        <f>$BR58*SUMIF('BY HD'!$A$3:$A$42,$BE58,'BY HD'!AZ$3:AZ$42)</f>
        <v>63.757914338919925</v>
      </c>
      <c r="CM58" s="211">
        <f>$BR58*SUMIF('BY HD'!$A$3:$A$42,$BE58,'BY HD'!BA$3:BA$42)</f>
        <v>0.47938281457834531</v>
      </c>
      <c r="CN58" s="211">
        <f>$BR58*SUMIF('BY HD'!$A$3:$A$42,$BE58,'BY HD'!BB$3:BB$42)</f>
        <v>0</v>
      </c>
      <c r="CO58" s="211">
        <f t="shared" si="39"/>
        <v>2177.8361266294228</v>
      </c>
      <c r="CP58" s="211">
        <f t="shared" si="40"/>
        <v>860.03644586326152</v>
      </c>
      <c r="CQ58" s="211">
        <f t="shared" si="41"/>
        <v>834.43335993615324</v>
      </c>
      <c r="CR58" s="211">
        <f t="shared" si="42"/>
        <v>8.9587656291566908</v>
      </c>
      <c r="CS58" s="211">
        <f t="shared" si="43"/>
        <v>13.917531258313382</v>
      </c>
      <c r="CT58" s="211">
        <f t="shared" si="44"/>
        <v>5.9587656291566908</v>
      </c>
      <c r="CU58" s="211">
        <f t="shared" si="45"/>
        <v>8.9175312583133817</v>
      </c>
      <c r="CV58" s="211">
        <f t="shared" si="46"/>
        <v>8.3969140728917271</v>
      </c>
      <c r="CW58" s="211">
        <f t="shared" si="47"/>
        <v>423.25804735301944</v>
      </c>
      <c r="CX58" s="211">
        <f t="shared" si="22"/>
        <v>12.479382814578345</v>
      </c>
      <c r="CY58" s="211">
        <f t="shared" si="23"/>
        <v>1.4793828145783454</v>
      </c>
      <c r="CZ58" s="211"/>
      <c r="DA58" s="211"/>
      <c r="DB58" s="211"/>
    </row>
    <row r="59" spans="1:106" x14ac:dyDescent="0.25">
      <c r="A59" s="211" t="s">
        <v>6004</v>
      </c>
      <c r="B59" s="211" t="s">
        <v>6005</v>
      </c>
      <c r="C59" s="211" t="s">
        <v>5934</v>
      </c>
      <c r="D59">
        <f t="shared" ref="D59:N59" si="70">SUMIF($BF$3:$BF$70,$C92,CO$3:CO$70)</f>
        <v>5027.3528886168342</v>
      </c>
      <c r="E59">
        <f t="shared" si="70"/>
        <v>1977.9469620260938</v>
      </c>
      <c r="F59">
        <f t="shared" si="70"/>
        <v>1299.895455543917</v>
      </c>
      <c r="G59">
        <f t="shared" si="70"/>
        <v>5.156605640771895</v>
      </c>
      <c r="H59">
        <f t="shared" si="70"/>
        <v>58.965451265953085</v>
      </c>
      <c r="I59">
        <f t="shared" si="70"/>
        <v>10.241362816488271</v>
      </c>
      <c r="J59">
        <f t="shared" si="70"/>
        <v>5.9640757674722407</v>
      </c>
      <c r="K59">
        <f t="shared" si="70"/>
        <v>34.048782040695492</v>
      </c>
      <c r="L59">
        <f t="shared" si="70"/>
        <v>1614.4230137766388</v>
      </c>
      <c r="M59">
        <f t="shared" si="70"/>
        <v>17.245190253050566</v>
      </c>
      <c r="N59">
        <f t="shared" si="70"/>
        <v>3.4659894857533886</v>
      </c>
      <c r="O59">
        <f t="shared" si="28"/>
        <v>0.3934370643653548</v>
      </c>
      <c r="P59">
        <f t="shared" si="29"/>
        <v>1.0257099024116093E-3</v>
      </c>
      <c r="Q59">
        <f t="shared" si="30"/>
        <v>0.2585645934040558</v>
      </c>
      <c r="R59">
        <f t="shared" si="31"/>
        <v>6.7727057946917408E-3</v>
      </c>
      <c r="S59">
        <f t="shared" si="32"/>
        <v>0.32112784790423016</v>
      </c>
      <c r="T59">
        <f t="shared" si="33"/>
        <v>1.1728926250525479E-2</v>
      </c>
      <c r="U59">
        <f t="shared" si="34"/>
        <v>2.0371282946294142E-3</v>
      </c>
      <c r="V59">
        <f t="shared" si="35"/>
        <v>1.1863252689057054E-3</v>
      </c>
      <c r="W59">
        <f t="shared" si="36"/>
        <v>3.4302724784046742E-3</v>
      </c>
      <c r="X59">
        <f t="shared" si="37"/>
        <v>6.8942633679072794E-4</v>
      </c>
      <c r="Y59" s="193">
        <f t="shared" si="38"/>
        <v>0.3934370643653548</v>
      </c>
      <c r="AT59" s="193">
        <v>24</v>
      </c>
      <c r="AU59" s="198" t="s">
        <v>5929</v>
      </c>
      <c r="BE59" s="211" t="s">
        <v>6058</v>
      </c>
      <c r="BF59" s="211" t="s">
        <v>5939</v>
      </c>
      <c r="BG59" s="211">
        <f>SUMIFS('Pres Converted'!$S$2:S$651,'Pres Converted'!$D$2:$D$651,$BF59,'Pres Converted'!$C$2:$C$651,"ED",'Pres Converted'!$B$2:$B$651,$BE59)</f>
        <v>1574</v>
      </c>
      <c r="BH59" s="211">
        <f>SUMIFS('Pres Converted'!I$2:I$651,'Pres Converted'!$D$2:$D$651,$BF59,'Pres Converted'!$C$2:$C$651,"ED",'Pres Converted'!$B$2:$B$651,$BE59)</f>
        <v>562</v>
      </c>
      <c r="BI59" s="211">
        <f>SUMIFS('Pres Converted'!J$2:J$651,'Pres Converted'!$D$2:$D$651,$BF59,'Pres Converted'!$C$2:$C$651,"ED",'Pres Converted'!$B$2:$B$651,$BE59)</f>
        <v>649</v>
      </c>
      <c r="BJ59" s="211">
        <f>SUMIFS('Pres Converted'!K$2:K$651,'Pres Converted'!$D$2:$D$651,$BF59,'Pres Converted'!$C$2:$C$651,"ED",'Pres Converted'!$B$2:$B$651,$BE59)</f>
        <v>5</v>
      </c>
      <c r="BK59" s="211">
        <f>SUMIFS('Pres Converted'!L$2:L$651,'Pres Converted'!$D$2:$D$651,$BF59,'Pres Converted'!$C$2:$C$651,"ED",'Pres Converted'!$B$2:$B$651,$BE59)</f>
        <v>2</v>
      </c>
      <c r="BL59" s="211">
        <f>SUMIFS('Pres Converted'!M$2:M$651,'Pres Converted'!$D$2:$D$651,$BF59,'Pres Converted'!$C$2:$C$651,"ED",'Pres Converted'!$B$2:$B$651,$BE59)</f>
        <v>3</v>
      </c>
      <c r="BM59" s="211">
        <f>SUMIFS('Pres Converted'!N$2:N$651,'Pres Converted'!$D$2:$D$651,$BF59,'Pres Converted'!$C$2:$C$651,"ED",'Pres Converted'!$B$2:$B$651,$BE59)</f>
        <v>1</v>
      </c>
      <c r="BN59" s="211">
        <f>SUMIFS('Pres Converted'!O$2:O$651,'Pres Converted'!$D$2:$D$651,$BF59,'Pres Converted'!$C$2:$C$651,"ED",'Pres Converted'!$B$2:$B$651,$BE59)</f>
        <v>12</v>
      </c>
      <c r="BO59" s="211">
        <f>SUMIFS('Pres Converted'!P$2:P$651,'Pres Converted'!$D$2:$D$651,$BF59,'Pres Converted'!$C$2:$C$651,"ED",'Pres Converted'!$B$2:$B$651,$BE59)</f>
        <v>331</v>
      </c>
      <c r="BP59" s="211">
        <f>SUMIFS('Pres Converted'!Q$2:Q$651,'Pres Converted'!$D$2:$D$651,$BF59,'Pres Converted'!$C$2:$C$651,"ED",'Pres Converted'!$B$2:$B$651,$BE59)</f>
        <v>8</v>
      </c>
      <c r="BQ59" s="211">
        <f>SUMIFS('Pres Converted'!R$2:R$651,'Pres Converted'!$D$2:$D$651,$BF59,'Pres Converted'!$C$2:$C$651,"ED",'Pres Converted'!$B$2:$B$651,$BE59)</f>
        <v>1</v>
      </c>
      <c r="BR59" s="211">
        <f>BG59/SUMIF('BY HD'!$A$3:$A$42,$BE59,'BY HD'!$B$3:$B$42)</f>
        <v>0.41872838520883215</v>
      </c>
      <c r="BS59" s="211">
        <f>$BR59*SUMIF('BY HD'!$A$3:$A$42,$BE59,'BY HD'!W$3:W$42)</f>
        <v>146.97366320830008</v>
      </c>
      <c r="BT59" s="211">
        <f>$BR59*SUMIF('BY HD'!$A$3:$A$42,$BE59,'BY HD'!X$3:X$42)</f>
        <v>47.735035913806868</v>
      </c>
      <c r="BU59" s="211">
        <f>$BR59*SUMIF('BY HD'!$A$3:$A$42,$BE59,'BY HD'!Y$3:Y$42)</f>
        <v>56.10960361798351</v>
      </c>
      <c r="BV59" s="211">
        <f>$BR59*SUMIF('BY HD'!$A$3:$A$42,$BE59,'BY HD'!Z$3:Z$42)</f>
        <v>0.41872838520883215</v>
      </c>
      <c r="BW59" s="211">
        <f>$BR59*SUMIF('BY HD'!$A$3:$A$42,$BE59,'BY HD'!AA$3:AA$42)</f>
        <v>0.83745677041766431</v>
      </c>
      <c r="BX59" s="211">
        <f>$BR59*SUMIF('BY HD'!$A$3:$A$42,$BE59,'BY HD'!AB$3:AB$42)</f>
        <v>0.41872838520883215</v>
      </c>
      <c r="BY59" s="211">
        <f>$BR59*SUMIF('BY HD'!$A$3:$A$42,$BE59,'BY HD'!AC$3:AC$42)</f>
        <v>0</v>
      </c>
      <c r="BZ59" s="211">
        <f>$BR59*SUMIF('BY HD'!$A$3:$A$42,$BE59,'BY HD'!AD$3:AD$42)</f>
        <v>0.41872838520883215</v>
      </c>
      <c r="CA59" s="211">
        <f>$BR59*SUMIF('BY HD'!$A$3:$A$42,$BE59,'BY HD'!AE$3:AE$42)</f>
        <v>40.616653365256717</v>
      </c>
      <c r="CB59" s="211">
        <f>$BR59*SUMIF('BY HD'!$A$3:$A$42,$BE59,'BY HD'!AF$3:AF$42)</f>
        <v>0</v>
      </c>
      <c r="CC59" s="211">
        <f>$BR59*SUMIF('BY HD'!$A$3:$A$42,$BE59,'BY HD'!AG$3:AG$42)</f>
        <v>0.41872838520883215</v>
      </c>
      <c r="CD59" s="211">
        <f>$BR59*SUMIF('BY HD'!$A$3:$A$42,$BE59,'BY HD'!AR$3:AR$42)</f>
        <v>181.30939079542432</v>
      </c>
      <c r="CE59" s="211">
        <f>$BR59*SUMIF('BY HD'!$A$3:$A$42,$BE59,'BY HD'!AS$3:AS$42)</f>
        <v>63.227986166533654</v>
      </c>
      <c r="CF59" s="211">
        <f>$BR59*SUMIF('BY HD'!$A$3:$A$42,$BE59,'BY HD'!AT$3:AT$42)</f>
        <v>56.947060388401169</v>
      </c>
      <c r="CG59" s="211">
        <f>$BR59*SUMIF('BY HD'!$A$3:$A$42,$BE59,'BY HD'!AU$3:AU$42)</f>
        <v>0.41872838520883215</v>
      </c>
      <c r="CH59" s="211">
        <f>$BR59*SUMIF('BY HD'!$A$3:$A$42,$BE59,'BY HD'!AV$3:AV$42)</f>
        <v>0.83745677041766431</v>
      </c>
      <c r="CI59" s="211">
        <f>$BR59*SUMIF('BY HD'!$A$3:$A$42,$BE59,'BY HD'!AW$3:AW$42)</f>
        <v>0.41872838520883215</v>
      </c>
      <c r="CJ59" s="211">
        <f>$BR59*SUMIF('BY HD'!$A$3:$A$42,$BE59,'BY HD'!AX$3:AX$42)</f>
        <v>1.6749135408353286</v>
      </c>
      <c r="CK59" s="211">
        <f>$BR59*SUMIF('BY HD'!$A$3:$A$42,$BE59,'BY HD'!AY$3:AY$42)</f>
        <v>1.6749135408353286</v>
      </c>
      <c r="CL59" s="211">
        <f>$BR59*SUMIF('BY HD'!$A$3:$A$42,$BE59,'BY HD'!AZ$3:AZ$42)</f>
        <v>55.69087523277468</v>
      </c>
      <c r="CM59" s="211">
        <f>$BR59*SUMIF('BY HD'!$A$3:$A$42,$BE59,'BY HD'!BA$3:BA$42)</f>
        <v>0.41872838520883215</v>
      </c>
      <c r="CN59" s="211">
        <f>$BR59*SUMIF('BY HD'!$A$3:$A$42,$BE59,'BY HD'!BB$3:BB$42)</f>
        <v>0</v>
      </c>
      <c r="CO59" s="211">
        <f t="shared" si="39"/>
        <v>1902.2830540037244</v>
      </c>
      <c r="CP59" s="211">
        <f t="shared" si="40"/>
        <v>672.96302208034058</v>
      </c>
      <c r="CQ59" s="211">
        <f t="shared" si="41"/>
        <v>762.05666400638472</v>
      </c>
      <c r="CR59" s="211">
        <f t="shared" si="42"/>
        <v>5.8374567704176643</v>
      </c>
      <c r="CS59" s="211">
        <f t="shared" si="43"/>
        <v>3.6749135408353286</v>
      </c>
      <c r="CT59" s="211">
        <f t="shared" si="44"/>
        <v>3.8374567704176643</v>
      </c>
      <c r="CU59" s="211">
        <f t="shared" si="45"/>
        <v>2.6749135408353286</v>
      </c>
      <c r="CV59" s="211">
        <f t="shared" si="46"/>
        <v>14.09364192604416</v>
      </c>
      <c r="CW59" s="211">
        <f t="shared" si="47"/>
        <v>427.30752859803141</v>
      </c>
      <c r="CX59" s="211">
        <f t="shared" si="22"/>
        <v>8.4187283852088317</v>
      </c>
      <c r="CY59" s="211">
        <f t="shared" si="23"/>
        <v>1.4187283852088322</v>
      </c>
      <c r="CZ59" s="211"/>
      <c r="DA59" s="211"/>
      <c r="DB59" s="211"/>
    </row>
    <row r="60" spans="1:106" x14ac:dyDescent="0.25">
      <c r="A60" s="211" t="s">
        <v>6006</v>
      </c>
      <c r="B60" s="211" t="s">
        <v>6007</v>
      </c>
      <c r="C60" s="211" t="s">
        <v>5937</v>
      </c>
      <c r="D60">
        <f t="shared" ref="D60:N60" si="71">SUMIF($BF$3:$BF$70,$C93,CO$3:CO$70)</f>
        <v>1774.4592592592592</v>
      </c>
      <c r="E60">
        <f t="shared" si="71"/>
        <v>756.05740740740737</v>
      </c>
      <c r="F60">
        <f t="shared" si="71"/>
        <v>700.25925925925924</v>
      </c>
      <c r="G60">
        <f t="shared" si="71"/>
        <v>3.3648148148148147</v>
      </c>
      <c r="H60">
        <f t="shared" si="71"/>
        <v>4.094444444444445</v>
      </c>
      <c r="I60">
        <f t="shared" si="71"/>
        <v>7.7296296296296294</v>
      </c>
      <c r="J60">
        <f t="shared" si="71"/>
        <v>5.094444444444445</v>
      </c>
      <c r="K60">
        <f t="shared" si="71"/>
        <v>7.094444444444445</v>
      </c>
      <c r="L60">
        <f t="shared" si="71"/>
        <v>279.03518518518518</v>
      </c>
      <c r="M60">
        <f t="shared" si="71"/>
        <v>11</v>
      </c>
      <c r="N60">
        <f t="shared" si="71"/>
        <v>0.72962962962962963</v>
      </c>
      <c r="O60">
        <f t="shared" si="28"/>
        <v>0.42607763658829817</v>
      </c>
      <c r="P60">
        <f t="shared" si="29"/>
        <v>1.8962479962596848E-3</v>
      </c>
      <c r="Q60">
        <f t="shared" si="30"/>
        <v>0.39463248063051032</v>
      </c>
      <c r="R60">
        <f t="shared" si="31"/>
        <v>3.9980880977825281E-3</v>
      </c>
      <c r="S60">
        <f t="shared" si="32"/>
        <v>0.15725082654288006</v>
      </c>
      <c r="T60">
        <f t="shared" si="33"/>
        <v>2.307432206786001E-3</v>
      </c>
      <c r="U60">
        <f t="shared" si="34"/>
        <v>4.3560479561848787E-3</v>
      </c>
      <c r="V60">
        <f t="shared" si="35"/>
        <v>2.8709841704515101E-3</v>
      </c>
      <c r="W60">
        <f t="shared" si="36"/>
        <v>6.1990716003205984E-3</v>
      </c>
      <c r="X60">
        <f t="shared" si="37"/>
        <v>4.1118421052631582E-4</v>
      </c>
      <c r="Y60" s="193">
        <f t="shared" si="38"/>
        <v>0.42607763658829817</v>
      </c>
      <c r="AT60" s="193">
        <v>24</v>
      </c>
      <c r="AU60" s="198">
        <v>0</v>
      </c>
      <c r="BE60" s="211" t="s">
        <v>6058</v>
      </c>
      <c r="BF60" s="211" t="s">
        <v>5940</v>
      </c>
      <c r="BG60" s="211">
        <f>SUMIFS('Pres Converted'!$S$2:S$651,'Pres Converted'!$D$2:$D$651,$BF60,'Pres Converted'!$C$2:$C$651,"ED",'Pres Converted'!$B$2:$B$651,$BE60)</f>
        <v>383</v>
      </c>
      <c r="BH60" s="211">
        <f>SUMIFS('Pres Converted'!I$2:I$651,'Pres Converted'!$D$2:$D$651,$BF60,'Pres Converted'!$C$2:$C$651,"ED",'Pres Converted'!$B$2:$B$651,$BE60)</f>
        <v>129</v>
      </c>
      <c r="BI60" s="211">
        <f>SUMIFS('Pres Converted'!J$2:J$651,'Pres Converted'!$D$2:$D$651,$BF60,'Pres Converted'!$C$2:$C$651,"ED",'Pres Converted'!$B$2:$B$651,$BE60)</f>
        <v>198</v>
      </c>
      <c r="BJ60" s="211">
        <f>SUMIFS('Pres Converted'!K$2:K$651,'Pres Converted'!$D$2:$D$651,$BF60,'Pres Converted'!$C$2:$C$651,"ED",'Pres Converted'!$B$2:$B$651,$BE60)</f>
        <v>0</v>
      </c>
      <c r="BK60" s="211">
        <f>SUMIFS('Pres Converted'!L$2:L$651,'Pres Converted'!$D$2:$D$651,$BF60,'Pres Converted'!$C$2:$C$651,"ED",'Pres Converted'!$B$2:$B$651,$BE60)</f>
        <v>0</v>
      </c>
      <c r="BL60" s="211">
        <f>SUMIFS('Pres Converted'!M$2:M$651,'Pres Converted'!$D$2:$D$651,$BF60,'Pres Converted'!$C$2:$C$651,"ED",'Pres Converted'!$B$2:$B$651,$BE60)</f>
        <v>1</v>
      </c>
      <c r="BM60" s="211">
        <f>SUMIFS('Pres Converted'!N$2:N$651,'Pres Converted'!$D$2:$D$651,$BF60,'Pres Converted'!$C$2:$C$651,"ED",'Pres Converted'!$B$2:$B$651,$BE60)</f>
        <v>1</v>
      </c>
      <c r="BN60" s="211">
        <f>SUMIFS('Pres Converted'!O$2:O$651,'Pres Converted'!$D$2:$D$651,$BF60,'Pres Converted'!$C$2:$C$651,"ED",'Pres Converted'!$B$2:$B$651,$BE60)</f>
        <v>1</v>
      </c>
      <c r="BO60" s="211">
        <f>SUMIFS('Pres Converted'!P$2:P$651,'Pres Converted'!$D$2:$D$651,$BF60,'Pres Converted'!$C$2:$C$651,"ED",'Pres Converted'!$B$2:$B$651,$BE60)</f>
        <v>51</v>
      </c>
      <c r="BP60" s="211">
        <f>SUMIFS('Pres Converted'!Q$2:Q$651,'Pres Converted'!$D$2:$D$651,$BF60,'Pres Converted'!$C$2:$C$651,"ED",'Pres Converted'!$B$2:$B$651,$BE60)</f>
        <v>2</v>
      </c>
      <c r="BQ60" s="211">
        <f>SUMIFS('Pres Converted'!R$2:R$651,'Pres Converted'!$D$2:$D$651,$BF60,'Pres Converted'!$C$2:$C$651,"ED",'Pres Converted'!$B$2:$B$651,$BE60)</f>
        <v>0</v>
      </c>
      <c r="BR60" s="211">
        <f>BG60/SUMIF('BY HD'!$A$3:$A$42,$BE60,'BY HD'!$B$3:$B$42)</f>
        <v>0.10188880021282255</v>
      </c>
      <c r="BS60" s="211">
        <f>$BR60*SUMIF('BY HD'!$A$3:$A$42,$BE60,'BY HD'!W$3:W$42)</f>
        <v>35.762968874700718</v>
      </c>
      <c r="BT60" s="211">
        <f>$BR60*SUMIF('BY HD'!$A$3:$A$42,$BE60,'BY HD'!X$3:X$42)</f>
        <v>11.615323224261772</v>
      </c>
      <c r="BU60" s="211">
        <f>$BR60*SUMIF('BY HD'!$A$3:$A$42,$BE60,'BY HD'!Y$3:Y$42)</f>
        <v>13.653099228518222</v>
      </c>
      <c r="BV60" s="211">
        <f>$BR60*SUMIF('BY HD'!$A$3:$A$42,$BE60,'BY HD'!Z$3:Z$42)</f>
        <v>0.10188880021282255</v>
      </c>
      <c r="BW60" s="211">
        <f>$BR60*SUMIF('BY HD'!$A$3:$A$42,$BE60,'BY HD'!AA$3:AA$42)</f>
        <v>0.20377760042564511</v>
      </c>
      <c r="BX60" s="211">
        <f>$BR60*SUMIF('BY HD'!$A$3:$A$42,$BE60,'BY HD'!AB$3:AB$42)</f>
        <v>0.10188880021282255</v>
      </c>
      <c r="BY60" s="211">
        <f>$BR60*SUMIF('BY HD'!$A$3:$A$42,$BE60,'BY HD'!AC$3:AC$42)</f>
        <v>0</v>
      </c>
      <c r="BZ60" s="211">
        <f>$BR60*SUMIF('BY HD'!$A$3:$A$42,$BE60,'BY HD'!AD$3:AD$42)</f>
        <v>0.10188880021282255</v>
      </c>
      <c r="CA60" s="211">
        <f>$BR60*SUMIF('BY HD'!$A$3:$A$42,$BE60,'BY HD'!AE$3:AE$42)</f>
        <v>9.8832136206437884</v>
      </c>
      <c r="CB60" s="211">
        <f>$BR60*SUMIF('BY HD'!$A$3:$A$42,$BE60,'BY HD'!AF$3:AF$42)</f>
        <v>0</v>
      </c>
      <c r="CC60" s="211">
        <f>$BR60*SUMIF('BY HD'!$A$3:$A$42,$BE60,'BY HD'!AG$3:AG$42)</f>
        <v>0.10188880021282255</v>
      </c>
      <c r="CD60" s="211">
        <f>$BR60*SUMIF('BY HD'!$A$3:$A$42,$BE60,'BY HD'!AR$3:AR$42)</f>
        <v>44.117850492152165</v>
      </c>
      <c r="CE60" s="211">
        <f>$BR60*SUMIF('BY HD'!$A$3:$A$42,$BE60,'BY HD'!AS$3:AS$42)</f>
        <v>15.385208832136206</v>
      </c>
      <c r="CF60" s="211">
        <f>$BR60*SUMIF('BY HD'!$A$3:$A$42,$BE60,'BY HD'!AT$3:AT$42)</f>
        <v>13.856876828943868</v>
      </c>
      <c r="CG60" s="211">
        <f>$BR60*SUMIF('BY HD'!$A$3:$A$42,$BE60,'BY HD'!AU$3:AU$42)</f>
        <v>0.10188880021282255</v>
      </c>
      <c r="CH60" s="211">
        <f>$BR60*SUMIF('BY HD'!$A$3:$A$42,$BE60,'BY HD'!AV$3:AV$42)</f>
        <v>0.20377760042564511</v>
      </c>
      <c r="CI60" s="211">
        <f>$BR60*SUMIF('BY HD'!$A$3:$A$42,$BE60,'BY HD'!AW$3:AW$42)</f>
        <v>0.10188880021282255</v>
      </c>
      <c r="CJ60" s="211">
        <f>$BR60*SUMIF('BY HD'!$A$3:$A$42,$BE60,'BY HD'!AX$3:AX$42)</f>
        <v>0.40755520085129021</v>
      </c>
      <c r="CK60" s="211">
        <f>$BR60*SUMIF('BY HD'!$A$3:$A$42,$BE60,'BY HD'!AY$3:AY$42)</f>
        <v>0.40755520085129021</v>
      </c>
      <c r="CL60" s="211">
        <f>$BR60*SUMIF('BY HD'!$A$3:$A$42,$BE60,'BY HD'!AZ$3:AZ$42)</f>
        <v>13.551210428305399</v>
      </c>
      <c r="CM60" s="211">
        <f>$BR60*SUMIF('BY HD'!$A$3:$A$42,$BE60,'BY HD'!BA$3:BA$42)</f>
        <v>0.10188880021282255</v>
      </c>
      <c r="CN60" s="211">
        <f>$BR60*SUMIF('BY HD'!$A$3:$A$42,$BE60,'BY HD'!BB$3:BB$42)</f>
        <v>0</v>
      </c>
      <c r="CO60" s="211">
        <f t="shared" si="39"/>
        <v>462.88081936685285</v>
      </c>
      <c r="CP60" s="211">
        <f t="shared" si="40"/>
        <v>156.00053205639799</v>
      </c>
      <c r="CQ60" s="211">
        <f t="shared" si="41"/>
        <v>225.5099760574621</v>
      </c>
      <c r="CR60" s="211">
        <f t="shared" si="42"/>
        <v>0.20377760042564511</v>
      </c>
      <c r="CS60" s="211">
        <f t="shared" si="43"/>
        <v>0.40755520085129021</v>
      </c>
      <c r="CT60" s="211">
        <f t="shared" si="44"/>
        <v>1.2037776004256451</v>
      </c>
      <c r="CU60" s="211">
        <f t="shared" si="45"/>
        <v>1.4075552008512902</v>
      </c>
      <c r="CV60" s="211">
        <f t="shared" si="46"/>
        <v>1.5094440010641128</v>
      </c>
      <c r="CW60" s="211">
        <f t="shared" si="47"/>
        <v>74.434424048949182</v>
      </c>
      <c r="CX60" s="211">
        <f t="shared" si="22"/>
        <v>2.1018888002128224</v>
      </c>
      <c r="CY60" s="211">
        <f t="shared" si="23"/>
        <v>0.10188880021282255</v>
      </c>
      <c r="CZ60" s="211"/>
      <c r="DA60" s="211"/>
      <c r="DB60" s="211"/>
    </row>
    <row r="61" spans="1:106" x14ac:dyDescent="0.25">
      <c r="A61" s="211" t="s">
        <v>6008</v>
      </c>
      <c r="B61" s="211" t="s">
        <v>5920</v>
      </c>
      <c r="C61" s="211" t="s">
        <v>5920</v>
      </c>
      <c r="D61">
        <f t="shared" ref="D61:N61" si="72">SUMIF($BF$3:$BF$70,$C94,CO$3:CO$70)</f>
        <v>1364.8317853457172</v>
      </c>
      <c r="E61">
        <f t="shared" si="72"/>
        <v>573.11214310285516</v>
      </c>
      <c r="F61">
        <f t="shared" si="72"/>
        <v>329.63089095287239</v>
      </c>
      <c r="G61">
        <f t="shared" si="72"/>
        <v>1.8840729274165806</v>
      </c>
      <c r="H61">
        <f t="shared" si="72"/>
        <v>5.3536291709666326</v>
      </c>
      <c r="I61">
        <f t="shared" si="72"/>
        <v>0.17681458548331613</v>
      </c>
      <c r="J61">
        <f t="shared" si="72"/>
        <v>1.3536291709666322</v>
      </c>
      <c r="K61">
        <f t="shared" si="72"/>
        <v>6.4145166838665286</v>
      </c>
      <c r="L61">
        <f t="shared" si="72"/>
        <v>444.37564499484006</v>
      </c>
      <c r="M61">
        <f t="shared" si="72"/>
        <v>2.3536291709666322</v>
      </c>
      <c r="N61">
        <f t="shared" si="72"/>
        <v>0.17681458548331613</v>
      </c>
      <c r="O61">
        <f t="shared" si="28"/>
        <v>0.41991412367179271</v>
      </c>
      <c r="P61">
        <f t="shared" si="29"/>
        <v>1.3804433246983163E-3</v>
      </c>
      <c r="Q61">
        <f t="shared" si="30"/>
        <v>0.24151759542248322</v>
      </c>
      <c r="R61">
        <f t="shared" si="31"/>
        <v>4.6998588051213258E-3</v>
      </c>
      <c r="S61">
        <f t="shared" si="32"/>
        <v>0.32559004689525017</v>
      </c>
      <c r="T61">
        <f t="shared" si="33"/>
        <v>3.9225560456965305E-3</v>
      </c>
      <c r="U61">
        <f t="shared" si="34"/>
        <v>1.2955045990413266E-4</v>
      </c>
      <c r="V61">
        <f t="shared" si="35"/>
        <v>9.9179194498591819E-4</v>
      </c>
      <c r="W61">
        <f t="shared" si="36"/>
        <v>1.7244829701635713E-3</v>
      </c>
      <c r="X61">
        <f t="shared" si="37"/>
        <v>1.2955045990413266E-4</v>
      </c>
      <c r="Y61" s="193">
        <f t="shared" si="38"/>
        <v>0.41991412367179271</v>
      </c>
      <c r="AT61" s="193">
        <v>25</v>
      </c>
      <c r="AU61" s="198" t="s">
        <v>5929</v>
      </c>
      <c r="BE61" s="211" t="s">
        <v>6059</v>
      </c>
      <c r="BF61" s="211" t="s">
        <v>5937</v>
      </c>
      <c r="BG61" s="211">
        <f>SUMIFS('Pres Converted'!$S$2:S$651,'Pres Converted'!$D$2:$D$651,$BF61,'Pres Converted'!$C$2:$C$651,"ED",'Pres Converted'!$B$2:$B$651,$BE61)</f>
        <v>1576</v>
      </c>
      <c r="BH61" s="211">
        <f>SUMIFS('Pres Converted'!I$2:I$651,'Pres Converted'!$D$2:$D$651,$BF61,'Pres Converted'!$C$2:$C$651,"ED",'Pres Converted'!$B$2:$B$651,$BE61)</f>
        <v>682</v>
      </c>
      <c r="BI61" s="211">
        <f>SUMIFS('Pres Converted'!J$2:J$651,'Pres Converted'!$D$2:$D$651,$BF61,'Pres Converted'!$C$2:$C$651,"ED",'Pres Converted'!$B$2:$B$651,$BE61)</f>
        <v>620</v>
      </c>
      <c r="BJ61" s="211">
        <f>SUMIFS('Pres Converted'!K$2:K$651,'Pres Converted'!$D$2:$D$651,$BF61,'Pres Converted'!$C$2:$C$651,"ED",'Pres Converted'!$B$2:$B$651,$BE61)</f>
        <v>3</v>
      </c>
      <c r="BK61" s="211">
        <f>SUMIFS('Pres Converted'!L$2:L$651,'Pres Converted'!$D$2:$D$651,$BF61,'Pres Converted'!$C$2:$C$651,"ED",'Pres Converted'!$B$2:$B$651,$BE61)</f>
        <v>3</v>
      </c>
      <c r="BL61" s="211">
        <f>SUMIFS('Pres Converted'!M$2:M$651,'Pres Converted'!$D$2:$D$651,$BF61,'Pres Converted'!$C$2:$C$651,"ED",'Pres Converted'!$B$2:$B$651,$BE61)</f>
        <v>7</v>
      </c>
      <c r="BM61" s="211">
        <f>SUMIFS('Pres Converted'!N$2:N$651,'Pres Converted'!$D$2:$D$651,$BF61,'Pres Converted'!$C$2:$C$651,"ED",'Pres Converted'!$B$2:$B$651,$BE61)</f>
        <v>4</v>
      </c>
      <c r="BN61" s="211">
        <f>SUMIFS('Pres Converted'!O$2:O$651,'Pres Converted'!$D$2:$D$651,$BF61,'Pres Converted'!$C$2:$C$651,"ED",'Pres Converted'!$B$2:$B$651,$BE61)</f>
        <v>6</v>
      </c>
      <c r="BO61" s="211">
        <f>SUMIFS('Pres Converted'!P$2:P$651,'Pres Converted'!$D$2:$D$651,$BF61,'Pres Converted'!$C$2:$C$651,"ED",'Pres Converted'!$B$2:$B$651,$BE61)</f>
        <v>240</v>
      </c>
      <c r="BP61" s="211">
        <f>SUMIFS('Pres Converted'!Q$2:Q$651,'Pres Converted'!$D$2:$D$651,$BF61,'Pres Converted'!$C$2:$C$651,"ED",'Pres Converted'!$B$2:$B$651,$BE61)</f>
        <v>11</v>
      </c>
      <c r="BQ61" s="211">
        <f>SUMIFS('Pres Converted'!R$2:R$651,'Pres Converted'!$D$2:$D$651,$BF61,'Pres Converted'!$C$2:$C$651,"ED",'Pres Converted'!$B$2:$B$651,$BE61)</f>
        <v>0</v>
      </c>
      <c r="BR61" s="211">
        <f>BG61/SUMIF('BY HD'!$A$3:$A$42,$BE61,'BY HD'!$B$3:$B$42)</f>
        <v>0.36481481481481481</v>
      </c>
      <c r="BS61" s="211">
        <f>$BR61*SUMIF('BY HD'!$A$3:$A$42,$BE61,'BY HD'!W$3:W$42)</f>
        <v>94.12222222222222</v>
      </c>
      <c r="BT61" s="211">
        <f>$BR61*SUMIF('BY HD'!$A$3:$A$42,$BE61,'BY HD'!X$3:X$42)</f>
        <v>28.82037037037037</v>
      </c>
      <c r="BU61" s="211">
        <f>$BR61*SUMIF('BY HD'!$A$3:$A$42,$BE61,'BY HD'!Y$3:Y$42)</f>
        <v>43.048148148148151</v>
      </c>
      <c r="BV61" s="211">
        <f>$BR61*SUMIF('BY HD'!$A$3:$A$42,$BE61,'BY HD'!Z$3:Z$42)</f>
        <v>0</v>
      </c>
      <c r="BW61" s="211">
        <f>$BR61*SUMIF('BY HD'!$A$3:$A$42,$BE61,'BY HD'!AA$3:AA$42)</f>
        <v>0.36481481481481481</v>
      </c>
      <c r="BX61" s="211">
        <f>$BR61*SUMIF('BY HD'!$A$3:$A$42,$BE61,'BY HD'!AB$3:AB$42)</f>
        <v>0.36481481481481481</v>
      </c>
      <c r="BY61" s="211">
        <f>$BR61*SUMIF('BY HD'!$A$3:$A$42,$BE61,'BY HD'!AC$3:AC$42)</f>
        <v>0.36481481481481481</v>
      </c>
      <c r="BZ61" s="211">
        <f>$BR61*SUMIF('BY HD'!$A$3:$A$42,$BE61,'BY HD'!AD$3:AD$42)</f>
        <v>0.72962962962962963</v>
      </c>
      <c r="CA61" s="211">
        <f>$BR61*SUMIF('BY HD'!$A$3:$A$42,$BE61,'BY HD'!AE$3:AE$42)</f>
        <v>19.7</v>
      </c>
      <c r="CB61" s="211">
        <f>$BR61*SUMIF('BY HD'!$A$3:$A$42,$BE61,'BY HD'!AF$3:AF$42)</f>
        <v>0</v>
      </c>
      <c r="CC61" s="211">
        <f>$BR61*SUMIF('BY HD'!$A$3:$A$42,$BE61,'BY HD'!AG$3:AG$42)</f>
        <v>0.72962962962962963</v>
      </c>
      <c r="CD61" s="211">
        <f>$BR61*SUMIF('BY HD'!$A$3:$A$42,$BE61,'BY HD'!AR$3:AR$42)</f>
        <v>104.33703703703704</v>
      </c>
      <c r="CE61" s="211">
        <f>$BR61*SUMIF('BY HD'!$A$3:$A$42,$BE61,'BY HD'!AS$3:AS$42)</f>
        <v>45.237037037037034</v>
      </c>
      <c r="CF61" s="211">
        <f>$BR61*SUMIF('BY HD'!$A$3:$A$42,$BE61,'BY HD'!AT$3:AT$42)</f>
        <v>37.211111111111109</v>
      </c>
      <c r="CG61" s="211">
        <f>$BR61*SUMIF('BY HD'!$A$3:$A$42,$BE61,'BY HD'!AU$3:AU$42)</f>
        <v>0.36481481481481481</v>
      </c>
      <c r="CH61" s="211">
        <f>$BR61*SUMIF('BY HD'!$A$3:$A$42,$BE61,'BY HD'!AV$3:AV$42)</f>
        <v>0.72962962962962963</v>
      </c>
      <c r="CI61" s="211">
        <f>$BR61*SUMIF('BY HD'!$A$3:$A$42,$BE61,'BY HD'!AW$3:AW$42)</f>
        <v>0.36481481481481481</v>
      </c>
      <c r="CJ61" s="211">
        <f>$BR61*SUMIF('BY HD'!$A$3:$A$42,$BE61,'BY HD'!AX$3:AX$42)</f>
        <v>0.72962962962962963</v>
      </c>
      <c r="CK61" s="211">
        <f>$BR61*SUMIF('BY HD'!$A$3:$A$42,$BE61,'BY HD'!AY$3:AY$42)</f>
        <v>0.36481481481481481</v>
      </c>
      <c r="CL61" s="211">
        <f>$BR61*SUMIF('BY HD'!$A$3:$A$42,$BE61,'BY HD'!AZ$3:AZ$42)</f>
        <v>19.335185185185185</v>
      </c>
      <c r="CM61" s="211">
        <f>$BR61*SUMIF('BY HD'!$A$3:$A$42,$BE61,'BY HD'!BA$3:BA$42)</f>
        <v>0</v>
      </c>
      <c r="CN61" s="211">
        <f>$BR61*SUMIF('BY HD'!$A$3:$A$42,$BE61,'BY HD'!BB$3:BB$42)</f>
        <v>0</v>
      </c>
      <c r="CO61" s="211">
        <f t="shared" si="39"/>
        <v>1774.4592592592592</v>
      </c>
      <c r="CP61" s="211">
        <f t="shared" si="40"/>
        <v>756.05740740740737</v>
      </c>
      <c r="CQ61" s="211">
        <f t="shared" si="41"/>
        <v>700.25925925925924</v>
      </c>
      <c r="CR61" s="211">
        <f t="shared" si="42"/>
        <v>3.3648148148148147</v>
      </c>
      <c r="CS61" s="211">
        <f t="shared" si="43"/>
        <v>4.094444444444445</v>
      </c>
      <c r="CT61" s="211">
        <f t="shared" si="44"/>
        <v>7.7296296296296294</v>
      </c>
      <c r="CU61" s="211">
        <f t="shared" si="45"/>
        <v>5.094444444444445</v>
      </c>
      <c r="CV61" s="211">
        <f t="shared" si="46"/>
        <v>7.094444444444445</v>
      </c>
      <c r="CW61" s="211">
        <f t="shared" si="47"/>
        <v>279.03518518518518</v>
      </c>
      <c r="CX61" s="211">
        <f t="shared" si="22"/>
        <v>11</v>
      </c>
      <c r="CY61" s="211">
        <f t="shared" si="23"/>
        <v>0.72962962962962963</v>
      </c>
      <c r="CZ61" s="211"/>
      <c r="DA61" s="211"/>
      <c r="DB61" s="211"/>
    </row>
    <row r="62" spans="1:106" x14ac:dyDescent="0.25">
      <c r="A62" s="211" t="s">
        <v>6009</v>
      </c>
      <c r="B62" s="211" t="s">
        <v>5926</v>
      </c>
      <c r="C62" s="211" t="s">
        <v>5926</v>
      </c>
      <c r="D62">
        <f t="shared" ref="D62:N62" si="73">SUMIF($BF$3:$BF$70,$C95,CO$3:CO$70)</f>
        <v>321.27857142857147</v>
      </c>
      <c r="E62">
        <f t="shared" si="73"/>
        <v>122.59166666666667</v>
      </c>
      <c r="F62">
        <f t="shared" si="73"/>
        <v>110.4797619047619</v>
      </c>
      <c r="G62">
        <f t="shared" si="73"/>
        <v>1.5595238095238095</v>
      </c>
      <c r="H62">
        <f t="shared" si="73"/>
        <v>0.33571428571428574</v>
      </c>
      <c r="I62">
        <f t="shared" si="73"/>
        <v>0</v>
      </c>
      <c r="J62">
        <f t="shared" si="73"/>
        <v>1.055952380952381</v>
      </c>
      <c r="K62">
        <f t="shared" si="73"/>
        <v>0.44761904761904764</v>
      </c>
      <c r="L62">
        <f t="shared" si="73"/>
        <v>84.584523809523816</v>
      </c>
      <c r="M62">
        <f t="shared" si="73"/>
        <v>0.11190476190476191</v>
      </c>
      <c r="N62">
        <f t="shared" si="73"/>
        <v>0.11190476190476191</v>
      </c>
      <c r="O62">
        <f t="shared" si="28"/>
        <v>0.38157436433298497</v>
      </c>
      <c r="P62">
        <f t="shared" si="29"/>
        <v>4.8541171065015522E-3</v>
      </c>
      <c r="Q62">
        <f t="shared" si="30"/>
        <v>0.34387528995012484</v>
      </c>
      <c r="R62">
        <f t="shared" si="31"/>
        <v>1.3932427725531172E-3</v>
      </c>
      <c r="S62">
        <f t="shared" si="32"/>
        <v>0.26327471338476471</v>
      </c>
      <c r="T62">
        <f t="shared" si="33"/>
        <v>1.0449320794148379E-3</v>
      </c>
      <c r="U62">
        <f t="shared" si="34"/>
        <v>0</v>
      </c>
      <c r="V62">
        <f t="shared" si="35"/>
        <v>3.2867189873792952E-3</v>
      </c>
      <c r="W62">
        <f t="shared" si="36"/>
        <v>3.4831069313827931E-4</v>
      </c>
      <c r="X62">
        <f t="shared" si="37"/>
        <v>3.4831069313827931E-4</v>
      </c>
      <c r="Y62" s="193">
        <f t="shared" si="38"/>
        <v>0.38157436433298497</v>
      </c>
      <c r="AT62" s="193">
        <v>25</v>
      </c>
      <c r="AU62" s="198">
        <v>0</v>
      </c>
      <c r="BE62" s="211" t="s">
        <v>6059</v>
      </c>
      <c r="BF62" s="211" t="s">
        <v>5940</v>
      </c>
      <c r="BG62" s="211">
        <f>SUMIFS('Pres Converted'!$S$2:S$651,'Pres Converted'!$D$2:$D$651,$BF62,'Pres Converted'!$C$2:$C$651,"ED",'Pres Converted'!$B$2:$B$651,$BE62)</f>
        <v>2269</v>
      </c>
      <c r="BH62" s="211">
        <f>SUMIFS('Pres Converted'!I$2:I$651,'Pres Converted'!$D$2:$D$651,$BF62,'Pres Converted'!$C$2:$C$651,"ED",'Pres Converted'!$B$2:$B$651,$BE62)</f>
        <v>895</v>
      </c>
      <c r="BI62" s="211">
        <f>SUMIFS('Pres Converted'!J$2:J$651,'Pres Converted'!$D$2:$D$651,$BF62,'Pres Converted'!$C$2:$C$651,"ED",'Pres Converted'!$B$2:$B$651,$BE62)</f>
        <v>874</v>
      </c>
      <c r="BJ62" s="211">
        <f>SUMIFS('Pres Converted'!K$2:K$651,'Pres Converted'!$D$2:$D$651,$BF62,'Pres Converted'!$C$2:$C$651,"ED",'Pres Converted'!$B$2:$B$651,$BE62)</f>
        <v>9</v>
      </c>
      <c r="BK62" s="211">
        <f>SUMIFS('Pres Converted'!L$2:L$651,'Pres Converted'!$D$2:$D$651,$BF62,'Pres Converted'!$C$2:$C$651,"ED",'Pres Converted'!$B$2:$B$651,$BE62)</f>
        <v>3</v>
      </c>
      <c r="BL62" s="211">
        <f>SUMIFS('Pres Converted'!M$2:M$651,'Pres Converted'!$D$2:$D$651,$BF62,'Pres Converted'!$C$2:$C$651,"ED",'Pres Converted'!$B$2:$B$651,$BE62)</f>
        <v>5</v>
      </c>
      <c r="BM62" s="211">
        <f>SUMIFS('Pres Converted'!N$2:N$651,'Pres Converted'!$D$2:$D$651,$BF62,'Pres Converted'!$C$2:$C$651,"ED",'Pres Converted'!$B$2:$B$651,$BE62)</f>
        <v>4</v>
      </c>
      <c r="BN62" s="211">
        <f>SUMIFS('Pres Converted'!O$2:O$651,'Pres Converted'!$D$2:$D$651,$BF62,'Pres Converted'!$C$2:$C$651,"ED",'Pres Converted'!$B$2:$B$651,$BE62)</f>
        <v>8</v>
      </c>
      <c r="BO62" s="211">
        <f>SUMIFS('Pres Converted'!P$2:P$651,'Pres Converted'!$D$2:$D$651,$BF62,'Pres Converted'!$C$2:$C$651,"ED",'Pres Converted'!$B$2:$B$651,$BE62)</f>
        <v>456</v>
      </c>
      <c r="BP62" s="211">
        <f>SUMIFS('Pres Converted'!Q$2:Q$651,'Pres Converted'!$D$2:$D$651,$BF62,'Pres Converted'!$C$2:$C$651,"ED",'Pres Converted'!$B$2:$B$651,$BE62)</f>
        <v>13</v>
      </c>
      <c r="BQ62" s="211">
        <f>SUMIFS('Pres Converted'!R$2:R$651,'Pres Converted'!$D$2:$D$651,$BF62,'Pres Converted'!$C$2:$C$651,"ED",'Pres Converted'!$B$2:$B$651,$BE62)</f>
        <v>2</v>
      </c>
      <c r="BR62" s="211">
        <f>BG62/SUMIF('BY HD'!$A$3:$A$42,$BE62,'BY HD'!$B$3:$B$42)</f>
        <v>0.52523148148148147</v>
      </c>
      <c r="BS62" s="211">
        <f>$BR62*SUMIF('BY HD'!$A$3:$A$42,$BE62,'BY HD'!W$3:W$42)</f>
        <v>135.50972222222222</v>
      </c>
      <c r="BT62" s="211">
        <f>$BR62*SUMIF('BY HD'!$A$3:$A$42,$BE62,'BY HD'!X$3:X$42)</f>
        <v>41.493287037037035</v>
      </c>
      <c r="BU62" s="211">
        <f>$BR62*SUMIF('BY HD'!$A$3:$A$42,$BE62,'BY HD'!Y$3:Y$42)</f>
        <v>61.977314814814811</v>
      </c>
      <c r="BV62" s="211">
        <f>$BR62*SUMIF('BY HD'!$A$3:$A$42,$BE62,'BY HD'!Z$3:Z$42)</f>
        <v>0</v>
      </c>
      <c r="BW62" s="211">
        <f>$BR62*SUMIF('BY HD'!$A$3:$A$42,$BE62,'BY HD'!AA$3:AA$42)</f>
        <v>0.52523148148148147</v>
      </c>
      <c r="BX62" s="211">
        <f>$BR62*SUMIF('BY HD'!$A$3:$A$42,$BE62,'BY HD'!AB$3:AB$42)</f>
        <v>0.52523148148148147</v>
      </c>
      <c r="BY62" s="211">
        <f>$BR62*SUMIF('BY HD'!$A$3:$A$42,$BE62,'BY HD'!AC$3:AC$42)</f>
        <v>0.52523148148148147</v>
      </c>
      <c r="BZ62" s="211">
        <f>$BR62*SUMIF('BY HD'!$A$3:$A$42,$BE62,'BY HD'!AD$3:AD$42)</f>
        <v>1.0504629629629629</v>
      </c>
      <c r="CA62" s="211">
        <f>$BR62*SUMIF('BY HD'!$A$3:$A$42,$BE62,'BY HD'!AE$3:AE$42)</f>
        <v>28.362500000000001</v>
      </c>
      <c r="CB62" s="211">
        <f>$BR62*SUMIF('BY HD'!$A$3:$A$42,$BE62,'BY HD'!AF$3:AF$42)</f>
        <v>0</v>
      </c>
      <c r="CC62" s="211">
        <f>$BR62*SUMIF('BY HD'!$A$3:$A$42,$BE62,'BY HD'!AG$3:AG$42)</f>
        <v>1.0504629629629629</v>
      </c>
      <c r="CD62" s="211">
        <f>$BR62*SUMIF('BY HD'!$A$3:$A$42,$BE62,'BY HD'!AR$3:AR$42)</f>
        <v>150.21620370370371</v>
      </c>
      <c r="CE62" s="211">
        <f>$BR62*SUMIF('BY HD'!$A$3:$A$42,$BE62,'BY HD'!AS$3:AS$42)</f>
        <v>65.128703703703707</v>
      </c>
      <c r="CF62" s="211">
        <f>$BR62*SUMIF('BY HD'!$A$3:$A$42,$BE62,'BY HD'!AT$3:AT$42)</f>
        <v>53.573611111111113</v>
      </c>
      <c r="CG62" s="211">
        <f>$BR62*SUMIF('BY HD'!$A$3:$A$42,$BE62,'BY HD'!AU$3:AU$42)</f>
        <v>0.52523148148148147</v>
      </c>
      <c r="CH62" s="211">
        <f>$BR62*SUMIF('BY HD'!$A$3:$A$42,$BE62,'BY HD'!AV$3:AV$42)</f>
        <v>1.0504629629629629</v>
      </c>
      <c r="CI62" s="211">
        <f>$BR62*SUMIF('BY HD'!$A$3:$A$42,$BE62,'BY HD'!AW$3:AW$42)</f>
        <v>0.52523148148148147</v>
      </c>
      <c r="CJ62" s="211">
        <f>$BR62*SUMIF('BY HD'!$A$3:$A$42,$BE62,'BY HD'!AX$3:AX$42)</f>
        <v>1.0504629629629629</v>
      </c>
      <c r="CK62" s="211">
        <f>$BR62*SUMIF('BY HD'!$A$3:$A$42,$BE62,'BY HD'!AY$3:AY$42)</f>
        <v>0.52523148148148147</v>
      </c>
      <c r="CL62" s="211">
        <f>$BR62*SUMIF('BY HD'!$A$3:$A$42,$BE62,'BY HD'!AZ$3:AZ$42)</f>
        <v>27.837268518518517</v>
      </c>
      <c r="CM62" s="211">
        <f>$BR62*SUMIF('BY HD'!$A$3:$A$42,$BE62,'BY HD'!BA$3:BA$42)</f>
        <v>0</v>
      </c>
      <c r="CN62" s="211">
        <f>$BR62*SUMIF('BY HD'!$A$3:$A$42,$BE62,'BY HD'!BB$3:BB$42)</f>
        <v>0</v>
      </c>
      <c r="CO62" s="211">
        <f t="shared" si="39"/>
        <v>2554.7259259259258</v>
      </c>
      <c r="CP62" s="211">
        <f t="shared" si="40"/>
        <v>1001.6219907407408</v>
      </c>
      <c r="CQ62" s="211">
        <f t="shared" si="41"/>
        <v>989.55092592592587</v>
      </c>
      <c r="CR62" s="211">
        <f t="shared" si="42"/>
        <v>9.525231481481482</v>
      </c>
      <c r="CS62" s="211">
        <f t="shared" si="43"/>
        <v>4.5756944444444443</v>
      </c>
      <c r="CT62" s="211">
        <f t="shared" si="44"/>
        <v>6.0504629629629632</v>
      </c>
      <c r="CU62" s="211">
        <f t="shared" si="45"/>
        <v>5.5756944444444443</v>
      </c>
      <c r="CV62" s="211">
        <f t="shared" si="46"/>
        <v>9.5756944444444443</v>
      </c>
      <c r="CW62" s="211">
        <f t="shared" si="47"/>
        <v>512.19976851851857</v>
      </c>
      <c r="CX62" s="211">
        <f t="shared" si="22"/>
        <v>13</v>
      </c>
      <c r="CY62" s="211">
        <f t="shared" si="23"/>
        <v>3.0504629629629632</v>
      </c>
      <c r="CZ62" s="211"/>
      <c r="DA62" s="211"/>
      <c r="DB62" s="211"/>
    </row>
    <row r="63" spans="1:106" x14ac:dyDescent="0.25">
      <c r="A63" s="211" t="s">
        <v>6010</v>
      </c>
      <c r="B63" s="211" t="s">
        <v>6011</v>
      </c>
      <c r="C63" s="211" t="s">
        <v>5935</v>
      </c>
      <c r="D63">
        <f t="shared" ref="D63:N63" si="74">SUMIF($BF$3:$BF$70,$C96,CO$3:CO$70)</f>
        <v>2911.5461634072685</v>
      </c>
      <c r="E63">
        <f t="shared" si="74"/>
        <v>1078.1076891801879</v>
      </c>
      <c r="F63">
        <f t="shared" si="74"/>
        <v>1038.6951080392066</v>
      </c>
      <c r="G63">
        <f t="shared" si="74"/>
        <v>3.5288264670387415</v>
      </c>
      <c r="H63">
        <f t="shared" si="74"/>
        <v>18.662728524631103</v>
      </c>
      <c r="I63">
        <f t="shared" si="74"/>
        <v>2.9959219643173167</v>
      </c>
      <c r="J63">
        <f t="shared" si="74"/>
        <v>11.1851929092805</v>
      </c>
      <c r="K63">
        <f t="shared" si="74"/>
        <v>10.094915689741551</v>
      </c>
      <c r="L63">
        <f t="shared" si="74"/>
        <v>735.50818635815085</v>
      </c>
      <c r="M63">
        <f t="shared" si="74"/>
        <v>8.9301129588744672</v>
      </c>
      <c r="N63">
        <f t="shared" si="74"/>
        <v>3.8374813158395757</v>
      </c>
      <c r="O63">
        <f t="shared" si="28"/>
        <v>0.37028699827260186</v>
      </c>
      <c r="P63">
        <f t="shared" si="29"/>
        <v>1.212011168289049E-3</v>
      </c>
      <c r="Q63">
        <f t="shared" si="30"/>
        <v>0.35675034835225228</v>
      </c>
      <c r="R63">
        <f t="shared" si="31"/>
        <v>3.4672009726707774E-3</v>
      </c>
      <c r="S63">
        <f t="shared" si="32"/>
        <v>0.25261773129415693</v>
      </c>
      <c r="T63">
        <f t="shared" si="33"/>
        <v>6.4099030127658498E-3</v>
      </c>
      <c r="U63">
        <f t="shared" si="34"/>
        <v>1.0289797228601406E-3</v>
      </c>
      <c r="V63">
        <f t="shared" si="35"/>
        <v>3.8416677193230235E-3</v>
      </c>
      <c r="W63">
        <f t="shared" si="36"/>
        <v>3.0671376848182635E-3</v>
      </c>
      <c r="X63">
        <f t="shared" si="37"/>
        <v>1.3180218002618656E-3</v>
      </c>
      <c r="Y63" s="193">
        <f t="shared" si="38"/>
        <v>0.37028699827260186</v>
      </c>
      <c r="AT63" s="193">
        <v>26</v>
      </c>
      <c r="AU63" s="198" t="s">
        <v>5930</v>
      </c>
      <c r="BE63" s="211" t="s">
        <v>6059</v>
      </c>
      <c r="BF63" s="211" t="s">
        <v>5936</v>
      </c>
      <c r="BG63" s="211">
        <f>SUMIFS('Pres Converted'!$S$2:S$651,'Pres Converted'!$D$2:$D$651,$BF63,'Pres Converted'!$C$2:$C$651,"ED",'Pres Converted'!$B$2:$B$651,$BE63)</f>
        <v>475</v>
      </c>
      <c r="BH63" s="211">
        <f>SUMIFS('Pres Converted'!I$2:I$651,'Pres Converted'!$D$2:$D$651,$BF63,'Pres Converted'!$C$2:$C$651,"ED",'Pres Converted'!$B$2:$B$651,$BE63)</f>
        <v>231</v>
      </c>
      <c r="BI63" s="211">
        <f>SUMIFS('Pres Converted'!J$2:J$651,'Pres Converted'!$D$2:$D$651,$BF63,'Pres Converted'!$C$2:$C$651,"ED",'Pres Converted'!$B$2:$B$651,$BE63)</f>
        <v>183</v>
      </c>
      <c r="BJ63" s="211">
        <f>SUMIFS('Pres Converted'!K$2:K$651,'Pres Converted'!$D$2:$D$651,$BF63,'Pres Converted'!$C$2:$C$651,"ED",'Pres Converted'!$B$2:$B$651,$BE63)</f>
        <v>5</v>
      </c>
      <c r="BK63" s="211">
        <f>SUMIFS('Pres Converted'!L$2:L$651,'Pres Converted'!$D$2:$D$651,$BF63,'Pres Converted'!$C$2:$C$651,"ED",'Pres Converted'!$B$2:$B$651,$BE63)</f>
        <v>1</v>
      </c>
      <c r="BL63" s="211">
        <f>SUMIFS('Pres Converted'!M$2:M$651,'Pres Converted'!$D$2:$D$651,$BF63,'Pres Converted'!$C$2:$C$651,"ED",'Pres Converted'!$B$2:$B$651,$BE63)</f>
        <v>2</v>
      </c>
      <c r="BM63" s="211">
        <f>SUMIFS('Pres Converted'!N$2:N$651,'Pres Converted'!$D$2:$D$651,$BF63,'Pres Converted'!$C$2:$C$651,"ED",'Pres Converted'!$B$2:$B$651,$BE63)</f>
        <v>2</v>
      </c>
      <c r="BN63" s="211">
        <f>SUMIFS('Pres Converted'!O$2:O$651,'Pres Converted'!$D$2:$D$651,$BF63,'Pres Converted'!$C$2:$C$651,"ED",'Pres Converted'!$B$2:$B$651,$BE63)</f>
        <v>0</v>
      </c>
      <c r="BO63" s="211">
        <f>SUMIFS('Pres Converted'!P$2:P$651,'Pres Converted'!$D$2:$D$651,$BF63,'Pres Converted'!$C$2:$C$651,"ED",'Pres Converted'!$B$2:$B$651,$BE63)</f>
        <v>47</v>
      </c>
      <c r="BP63" s="211">
        <f>SUMIFS('Pres Converted'!Q$2:Q$651,'Pres Converted'!$D$2:$D$651,$BF63,'Pres Converted'!$C$2:$C$651,"ED",'Pres Converted'!$B$2:$B$651,$BE63)</f>
        <v>4</v>
      </c>
      <c r="BQ63" s="211">
        <f>SUMIFS('Pres Converted'!R$2:R$651,'Pres Converted'!$D$2:$D$651,$BF63,'Pres Converted'!$C$2:$C$651,"ED",'Pres Converted'!$B$2:$B$651,$BE63)</f>
        <v>0</v>
      </c>
      <c r="BR63" s="211">
        <f>BG63/SUMIF('BY HD'!$A$3:$A$42,$BE63,'BY HD'!$B$3:$B$42)</f>
        <v>0.10995370370370371</v>
      </c>
      <c r="BS63" s="211">
        <f>$BR63*SUMIF('BY HD'!$A$3:$A$42,$BE63,'BY HD'!W$3:W$42)</f>
        <v>28.368055555555557</v>
      </c>
      <c r="BT63" s="211">
        <f>$BR63*SUMIF('BY HD'!$A$3:$A$42,$BE63,'BY HD'!X$3:X$42)</f>
        <v>8.6863425925925934</v>
      </c>
      <c r="BU63" s="211">
        <f>$BR63*SUMIF('BY HD'!$A$3:$A$42,$BE63,'BY HD'!Y$3:Y$42)</f>
        <v>12.974537037037038</v>
      </c>
      <c r="BV63" s="211">
        <f>$BR63*SUMIF('BY HD'!$A$3:$A$42,$BE63,'BY HD'!Z$3:Z$42)</f>
        <v>0</v>
      </c>
      <c r="BW63" s="211">
        <f>$BR63*SUMIF('BY HD'!$A$3:$A$42,$BE63,'BY HD'!AA$3:AA$42)</f>
        <v>0.10995370370370371</v>
      </c>
      <c r="BX63" s="211">
        <f>$BR63*SUMIF('BY HD'!$A$3:$A$42,$BE63,'BY HD'!AB$3:AB$42)</f>
        <v>0.10995370370370371</v>
      </c>
      <c r="BY63" s="211">
        <f>$BR63*SUMIF('BY HD'!$A$3:$A$42,$BE63,'BY HD'!AC$3:AC$42)</f>
        <v>0.10995370370370371</v>
      </c>
      <c r="BZ63" s="211">
        <f>$BR63*SUMIF('BY HD'!$A$3:$A$42,$BE63,'BY HD'!AD$3:AD$42)</f>
        <v>0.21990740740740741</v>
      </c>
      <c r="CA63" s="211">
        <f>$BR63*SUMIF('BY HD'!$A$3:$A$42,$BE63,'BY HD'!AE$3:AE$42)</f>
        <v>5.9375</v>
      </c>
      <c r="CB63" s="211">
        <f>$BR63*SUMIF('BY HD'!$A$3:$A$42,$BE63,'BY HD'!AF$3:AF$42)</f>
        <v>0</v>
      </c>
      <c r="CC63" s="211">
        <f>$BR63*SUMIF('BY HD'!$A$3:$A$42,$BE63,'BY HD'!AG$3:AG$42)</f>
        <v>0.21990740740740741</v>
      </c>
      <c r="CD63" s="211">
        <f>$BR63*SUMIF('BY HD'!$A$3:$A$42,$BE63,'BY HD'!AR$3:AR$42)</f>
        <v>31.44675925925926</v>
      </c>
      <c r="CE63" s="211">
        <f>$BR63*SUMIF('BY HD'!$A$3:$A$42,$BE63,'BY HD'!AS$3:AS$42)</f>
        <v>13.63425925925926</v>
      </c>
      <c r="CF63" s="211">
        <f>$BR63*SUMIF('BY HD'!$A$3:$A$42,$BE63,'BY HD'!AT$3:AT$42)</f>
        <v>11.215277777777779</v>
      </c>
      <c r="CG63" s="211">
        <f>$BR63*SUMIF('BY HD'!$A$3:$A$42,$BE63,'BY HD'!AU$3:AU$42)</f>
        <v>0.10995370370370371</v>
      </c>
      <c r="CH63" s="211">
        <f>$BR63*SUMIF('BY HD'!$A$3:$A$42,$BE63,'BY HD'!AV$3:AV$42)</f>
        <v>0.21990740740740741</v>
      </c>
      <c r="CI63" s="211">
        <f>$BR63*SUMIF('BY HD'!$A$3:$A$42,$BE63,'BY HD'!AW$3:AW$42)</f>
        <v>0.10995370370370371</v>
      </c>
      <c r="CJ63" s="211">
        <f>$BR63*SUMIF('BY HD'!$A$3:$A$42,$BE63,'BY HD'!AX$3:AX$42)</f>
        <v>0.21990740740740741</v>
      </c>
      <c r="CK63" s="211">
        <f>$BR63*SUMIF('BY HD'!$A$3:$A$42,$BE63,'BY HD'!AY$3:AY$42)</f>
        <v>0.10995370370370371</v>
      </c>
      <c r="CL63" s="211">
        <f>$BR63*SUMIF('BY HD'!$A$3:$A$42,$BE63,'BY HD'!AZ$3:AZ$42)</f>
        <v>5.8275462962962967</v>
      </c>
      <c r="CM63" s="211">
        <f>$BR63*SUMIF('BY HD'!$A$3:$A$42,$BE63,'BY HD'!BA$3:BA$42)</f>
        <v>0</v>
      </c>
      <c r="CN63" s="211">
        <f>$BR63*SUMIF('BY HD'!$A$3:$A$42,$BE63,'BY HD'!BB$3:BB$42)</f>
        <v>0</v>
      </c>
      <c r="CO63" s="211">
        <f t="shared" si="39"/>
        <v>534.81481481481478</v>
      </c>
      <c r="CP63" s="211">
        <f t="shared" si="40"/>
        <v>253.32060185185185</v>
      </c>
      <c r="CQ63" s="211">
        <f t="shared" si="41"/>
        <v>207.18981481481481</v>
      </c>
      <c r="CR63" s="211">
        <f t="shared" si="42"/>
        <v>5.1099537037037033</v>
      </c>
      <c r="CS63" s="211">
        <f t="shared" si="43"/>
        <v>1.3298611111111112</v>
      </c>
      <c r="CT63" s="211">
        <f t="shared" si="44"/>
        <v>2.2199074074074074</v>
      </c>
      <c r="CU63" s="211">
        <f t="shared" si="45"/>
        <v>2.3298611111111112</v>
      </c>
      <c r="CV63" s="211">
        <f t="shared" si="46"/>
        <v>0.3298611111111111</v>
      </c>
      <c r="CW63" s="211">
        <f t="shared" si="47"/>
        <v>58.765046296296298</v>
      </c>
      <c r="CX63" s="211">
        <f t="shared" si="22"/>
        <v>4</v>
      </c>
      <c r="CY63" s="211">
        <f t="shared" si="23"/>
        <v>0.21990740740740741</v>
      </c>
      <c r="CZ63" s="211"/>
      <c r="DA63" s="211"/>
      <c r="DB63" s="211"/>
    </row>
    <row r="64" spans="1:106" x14ac:dyDescent="0.25">
      <c r="B64" s="211" t="s">
        <v>5968</v>
      </c>
      <c r="D64">
        <f>SUM(D35:D63)</f>
        <v>258447.99999999997</v>
      </c>
      <c r="E64">
        <f t="shared" ref="E64" si="75">SUM(E35:E63)</f>
        <v>101972.00000000001</v>
      </c>
      <c r="F64">
        <f t="shared" ref="F64" si="76">SUM(F35:F63)</f>
        <v>78271.999999999971</v>
      </c>
      <c r="G64">
        <f t="shared" ref="G64" si="77">SUM(G35:G63)</f>
        <v>329.99999999999994</v>
      </c>
      <c r="H64">
        <f t="shared" ref="H64" si="78">SUM(H35:H63)</f>
        <v>1378.9999999999995</v>
      </c>
      <c r="I64">
        <f t="shared" ref="I64" si="79">SUM(I35:I63)</f>
        <v>433</v>
      </c>
      <c r="J64">
        <f t="shared" ref="J64" si="80">SUM(J35:J63)</f>
        <v>468.99999999999994</v>
      </c>
      <c r="K64">
        <f t="shared" ref="K64" si="81">SUM(K35:K63)</f>
        <v>1378.0000000000005</v>
      </c>
      <c r="L64">
        <f t="shared" ref="L64" si="82">SUM(L35:L63)</f>
        <v>73473</v>
      </c>
      <c r="M64">
        <f t="shared" ref="M64" si="83">SUM(M35:M63)</f>
        <v>377.00000000000006</v>
      </c>
      <c r="N64">
        <f t="shared" ref="N64" si="84">SUM(N35:N63)</f>
        <v>365</v>
      </c>
      <c r="O64">
        <f t="shared" si="28"/>
        <v>0.39455519098619463</v>
      </c>
      <c r="P64">
        <f t="shared" si="29"/>
        <v>1.2768525970407972E-3</v>
      </c>
      <c r="Q64">
        <f t="shared" si="30"/>
        <v>0.30285395901690082</v>
      </c>
      <c r="R64">
        <f t="shared" si="31"/>
        <v>5.3318269052188474E-3</v>
      </c>
      <c r="S64">
        <f t="shared" si="32"/>
        <v>0.28428542685569247</v>
      </c>
      <c r="T64">
        <f t="shared" si="33"/>
        <v>5.3356961555129064E-3</v>
      </c>
      <c r="U64">
        <f t="shared" si="34"/>
        <v>1.6753853773292888E-3</v>
      </c>
      <c r="V64">
        <f t="shared" si="35"/>
        <v>1.8146783879155574E-3</v>
      </c>
      <c r="W64">
        <f t="shared" si="36"/>
        <v>1.4587073608617598E-3</v>
      </c>
      <c r="X64">
        <f t="shared" si="37"/>
        <v>1.4122763573330033E-3</v>
      </c>
      <c r="Y64" s="193">
        <f t="shared" si="38"/>
        <v>0.39455519098619463</v>
      </c>
      <c r="AT64" s="193">
        <v>26</v>
      </c>
      <c r="AU64" s="198">
        <v>0</v>
      </c>
      <c r="BE64" s="211" t="s">
        <v>6060</v>
      </c>
      <c r="BF64" s="211" t="s">
        <v>5936</v>
      </c>
      <c r="BG64" s="211">
        <f>SUMIFS('Pres Converted'!$S$2:S$651,'Pres Converted'!$D$2:$D$651,$BF64,'Pres Converted'!$C$2:$C$651,"ED",'Pres Converted'!$B$2:$B$651,$BE64)</f>
        <v>2755</v>
      </c>
      <c r="BH64" s="211">
        <f>SUMIFS('Pres Converted'!I$2:I$651,'Pres Converted'!$D$2:$D$651,$BF64,'Pres Converted'!$C$2:$C$651,"ED",'Pres Converted'!$B$2:$B$651,$BE64)</f>
        <v>1077</v>
      </c>
      <c r="BI64" s="211">
        <f>SUMIFS('Pres Converted'!J$2:J$651,'Pres Converted'!$D$2:$D$651,$BF64,'Pres Converted'!$C$2:$C$651,"ED",'Pres Converted'!$B$2:$B$651,$BE64)</f>
        <v>1152</v>
      </c>
      <c r="BJ64" s="211">
        <f>SUMIFS('Pres Converted'!K$2:K$651,'Pres Converted'!$D$2:$D$651,$BF64,'Pres Converted'!$C$2:$C$651,"ED",'Pres Converted'!$B$2:$B$651,$BE64)</f>
        <v>8</v>
      </c>
      <c r="BK64" s="211">
        <f>SUMIFS('Pres Converted'!L$2:L$651,'Pres Converted'!$D$2:$D$651,$BF64,'Pres Converted'!$C$2:$C$651,"ED",'Pres Converted'!$B$2:$B$651,$BE64)</f>
        <v>8</v>
      </c>
      <c r="BL64" s="211">
        <f>SUMIFS('Pres Converted'!M$2:M$651,'Pres Converted'!$D$2:$D$651,$BF64,'Pres Converted'!$C$2:$C$651,"ED",'Pres Converted'!$B$2:$B$651,$BE64)</f>
        <v>7</v>
      </c>
      <c r="BM64" s="211">
        <f>SUMIFS('Pres Converted'!N$2:N$651,'Pres Converted'!$D$2:$D$651,$BF64,'Pres Converted'!$C$2:$C$651,"ED",'Pres Converted'!$B$2:$B$651,$BE64)</f>
        <v>7</v>
      </c>
      <c r="BN64" s="211">
        <f>SUMIFS('Pres Converted'!O$2:O$651,'Pres Converted'!$D$2:$D$651,$BF64,'Pres Converted'!$C$2:$C$651,"ED",'Pres Converted'!$B$2:$B$651,$BE64)</f>
        <v>11</v>
      </c>
      <c r="BO64" s="211">
        <f>SUMIFS('Pres Converted'!P$2:P$651,'Pres Converted'!$D$2:$D$651,$BF64,'Pres Converted'!$C$2:$C$651,"ED",'Pres Converted'!$B$2:$B$651,$BE64)</f>
        <v>468</v>
      </c>
      <c r="BP64" s="211">
        <f>SUMIFS('Pres Converted'!Q$2:Q$651,'Pres Converted'!$D$2:$D$651,$BF64,'Pres Converted'!$C$2:$C$651,"ED",'Pres Converted'!$B$2:$B$651,$BE64)</f>
        <v>14</v>
      </c>
      <c r="BQ64" s="211">
        <f>SUMIFS('Pres Converted'!R$2:R$651,'Pres Converted'!$D$2:$D$651,$BF64,'Pres Converted'!$C$2:$C$651,"ED",'Pres Converted'!$B$2:$B$651,$BE64)</f>
        <v>3</v>
      </c>
      <c r="BR64" s="211">
        <f>BG64/SUMIF('BY HD'!$A$3:$A$42,$BE64,'BY HD'!$B$3:$B$42)</f>
        <v>0.74198761109614864</v>
      </c>
      <c r="BS64" s="211">
        <f>$BR64*SUMIF('BY HD'!$A$3:$A$42,$BE64,'BY HD'!W$3:W$42)</f>
        <v>216.66038244007541</v>
      </c>
      <c r="BT64" s="211">
        <f>$BR64*SUMIF('BY HD'!$A$3:$A$42,$BE64,'BY HD'!X$3:X$42)</f>
        <v>80.134661998384047</v>
      </c>
      <c r="BU64" s="211">
        <f>$BR64*SUMIF('BY HD'!$A$3:$A$42,$BE64,'BY HD'!Y$3:Y$42)</f>
        <v>98.684352275787774</v>
      </c>
      <c r="BV64" s="211">
        <f>$BR64*SUMIF('BY HD'!$A$3:$A$42,$BE64,'BY HD'!Z$3:Z$42)</f>
        <v>0</v>
      </c>
      <c r="BW64" s="211">
        <f>$BR64*SUMIF('BY HD'!$A$3:$A$42,$BE64,'BY HD'!AA$3:AA$42)</f>
        <v>0</v>
      </c>
      <c r="BX64" s="211">
        <f>$BR64*SUMIF('BY HD'!$A$3:$A$42,$BE64,'BY HD'!AB$3:AB$42)</f>
        <v>0.74198761109614864</v>
      </c>
      <c r="BY64" s="211">
        <f>$BR64*SUMIF('BY HD'!$A$3:$A$42,$BE64,'BY HD'!AC$3:AC$42)</f>
        <v>0.74198761109614864</v>
      </c>
      <c r="BZ64" s="211">
        <f>$BR64*SUMIF('BY HD'!$A$3:$A$42,$BE64,'BY HD'!AD$3:AD$42)</f>
        <v>0.74198761109614864</v>
      </c>
      <c r="CA64" s="211">
        <f>$BR64*SUMIF('BY HD'!$A$3:$A$42,$BE64,'BY HD'!AE$3:AE$42)</f>
        <v>35.615405332615133</v>
      </c>
      <c r="CB64" s="211">
        <f>$BR64*SUMIF('BY HD'!$A$3:$A$42,$BE64,'BY HD'!AF$3:AF$42)</f>
        <v>0</v>
      </c>
      <c r="CC64" s="211">
        <f>$BR64*SUMIF('BY HD'!$A$3:$A$42,$BE64,'BY HD'!AG$3:AG$42)</f>
        <v>0</v>
      </c>
      <c r="CD64" s="211">
        <f>$BR64*SUMIF('BY HD'!$A$3:$A$42,$BE64,'BY HD'!AR$3:AR$42)</f>
        <v>379.15566927013197</v>
      </c>
      <c r="CE64" s="211">
        <f>$BR64*SUMIF('BY HD'!$A$3:$A$42,$BE64,'BY HD'!AS$3:AS$42)</f>
        <v>146.17155938594129</v>
      </c>
      <c r="CF64" s="211">
        <f>$BR64*SUMIF('BY HD'!$A$3:$A$42,$BE64,'BY HD'!AT$3:AT$42)</f>
        <v>114.26609210880689</v>
      </c>
      <c r="CG64" s="211">
        <f>$BR64*SUMIF('BY HD'!$A$3:$A$42,$BE64,'BY HD'!AU$3:AU$42)</f>
        <v>0</v>
      </c>
      <c r="CH64" s="211">
        <f>$BR64*SUMIF('BY HD'!$A$3:$A$42,$BE64,'BY HD'!AV$3:AV$42)</f>
        <v>2.2259628332884458</v>
      </c>
      <c r="CI64" s="211">
        <f>$BR64*SUMIF('BY HD'!$A$3:$A$42,$BE64,'BY HD'!AW$3:AW$42)</f>
        <v>2.2259628332884458</v>
      </c>
      <c r="CJ64" s="211">
        <f>$BR64*SUMIF('BY HD'!$A$3:$A$42,$BE64,'BY HD'!AX$3:AX$42)</f>
        <v>1.4839752221922973</v>
      </c>
      <c r="CK64" s="211">
        <f>$BR64*SUMIF('BY HD'!$A$3:$A$42,$BE64,'BY HD'!AY$3:AY$42)</f>
        <v>0</v>
      </c>
      <c r="CL64" s="211">
        <f>$BR64*SUMIF('BY HD'!$A$3:$A$42,$BE64,'BY HD'!AZ$3:AZ$42)</f>
        <v>111.29814166442229</v>
      </c>
      <c r="CM64" s="211">
        <f>$BR64*SUMIF('BY HD'!$A$3:$A$42,$BE64,'BY HD'!BA$3:BA$42)</f>
        <v>1.4839752221922973</v>
      </c>
      <c r="CN64" s="211">
        <f>$BR64*SUMIF('BY HD'!$A$3:$A$42,$BE64,'BY HD'!BB$3:BB$42)</f>
        <v>0</v>
      </c>
      <c r="CO64" s="211">
        <f t="shared" si="39"/>
        <v>3350.8160517102074</v>
      </c>
      <c r="CP64" s="211">
        <f t="shared" si="40"/>
        <v>1303.3062213843255</v>
      </c>
      <c r="CQ64" s="211">
        <f t="shared" si="41"/>
        <v>1364.9504443845947</v>
      </c>
      <c r="CR64" s="211">
        <f t="shared" si="42"/>
        <v>8</v>
      </c>
      <c r="CS64" s="211">
        <f t="shared" si="43"/>
        <v>10.225962833288445</v>
      </c>
      <c r="CT64" s="211">
        <f t="shared" si="44"/>
        <v>9.967950444384595</v>
      </c>
      <c r="CU64" s="211">
        <f t="shared" si="45"/>
        <v>9.2259628332884454</v>
      </c>
      <c r="CV64" s="211">
        <f t="shared" si="46"/>
        <v>11.741987611096148</v>
      </c>
      <c r="CW64" s="211">
        <f t="shared" si="47"/>
        <v>614.91354699703743</v>
      </c>
      <c r="CX64" s="211">
        <f t="shared" si="22"/>
        <v>15.483975222192297</v>
      </c>
      <c r="CY64" s="211">
        <f t="shared" si="23"/>
        <v>3</v>
      </c>
      <c r="CZ64" s="211"/>
      <c r="DA64" s="211"/>
      <c r="DB64" s="211"/>
    </row>
    <row r="65" spans="1:114" x14ac:dyDescent="0.25">
      <c r="AT65" s="193">
        <v>27</v>
      </c>
      <c r="AU65" s="198" t="s">
        <v>5930</v>
      </c>
      <c r="BE65" s="211" t="s">
        <v>6060</v>
      </c>
      <c r="BF65" s="211" t="s">
        <v>5941</v>
      </c>
      <c r="BG65" s="211">
        <f>SUMIFS('Pres Converted'!$S$2:S$651,'Pres Converted'!$D$2:$D$651,$BF65,'Pres Converted'!$C$2:$C$651,"ED",'Pres Converted'!$B$2:$B$651,$BE65)</f>
        <v>958</v>
      </c>
      <c r="BH65" s="211">
        <f>SUMIFS('Pres Converted'!I$2:I$651,'Pres Converted'!$D$2:$D$651,$BF65,'Pres Converted'!$C$2:$C$651,"ED",'Pres Converted'!$B$2:$B$651,$BE65)</f>
        <v>395</v>
      </c>
      <c r="BI65" s="211">
        <f>SUMIFS('Pres Converted'!J$2:J$651,'Pres Converted'!$D$2:$D$651,$BF65,'Pres Converted'!$C$2:$C$651,"ED",'Pres Converted'!$B$2:$B$651,$BE65)</f>
        <v>358</v>
      </c>
      <c r="BJ65" s="211">
        <f>SUMIFS('Pres Converted'!K$2:K$651,'Pres Converted'!$D$2:$D$651,$BF65,'Pres Converted'!$C$2:$C$651,"ED",'Pres Converted'!$B$2:$B$651,$BE65)</f>
        <v>2</v>
      </c>
      <c r="BK65" s="211">
        <f>SUMIFS('Pres Converted'!L$2:L$651,'Pres Converted'!$D$2:$D$651,$BF65,'Pres Converted'!$C$2:$C$651,"ED",'Pres Converted'!$B$2:$B$651,$BE65)</f>
        <v>1</v>
      </c>
      <c r="BL65" s="211">
        <f>SUMIFS('Pres Converted'!M$2:M$651,'Pres Converted'!$D$2:$D$651,$BF65,'Pres Converted'!$C$2:$C$651,"ED",'Pres Converted'!$B$2:$B$651,$BE65)</f>
        <v>2</v>
      </c>
      <c r="BM65" s="211">
        <f>SUMIFS('Pres Converted'!N$2:N$651,'Pres Converted'!$D$2:$D$651,$BF65,'Pres Converted'!$C$2:$C$651,"ED",'Pres Converted'!$B$2:$B$651,$BE65)</f>
        <v>4</v>
      </c>
      <c r="BN65" s="211">
        <f>SUMIFS('Pres Converted'!O$2:O$651,'Pres Converted'!$D$2:$D$651,$BF65,'Pres Converted'!$C$2:$C$651,"ED",'Pres Converted'!$B$2:$B$651,$BE65)</f>
        <v>1</v>
      </c>
      <c r="BO65" s="211">
        <f>SUMIFS('Pres Converted'!P$2:P$651,'Pres Converted'!$D$2:$D$651,$BF65,'Pres Converted'!$C$2:$C$651,"ED",'Pres Converted'!$B$2:$B$651,$BE65)</f>
        <v>194</v>
      </c>
      <c r="BP65" s="211">
        <f>SUMIFS('Pres Converted'!Q$2:Q$651,'Pres Converted'!$D$2:$D$651,$BF65,'Pres Converted'!$C$2:$C$651,"ED",'Pres Converted'!$B$2:$B$651,$BE65)</f>
        <v>1</v>
      </c>
      <c r="BQ65" s="211">
        <f>SUMIFS('Pres Converted'!R$2:R$651,'Pres Converted'!$D$2:$D$651,$BF65,'Pres Converted'!$C$2:$C$651,"ED",'Pres Converted'!$B$2:$B$651,$BE65)</f>
        <v>0</v>
      </c>
      <c r="BR65" s="211">
        <f>BG65/SUMIF('BY HD'!$A$3:$A$42,$BE65,'BY HD'!$B$3:$B$42)</f>
        <v>0.25801238890385131</v>
      </c>
      <c r="BS65" s="211">
        <f>$BR65*SUMIF('BY HD'!$A$3:$A$42,$BE65,'BY HD'!W$3:W$42)</f>
        <v>75.339617559924577</v>
      </c>
      <c r="BT65" s="211">
        <f>$BR65*SUMIF('BY HD'!$A$3:$A$42,$BE65,'BY HD'!X$3:X$42)</f>
        <v>27.865338001615942</v>
      </c>
      <c r="BU65" s="211">
        <f>$BR65*SUMIF('BY HD'!$A$3:$A$42,$BE65,'BY HD'!Y$3:Y$42)</f>
        <v>34.315647724212226</v>
      </c>
      <c r="BV65" s="211">
        <f>$BR65*SUMIF('BY HD'!$A$3:$A$42,$BE65,'BY HD'!Z$3:Z$42)</f>
        <v>0</v>
      </c>
      <c r="BW65" s="211">
        <f>$BR65*SUMIF('BY HD'!$A$3:$A$42,$BE65,'BY HD'!AA$3:AA$42)</f>
        <v>0</v>
      </c>
      <c r="BX65" s="211">
        <f>$BR65*SUMIF('BY HD'!$A$3:$A$42,$BE65,'BY HD'!AB$3:AB$42)</f>
        <v>0.25801238890385131</v>
      </c>
      <c r="BY65" s="211">
        <f>$BR65*SUMIF('BY HD'!$A$3:$A$42,$BE65,'BY HD'!AC$3:AC$42)</f>
        <v>0.25801238890385131</v>
      </c>
      <c r="BZ65" s="211">
        <f>$BR65*SUMIF('BY HD'!$A$3:$A$42,$BE65,'BY HD'!AD$3:AD$42)</f>
        <v>0.25801238890385131</v>
      </c>
      <c r="CA65" s="211">
        <f>$BR65*SUMIF('BY HD'!$A$3:$A$42,$BE65,'BY HD'!AE$3:AE$42)</f>
        <v>12.384594667384864</v>
      </c>
      <c r="CB65" s="211">
        <f>$BR65*SUMIF('BY HD'!$A$3:$A$42,$BE65,'BY HD'!AF$3:AF$42)</f>
        <v>0</v>
      </c>
      <c r="CC65" s="211">
        <f>$BR65*SUMIF('BY HD'!$A$3:$A$42,$BE65,'BY HD'!AG$3:AG$42)</f>
        <v>0</v>
      </c>
      <c r="CD65" s="211">
        <f>$BR65*SUMIF('BY HD'!$A$3:$A$42,$BE65,'BY HD'!AR$3:AR$42)</f>
        <v>131.84433072986801</v>
      </c>
      <c r="CE65" s="211">
        <f>$BR65*SUMIF('BY HD'!$A$3:$A$42,$BE65,'BY HD'!AS$3:AS$42)</f>
        <v>50.828440614058707</v>
      </c>
      <c r="CF65" s="211">
        <f>$BR65*SUMIF('BY HD'!$A$3:$A$42,$BE65,'BY HD'!AT$3:AT$42)</f>
        <v>39.733907891193098</v>
      </c>
      <c r="CG65" s="211">
        <f>$BR65*SUMIF('BY HD'!$A$3:$A$42,$BE65,'BY HD'!AU$3:AU$42)</f>
        <v>0</v>
      </c>
      <c r="CH65" s="211">
        <f>$BR65*SUMIF('BY HD'!$A$3:$A$42,$BE65,'BY HD'!AV$3:AV$42)</f>
        <v>0.77403716671155398</v>
      </c>
      <c r="CI65" s="211">
        <f>$BR65*SUMIF('BY HD'!$A$3:$A$42,$BE65,'BY HD'!AW$3:AW$42)</f>
        <v>0.77403716671155398</v>
      </c>
      <c r="CJ65" s="211">
        <f>$BR65*SUMIF('BY HD'!$A$3:$A$42,$BE65,'BY HD'!AX$3:AX$42)</f>
        <v>0.51602477780770262</v>
      </c>
      <c r="CK65" s="211">
        <f>$BR65*SUMIF('BY HD'!$A$3:$A$42,$BE65,'BY HD'!AY$3:AY$42)</f>
        <v>0</v>
      </c>
      <c r="CL65" s="211">
        <f>$BR65*SUMIF('BY HD'!$A$3:$A$42,$BE65,'BY HD'!AZ$3:AZ$42)</f>
        <v>38.701858335577697</v>
      </c>
      <c r="CM65" s="211">
        <f>$BR65*SUMIF('BY HD'!$A$3:$A$42,$BE65,'BY HD'!BA$3:BA$42)</f>
        <v>0.51602477780770262</v>
      </c>
      <c r="CN65" s="211">
        <f>$BR65*SUMIF('BY HD'!$A$3:$A$42,$BE65,'BY HD'!BB$3:BB$42)</f>
        <v>0</v>
      </c>
      <c r="CO65" s="211">
        <f t="shared" si="39"/>
        <v>1165.1839482897926</v>
      </c>
      <c r="CP65" s="211">
        <f t="shared" si="40"/>
        <v>473.69377861567466</v>
      </c>
      <c r="CQ65" s="211">
        <f t="shared" si="41"/>
        <v>432.04955561540532</v>
      </c>
      <c r="CR65" s="211">
        <f t="shared" si="42"/>
        <v>2</v>
      </c>
      <c r="CS65" s="211">
        <f t="shared" si="43"/>
        <v>1.774037166711554</v>
      </c>
      <c r="CT65" s="211">
        <f t="shared" si="44"/>
        <v>3.032049555615405</v>
      </c>
      <c r="CU65" s="211">
        <f t="shared" si="45"/>
        <v>4.7740371667115538</v>
      </c>
      <c r="CV65" s="211">
        <f t="shared" si="46"/>
        <v>1.2580123889038513</v>
      </c>
      <c r="CW65" s="211">
        <f t="shared" si="47"/>
        <v>245.08645300296257</v>
      </c>
      <c r="CX65" s="211">
        <f t="shared" si="22"/>
        <v>1.5160247778077025</v>
      </c>
      <c r="CY65" s="211">
        <f t="shared" si="23"/>
        <v>0</v>
      </c>
      <c r="CZ65" s="211"/>
      <c r="DA65" s="211"/>
      <c r="DB65" s="211"/>
    </row>
    <row r="66" spans="1:114" x14ac:dyDescent="0.25">
      <c r="AT66" s="193">
        <v>27</v>
      </c>
      <c r="AU66" s="198">
        <v>0</v>
      </c>
      <c r="BE66" s="211" t="s">
        <v>6061</v>
      </c>
      <c r="BF66" s="211" t="s">
        <v>5943</v>
      </c>
      <c r="BG66" s="211">
        <f>SUMIFS('Pres Converted'!$S$2:S$651,'Pres Converted'!$D$2:$D$651,$BF66,'Pres Converted'!$C$2:$C$651,"ED",'Pres Converted'!$B$2:$B$651,$BE66)</f>
        <v>390</v>
      </c>
      <c r="BH66" s="211">
        <f>SUMIFS('Pres Converted'!I$2:I$651,'Pres Converted'!$D$2:$D$651,$BF66,'Pres Converted'!$C$2:$C$651,"ED",'Pres Converted'!$B$2:$B$651,$BE66)</f>
        <v>197</v>
      </c>
      <c r="BI66" s="211">
        <f>SUMIFS('Pres Converted'!J$2:J$651,'Pres Converted'!$D$2:$D$651,$BF66,'Pres Converted'!$C$2:$C$651,"ED",'Pres Converted'!$B$2:$B$651,$BE66)</f>
        <v>114</v>
      </c>
      <c r="BJ66" s="211">
        <f>SUMIFS('Pres Converted'!K$2:K$651,'Pres Converted'!$D$2:$D$651,$BF66,'Pres Converted'!$C$2:$C$651,"ED",'Pres Converted'!$B$2:$B$651,$BE66)</f>
        <v>0</v>
      </c>
      <c r="BK66" s="211">
        <f>SUMIFS('Pres Converted'!L$2:L$651,'Pres Converted'!$D$2:$D$651,$BF66,'Pres Converted'!$C$2:$C$651,"ED",'Pres Converted'!$B$2:$B$651,$BE66)</f>
        <v>0</v>
      </c>
      <c r="BL66" s="211">
        <f>SUMIFS('Pres Converted'!M$2:M$651,'Pres Converted'!$D$2:$D$651,$BF66,'Pres Converted'!$C$2:$C$651,"ED",'Pres Converted'!$B$2:$B$651,$BE66)</f>
        <v>0</v>
      </c>
      <c r="BM66" s="211">
        <f>SUMIFS('Pres Converted'!N$2:N$651,'Pres Converted'!$D$2:$D$651,$BF66,'Pres Converted'!$C$2:$C$651,"ED",'Pres Converted'!$B$2:$B$651,$BE66)</f>
        <v>0</v>
      </c>
      <c r="BN66" s="211">
        <f>SUMIFS('Pres Converted'!O$2:O$651,'Pres Converted'!$D$2:$D$651,$BF66,'Pres Converted'!$C$2:$C$651,"ED",'Pres Converted'!$B$2:$B$651,$BE66)</f>
        <v>0</v>
      </c>
      <c r="BO66" s="211">
        <f>SUMIFS('Pres Converted'!P$2:P$651,'Pres Converted'!$D$2:$D$651,$BF66,'Pres Converted'!$C$2:$C$651,"ED",'Pres Converted'!$B$2:$B$651,$BE66)</f>
        <v>78</v>
      </c>
      <c r="BP66" s="211">
        <f>SUMIFS('Pres Converted'!Q$2:Q$651,'Pres Converted'!$D$2:$D$651,$BF66,'Pres Converted'!$C$2:$C$651,"ED",'Pres Converted'!$B$2:$B$651,$BE66)</f>
        <v>1</v>
      </c>
      <c r="BQ66" s="211">
        <f>SUMIFS('Pres Converted'!R$2:R$651,'Pres Converted'!$D$2:$D$651,$BF66,'Pres Converted'!$C$2:$C$651,"ED",'Pres Converted'!$B$2:$B$651,$BE66)</f>
        <v>0</v>
      </c>
      <c r="BR66" s="211">
        <f>BG66/SUMIF('BY HD'!$A$3:$A$42,$BE66,'BY HD'!$B$3:$B$42)</f>
        <v>0.14332965821389196</v>
      </c>
      <c r="BS66" s="211">
        <f>$BR66*SUMIF('BY HD'!$A$3:$A$42,$BE66,'BY HD'!W$3:W$42)</f>
        <v>151.06945975744213</v>
      </c>
      <c r="BT66" s="211">
        <f>$BR66*SUMIF('BY HD'!$A$3:$A$42,$BE66,'BY HD'!X$3:X$42)</f>
        <v>65.214994487320837</v>
      </c>
      <c r="BU66" s="211">
        <f>$BR66*SUMIF('BY HD'!$A$3:$A$42,$BE66,'BY HD'!Y$3:Y$42)</f>
        <v>40.132304299889746</v>
      </c>
      <c r="BV66" s="211">
        <f>$BR66*SUMIF('BY HD'!$A$3:$A$42,$BE66,'BY HD'!Z$3:Z$42)</f>
        <v>0.42998897464167585</v>
      </c>
      <c r="BW66" s="211">
        <f>$BR66*SUMIF('BY HD'!$A$3:$A$42,$BE66,'BY HD'!AA$3:AA$42)</f>
        <v>0.57331863285556783</v>
      </c>
      <c r="BX66" s="211">
        <f>$BR66*SUMIF('BY HD'!$A$3:$A$42,$BE66,'BY HD'!AB$3:AB$42)</f>
        <v>0</v>
      </c>
      <c r="BY66" s="211">
        <f>$BR66*SUMIF('BY HD'!$A$3:$A$42,$BE66,'BY HD'!AC$3:AC$42)</f>
        <v>0</v>
      </c>
      <c r="BZ66" s="211">
        <f>$BR66*SUMIF('BY HD'!$A$3:$A$42,$BE66,'BY HD'!AD$3:AD$42)</f>
        <v>0.42998897464167585</v>
      </c>
      <c r="CA66" s="211">
        <f>$BR66*SUMIF('BY HD'!$A$3:$A$42,$BE66,'BY HD'!AE$3:AE$42)</f>
        <v>44.145534729878726</v>
      </c>
      <c r="CB66" s="211">
        <f>$BR66*SUMIF('BY HD'!$A$3:$A$42,$BE66,'BY HD'!AF$3:AF$42)</f>
        <v>0.14332965821389196</v>
      </c>
      <c r="CC66" s="211">
        <f>$BR66*SUMIF('BY HD'!$A$3:$A$42,$BE66,'BY HD'!AG$3:AG$42)</f>
        <v>0</v>
      </c>
      <c r="CD66" s="211">
        <f>$BR66*SUMIF('BY HD'!$A$3:$A$42,$BE66,'BY HD'!AR$3:AR$42)</f>
        <v>56.041896361631757</v>
      </c>
      <c r="CE66" s="211">
        <f>$BR66*SUMIF('BY HD'!$A$3:$A$42,$BE66,'BY HD'!AS$3:AS$42)</f>
        <v>22.359426681367147</v>
      </c>
      <c r="CF66" s="211">
        <f>$BR66*SUMIF('BY HD'!$A$3:$A$42,$BE66,'BY HD'!AT$3:AT$42)</f>
        <v>13.18632855567806</v>
      </c>
      <c r="CG66" s="211">
        <f>$BR66*SUMIF('BY HD'!$A$3:$A$42,$BE66,'BY HD'!AU$3:AU$42)</f>
        <v>0.28665931642778392</v>
      </c>
      <c r="CH66" s="211">
        <f>$BR66*SUMIF('BY HD'!$A$3:$A$42,$BE66,'BY HD'!AV$3:AV$42)</f>
        <v>0</v>
      </c>
      <c r="CI66" s="211">
        <f>$BR66*SUMIF('BY HD'!$A$3:$A$42,$BE66,'BY HD'!AW$3:AW$42)</f>
        <v>0</v>
      </c>
      <c r="CJ66" s="211">
        <f>$BR66*SUMIF('BY HD'!$A$3:$A$42,$BE66,'BY HD'!AX$3:AX$42)</f>
        <v>0</v>
      </c>
      <c r="CK66" s="211">
        <f>$BR66*SUMIF('BY HD'!$A$3:$A$42,$BE66,'BY HD'!AY$3:AY$42)</f>
        <v>0.85997794928335169</v>
      </c>
      <c r="CL66" s="211">
        <f>$BR66*SUMIF('BY HD'!$A$3:$A$42,$BE66,'BY HD'!AZ$3:AZ$42)</f>
        <v>19.206174200661522</v>
      </c>
      <c r="CM66" s="211">
        <f>$BR66*SUMIF('BY HD'!$A$3:$A$42,$BE66,'BY HD'!BA$3:BA$42)</f>
        <v>0.14332965821389196</v>
      </c>
      <c r="CN66" s="211">
        <f>$BR66*SUMIF('BY HD'!$A$3:$A$42,$BE66,'BY HD'!BB$3:BB$42)</f>
        <v>0</v>
      </c>
      <c r="CO66" s="211">
        <f t="shared" si="39"/>
        <v>597.11135611907389</v>
      </c>
      <c r="CP66" s="211">
        <f t="shared" si="40"/>
        <v>284.57442116868799</v>
      </c>
      <c r="CQ66" s="211">
        <f t="shared" si="41"/>
        <v>167.31863285556781</v>
      </c>
      <c r="CR66" s="211">
        <f t="shared" si="42"/>
        <v>0.71664829106945982</v>
      </c>
      <c r="CS66" s="211">
        <f t="shared" si="43"/>
        <v>0.57331863285556783</v>
      </c>
      <c r="CT66" s="211">
        <f t="shared" si="44"/>
        <v>0</v>
      </c>
      <c r="CU66" s="211">
        <f t="shared" si="45"/>
        <v>0</v>
      </c>
      <c r="CV66" s="211">
        <f t="shared" si="46"/>
        <v>1.2899669239250275</v>
      </c>
      <c r="CW66" s="211">
        <f t="shared" si="47"/>
        <v>141.35170893054024</v>
      </c>
      <c r="CX66" s="211">
        <f t="shared" si="22"/>
        <v>1.286659316427784</v>
      </c>
      <c r="CY66" s="211">
        <f t="shared" si="23"/>
        <v>0</v>
      </c>
      <c r="CZ66" s="211"/>
      <c r="DA66" s="211"/>
      <c r="DB66" s="211"/>
    </row>
    <row r="67" spans="1:114" x14ac:dyDescent="0.3">
      <c r="A67" s="219" t="s">
        <v>6013</v>
      </c>
      <c r="B67" s="211" t="s">
        <v>5970</v>
      </c>
      <c r="C67" s="211" t="s">
        <v>5971</v>
      </c>
      <c r="D67" s="212" t="s">
        <v>6088</v>
      </c>
      <c r="E67" s="198" t="s">
        <v>4519</v>
      </c>
      <c r="F67" s="198" t="s">
        <v>4520</v>
      </c>
      <c r="G67" s="198" t="s">
        <v>4521</v>
      </c>
      <c r="H67" s="199" t="s">
        <v>4534</v>
      </c>
      <c r="I67" s="199" t="s">
        <v>4522</v>
      </c>
      <c r="J67" s="199" t="s">
        <v>4523</v>
      </c>
      <c r="K67" s="198" t="s">
        <v>4582</v>
      </c>
      <c r="L67" s="198" t="s">
        <v>4524</v>
      </c>
      <c r="M67" s="199" t="s">
        <v>4525</v>
      </c>
      <c r="N67" s="198" t="s">
        <v>4526</v>
      </c>
      <c r="O67" s="198" t="s">
        <v>5592</v>
      </c>
      <c r="P67" s="198" t="s">
        <v>5593</v>
      </c>
      <c r="Q67" s="198" t="s">
        <v>5594</v>
      </c>
      <c r="R67" s="198" t="s">
        <v>5597</v>
      </c>
      <c r="S67" s="198" t="s">
        <v>5596</v>
      </c>
      <c r="T67" s="198" t="s">
        <v>5598</v>
      </c>
      <c r="U67" s="198" t="s">
        <v>5595</v>
      </c>
      <c r="V67" s="198" t="s">
        <v>5599</v>
      </c>
      <c r="W67" s="198" t="s">
        <v>5600</v>
      </c>
      <c r="X67" s="198" t="s">
        <v>5601</v>
      </c>
      <c r="Y67" s="216" t="s">
        <v>6014</v>
      </c>
      <c r="AT67" s="193">
        <v>28</v>
      </c>
      <c r="AU67" s="198" t="s">
        <v>5930</v>
      </c>
      <c r="BE67" s="211" t="s">
        <v>6061</v>
      </c>
      <c r="BF67" s="211" t="s">
        <v>5944</v>
      </c>
      <c r="BG67" s="211">
        <f>SUMIFS('Pres Converted'!$S$2:S$651,'Pres Converted'!$D$2:$D$651,$BF67,'Pres Converted'!$C$2:$C$651,"ED",'Pres Converted'!$B$2:$B$651,$BE67)</f>
        <v>1415</v>
      </c>
      <c r="BH67" s="211">
        <f>SUMIFS('Pres Converted'!I$2:I$651,'Pres Converted'!$D$2:$D$651,$BF67,'Pres Converted'!$C$2:$C$651,"ED",'Pres Converted'!$B$2:$B$651,$BE67)</f>
        <v>529</v>
      </c>
      <c r="BI67" s="211">
        <f>SUMIFS('Pres Converted'!J$2:J$651,'Pres Converted'!$D$2:$D$651,$BF67,'Pres Converted'!$C$2:$C$651,"ED",'Pres Converted'!$B$2:$B$651,$BE67)</f>
        <v>474</v>
      </c>
      <c r="BJ67" s="211">
        <f>SUMIFS('Pres Converted'!K$2:K$651,'Pres Converted'!$D$2:$D$651,$BF67,'Pres Converted'!$C$2:$C$651,"ED",'Pres Converted'!$B$2:$B$651,$BE67)</f>
        <v>3</v>
      </c>
      <c r="BK67" s="211">
        <f>SUMIFS('Pres Converted'!L$2:L$651,'Pres Converted'!$D$2:$D$651,$BF67,'Pres Converted'!$C$2:$C$651,"ED",'Pres Converted'!$B$2:$B$651,$BE67)</f>
        <v>5</v>
      </c>
      <c r="BL67" s="211">
        <f>SUMIFS('Pres Converted'!M$2:M$651,'Pres Converted'!$D$2:$D$651,$BF67,'Pres Converted'!$C$2:$C$651,"ED",'Pres Converted'!$B$2:$B$651,$BE67)</f>
        <v>2</v>
      </c>
      <c r="BM67" s="211">
        <f>SUMIFS('Pres Converted'!N$2:N$651,'Pres Converted'!$D$2:$D$651,$BF67,'Pres Converted'!$C$2:$C$651,"ED",'Pres Converted'!$B$2:$B$651,$BE67)</f>
        <v>2</v>
      </c>
      <c r="BN67" s="211">
        <f>SUMIFS('Pres Converted'!O$2:O$651,'Pres Converted'!$D$2:$D$651,$BF67,'Pres Converted'!$C$2:$C$651,"ED",'Pres Converted'!$B$2:$B$651,$BE67)</f>
        <v>2</v>
      </c>
      <c r="BO67" s="211">
        <f>SUMIFS('Pres Converted'!P$2:P$651,'Pres Converted'!$D$2:$D$651,$BF67,'Pres Converted'!$C$2:$C$651,"ED",'Pres Converted'!$B$2:$B$651,$BE67)</f>
        <v>396</v>
      </c>
      <c r="BP67" s="211">
        <f>SUMIFS('Pres Converted'!Q$2:Q$651,'Pres Converted'!$D$2:$D$651,$BF67,'Pres Converted'!$C$2:$C$651,"ED",'Pres Converted'!$B$2:$B$651,$BE67)</f>
        <v>2</v>
      </c>
      <c r="BQ67" s="211">
        <f>SUMIFS('Pres Converted'!R$2:R$651,'Pres Converted'!$D$2:$D$651,$BF67,'Pres Converted'!$C$2:$C$651,"ED",'Pres Converted'!$B$2:$B$651,$BE67)</f>
        <v>0</v>
      </c>
      <c r="BR67" s="211">
        <f>BG67/SUMIF('BY HD'!$A$3:$A$42,$BE67,'BY HD'!$B$3:$B$42)</f>
        <v>0.52002940095553107</v>
      </c>
      <c r="BS67" s="211">
        <f>$BR67*SUMIF('BY HD'!$A$3:$A$42,$BE67,'BY HD'!W$3:W$42)</f>
        <v>548.1109886071298</v>
      </c>
      <c r="BT67" s="211">
        <f>$BR67*SUMIF('BY HD'!$A$3:$A$42,$BE67,'BY HD'!X$3:X$42)</f>
        <v>236.61337743476665</v>
      </c>
      <c r="BU67" s="211">
        <f>$BR67*SUMIF('BY HD'!$A$3:$A$42,$BE67,'BY HD'!Y$3:Y$42)</f>
        <v>145.60823226754871</v>
      </c>
      <c r="BV67" s="211">
        <f>$BR67*SUMIF('BY HD'!$A$3:$A$42,$BE67,'BY HD'!Z$3:Z$42)</f>
        <v>1.5600882028665932</v>
      </c>
      <c r="BW67" s="211">
        <f>$BR67*SUMIF('BY HD'!$A$3:$A$42,$BE67,'BY HD'!AA$3:AA$42)</f>
        <v>2.0801176038221243</v>
      </c>
      <c r="BX67" s="211">
        <f>$BR67*SUMIF('BY HD'!$A$3:$A$42,$BE67,'BY HD'!AB$3:AB$42)</f>
        <v>0</v>
      </c>
      <c r="BY67" s="211">
        <f>$BR67*SUMIF('BY HD'!$A$3:$A$42,$BE67,'BY HD'!AC$3:AC$42)</f>
        <v>0</v>
      </c>
      <c r="BZ67" s="211">
        <f>$BR67*SUMIF('BY HD'!$A$3:$A$42,$BE67,'BY HD'!AD$3:AD$42)</f>
        <v>1.5600882028665932</v>
      </c>
      <c r="CA67" s="211">
        <f>$BR67*SUMIF('BY HD'!$A$3:$A$42,$BE67,'BY HD'!AE$3:AE$42)</f>
        <v>160.16905549430356</v>
      </c>
      <c r="CB67" s="211">
        <f>$BR67*SUMIF('BY HD'!$A$3:$A$42,$BE67,'BY HD'!AF$3:AF$42)</f>
        <v>0.52002940095553107</v>
      </c>
      <c r="CC67" s="211">
        <f>$BR67*SUMIF('BY HD'!$A$3:$A$42,$BE67,'BY HD'!AG$3:AG$42)</f>
        <v>0</v>
      </c>
      <c r="CD67" s="211">
        <f>$BR67*SUMIF('BY HD'!$A$3:$A$42,$BE67,'BY HD'!AR$3:AR$42)</f>
        <v>203.33149577361266</v>
      </c>
      <c r="CE67" s="211">
        <f>$BR67*SUMIF('BY HD'!$A$3:$A$42,$BE67,'BY HD'!AS$3:AS$42)</f>
        <v>81.124586549062855</v>
      </c>
      <c r="CF67" s="211">
        <f>$BR67*SUMIF('BY HD'!$A$3:$A$42,$BE67,'BY HD'!AT$3:AT$42)</f>
        <v>47.842704887908859</v>
      </c>
      <c r="CG67" s="211">
        <f>$BR67*SUMIF('BY HD'!$A$3:$A$42,$BE67,'BY HD'!AU$3:AU$42)</f>
        <v>1.0400588019110621</v>
      </c>
      <c r="CH67" s="211">
        <f>$BR67*SUMIF('BY HD'!$A$3:$A$42,$BE67,'BY HD'!AV$3:AV$42)</f>
        <v>0</v>
      </c>
      <c r="CI67" s="211">
        <f>$BR67*SUMIF('BY HD'!$A$3:$A$42,$BE67,'BY HD'!AW$3:AW$42)</f>
        <v>0</v>
      </c>
      <c r="CJ67" s="211">
        <f>$BR67*SUMIF('BY HD'!$A$3:$A$42,$BE67,'BY HD'!AX$3:AX$42)</f>
        <v>0</v>
      </c>
      <c r="CK67" s="211">
        <f>$BR67*SUMIF('BY HD'!$A$3:$A$42,$BE67,'BY HD'!AY$3:AY$42)</f>
        <v>3.1201764057331864</v>
      </c>
      <c r="CL67" s="211">
        <f>$BR67*SUMIF('BY HD'!$A$3:$A$42,$BE67,'BY HD'!AZ$3:AZ$42)</f>
        <v>69.683939728041167</v>
      </c>
      <c r="CM67" s="211">
        <f>$BR67*SUMIF('BY HD'!$A$3:$A$42,$BE67,'BY HD'!BA$3:BA$42)</f>
        <v>0.52002940095553107</v>
      </c>
      <c r="CN67" s="211">
        <f>$BR67*SUMIF('BY HD'!$A$3:$A$42,$BE67,'BY HD'!BB$3:BB$42)</f>
        <v>0</v>
      </c>
      <c r="CO67" s="211">
        <f t="shared" si="39"/>
        <v>2166.4424843807424</v>
      </c>
      <c r="CP67" s="211">
        <f t="shared" si="40"/>
        <v>846.73796398382956</v>
      </c>
      <c r="CQ67" s="211">
        <f t="shared" si="41"/>
        <v>667.45093715545761</v>
      </c>
      <c r="CR67" s="211">
        <f t="shared" si="42"/>
        <v>5.6001470047776554</v>
      </c>
      <c r="CS67" s="211">
        <f t="shared" si="43"/>
        <v>7.0801176038221243</v>
      </c>
      <c r="CT67" s="211">
        <f t="shared" si="44"/>
        <v>2</v>
      </c>
      <c r="CU67" s="211">
        <f t="shared" si="45"/>
        <v>2</v>
      </c>
      <c r="CV67" s="211">
        <f t="shared" si="46"/>
        <v>6.6802646085997797</v>
      </c>
      <c r="CW67" s="211">
        <f t="shared" si="47"/>
        <v>625.8529952223447</v>
      </c>
      <c r="CX67" s="211">
        <f t="shared" si="22"/>
        <v>3.0400588019110621</v>
      </c>
      <c r="CY67" s="211">
        <f t="shared" si="23"/>
        <v>0</v>
      </c>
      <c r="CZ67" s="211"/>
      <c r="DA67" s="211"/>
      <c r="DB67" s="211"/>
    </row>
    <row r="68" spans="1:114" x14ac:dyDescent="0.25">
      <c r="A68" s="211" t="s">
        <v>5972</v>
      </c>
      <c r="B68" s="211" t="s">
        <v>5943</v>
      </c>
      <c r="C68" s="211" t="s">
        <v>5943</v>
      </c>
      <c r="D68">
        <f>SUMIF($BF$78:$BF$145,$C68,CO$78:CO$145)</f>
        <v>597.11135611907389</v>
      </c>
      <c r="E68">
        <f t="shared" ref="E68:E96" si="85">SUMIF($BF$78:$BF$145,$C68,CP$78:CP$145)</f>
        <v>299.75602960679464</v>
      </c>
      <c r="F68">
        <f t="shared" ref="F68:F96" si="86">SUMIF($BF$78:$BF$145,$C68,CQ$78:CQ$145)</f>
        <v>163.99763771264134</v>
      </c>
      <c r="G68">
        <f t="shared" ref="G68:G96" si="87">SUMIF($BF$78:$BF$145,$C68,CR$78:CR$145)</f>
        <v>0.4883005996482096</v>
      </c>
      <c r="H68">
        <f t="shared" ref="H68:H96" si="88">SUMIF($BF$78:$BF$145,$C68,CS$78:CS$145)</f>
        <v>-3.5608544267765885E-2</v>
      </c>
      <c r="I68">
        <f t="shared" ref="I68:I96" si="89">SUMIF($BF$78:$BF$145,$C68,CT$78:CT$145)</f>
        <v>-0.22834769142125017</v>
      </c>
      <c r="J68">
        <f t="shared" ref="J68:J96" si="90">SUMIF($BF$78:$BF$145,$C68,CU$78:CU$145)</f>
        <v>-0.532811279982917</v>
      </c>
      <c r="K68">
        <f t="shared" ref="K68:K96" si="91">SUMIF($BF$78:$BF$145,$C68,CV$78:CV$145)</f>
        <v>1.0616192325037774</v>
      </c>
      <c r="L68">
        <f t="shared" ref="L68:L96" si="92">SUMIF($BF$78:$BF$145,$C68,CW$78:CW$145)</f>
        <v>131.01517009887166</v>
      </c>
      <c r="M68">
        <f t="shared" ref="M68:N96" si="93">SUMIF($BF$78:$BF$145,$C68,CX$78:CX$145)</f>
        <v>1.5893663842862105</v>
      </c>
      <c r="N68">
        <f t="shared" si="93"/>
        <v>0</v>
      </c>
      <c r="O68">
        <f>E68/D68</f>
        <v>0.50201026414077832</v>
      </c>
      <c r="P68">
        <f>G68/D68</f>
        <v>8.1777141674531199E-4</v>
      </c>
      <c r="Q68">
        <f>F68/D68</f>
        <v>0.27465168101733017</v>
      </c>
      <c r="R68">
        <f>K68/D68</f>
        <v>1.7779250413252447E-3</v>
      </c>
      <c r="S68">
        <f>L68/D68</f>
        <v>0.2194149696807057</v>
      </c>
      <c r="T68">
        <f>H68/D68</f>
        <v>-5.9634679365677563E-5</v>
      </c>
      <c r="U68">
        <f>I68/D68</f>
        <v>-3.8242061397960394E-4</v>
      </c>
      <c r="V68">
        <f>J68/D68</f>
        <v>-8.9231476595240909E-4</v>
      </c>
      <c r="W68">
        <f>M68/D68</f>
        <v>2.6617587624129268E-3</v>
      </c>
      <c r="X68">
        <f>N68/D68</f>
        <v>0</v>
      </c>
      <c r="Y68" s="193">
        <f>IF(D68=0,10,IF(MAX(E68:N68)=LARGE(E68:N68,2),9,IF(E68=MAX(E68:N68),O68,IF(G68=MAX(E68:N68),P68+1,IF(F68=MAX(E68:N68),Q68+2,IF(K68=MAX(E68:N68),R68+3,IF(L68=MAX(E68:N68),S68+4,IF(H68=MAX(M68:N68),T68+5,IF(I68=MAX(E68:N68),U68+6,IF(J68=MAX(E68:N68),V68+7,IF(M68=MAX(E68:N68),W68+8,-1)))))))))))</f>
        <v>0.50201026414077832</v>
      </c>
      <c r="AT68" s="193">
        <v>28</v>
      </c>
      <c r="AU68" s="198">
        <v>0</v>
      </c>
      <c r="BE68" s="211" t="s">
        <v>6061</v>
      </c>
      <c r="BF68" s="211" t="s">
        <v>5945</v>
      </c>
      <c r="BG68" s="211">
        <f>SUMIFS('Pres Converted'!$S$2:S$651,'Pres Converted'!$D$2:$D$651,$BF68,'Pres Converted'!$C$2:$C$651,"ED",'Pres Converted'!$B$2:$B$651,$BE68)</f>
        <v>198</v>
      </c>
      <c r="BH68" s="211">
        <f>SUMIFS('Pres Converted'!I$2:I$651,'Pres Converted'!$D$2:$D$651,$BF68,'Pres Converted'!$C$2:$C$651,"ED",'Pres Converted'!$B$2:$B$651,$BE68)</f>
        <v>107</v>
      </c>
      <c r="BI68" s="211">
        <f>SUMIFS('Pres Converted'!J$2:J$651,'Pres Converted'!$D$2:$D$651,$BF68,'Pres Converted'!$C$2:$C$651,"ED",'Pres Converted'!$B$2:$B$651,$BE68)</f>
        <v>38</v>
      </c>
      <c r="BJ68" s="211">
        <f>SUMIFS('Pres Converted'!K$2:K$651,'Pres Converted'!$D$2:$D$651,$BF68,'Pres Converted'!$C$2:$C$651,"ED",'Pres Converted'!$B$2:$B$651,$BE68)</f>
        <v>0</v>
      </c>
      <c r="BK68" s="211">
        <f>SUMIFS('Pres Converted'!L$2:L$651,'Pres Converted'!$D$2:$D$651,$BF68,'Pres Converted'!$C$2:$C$651,"ED",'Pres Converted'!$B$2:$B$651,$BE68)</f>
        <v>2</v>
      </c>
      <c r="BL68" s="211">
        <f>SUMIFS('Pres Converted'!M$2:M$651,'Pres Converted'!$D$2:$D$651,$BF68,'Pres Converted'!$C$2:$C$651,"ED",'Pres Converted'!$B$2:$B$651,$BE68)</f>
        <v>1</v>
      </c>
      <c r="BM68" s="211">
        <f>SUMIFS('Pres Converted'!N$2:N$651,'Pres Converted'!$D$2:$D$651,$BF68,'Pres Converted'!$C$2:$C$651,"ED",'Pres Converted'!$B$2:$B$651,$BE68)</f>
        <v>0</v>
      </c>
      <c r="BN68" s="211">
        <f>SUMIFS('Pres Converted'!O$2:O$651,'Pres Converted'!$D$2:$D$651,$BF68,'Pres Converted'!$C$2:$C$651,"ED",'Pres Converted'!$B$2:$B$651,$BE68)</f>
        <v>0</v>
      </c>
      <c r="BO68" s="211">
        <f>SUMIFS('Pres Converted'!P$2:P$651,'Pres Converted'!$D$2:$D$651,$BF68,'Pres Converted'!$C$2:$C$651,"ED",'Pres Converted'!$B$2:$B$651,$BE68)</f>
        <v>50</v>
      </c>
      <c r="BP68" s="211">
        <f>SUMIFS('Pres Converted'!Q$2:Q$651,'Pres Converted'!$D$2:$D$651,$BF68,'Pres Converted'!$C$2:$C$651,"ED",'Pres Converted'!$B$2:$B$651,$BE68)</f>
        <v>0</v>
      </c>
      <c r="BQ68" s="211">
        <f>SUMIFS('Pres Converted'!R$2:R$651,'Pres Converted'!$D$2:$D$651,$BF68,'Pres Converted'!$C$2:$C$651,"ED",'Pres Converted'!$B$2:$B$651,$BE68)</f>
        <v>0</v>
      </c>
      <c r="BR68" s="211">
        <f>BG68/SUMIF('BY HD'!$A$3:$A$42,$BE68,'BY HD'!$B$3:$B$42)</f>
        <v>7.2767364939360535E-2</v>
      </c>
      <c r="BS68" s="211">
        <f>$BR68*SUMIF('BY HD'!$A$3:$A$42,$BE68,'BY HD'!W$3:W$42)</f>
        <v>76.696802646085999</v>
      </c>
      <c r="BT68" s="211">
        <f>$BR68*SUMIF('BY HD'!$A$3:$A$42,$BE68,'BY HD'!X$3:X$42)</f>
        <v>33.109151047409043</v>
      </c>
      <c r="BU68" s="211">
        <f>$BR68*SUMIF('BY HD'!$A$3:$A$42,$BE68,'BY HD'!Y$3:Y$42)</f>
        <v>20.374862183020952</v>
      </c>
      <c r="BV68" s="211">
        <f>$BR68*SUMIF('BY HD'!$A$3:$A$42,$BE68,'BY HD'!Z$3:Z$42)</f>
        <v>0.2183020948180816</v>
      </c>
      <c r="BW68" s="211">
        <f>$BR68*SUMIF('BY HD'!$A$3:$A$42,$BE68,'BY HD'!AA$3:AA$42)</f>
        <v>0.29106945975744214</v>
      </c>
      <c r="BX68" s="211">
        <f>$BR68*SUMIF('BY HD'!$A$3:$A$42,$BE68,'BY HD'!AB$3:AB$42)</f>
        <v>0</v>
      </c>
      <c r="BY68" s="211">
        <f>$BR68*SUMIF('BY HD'!$A$3:$A$42,$BE68,'BY HD'!AC$3:AC$42)</f>
        <v>0</v>
      </c>
      <c r="BZ68" s="211">
        <f>$BR68*SUMIF('BY HD'!$A$3:$A$42,$BE68,'BY HD'!AD$3:AD$42)</f>
        <v>0.2183020948180816</v>
      </c>
      <c r="CA68" s="211">
        <f>$BR68*SUMIF('BY HD'!$A$3:$A$42,$BE68,'BY HD'!AE$3:AE$42)</f>
        <v>22.412348401323044</v>
      </c>
      <c r="CB68" s="211">
        <f>$BR68*SUMIF('BY HD'!$A$3:$A$42,$BE68,'BY HD'!AF$3:AF$42)</f>
        <v>7.2767364939360535E-2</v>
      </c>
      <c r="CC68" s="211">
        <f>$BR68*SUMIF('BY HD'!$A$3:$A$42,$BE68,'BY HD'!AG$3:AG$42)</f>
        <v>0</v>
      </c>
      <c r="CD68" s="211">
        <f>$BR68*SUMIF('BY HD'!$A$3:$A$42,$BE68,'BY HD'!AR$3:AR$42)</f>
        <v>28.452039691289968</v>
      </c>
      <c r="CE68" s="211">
        <f>$BR68*SUMIF('BY HD'!$A$3:$A$42,$BE68,'BY HD'!AS$3:AS$42)</f>
        <v>11.351708930540244</v>
      </c>
      <c r="CF68" s="211">
        <f>$BR68*SUMIF('BY HD'!$A$3:$A$42,$BE68,'BY HD'!AT$3:AT$42)</f>
        <v>6.6945975744211692</v>
      </c>
      <c r="CG68" s="211">
        <f>$BR68*SUMIF('BY HD'!$A$3:$A$42,$BE68,'BY HD'!AU$3:AU$42)</f>
        <v>0.14553472987872107</v>
      </c>
      <c r="CH68" s="211">
        <f>$BR68*SUMIF('BY HD'!$A$3:$A$42,$BE68,'BY HD'!AV$3:AV$42)</f>
        <v>0</v>
      </c>
      <c r="CI68" s="211">
        <f>$BR68*SUMIF('BY HD'!$A$3:$A$42,$BE68,'BY HD'!AW$3:AW$42)</f>
        <v>0</v>
      </c>
      <c r="CJ68" s="211">
        <f>$BR68*SUMIF('BY HD'!$A$3:$A$42,$BE68,'BY HD'!AX$3:AX$42)</f>
        <v>0</v>
      </c>
      <c r="CK68" s="211">
        <f>$BR68*SUMIF('BY HD'!$A$3:$A$42,$BE68,'BY HD'!AY$3:AY$42)</f>
        <v>0.43660418963616321</v>
      </c>
      <c r="CL68" s="211">
        <f>$BR68*SUMIF('BY HD'!$A$3:$A$42,$BE68,'BY HD'!AZ$3:AZ$42)</f>
        <v>9.7508269018743121</v>
      </c>
      <c r="CM68" s="211">
        <f>$BR68*SUMIF('BY HD'!$A$3:$A$42,$BE68,'BY HD'!BA$3:BA$42)</f>
        <v>7.2767364939360535E-2</v>
      </c>
      <c r="CN68" s="211">
        <f>$BR68*SUMIF('BY HD'!$A$3:$A$42,$BE68,'BY HD'!BB$3:BB$42)</f>
        <v>0</v>
      </c>
      <c r="CO68" s="211">
        <f t="shared" si="39"/>
        <v>303.14884233737598</v>
      </c>
      <c r="CP68" s="211">
        <f t="shared" si="40"/>
        <v>151.46085997794927</v>
      </c>
      <c r="CQ68" s="211">
        <f t="shared" si="41"/>
        <v>65.069459757442118</v>
      </c>
      <c r="CR68" s="211">
        <f t="shared" si="42"/>
        <v>0.36383682469680267</v>
      </c>
      <c r="CS68" s="211">
        <f t="shared" si="43"/>
        <v>2.2910694597574421</v>
      </c>
      <c r="CT68" s="211">
        <f t="shared" si="44"/>
        <v>1</v>
      </c>
      <c r="CU68" s="211">
        <f t="shared" si="45"/>
        <v>0</v>
      </c>
      <c r="CV68" s="211">
        <f t="shared" si="46"/>
        <v>0.65490628445424481</v>
      </c>
      <c r="CW68" s="211">
        <f t="shared" si="47"/>
        <v>82.163175303197363</v>
      </c>
      <c r="CX68" s="211">
        <f t="shared" ref="CX68:CX70" si="94">CM68+CB68+BP68</f>
        <v>0.14553472987872107</v>
      </c>
      <c r="CY68" s="211">
        <f t="shared" ref="CY68:CY70" si="95">CN68+CC68+BQ68</f>
        <v>0</v>
      </c>
      <c r="CZ68" s="211"/>
      <c r="DA68" s="211"/>
      <c r="DB68" s="211"/>
    </row>
    <row r="69" spans="1:114" x14ac:dyDescent="0.25">
      <c r="A69" s="211" t="s">
        <v>5973</v>
      </c>
      <c r="B69" s="211" t="s">
        <v>5944</v>
      </c>
      <c r="C69" s="211" t="s">
        <v>5944</v>
      </c>
      <c r="D69">
        <f t="shared" ref="D69:D96" si="96">SUMIF($BF$78:$BF$145,$C69,CO$78:CO$145)</f>
        <v>2166.4424843807424</v>
      </c>
      <c r="E69">
        <f t="shared" si="85"/>
        <v>803.17312783999546</v>
      </c>
      <c r="F69">
        <f t="shared" si="86"/>
        <v>687.46922293442015</v>
      </c>
      <c r="G69">
        <f t="shared" si="87"/>
        <v>6.364819017588303</v>
      </c>
      <c r="H69">
        <f t="shared" si="88"/>
        <v>7.5260786934781549</v>
      </c>
      <c r="I69">
        <f t="shared" si="89"/>
        <v>2.2336172535309711</v>
      </c>
      <c r="J69">
        <f t="shared" si="90"/>
        <v>1.1289609001597953</v>
      </c>
      <c r="K69">
        <f t="shared" si="91"/>
        <v>6.9138818621307507</v>
      </c>
      <c r="L69">
        <f t="shared" si="92"/>
        <v>648.35909982399676</v>
      </c>
      <c r="M69">
        <f t="shared" si="93"/>
        <v>3.2736760554420332</v>
      </c>
      <c r="N69">
        <f t="shared" si="93"/>
        <v>0</v>
      </c>
      <c r="O69">
        <f t="shared" ref="O69:O97" si="97">E69/D69</f>
        <v>0.37073364911858026</v>
      </c>
      <c r="P69">
        <f t="shared" ref="P69:P97" si="98">G69/D69</f>
        <v>2.937912759501496E-3</v>
      </c>
      <c r="Q69">
        <f t="shared" ref="Q69:Q97" si="99">F69/D69</f>
        <v>0.31732632086511492</v>
      </c>
      <c r="R69">
        <f t="shared" ref="R69:R97" si="100">K69/D69</f>
        <v>3.1913526031627005E-3</v>
      </c>
      <c r="S69">
        <f t="shared" ref="S69:S97" si="101">L69/D69</f>
        <v>0.29927362692452197</v>
      </c>
      <c r="T69">
        <f t="shared" ref="T69:T97" si="102">H69/D69</f>
        <v>3.4739342252279619E-3</v>
      </c>
      <c r="U69">
        <f t="shared" ref="U69:U97" si="103">I69/D69</f>
        <v>1.0310069478578518E-3</v>
      </c>
      <c r="V69">
        <f t="shared" ref="V69:V97" si="104">J69/D69</f>
        <v>5.2111279588504668E-4</v>
      </c>
      <c r="W69">
        <f t="shared" ref="W69:W97" si="105">M69/D69</f>
        <v>1.5110837601478183E-3</v>
      </c>
      <c r="X69">
        <f t="shared" ref="X69:X97" si="106">N69/D69</f>
        <v>0</v>
      </c>
      <c r="Y69" s="193">
        <f t="shared" ref="Y69:Y97" si="107">IF(D69=0,10,IF(MAX(E69:N69)=LARGE(E69:N69,2),9,IF(E69=MAX(E69:N69),O69,IF(G69=MAX(E69:N69),P69+1,IF(F69=MAX(E69:N69),Q69+2,IF(K69=MAX(E69:N69),R69+3,IF(L69=MAX(E69:N69),S69+4,IF(H69=MAX(M69:N69),T69+5,IF(I69=MAX(E69:N69),U69+6,IF(J69=MAX(E69:N69),V69+7,IF(M69=MAX(E69:N69),W69+8,-1)))))))))))</f>
        <v>0.37073364911858026</v>
      </c>
      <c r="AT69" s="193">
        <v>29</v>
      </c>
      <c r="AU69" s="198" t="s">
        <v>5931</v>
      </c>
      <c r="BE69" s="211" t="s">
        <v>6061</v>
      </c>
      <c r="BF69" s="211" t="s">
        <v>5946</v>
      </c>
      <c r="BG69" s="211">
        <f>SUMIFS('Pres Converted'!$S$2:S$651,'Pres Converted'!$D$2:$D$651,$BF69,'Pres Converted'!$C$2:$C$651,"ED",'Pres Converted'!$B$2:$B$651,$BE69)</f>
        <v>468</v>
      </c>
      <c r="BH69" s="211">
        <f>SUMIFS('Pres Converted'!I$2:I$651,'Pres Converted'!$D$2:$D$651,$BF69,'Pres Converted'!$C$2:$C$651,"ED",'Pres Converted'!$B$2:$B$651,$BE69)</f>
        <v>191</v>
      </c>
      <c r="BI69" s="211">
        <f>SUMIFS('Pres Converted'!J$2:J$651,'Pres Converted'!$D$2:$D$651,$BF69,'Pres Converted'!$C$2:$C$651,"ED",'Pres Converted'!$B$2:$B$651,$BE69)</f>
        <v>136</v>
      </c>
      <c r="BJ69" s="211">
        <f>SUMIFS('Pres Converted'!K$2:K$651,'Pres Converted'!$D$2:$D$651,$BF69,'Pres Converted'!$C$2:$C$651,"ED",'Pres Converted'!$B$2:$B$651,$BE69)</f>
        <v>0</v>
      </c>
      <c r="BK69" s="211">
        <f>SUMIFS('Pres Converted'!L$2:L$651,'Pres Converted'!$D$2:$D$651,$BF69,'Pres Converted'!$C$2:$C$651,"ED",'Pres Converted'!$B$2:$B$651,$BE69)</f>
        <v>1</v>
      </c>
      <c r="BL69" s="211">
        <f>SUMIFS('Pres Converted'!M$2:M$651,'Pres Converted'!$D$2:$D$651,$BF69,'Pres Converted'!$C$2:$C$651,"ED",'Pres Converted'!$B$2:$B$651,$BE69)</f>
        <v>0</v>
      </c>
      <c r="BM69" s="211">
        <f>SUMIFS('Pres Converted'!N$2:N$651,'Pres Converted'!$D$2:$D$651,$BF69,'Pres Converted'!$C$2:$C$651,"ED",'Pres Converted'!$B$2:$B$651,$BE69)</f>
        <v>3</v>
      </c>
      <c r="BN69" s="211">
        <f>SUMIFS('Pres Converted'!O$2:O$651,'Pres Converted'!$D$2:$D$651,$BF69,'Pres Converted'!$C$2:$C$651,"ED",'Pres Converted'!$B$2:$B$651,$BE69)</f>
        <v>0</v>
      </c>
      <c r="BO69" s="211">
        <f>SUMIFS('Pres Converted'!P$2:P$651,'Pres Converted'!$D$2:$D$651,$BF69,'Pres Converted'!$C$2:$C$651,"ED",'Pres Converted'!$B$2:$B$651,$BE69)</f>
        <v>137</v>
      </c>
      <c r="BP69" s="211">
        <f>SUMIFS('Pres Converted'!Q$2:Q$651,'Pres Converted'!$D$2:$D$651,$BF69,'Pres Converted'!$C$2:$C$651,"ED",'Pres Converted'!$B$2:$B$651,$BE69)</f>
        <v>0</v>
      </c>
      <c r="BQ69" s="211">
        <f>SUMIFS('Pres Converted'!R$2:R$651,'Pres Converted'!$D$2:$D$651,$BF69,'Pres Converted'!$C$2:$C$651,"ED",'Pres Converted'!$B$2:$B$651,$BE69)</f>
        <v>0</v>
      </c>
      <c r="BR69" s="211">
        <f>BG69/SUMIF('BY HD'!$A$3:$A$42,$BE69,'BY HD'!$B$3:$B$42)</f>
        <v>0.17199558985667035</v>
      </c>
      <c r="BS69" s="211">
        <f>$BR69*SUMIF('BY HD'!$A$3:$A$42,$BE69,'BY HD'!W$3:W$42)</f>
        <v>181.28335170893055</v>
      </c>
      <c r="BT69" s="211">
        <f>$BR69*SUMIF('BY HD'!$A$3:$A$42,$BE69,'BY HD'!X$3:X$42)</f>
        <v>78.25799338478501</v>
      </c>
      <c r="BU69" s="211">
        <f>$BR69*SUMIF('BY HD'!$A$3:$A$42,$BE69,'BY HD'!Y$3:Y$42)</f>
        <v>48.158765159867698</v>
      </c>
      <c r="BV69" s="211">
        <f>$BR69*SUMIF('BY HD'!$A$3:$A$42,$BE69,'BY HD'!Z$3:Z$42)</f>
        <v>0.51598676957001111</v>
      </c>
      <c r="BW69" s="211">
        <f>$BR69*SUMIF('BY HD'!$A$3:$A$42,$BE69,'BY HD'!AA$3:AA$42)</f>
        <v>0.6879823594266814</v>
      </c>
      <c r="BX69" s="211">
        <f>$BR69*SUMIF('BY HD'!$A$3:$A$42,$BE69,'BY HD'!AB$3:AB$42)</f>
        <v>0</v>
      </c>
      <c r="BY69" s="211">
        <f>$BR69*SUMIF('BY HD'!$A$3:$A$42,$BE69,'BY HD'!AC$3:AC$42)</f>
        <v>0</v>
      </c>
      <c r="BZ69" s="211">
        <f>$BR69*SUMIF('BY HD'!$A$3:$A$42,$BE69,'BY HD'!AD$3:AD$42)</f>
        <v>0.51598676957001111</v>
      </c>
      <c r="CA69" s="211">
        <f>$BR69*SUMIF('BY HD'!$A$3:$A$42,$BE69,'BY HD'!AE$3:AE$42)</f>
        <v>52.974641675854471</v>
      </c>
      <c r="CB69" s="211">
        <f>$BR69*SUMIF('BY HD'!$A$3:$A$42,$BE69,'BY HD'!AF$3:AF$42)</f>
        <v>0.17199558985667035</v>
      </c>
      <c r="CC69" s="211">
        <f>$BR69*SUMIF('BY HD'!$A$3:$A$42,$BE69,'BY HD'!AG$3:AG$42)</f>
        <v>0</v>
      </c>
      <c r="CD69" s="211">
        <f>$BR69*SUMIF('BY HD'!$A$3:$A$42,$BE69,'BY HD'!AR$3:AR$42)</f>
        <v>67.250275633958111</v>
      </c>
      <c r="CE69" s="211">
        <f>$BR69*SUMIF('BY HD'!$A$3:$A$42,$BE69,'BY HD'!AS$3:AS$42)</f>
        <v>26.831312017640574</v>
      </c>
      <c r="CF69" s="211">
        <f>$BR69*SUMIF('BY HD'!$A$3:$A$42,$BE69,'BY HD'!AT$3:AT$42)</f>
        <v>15.823594266813672</v>
      </c>
      <c r="CG69" s="211">
        <f>$BR69*SUMIF('BY HD'!$A$3:$A$42,$BE69,'BY HD'!AU$3:AU$42)</f>
        <v>0.3439911797133407</v>
      </c>
      <c r="CH69" s="211">
        <f>$BR69*SUMIF('BY HD'!$A$3:$A$42,$BE69,'BY HD'!AV$3:AV$42)</f>
        <v>0</v>
      </c>
      <c r="CI69" s="211">
        <f>$BR69*SUMIF('BY HD'!$A$3:$A$42,$BE69,'BY HD'!AW$3:AW$42)</f>
        <v>0</v>
      </c>
      <c r="CJ69" s="211">
        <f>$BR69*SUMIF('BY HD'!$A$3:$A$42,$BE69,'BY HD'!AX$3:AX$42)</f>
        <v>0</v>
      </c>
      <c r="CK69" s="211">
        <f>$BR69*SUMIF('BY HD'!$A$3:$A$42,$BE69,'BY HD'!AY$3:AY$42)</f>
        <v>1.0319735391400222</v>
      </c>
      <c r="CL69" s="211">
        <f>$BR69*SUMIF('BY HD'!$A$3:$A$42,$BE69,'BY HD'!AZ$3:AZ$42)</f>
        <v>23.047409040793827</v>
      </c>
      <c r="CM69" s="211">
        <f>$BR69*SUMIF('BY HD'!$A$3:$A$42,$BE69,'BY HD'!BA$3:BA$42)</f>
        <v>0.17199558985667035</v>
      </c>
      <c r="CN69" s="211">
        <f>$BR69*SUMIF('BY HD'!$A$3:$A$42,$BE69,'BY HD'!BB$3:BB$42)</f>
        <v>0</v>
      </c>
      <c r="CO69" s="211">
        <f t="shared" si="39"/>
        <v>716.53362734288862</v>
      </c>
      <c r="CP69" s="211">
        <f t="shared" si="40"/>
        <v>296.08930540242557</v>
      </c>
      <c r="CQ69" s="211">
        <f t="shared" si="41"/>
        <v>199.98235942668137</v>
      </c>
      <c r="CR69" s="211">
        <f t="shared" si="42"/>
        <v>0.85997794928335181</v>
      </c>
      <c r="CS69" s="211">
        <f t="shared" si="43"/>
        <v>1.6879823594266814</v>
      </c>
      <c r="CT69" s="211">
        <f t="shared" si="44"/>
        <v>0</v>
      </c>
      <c r="CU69" s="211">
        <f t="shared" si="45"/>
        <v>3</v>
      </c>
      <c r="CV69" s="211">
        <f t="shared" si="46"/>
        <v>1.5479603087100333</v>
      </c>
      <c r="CW69" s="211">
        <f t="shared" si="47"/>
        <v>213.02205071664829</v>
      </c>
      <c r="CX69" s="211">
        <f t="shared" si="94"/>
        <v>0.3439911797133407</v>
      </c>
      <c r="CY69" s="211">
        <f t="shared" si="95"/>
        <v>0</v>
      </c>
      <c r="CZ69" s="211"/>
      <c r="DA69" s="211"/>
      <c r="DB69" s="211"/>
    </row>
    <row r="70" spans="1:114" x14ac:dyDescent="0.25">
      <c r="A70" s="211" t="s">
        <v>5974</v>
      </c>
      <c r="B70" s="211" t="s">
        <v>5929</v>
      </c>
      <c r="C70" s="211" t="s">
        <v>5929</v>
      </c>
      <c r="D70">
        <f t="shared" si="96"/>
        <v>109363.56370487048</v>
      </c>
      <c r="E70">
        <f t="shared" si="85"/>
        <v>45225.613967389247</v>
      </c>
      <c r="F70">
        <f t="shared" si="86"/>
        <v>32865.662208389171</v>
      </c>
      <c r="G70">
        <f t="shared" si="87"/>
        <v>129.72158740409071</v>
      </c>
      <c r="H70">
        <f t="shared" si="88"/>
        <v>430.94211984953722</v>
      </c>
      <c r="I70">
        <f t="shared" si="89"/>
        <v>169.48944746345424</v>
      </c>
      <c r="J70">
        <f t="shared" si="90"/>
        <v>197.78944728803623</v>
      </c>
      <c r="K70">
        <f t="shared" si="91"/>
        <v>476.50093356760232</v>
      </c>
      <c r="L70">
        <f t="shared" si="92"/>
        <v>29607.428224668041</v>
      </c>
      <c r="M70">
        <f t="shared" si="93"/>
        <v>103.38388621812292</v>
      </c>
      <c r="N70">
        <f t="shared" si="93"/>
        <v>157.0318826331835</v>
      </c>
      <c r="O70">
        <f t="shared" si="97"/>
        <v>0.41353456704680458</v>
      </c>
      <c r="P70">
        <f t="shared" si="98"/>
        <v>1.1861499663101559E-3</v>
      </c>
      <c r="Q70">
        <f t="shared" si="99"/>
        <v>0.30051747670806295</v>
      </c>
      <c r="R70">
        <f t="shared" si="100"/>
        <v>4.357035537480217E-3</v>
      </c>
      <c r="S70">
        <f t="shared" si="101"/>
        <v>0.27072479372167241</v>
      </c>
      <c r="T70">
        <f t="shared" si="102"/>
        <v>3.9404542541470354E-3</v>
      </c>
      <c r="U70">
        <f t="shared" si="103"/>
        <v>1.5497798510008326E-3</v>
      </c>
      <c r="V70">
        <f t="shared" si="104"/>
        <v>1.8085497636287041E-3</v>
      </c>
      <c r="W70">
        <f t="shared" si="105"/>
        <v>9.4532294592297326E-4</v>
      </c>
      <c r="X70">
        <f t="shared" si="106"/>
        <v>1.4358702049701963E-3</v>
      </c>
      <c r="Y70" s="193">
        <f t="shared" si="107"/>
        <v>0.41353456704680458</v>
      </c>
      <c r="AT70" s="193">
        <v>39</v>
      </c>
      <c r="AU70" s="198" t="s">
        <v>5931</v>
      </c>
      <c r="BE70" s="221" t="s">
        <v>6061</v>
      </c>
      <c r="BF70" s="212" t="s">
        <v>5941</v>
      </c>
      <c r="BG70" s="211">
        <f>SUMIFS('Pres Converted'!$S$2:S$651,'Pres Converted'!$D$2:$D$651,$BF70,'Pres Converted'!$C$2:$C$651,"ED",'Pres Converted'!$B$2:$B$651,$BE70)</f>
        <v>250</v>
      </c>
      <c r="BH70" s="211">
        <f>SUMIFS('Pres Converted'!I$2:I$651,'Pres Converted'!$D$2:$D$651,$BF70,'Pres Converted'!$C$2:$C$651,"ED",'Pres Converted'!$B$2:$B$651,$BE70)</f>
        <v>151</v>
      </c>
      <c r="BI70" s="211">
        <f>SUMIFS('Pres Converted'!J$2:J$651,'Pres Converted'!$D$2:$D$651,$BF70,'Pres Converted'!$C$2:$C$651,"ED",'Pres Converted'!$B$2:$B$651,$BE70)</f>
        <v>77</v>
      </c>
      <c r="BJ70" s="211">
        <f>SUMIFS('Pres Converted'!K$2:K$651,'Pres Converted'!$D$2:$D$651,$BF70,'Pres Converted'!$C$2:$C$651,"ED",'Pres Converted'!$B$2:$B$651,$BE70)</f>
        <v>0</v>
      </c>
      <c r="BK70" s="211">
        <f>SUMIFS('Pres Converted'!L$2:L$651,'Pres Converted'!$D$2:$D$651,$BF70,'Pres Converted'!$C$2:$C$651,"ED",'Pres Converted'!$B$2:$B$651,$BE70)</f>
        <v>0</v>
      </c>
      <c r="BL70" s="211">
        <f>SUMIFS('Pres Converted'!M$2:M$651,'Pres Converted'!$D$2:$D$651,$BF70,'Pres Converted'!$C$2:$C$651,"ED",'Pres Converted'!$B$2:$B$651,$BE70)</f>
        <v>0</v>
      </c>
      <c r="BM70" s="211">
        <f>SUMIFS('Pres Converted'!N$2:N$651,'Pres Converted'!$D$2:$D$651,$BF70,'Pres Converted'!$C$2:$C$651,"ED",'Pres Converted'!$B$2:$B$651,$BE70)</f>
        <v>2</v>
      </c>
      <c r="BN70" s="211">
        <f>SUMIFS('Pres Converted'!O$2:O$651,'Pres Converted'!$D$2:$D$651,$BF70,'Pres Converted'!$C$2:$C$651,"ED",'Pres Converted'!$B$2:$B$651,$BE70)</f>
        <v>1</v>
      </c>
      <c r="BO70" s="211">
        <f>SUMIFS('Pres Converted'!P$2:P$651,'Pres Converted'!$D$2:$D$651,$BF70,'Pres Converted'!$C$2:$C$651,"ED",'Pres Converted'!$B$2:$B$651,$BE70)</f>
        <v>19</v>
      </c>
      <c r="BP70" s="211">
        <f>SUMIFS('Pres Converted'!Q$2:Q$651,'Pres Converted'!$D$2:$D$651,$BF70,'Pres Converted'!$C$2:$C$651,"ED",'Pres Converted'!$B$2:$B$651,$BE70)</f>
        <v>0</v>
      </c>
      <c r="BQ70" s="211">
        <f>SUMIFS('Pres Converted'!R$2:R$651,'Pres Converted'!$D$2:$D$651,$BF70,'Pres Converted'!$C$2:$C$651,"ED",'Pres Converted'!$B$2:$B$651,$BE70)</f>
        <v>0</v>
      </c>
      <c r="BR70" s="211">
        <f>BG70/SUMIF('BY HD'!$A$3:$A$42,$BE70,'BY HD'!$B$3:$B$42)</f>
        <v>9.1877986034546125E-2</v>
      </c>
      <c r="BS70" s="211">
        <f>$BR70*SUMIF('BY HD'!$A$3:$A$42,$BE70,'BY HD'!W$3:W$42)</f>
        <v>96.839397280411617</v>
      </c>
      <c r="BT70" s="211">
        <f>$BR70*SUMIF('BY HD'!$A$3:$A$42,$BE70,'BY HD'!X$3:X$42)</f>
        <v>41.804483645718484</v>
      </c>
      <c r="BU70" s="211">
        <f>$BR70*SUMIF('BY HD'!$A$3:$A$42,$BE70,'BY HD'!Y$3:Y$42)</f>
        <v>25.725836089672914</v>
      </c>
      <c r="BV70" s="211">
        <f>$BR70*SUMIF('BY HD'!$A$3:$A$42,$BE70,'BY HD'!Z$3:Z$42)</f>
        <v>0.27563395810363839</v>
      </c>
      <c r="BW70" s="211">
        <f>$BR70*SUMIF('BY HD'!$A$3:$A$42,$BE70,'BY HD'!AA$3:AA$42)</f>
        <v>0.3675119441381845</v>
      </c>
      <c r="BX70" s="211">
        <f>$BR70*SUMIF('BY HD'!$A$3:$A$42,$BE70,'BY HD'!AB$3:AB$42)</f>
        <v>0</v>
      </c>
      <c r="BY70" s="211">
        <f>$BR70*SUMIF('BY HD'!$A$3:$A$42,$BE70,'BY HD'!AC$3:AC$42)</f>
        <v>0</v>
      </c>
      <c r="BZ70" s="211">
        <f>$BR70*SUMIF('BY HD'!$A$3:$A$42,$BE70,'BY HD'!AD$3:AD$42)</f>
        <v>0.27563395810363839</v>
      </c>
      <c r="CA70" s="211">
        <f>$BR70*SUMIF('BY HD'!$A$3:$A$42,$BE70,'BY HD'!AE$3:AE$42)</f>
        <v>28.298419698640206</v>
      </c>
      <c r="CB70" s="211">
        <f>$BR70*SUMIF('BY HD'!$A$3:$A$42,$BE70,'BY HD'!AF$3:AF$42)</f>
        <v>9.1877986034546125E-2</v>
      </c>
      <c r="CC70" s="211">
        <f>$BR70*SUMIF('BY HD'!$A$3:$A$42,$BE70,'BY HD'!AG$3:AG$42)</f>
        <v>0</v>
      </c>
      <c r="CD70" s="211">
        <f>$BR70*SUMIF('BY HD'!$A$3:$A$42,$BE70,'BY HD'!AR$3:AR$42)</f>
        <v>35.924292539507533</v>
      </c>
      <c r="CE70" s="211">
        <f>$BR70*SUMIF('BY HD'!$A$3:$A$42,$BE70,'BY HD'!AS$3:AS$42)</f>
        <v>14.332965821389195</v>
      </c>
      <c r="CF70" s="211">
        <f>$BR70*SUMIF('BY HD'!$A$3:$A$42,$BE70,'BY HD'!AT$3:AT$42)</f>
        <v>8.4527747151782435</v>
      </c>
      <c r="CG70" s="211">
        <f>$BR70*SUMIF('BY HD'!$A$3:$A$42,$BE70,'BY HD'!AU$3:AU$42)</f>
        <v>0.18375597206909225</v>
      </c>
      <c r="CH70" s="211">
        <f>$BR70*SUMIF('BY HD'!$A$3:$A$42,$BE70,'BY HD'!AV$3:AV$42)</f>
        <v>0</v>
      </c>
      <c r="CI70" s="211">
        <f>$BR70*SUMIF('BY HD'!$A$3:$A$42,$BE70,'BY HD'!AW$3:AW$42)</f>
        <v>0</v>
      </c>
      <c r="CJ70" s="211">
        <f>$BR70*SUMIF('BY HD'!$A$3:$A$42,$BE70,'BY HD'!AX$3:AX$42)</f>
        <v>0</v>
      </c>
      <c r="CK70" s="211">
        <f>$BR70*SUMIF('BY HD'!$A$3:$A$42,$BE70,'BY HD'!AY$3:AY$42)</f>
        <v>0.55126791620727678</v>
      </c>
      <c r="CL70" s="211">
        <f>$BR70*SUMIF('BY HD'!$A$3:$A$42,$BE70,'BY HD'!AZ$3:AZ$42)</f>
        <v>12.31165012862918</v>
      </c>
      <c r="CM70" s="211">
        <f>$BR70*SUMIF('BY HD'!$A$3:$A$42,$BE70,'BY HD'!BA$3:BA$42)</f>
        <v>9.1877986034546125E-2</v>
      </c>
      <c r="CN70" s="211">
        <f>$BR70*SUMIF('BY HD'!$A$3:$A$42,$BE70,'BY HD'!BB$3:BB$42)</f>
        <v>0</v>
      </c>
      <c r="CO70" s="211">
        <f t="shared" si="39"/>
        <v>382.76368981991914</v>
      </c>
      <c r="CP70" s="211">
        <f t="shared" si="40"/>
        <v>207.13744946710767</v>
      </c>
      <c r="CQ70" s="211">
        <f t="shared" si="41"/>
        <v>111.17861080485116</v>
      </c>
      <c r="CR70" s="211">
        <f t="shared" si="42"/>
        <v>0.45938993017273066</v>
      </c>
      <c r="CS70" s="211">
        <f t="shared" si="43"/>
        <v>0.3675119441381845</v>
      </c>
      <c r="CT70" s="211">
        <f t="shared" si="44"/>
        <v>0</v>
      </c>
      <c r="CU70" s="211">
        <f t="shared" si="45"/>
        <v>2</v>
      </c>
      <c r="CV70" s="211">
        <f t="shared" si="46"/>
        <v>1.8269018743109151</v>
      </c>
      <c r="CW70" s="211">
        <f t="shared" si="47"/>
        <v>59.610069827269385</v>
      </c>
      <c r="CX70" s="211">
        <f t="shared" si="94"/>
        <v>0.18375597206909225</v>
      </c>
      <c r="CY70" s="211">
        <f t="shared" si="95"/>
        <v>0</v>
      </c>
      <c r="CZ70" s="211"/>
      <c r="DA70" s="211"/>
      <c r="DB70" s="211"/>
    </row>
    <row r="71" spans="1:114" x14ac:dyDescent="0.25">
      <c r="A71" s="211" t="s">
        <v>5975</v>
      </c>
      <c r="B71" s="211" t="s">
        <v>5936</v>
      </c>
      <c r="C71" s="211" t="s">
        <v>5936</v>
      </c>
      <c r="D71">
        <f t="shared" si="96"/>
        <v>4599.402266821905</v>
      </c>
      <c r="E71">
        <f t="shared" si="85"/>
        <v>1841.9332422100897</v>
      </c>
      <c r="F71">
        <f t="shared" si="86"/>
        <v>1842.3987256119472</v>
      </c>
      <c r="G71">
        <f t="shared" si="87"/>
        <v>17.437523077320613</v>
      </c>
      <c r="H71">
        <f t="shared" si="88"/>
        <v>20.774100717353591</v>
      </c>
      <c r="I71">
        <f t="shared" si="89"/>
        <v>20.014262322766001</v>
      </c>
      <c r="J71">
        <f t="shared" si="90"/>
        <v>16.231966843057712</v>
      </c>
      <c r="K71">
        <f t="shared" si="91"/>
        <v>19.9287031609081</v>
      </c>
      <c r="L71">
        <f t="shared" si="92"/>
        <v>792.23658434667379</v>
      </c>
      <c r="M71">
        <f t="shared" si="93"/>
        <v>25.11849080365883</v>
      </c>
      <c r="N71">
        <f t="shared" si="93"/>
        <v>3.3286677281292243</v>
      </c>
      <c r="O71">
        <f t="shared" si="97"/>
        <v>0.40047230821643892</v>
      </c>
      <c r="P71">
        <f t="shared" si="98"/>
        <v>3.791258530071907E-3</v>
      </c>
      <c r="Q71">
        <f t="shared" si="99"/>
        <v>0.4005735134111259</v>
      </c>
      <c r="R71">
        <f t="shared" si="100"/>
        <v>4.3328897984560143E-3</v>
      </c>
      <c r="S71">
        <f t="shared" si="101"/>
        <v>0.17224772663646432</v>
      </c>
      <c r="T71">
        <f t="shared" si="102"/>
        <v>4.5166957600575519E-3</v>
      </c>
      <c r="U71">
        <f t="shared" si="103"/>
        <v>4.3514920334627432E-3</v>
      </c>
      <c r="V71">
        <f t="shared" si="104"/>
        <v>3.5291470285493589E-3</v>
      </c>
      <c r="W71">
        <f t="shared" si="105"/>
        <v>5.4612511249239361E-3</v>
      </c>
      <c r="X71">
        <f t="shared" si="106"/>
        <v>7.2371746044932637E-4</v>
      </c>
      <c r="Y71" s="193">
        <f t="shared" si="107"/>
        <v>2.4005735134111257</v>
      </c>
      <c r="AT71" s="193">
        <v>29</v>
      </c>
      <c r="AU71" s="198">
        <v>0</v>
      </c>
    </row>
    <row r="72" spans="1:114" x14ac:dyDescent="0.25">
      <c r="A72" s="211" t="s">
        <v>5976</v>
      </c>
      <c r="B72" s="211" t="s">
        <v>5946</v>
      </c>
      <c r="C72" s="211" t="s">
        <v>5946</v>
      </c>
      <c r="D72">
        <f t="shared" si="96"/>
        <v>716.53362734288874</v>
      </c>
      <c r="E72">
        <f t="shared" si="85"/>
        <v>290.19734945685622</v>
      </c>
      <c r="F72">
        <f t="shared" si="86"/>
        <v>195.57232144774585</v>
      </c>
      <c r="G72">
        <f t="shared" si="87"/>
        <v>0.58596071957785156</v>
      </c>
      <c r="H72">
        <f t="shared" si="88"/>
        <v>1.4883245061583577</v>
      </c>
      <c r="I72">
        <f t="shared" si="89"/>
        <v>-0.27401722970550019</v>
      </c>
      <c r="J72">
        <f t="shared" si="90"/>
        <v>3.9537907418595295</v>
      </c>
      <c r="K72">
        <f t="shared" si="91"/>
        <v>1.2739430790045332</v>
      </c>
      <c r="L72">
        <f t="shared" si="92"/>
        <v>223.66598067138395</v>
      </c>
      <c r="M72">
        <f t="shared" si="93"/>
        <v>6.9973950007840513E-2</v>
      </c>
      <c r="N72">
        <f t="shared" si="93"/>
        <v>0</v>
      </c>
      <c r="O72">
        <f t="shared" si="97"/>
        <v>0.40500171713223126</v>
      </c>
      <c r="P72">
        <f t="shared" si="98"/>
        <v>8.1777141674531199E-4</v>
      </c>
      <c r="Q72">
        <f t="shared" si="99"/>
        <v>0.27294227930792847</v>
      </c>
      <c r="R72">
        <f t="shared" si="100"/>
        <v>1.777925041325245E-3</v>
      </c>
      <c r="S72">
        <f t="shared" si="101"/>
        <v>0.31215001241574841</v>
      </c>
      <c r="T72">
        <f t="shared" si="102"/>
        <v>2.0771174573864593E-3</v>
      </c>
      <c r="U72">
        <f t="shared" si="103"/>
        <v>-3.8242061397960388E-4</v>
      </c>
      <c r="V72">
        <f t="shared" si="104"/>
        <v>5.5179416443040009E-3</v>
      </c>
      <c r="W72">
        <f t="shared" si="105"/>
        <v>9.7656198310362491E-5</v>
      </c>
      <c r="X72">
        <f t="shared" si="106"/>
        <v>0</v>
      </c>
      <c r="Y72" s="193">
        <f t="shared" si="107"/>
        <v>0.40500171713223126</v>
      </c>
      <c r="AT72" s="193">
        <v>30</v>
      </c>
      <c r="AU72" s="198" t="s">
        <v>5931</v>
      </c>
      <c r="BE72" s="211" t="s">
        <v>5968</v>
      </c>
      <c r="BF72" s="211"/>
      <c r="BG72" s="211">
        <f t="shared" ref="BG72:BN72" si="108">SUM(BG3:BG70)</f>
        <v>193276</v>
      </c>
      <c r="BH72" s="211">
        <f t="shared" si="108"/>
        <v>77101</v>
      </c>
      <c r="BI72" s="211">
        <f t="shared" si="108"/>
        <v>59973</v>
      </c>
      <c r="BJ72" s="211">
        <f t="shared" si="108"/>
        <v>246</v>
      </c>
      <c r="BK72" s="211">
        <f t="shared" si="108"/>
        <v>1065</v>
      </c>
      <c r="BL72" s="211">
        <f t="shared" si="108"/>
        <v>351</v>
      </c>
      <c r="BM72" s="211">
        <f t="shared" si="108"/>
        <v>374</v>
      </c>
      <c r="BN72" s="211">
        <f t="shared" si="108"/>
        <v>1061</v>
      </c>
      <c r="BO72" s="211">
        <f>SUM(BO3:BO70)</f>
        <v>52534</v>
      </c>
      <c r="BP72" s="211">
        <f>SUM(BP3:BP70)</f>
        <v>308</v>
      </c>
      <c r="BQ72" s="211">
        <f>SUM(BQ3:BQ70)</f>
        <v>263</v>
      </c>
      <c r="BR72" s="211">
        <f>SUM(BR3:BR70)</f>
        <v>39.999999999999993</v>
      </c>
      <c r="BS72" s="211">
        <f t="shared" ref="BS72:CA72" si="109">SUM(BS3:BS70)</f>
        <v>36239.000000000007</v>
      </c>
      <c r="BT72" s="211">
        <f t="shared" si="109"/>
        <v>14832.000000000004</v>
      </c>
      <c r="BU72" s="211">
        <f t="shared" si="109"/>
        <v>11182.999999999998</v>
      </c>
      <c r="BV72" s="211">
        <f t="shared" si="109"/>
        <v>40.999999999999993</v>
      </c>
      <c r="BW72" s="211">
        <f t="shared" si="109"/>
        <v>162.00000000000003</v>
      </c>
      <c r="BX72" s="211">
        <f t="shared" si="109"/>
        <v>34.999999999999993</v>
      </c>
      <c r="BY72" s="211">
        <f t="shared" si="109"/>
        <v>36</v>
      </c>
      <c r="BZ72" s="211">
        <f t="shared" si="109"/>
        <v>192</v>
      </c>
      <c r="CA72" s="211">
        <f t="shared" si="109"/>
        <v>9664.9999999999982</v>
      </c>
      <c r="CB72" s="211">
        <f t="shared" ref="CB72:CY72" si="110">SUM(CB3:CB70)</f>
        <v>40</v>
      </c>
      <c r="CC72" s="211">
        <f t="shared" si="110"/>
        <v>52.999999999999986</v>
      </c>
      <c r="CD72" s="211">
        <f t="shared" si="110"/>
        <v>28932.999999999996</v>
      </c>
      <c r="CE72" s="211">
        <f t="shared" si="110"/>
        <v>10039.000000000002</v>
      </c>
      <c r="CF72" s="211">
        <f t="shared" si="110"/>
        <v>7115.9999999999964</v>
      </c>
      <c r="CG72" s="211">
        <f t="shared" si="110"/>
        <v>43</v>
      </c>
      <c r="CH72" s="211">
        <f t="shared" si="110"/>
        <v>152.00000000000003</v>
      </c>
      <c r="CI72" s="211">
        <f t="shared" si="110"/>
        <v>46.999999999999993</v>
      </c>
      <c r="CJ72" s="211">
        <f t="shared" si="110"/>
        <v>58.999999999999993</v>
      </c>
      <c r="CK72" s="211">
        <f t="shared" si="110"/>
        <v>125.00000000000001</v>
      </c>
      <c r="CL72" s="211">
        <f t="shared" si="110"/>
        <v>11274</v>
      </c>
      <c r="CM72" s="211">
        <f t="shared" si="110"/>
        <v>29</v>
      </c>
      <c r="CN72" s="211">
        <f t="shared" si="110"/>
        <v>49</v>
      </c>
      <c r="CO72" s="211">
        <f t="shared" si="110"/>
        <v>258447.99999999991</v>
      </c>
      <c r="CP72" s="211">
        <f t="shared" si="110"/>
        <v>101972</v>
      </c>
      <c r="CQ72" s="211">
        <f t="shared" si="110"/>
        <v>78272.000000000015</v>
      </c>
      <c r="CR72" s="211">
        <f t="shared" si="110"/>
        <v>330</v>
      </c>
      <c r="CS72" s="211">
        <f t="shared" si="110"/>
        <v>1379.0000000000002</v>
      </c>
      <c r="CT72" s="211">
        <f t="shared" si="110"/>
        <v>432.99999999999994</v>
      </c>
      <c r="CU72" s="211">
        <f t="shared" si="110"/>
        <v>468.99999999999994</v>
      </c>
      <c r="CV72" s="211">
        <f t="shared" si="110"/>
        <v>1378.0000000000002</v>
      </c>
      <c r="CW72" s="211">
        <f t="shared" si="110"/>
        <v>73473</v>
      </c>
      <c r="CX72" s="211">
        <f t="shared" si="110"/>
        <v>377.00000000000006</v>
      </c>
      <c r="CY72" s="211">
        <f t="shared" si="110"/>
        <v>364.99999999999989</v>
      </c>
      <c r="CZ72" s="211"/>
      <c r="DA72" s="211"/>
      <c r="DB72" s="211"/>
    </row>
    <row r="73" spans="1:114" x14ac:dyDescent="0.25">
      <c r="A73" s="211" t="s">
        <v>5977</v>
      </c>
      <c r="B73" s="211" t="s">
        <v>5932</v>
      </c>
      <c r="C73" s="211" t="s">
        <v>5932</v>
      </c>
      <c r="D73">
        <f t="shared" si="96"/>
        <v>1135.4982273201251</v>
      </c>
      <c r="E73">
        <f t="shared" si="85"/>
        <v>334.78569895431133</v>
      </c>
      <c r="F73">
        <f t="shared" si="86"/>
        <v>362.89619683346729</v>
      </c>
      <c r="G73">
        <f t="shared" si="87"/>
        <v>-7.810108070080822E-2</v>
      </c>
      <c r="H73">
        <f t="shared" si="88"/>
        <v>6.8696699399030754</v>
      </c>
      <c r="I73">
        <f t="shared" si="89"/>
        <v>-0.31428349612528694</v>
      </c>
      <c r="J73">
        <f t="shared" si="90"/>
        <v>2.5255518815763294</v>
      </c>
      <c r="K73">
        <f t="shared" si="91"/>
        <v>9.3873874963166593</v>
      </c>
      <c r="L73">
        <f t="shared" si="92"/>
        <v>417.68752086864902</v>
      </c>
      <c r="M73">
        <f t="shared" si="93"/>
        <v>1.262462745234489</v>
      </c>
      <c r="N73">
        <f t="shared" si="93"/>
        <v>0.4761231774930656</v>
      </c>
      <c r="O73">
        <f t="shared" si="97"/>
        <v>0.29483595033383259</v>
      </c>
      <c r="P73">
        <f t="shared" si="98"/>
        <v>-6.8781332125135571E-5</v>
      </c>
      <c r="Q73">
        <f t="shared" si="99"/>
        <v>0.31959204171540978</v>
      </c>
      <c r="R73">
        <f t="shared" si="100"/>
        <v>8.2671969629329253E-3</v>
      </c>
      <c r="S73">
        <f t="shared" si="101"/>
        <v>0.36784515450493305</v>
      </c>
      <c r="T73">
        <f t="shared" si="102"/>
        <v>6.0499169215931722E-3</v>
      </c>
      <c r="U73">
        <f t="shared" si="103"/>
        <v>-2.7678026135454512E-4</v>
      </c>
      <c r="V73">
        <f t="shared" si="104"/>
        <v>2.224179501835817E-3</v>
      </c>
      <c r="W73">
        <f t="shared" si="105"/>
        <v>1.1118139287755748E-3</v>
      </c>
      <c r="X73">
        <f t="shared" si="106"/>
        <v>4.1930772416682482E-4</v>
      </c>
      <c r="Y73" s="193">
        <f t="shared" si="107"/>
        <v>4.3678451545049333</v>
      </c>
      <c r="AT73" s="193">
        <v>30</v>
      </c>
      <c r="AU73" s="198">
        <v>0</v>
      </c>
      <c r="BE73" s="211"/>
      <c r="BF73" s="211"/>
      <c r="BG73" s="211"/>
      <c r="BH73" s="211"/>
      <c r="BI73" s="211"/>
      <c r="BJ73" s="211"/>
      <c r="BK73" s="211"/>
      <c r="BL73" s="211"/>
      <c r="BM73" s="211"/>
      <c r="BN73" s="211"/>
      <c r="BO73" s="211"/>
      <c r="BP73" s="211"/>
      <c r="BQ73" s="211"/>
      <c r="BR73" s="211"/>
      <c r="BS73" s="211"/>
      <c r="BT73" s="211"/>
      <c r="BU73" s="211"/>
      <c r="BV73" s="211"/>
      <c r="BW73" s="211"/>
      <c r="BX73" s="211"/>
      <c r="BY73" s="211"/>
      <c r="BZ73" s="211"/>
      <c r="CA73" s="211"/>
      <c r="CB73" s="211"/>
      <c r="CC73" s="211"/>
      <c r="CD73" s="211"/>
      <c r="CE73" s="211"/>
      <c r="CF73" s="211"/>
      <c r="CG73" s="211"/>
      <c r="CH73" s="211"/>
      <c r="CI73" s="211"/>
      <c r="CJ73" s="211"/>
      <c r="CK73" s="211"/>
      <c r="CL73" s="211"/>
      <c r="CM73" s="211"/>
      <c r="CN73" s="211"/>
      <c r="CO73" s="211"/>
      <c r="CP73" s="211"/>
      <c r="CQ73" s="211"/>
      <c r="CR73" s="211"/>
      <c r="CS73" s="211"/>
      <c r="CT73" s="211"/>
      <c r="CU73" s="211"/>
      <c r="CV73" s="211"/>
      <c r="CW73" s="211"/>
      <c r="CX73" s="211"/>
      <c r="CY73" s="211"/>
      <c r="CZ73" s="211"/>
      <c r="DA73" s="211"/>
      <c r="DB73" s="211"/>
    </row>
    <row r="74" spans="1:114" x14ac:dyDescent="0.25">
      <c r="A74" s="211" t="s">
        <v>5978</v>
      </c>
      <c r="B74" s="211" t="s">
        <v>5941</v>
      </c>
      <c r="C74" s="211" t="s">
        <v>5941</v>
      </c>
      <c r="D74">
        <f t="shared" si="96"/>
        <v>1547.9476381097118</v>
      </c>
      <c r="E74">
        <f t="shared" si="85"/>
        <v>706.97812010795292</v>
      </c>
      <c r="F74">
        <f t="shared" si="86"/>
        <v>536.34892907825224</v>
      </c>
      <c r="G74">
        <f t="shared" si="87"/>
        <v>2.1875514535162384</v>
      </c>
      <c r="H74">
        <f t="shared" si="88"/>
        <v>1.4652818650246704</v>
      </c>
      <c r="I74">
        <f t="shared" si="89"/>
        <v>2.8160106879785176</v>
      </c>
      <c r="J74">
        <f t="shared" si="90"/>
        <v>7.7458739713776881</v>
      </c>
      <c r="K74">
        <f t="shared" si="91"/>
        <v>3.0162641583939473</v>
      </c>
      <c r="L74">
        <f t="shared" si="92"/>
        <v>286.62432855555687</v>
      </c>
      <c r="M74">
        <f t="shared" si="93"/>
        <v>0.93267705871748474</v>
      </c>
      <c r="N74">
        <f t="shared" si="93"/>
        <v>-0.16739882705881437</v>
      </c>
      <c r="O74">
        <f t="shared" si="97"/>
        <v>0.4567196607317317</v>
      </c>
      <c r="P74">
        <f t="shared" si="98"/>
        <v>1.4131947358294262E-3</v>
      </c>
      <c r="Q74">
        <f t="shared" si="99"/>
        <v>0.34649035656866201</v>
      </c>
      <c r="R74">
        <f t="shared" si="100"/>
        <v>1.9485569693282918E-3</v>
      </c>
      <c r="S74">
        <f t="shared" si="101"/>
        <v>0.1851640982543637</v>
      </c>
      <c r="T74">
        <f t="shared" si="102"/>
        <v>9.4659653140077187E-4</v>
      </c>
      <c r="U74">
        <f t="shared" si="103"/>
        <v>1.8191898864339563E-3</v>
      </c>
      <c r="V74">
        <f t="shared" si="104"/>
        <v>5.0039638167842819E-3</v>
      </c>
      <c r="W74">
        <f t="shared" si="105"/>
        <v>6.0252494060873435E-4</v>
      </c>
      <c r="X74">
        <f t="shared" si="106"/>
        <v>-1.0814243514285454E-4</v>
      </c>
      <c r="Y74" s="193">
        <f t="shared" si="107"/>
        <v>0.4567196607317317</v>
      </c>
      <c r="AT74" s="193">
        <v>31</v>
      </c>
      <c r="AU74" s="198" t="s">
        <v>5931</v>
      </c>
      <c r="BE74" s="211"/>
      <c r="BF74" s="211"/>
      <c r="BG74" s="211"/>
      <c r="BH74" s="211"/>
      <c r="BI74" s="211"/>
      <c r="BJ74" s="211"/>
      <c r="BK74" s="211"/>
      <c r="BL74" s="211"/>
      <c r="BM74" s="211"/>
      <c r="BN74" s="211"/>
      <c r="BO74" s="211"/>
      <c r="BP74" s="211"/>
      <c r="BQ74" s="211"/>
      <c r="BR74" s="211"/>
      <c r="BS74" s="211"/>
      <c r="BT74" s="211"/>
      <c r="BU74" s="211"/>
      <c r="BV74" s="211"/>
      <c r="BW74" s="211"/>
      <c r="BX74" s="211"/>
      <c r="BY74" s="211"/>
      <c r="BZ74" s="211"/>
      <c r="CA74" s="211"/>
      <c r="CB74" s="211"/>
      <c r="CC74" s="211"/>
      <c r="CD74" s="211"/>
      <c r="CE74" s="211"/>
      <c r="CF74" s="211"/>
      <c r="CG74" s="211"/>
      <c r="CH74" s="211"/>
      <c r="CI74" s="211"/>
      <c r="CJ74" s="211"/>
      <c r="CK74" s="211"/>
      <c r="CL74" s="211"/>
      <c r="CM74" s="211"/>
      <c r="CN74" s="211"/>
      <c r="CO74" s="211"/>
      <c r="CP74" s="211"/>
      <c r="CQ74" s="211"/>
      <c r="CR74" s="211"/>
      <c r="CS74" s="211"/>
      <c r="CT74" s="211"/>
      <c r="CU74" s="211"/>
      <c r="CV74" s="211"/>
      <c r="CW74" s="211"/>
      <c r="CX74" s="211"/>
      <c r="CY74" s="211"/>
      <c r="CZ74" s="211"/>
      <c r="DA74" s="211"/>
      <c r="DB74" s="211"/>
    </row>
    <row r="75" spans="1:114" x14ac:dyDescent="0.25">
      <c r="A75" s="211" t="s">
        <v>5979</v>
      </c>
      <c r="B75" s="211" t="s">
        <v>5980</v>
      </c>
      <c r="C75" s="211" t="s">
        <v>5931</v>
      </c>
      <c r="D75">
        <f t="shared" si="96"/>
        <v>38445.088216892596</v>
      </c>
      <c r="E75">
        <f t="shared" si="85"/>
        <v>15224.855599495912</v>
      </c>
      <c r="F75">
        <f t="shared" si="86"/>
        <v>10891.941652594758</v>
      </c>
      <c r="G75">
        <f t="shared" si="87"/>
        <v>47.610580886198584</v>
      </c>
      <c r="H75">
        <f t="shared" si="88"/>
        <v>313.87855010596064</v>
      </c>
      <c r="I75">
        <f t="shared" si="89"/>
        <v>77.938992846432626</v>
      </c>
      <c r="J75">
        <f t="shared" si="90"/>
        <v>69.168079540623324</v>
      </c>
      <c r="K75">
        <f t="shared" si="91"/>
        <v>177.45669513668327</v>
      </c>
      <c r="L75">
        <f t="shared" si="92"/>
        <v>11546.066631538544</v>
      </c>
      <c r="M75">
        <f t="shared" si="93"/>
        <v>31.833484653918042</v>
      </c>
      <c r="N75">
        <f t="shared" si="93"/>
        <v>64.337950093565055</v>
      </c>
      <c r="O75">
        <f t="shared" si="97"/>
        <v>0.39601562398824669</v>
      </c>
      <c r="P75">
        <f t="shared" si="98"/>
        <v>1.2384047766413684E-3</v>
      </c>
      <c r="Q75">
        <f t="shared" si="99"/>
        <v>0.28331165716531997</v>
      </c>
      <c r="R75">
        <f t="shared" si="100"/>
        <v>4.6158483012326557E-3</v>
      </c>
      <c r="S75">
        <f t="shared" si="101"/>
        <v>0.30032618383914267</v>
      </c>
      <c r="T75">
        <f t="shared" si="102"/>
        <v>8.164334240441249E-3</v>
      </c>
      <c r="U75">
        <f t="shared" si="103"/>
        <v>2.0272808949411275E-3</v>
      </c>
      <c r="V75">
        <f t="shared" si="104"/>
        <v>1.7991395714948883E-3</v>
      </c>
      <c r="W75">
        <f t="shared" si="105"/>
        <v>8.2802475245538794E-4</v>
      </c>
      <c r="X75">
        <f t="shared" si="106"/>
        <v>1.6735024700839482E-3</v>
      </c>
      <c r="Y75" s="193">
        <f t="shared" si="107"/>
        <v>0.39601562398824669</v>
      </c>
      <c r="AT75" s="193">
        <v>31</v>
      </c>
      <c r="AU75" s="198">
        <v>0</v>
      </c>
      <c r="BE75" s="211"/>
      <c r="BF75" s="211"/>
      <c r="BG75" s="211"/>
      <c r="BH75" s="211"/>
      <c r="BI75" s="211"/>
      <c r="BJ75" s="211"/>
      <c r="BK75" s="211"/>
      <c r="BL75" s="211"/>
      <c r="BM75" s="211"/>
      <c r="BN75" s="211"/>
      <c r="BO75" s="211"/>
      <c r="BP75" s="211"/>
      <c r="BQ75" s="211"/>
      <c r="BR75" s="211"/>
      <c r="BS75" s="211"/>
      <c r="BT75" s="211"/>
      <c r="BU75" s="211"/>
      <c r="BV75" s="211"/>
      <c r="BW75" s="211"/>
      <c r="BX75" s="211"/>
      <c r="BY75" s="211"/>
      <c r="BZ75" s="211"/>
      <c r="CA75" s="211"/>
      <c r="CB75" s="211"/>
      <c r="CC75" s="211"/>
      <c r="CD75" s="211"/>
      <c r="CE75" s="211"/>
      <c r="CF75" s="211"/>
      <c r="CG75" s="211"/>
      <c r="CH75" s="211"/>
      <c r="CI75" s="211"/>
      <c r="CJ75" s="211"/>
      <c r="CK75" s="211"/>
      <c r="CL75" s="211"/>
      <c r="CM75" s="211"/>
      <c r="CN75" s="211"/>
      <c r="CO75" s="211"/>
      <c r="CP75" s="211"/>
      <c r="CQ75" s="211"/>
      <c r="CR75" s="211"/>
      <c r="CS75" s="211"/>
      <c r="CT75" s="211"/>
      <c r="CU75" s="211"/>
      <c r="CV75" s="211"/>
      <c r="CW75" s="211"/>
      <c r="CX75" s="211"/>
      <c r="CY75" s="211"/>
      <c r="CZ75" s="211"/>
      <c r="DA75" s="211"/>
      <c r="DB75" s="211"/>
    </row>
    <row r="76" spans="1:114" x14ac:dyDescent="0.25">
      <c r="A76" s="211" t="s">
        <v>5981</v>
      </c>
      <c r="B76" s="211" t="s">
        <v>5923</v>
      </c>
      <c r="C76" s="211" t="s">
        <v>5923</v>
      </c>
      <c r="D76">
        <f t="shared" si="96"/>
        <v>1416.36</v>
      </c>
      <c r="E76">
        <f t="shared" si="85"/>
        <v>463.32050476190477</v>
      </c>
      <c r="F76">
        <f t="shared" si="86"/>
        <v>523.31072380952378</v>
      </c>
      <c r="G76">
        <f t="shared" si="87"/>
        <v>4.1142095238095244</v>
      </c>
      <c r="H76">
        <f t="shared" si="88"/>
        <v>5.3184571428571425</v>
      </c>
      <c r="I76">
        <f t="shared" si="89"/>
        <v>0.64264761904761902</v>
      </c>
      <c r="J76">
        <f t="shared" si="90"/>
        <v>3.5330380952380951</v>
      </c>
      <c r="K76">
        <f t="shared" si="91"/>
        <v>6.9072476190476193</v>
      </c>
      <c r="L76">
        <f t="shared" si="92"/>
        <v>402.01600952380954</v>
      </c>
      <c r="M76">
        <f t="shared" si="93"/>
        <v>6.9755142857142856</v>
      </c>
      <c r="N76">
        <f t="shared" si="93"/>
        <v>0.22164761904761907</v>
      </c>
      <c r="O76">
        <f t="shared" si="97"/>
        <v>0.32712058005161454</v>
      </c>
      <c r="P76">
        <f t="shared" si="98"/>
        <v>2.9047766978801469E-3</v>
      </c>
      <c r="Q76">
        <f t="shared" si="99"/>
        <v>0.36947578568268225</v>
      </c>
      <c r="R76">
        <f t="shared" si="100"/>
        <v>4.876759876759877E-3</v>
      </c>
      <c r="S76">
        <f t="shared" si="101"/>
        <v>0.28383744918227682</v>
      </c>
      <c r="T76">
        <f t="shared" si="102"/>
        <v>3.7550178929489273E-3</v>
      </c>
      <c r="U76">
        <f t="shared" si="103"/>
        <v>4.5373183304217791E-4</v>
      </c>
      <c r="V76">
        <f t="shared" si="104"/>
        <v>2.4944492185871498E-3</v>
      </c>
      <c r="W76">
        <f t="shared" si="105"/>
        <v>4.9249585456482012E-3</v>
      </c>
      <c r="X76">
        <f t="shared" si="106"/>
        <v>1.5649101855998409E-4</v>
      </c>
      <c r="Y76" s="193">
        <f t="shared" si="107"/>
        <v>2.369475785682682</v>
      </c>
      <c r="AT76" s="193">
        <v>32</v>
      </c>
      <c r="AU76" s="198" t="s">
        <v>5931</v>
      </c>
      <c r="BE76" s="211" t="s">
        <v>5587</v>
      </c>
      <c r="BF76" s="211" t="s">
        <v>6015</v>
      </c>
      <c r="BG76" s="211" t="s">
        <v>5202</v>
      </c>
      <c r="BH76" s="211" t="s">
        <v>5202</v>
      </c>
      <c r="BI76" s="211" t="s">
        <v>5202</v>
      </c>
      <c r="BJ76" s="211" t="s">
        <v>5202</v>
      </c>
      <c r="BK76" s="211" t="s">
        <v>5202</v>
      </c>
      <c r="BL76" s="211" t="s">
        <v>5202</v>
      </c>
      <c r="BM76" s="211" t="s">
        <v>5202</v>
      </c>
      <c r="BN76" s="211" t="s">
        <v>5202</v>
      </c>
      <c r="BO76" s="211" t="s">
        <v>5202</v>
      </c>
      <c r="BP76" s="212" t="s">
        <v>5202</v>
      </c>
      <c r="BQ76" s="212" t="s">
        <v>5202</v>
      </c>
      <c r="BR76" s="211" t="s">
        <v>6016</v>
      </c>
      <c r="BS76" s="211" t="s">
        <v>5961</v>
      </c>
      <c r="BT76" s="211" t="s">
        <v>5961</v>
      </c>
      <c r="BU76" s="211" t="s">
        <v>5961</v>
      </c>
      <c r="BV76" s="211" t="s">
        <v>5961</v>
      </c>
      <c r="BW76" s="211" t="s">
        <v>5961</v>
      </c>
      <c r="BX76" s="211" t="s">
        <v>5961</v>
      </c>
      <c r="BY76" s="211" t="s">
        <v>5961</v>
      </c>
      <c r="BZ76" s="211" t="s">
        <v>5961</v>
      </c>
      <c r="CA76" s="211" t="s">
        <v>5961</v>
      </c>
      <c r="CB76" s="212" t="s">
        <v>5961</v>
      </c>
      <c r="CC76" s="212" t="s">
        <v>5961</v>
      </c>
      <c r="CD76" s="216" t="s">
        <v>5962</v>
      </c>
      <c r="CE76" s="216" t="s">
        <v>5962</v>
      </c>
      <c r="CF76" s="211" t="s">
        <v>5962</v>
      </c>
      <c r="CG76" s="211" t="s">
        <v>5962</v>
      </c>
      <c r="CH76" s="211" t="s">
        <v>5962</v>
      </c>
      <c r="CI76" s="211" t="s">
        <v>5962</v>
      </c>
      <c r="CJ76" s="211" t="s">
        <v>5962</v>
      </c>
      <c r="CK76" s="211" t="s">
        <v>5962</v>
      </c>
      <c r="CL76" s="211" t="s">
        <v>5962</v>
      </c>
      <c r="CM76" s="216" t="s">
        <v>5962</v>
      </c>
      <c r="CN76" s="216" t="s">
        <v>5962</v>
      </c>
      <c r="CO76" s="211" t="s">
        <v>4581</v>
      </c>
      <c r="CP76" s="211" t="s">
        <v>4581</v>
      </c>
      <c r="CQ76" s="211" t="s">
        <v>4581</v>
      </c>
      <c r="CR76" s="211" t="s">
        <v>4581</v>
      </c>
      <c r="CS76" s="211" t="s">
        <v>4581</v>
      </c>
      <c r="CT76" s="211" t="s">
        <v>4581</v>
      </c>
      <c r="CU76" s="211" t="s">
        <v>4581</v>
      </c>
      <c r="CV76" s="211" t="s">
        <v>4581</v>
      </c>
      <c r="CW76" s="211" t="s">
        <v>4581</v>
      </c>
      <c r="CX76" s="212" t="s">
        <v>4581</v>
      </c>
      <c r="CY76" s="216" t="s">
        <v>4581</v>
      </c>
      <c r="DA76" s="211" t="s">
        <v>5202</v>
      </c>
      <c r="DB76" s="211" t="s">
        <v>5202</v>
      </c>
      <c r="DC76" s="211" t="s">
        <v>5202</v>
      </c>
      <c r="DD76" s="211" t="s">
        <v>5202</v>
      </c>
      <c r="DE76" s="211" t="s">
        <v>5202</v>
      </c>
      <c r="DF76" s="211" t="s">
        <v>5202</v>
      </c>
      <c r="DG76" s="211" t="s">
        <v>5202</v>
      </c>
      <c r="DH76" s="211" t="s">
        <v>5202</v>
      </c>
    </row>
    <row r="77" spans="1:114" x14ac:dyDescent="0.25">
      <c r="A77" s="211" t="s">
        <v>5982</v>
      </c>
      <c r="B77" s="211" t="s">
        <v>5924</v>
      </c>
      <c r="C77" s="211" t="s">
        <v>5924</v>
      </c>
      <c r="D77">
        <f t="shared" si="96"/>
        <v>922.82142857142867</v>
      </c>
      <c r="E77">
        <f t="shared" si="85"/>
        <v>260.49405612244897</v>
      </c>
      <c r="F77">
        <f t="shared" si="86"/>
        <v>406.56719387755101</v>
      </c>
      <c r="G77">
        <f t="shared" si="87"/>
        <v>0.89908163265306129</v>
      </c>
      <c r="H77">
        <f t="shared" si="88"/>
        <v>4.0036224489795913</v>
      </c>
      <c r="I77">
        <f t="shared" si="89"/>
        <v>3.6293877551020408</v>
      </c>
      <c r="J77">
        <f t="shared" si="90"/>
        <v>0.99681122448979587</v>
      </c>
      <c r="K77">
        <f t="shared" si="91"/>
        <v>5.5151785714285717</v>
      </c>
      <c r="L77">
        <f t="shared" si="92"/>
        <v>233.16849489795919</v>
      </c>
      <c r="M77">
        <f t="shared" si="93"/>
        <v>6.0360459183673472</v>
      </c>
      <c r="N77">
        <f t="shared" si="93"/>
        <v>1.5115561224489795</v>
      </c>
      <c r="O77">
        <f t="shared" si="97"/>
        <v>0.28228002521105966</v>
      </c>
      <c r="P77">
        <f t="shared" si="98"/>
        <v>9.7427476737821568E-4</v>
      </c>
      <c r="Q77">
        <f t="shared" si="99"/>
        <v>0.44056973677663325</v>
      </c>
      <c r="R77">
        <f t="shared" si="100"/>
        <v>5.9764309764309765E-3</v>
      </c>
      <c r="S77">
        <f t="shared" si="101"/>
        <v>0.25266913801396557</v>
      </c>
      <c r="T77">
        <f t="shared" si="102"/>
        <v>4.3384584763895102E-3</v>
      </c>
      <c r="U77">
        <f t="shared" si="103"/>
        <v>3.9329253122356569E-3</v>
      </c>
      <c r="V77">
        <f t="shared" si="104"/>
        <v>1.0801778043157352E-3</v>
      </c>
      <c r="W77">
        <f t="shared" si="105"/>
        <v>6.540860161549816E-3</v>
      </c>
      <c r="X77">
        <f t="shared" si="106"/>
        <v>1.6379725000414654E-3</v>
      </c>
      <c r="Y77" s="193">
        <f t="shared" si="107"/>
        <v>2.4405697367766335</v>
      </c>
      <c r="AT77" s="193">
        <v>32</v>
      </c>
      <c r="AU77" s="198">
        <v>0</v>
      </c>
      <c r="BB77" s="211"/>
      <c r="BC77" s="211"/>
      <c r="BE77" s="211" t="s">
        <v>5587</v>
      </c>
      <c r="BF77" s="211" t="s">
        <v>5916</v>
      </c>
      <c r="BG77" s="211" t="s">
        <v>6017</v>
      </c>
      <c r="BH77" s="198" t="s">
        <v>4519</v>
      </c>
      <c r="BI77" s="198" t="s">
        <v>4520</v>
      </c>
      <c r="BJ77" s="198" t="s">
        <v>4521</v>
      </c>
      <c r="BK77" s="199" t="s">
        <v>4534</v>
      </c>
      <c r="BL77" s="199" t="s">
        <v>4522</v>
      </c>
      <c r="BM77" s="199" t="s">
        <v>4523</v>
      </c>
      <c r="BN77" s="198" t="s">
        <v>4582</v>
      </c>
      <c r="BO77" s="198" t="s">
        <v>4524</v>
      </c>
      <c r="BP77" s="199" t="s">
        <v>4525</v>
      </c>
      <c r="BQ77" s="198" t="s">
        <v>4526</v>
      </c>
      <c r="BR77" s="211" t="s">
        <v>6018</v>
      </c>
      <c r="BS77" s="211" t="s">
        <v>6019</v>
      </c>
      <c r="BT77" s="198" t="s">
        <v>4519</v>
      </c>
      <c r="BU77" s="198" t="s">
        <v>4520</v>
      </c>
      <c r="BV77" s="198" t="s">
        <v>4521</v>
      </c>
      <c r="BW77" s="199" t="s">
        <v>4534</v>
      </c>
      <c r="BX77" s="199" t="s">
        <v>4522</v>
      </c>
      <c r="BY77" s="199" t="s">
        <v>4523</v>
      </c>
      <c r="BZ77" s="198" t="s">
        <v>4582</v>
      </c>
      <c r="CA77" s="198" t="s">
        <v>4524</v>
      </c>
      <c r="CB77" s="199" t="s">
        <v>4525</v>
      </c>
      <c r="CC77" s="198" t="s">
        <v>4526</v>
      </c>
      <c r="CD77" s="212" t="s">
        <v>6063</v>
      </c>
      <c r="CE77" s="198" t="s">
        <v>4519</v>
      </c>
      <c r="CF77" s="198" t="s">
        <v>4520</v>
      </c>
      <c r="CG77" s="198" t="s">
        <v>4521</v>
      </c>
      <c r="CH77" s="199" t="s">
        <v>4534</v>
      </c>
      <c r="CI77" s="199" t="s">
        <v>4522</v>
      </c>
      <c r="CJ77" s="199" t="s">
        <v>4523</v>
      </c>
      <c r="CK77" s="198" t="s">
        <v>4582</v>
      </c>
      <c r="CL77" s="198" t="s">
        <v>4524</v>
      </c>
      <c r="CM77" s="199" t="s">
        <v>4525</v>
      </c>
      <c r="CN77" s="198" t="s">
        <v>4526</v>
      </c>
      <c r="CO77" s="211" t="s">
        <v>6021</v>
      </c>
      <c r="CP77" s="198" t="s">
        <v>4519</v>
      </c>
      <c r="CQ77" s="198" t="s">
        <v>4520</v>
      </c>
      <c r="CR77" s="198" t="s">
        <v>4521</v>
      </c>
      <c r="CS77" s="199" t="s">
        <v>4534</v>
      </c>
      <c r="CT77" s="199" t="s">
        <v>4522</v>
      </c>
      <c r="CU77" s="199" t="s">
        <v>4523</v>
      </c>
      <c r="CV77" s="198" t="s">
        <v>4582</v>
      </c>
      <c r="CW77" s="198" t="s">
        <v>4524</v>
      </c>
      <c r="CX77" s="199" t="s">
        <v>4525</v>
      </c>
      <c r="CY77" s="198" t="s">
        <v>4526</v>
      </c>
      <c r="DA77" s="198" t="s">
        <v>4519</v>
      </c>
      <c r="DB77" s="198" t="s">
        <v>4520</v>
      </c>
      <c r="DC77" s="198" t="s">
        <v>4521</v>
      </c>
      <c r="DD77" s="199" t="s">
        <v>4534</v>
      </c>
      <c r="DE77" s="199" t="s">
        <v>4522</v>
      </c>
      <c r="DF77" s="199" t="s">
        <v>4523</v>
      </c>
      <c r="DG77" s="198" t="s">
        <v>4582</v>
      </c>
      <c r="DH77" s="198" t="s">
        <v>4524</v>
      </c>
      <c r="DI77" s="199" t="s">
        <v>4525</v>
      </c>
      <c r="DJ77" s="198" t="s">
        <v>4526</v>
      </c>
    </row>
    <row r="78" spans="1:114" x14ac:dyDescent="0.25">
      <c r="A78" s="211" t="s">
        <v>5983</v>
      </c>
      <c r="B78" s="211" t="s">
        <v>5922</v>
      </c>
      <c r="C78" s="211" t="s">
        <v>5922</v>
      </c>
      <c r="D78">
        <f t="shared" si="96"/>
        <v>15280</v>
      </c>
      <c r="E78">
        <f t="shared" si="85"/>
        <v>5341</v>
      </c>
      <c r="F78">
        <f t="shared" si="86"/>
        <v>6752</v>
      </c>
      <c r="G78">
        <f t="shared" si="87"/>
        <v>10</v>
      </c>
      <c r="H78">
        <f t="shared" si="88"/>
        <v>35</v>
      </c>
      <c r="I78">
        <f t="shared" si="89"/>
        <v>27</v>
      </c>
      <c r="J78">
        <f t="shared" si="90"/>
        <v>24</v>
      </c>
      <c r="K78">
        <f t="shared" si="91"/>
        <v>58</v>
      </c>
      <c r="L78">
        <f t="shared" si="92"/>
        <v>2985</v>
      </c>
      <c r="M78">
        <f t="shared" si="93"/>
        <v>15</v>
      </c>
      <c r="N78">
        <f t="shared" si="93"/>
        <v>33</v>
      </c>
      <c r="O78">
        <f t="shared" si="97"/>
        <v>0.34954188481675391</v>
      </c>
      <c r="P78">
        <f t="shared" si="98"/>
        <v>6.5445026178010475E-4</v>
      </c>
      <c r="Q78">
        <f t="shared" si="99"/>
        <v>0.44188481675392671</v>
      </c>
      <c r="R78">
        <f t="shared" si="100"/>
        <v>3.7958115183246073E-3</v>
      </c>
      <c r="S78">
        <f t="shared" si="101"/>
        <v>0.19535340314136126</v>
      </c>
      <c r="T78">
        <f t="shared" si="102"/>
        <v>2.2905759162303663E-3</v>
      </c>
      <c r="U78">
        <f t="shared" si="103"/>
        <v>1.7670157068062828E-3</v>
      </c>
      <c r="V78">
        <f t="shared" si="104"/>
        <v>1.5706806282722514E-3</v>
      </c>
      <c r="W78">
        <f t="shared" si="105"/>
        <v>9.8167539267015702E-4</v>
      </c>
      <c r="X78">
        <f t="shared" si="106"/>
        <v>2.1596858638743455E-3</v>
      </c>
      <c r="Y78" s="193">
        <f t="shared" si="107"/>
        <v>2.4418848167539267</v>
      </c>
      <c r="AT78" s="193">
        <v>33</v>
      </c>
      <c r="AU78" s="198" t="s">
        <v>5931</v>
      </c>
      <c r="BB78" s="211"/>
      <c r="BC78" s="211"/>
      <c r="BE78" s="211" t="s">
        <v>6022</v>
      </c>
      <c r="BF78" s="211" t="s">
        <v>5917</v>
      </c>
      <c r="BG78" s="211">
        <f>SUMIFS('Pres Converted'!S$2:S$651,'Pres Converted'!$D$2:$D$651,$BF78,'Pres Converted'!$C$2:$C$651,"ED",'Pres Converted'!$B$2:$B$651,$BE78)</f>
        <v>4995</v>
      </c>
      <c r="BH78" s="211">
        <f>SUMIFS('Pres Converted'!I$2:I$651,'Pres Converted'!$D$2:$D$651,$BF78,'Pres Converted'!$C$2:$C$651,"ED",'Pres Converted'!$B$2:$B$651,$BE78)</f>
        <v>1908</v>
      </c>
      <c r="BI78" s="211">
        <f>SUMIFS('Pres Converted'!J$2:J$651,'Pres Converted'!$D$2:$D$651,$BF78,'Pres Converted'!$C$2:$C$651,"ED",'Pres Converted'!$B$2:$B$651,$BE78)</f>
        <v>1534</v>
      </c>
      <c r="BJ78" s="211">
        <f>SUMIFS('Pres Converted'!K$2:K$651,'Pres Converted'!$D$2:$D$651,$BF78,'Pres Converted'!$C$2:$C$651,"ED",'Pres Converted'!$B$2:$B$651,$BE78)</f>
        <v>7</v>
      </c>
      <c r="BK78" s="211">
        <f>SUMIFS('Pres Converted'!L$2:L$651,'Pres Converted'!$D$2:$D$651,$BF78,'Pres Converted'!$C$2:$C$651,"ED",'Pres Converted'!$B$2:$B$651,$BE78)</f>
        <v>9</v>
      </c>
      <c r="BL78" s="211">
        <f>SUMIFS('Pres Converted'!M$2:M$651,'Pres Converted'!$D$2:$D$651,$BF78,'Pres Converted'!$C$2:$C$651,"ED",'Pres Converted'!$B$2:$B$651,$BE78)</f>
        <v>5</v>
      </c>
      <c r="BM78" s="211">
        <f>SUMIFS('Pres Converted'!N$2:N$651,'Pres Converted'!$D$2:$D$651,$BF78,'Pres Converted'!$C$2:$C$651,"ED",'Pres Converted'!$B$2:$B$651,$BE78)</f>
        <v>6</v>
      </c>
      <c r="BN78" s="211">
        <f>SUMIFS('Pres Converted'!O$2:O$651,'Pres Converted'!$D$2:$D$651,$BF78,'Pres Converted'!$C$2:$C$651,"ED",'Pres Converted'!$B$2:$B$651,$BE78)</f>
        <v>22</v>
      </c>
      <c r="BO78" s="211">
        <f>SUMIFS('Pres Converted'!P$2:P$651,'Pres Converted'!$D$2:$D$651,$BF78,'Pres Converted'!$C$2:$C$651,"ED",'Pres Converted'!$B$2:$B$651,$BE78)</f>
        <v>1487</v>
      </c>
      <c r="BP78" s="211">
        <f>SUMIFS('Pres Converted'!Q$2:Q$651,'Pres Converted'!$D$2:$D$651,$BF78,'Pres Converted'!$C$2:$C$651,"ED",'Pres Converted'!$B$2:$B$651,$BE78)</f>
        <v>9</v>
      </c>
      <c r="BQ78" s="211">
        <f>SUMIFS('Pres Converted'!R$2:R$651,'Pres Converted'!$D$2:$D$651,$BF78,'Pres Converted'!$C$2:$C$651,"ED",'Pres Converted'!$B$2:$B$651,$BE78)</f>
        <v>8</v>
      </c>
      <c r="BR78" s="211">
        <f>BG78/SUMIF('BY HD'!$A$3:$A$42,$BE78,'BY HD'!$B$3:$B$42)</f>
        <v>0.99205561072492554</v>
      </c>
      <c r="BS78" s="211">
        <f>$BR78*SUMIF('BY HD'!$A$3:$A$42,$BE78,'BY HD'!W$3:W$42)</f>
        <v>1011.8967229394241</v>
      </c>
      <c r="BT78" s="211">
        <f>(DA78-SUMIF('BY HD'!$A$3:$A$42,$BE78,'BY HD'!M$3:M$42))*$BR78*SUMIF('BY HD'!$A$3:$A$42,$BE78,'BY HD'!$W$3:$W$42)+$BR78*SUMIF('BY HD'!$A$3:$A$42,$BE78,'BY HD'!X$3:X$42)</f>
        <v>360.95059015885823</v>
      </c>
      <c r="BU78" s="211">
        <f>(DB78-SUMIF('BY HD'!$A$3:$A$42,$BE78,'BY HD'!O$3:O$42))*$BR78*SUMIF('BY HD'!$A$3:$A$42,$BE78,'BY HD'!$W$3:$W$42)+$BR78*SUMIF('BY HD'!$A$3:$A$42,$BE78,'BY HD'!Y$3:Y$42)</f>
        <v>325.07504272475984</v>
      </c>
      <c r="BV78" s="211">
        <f>(DC78-SUMIF('BY HD'!$A$3:$A$42,$BE78,'BY HD'!N$3:N$42))*$BR78*SUMIF('BY HD'!$A$3:$A$42,$BE78,'BY HD'!$W$3:$W$42)+$BR78*SUMIF('BY HD'!$A$3:$A$42,$BE78,'BY HD'!Z$3:Z$42)</f>
        <v>1.0033213385152</v>
      </c>
      <c r="BW78" s="211">
        <f>(DD78-SUMIF('BY HD'!$A$3:$A$42,$BE78,'BY HD'!R$3:R$42))*$BR78*SUMIF('BY HD'!$A$3:$A$42,$BE78,'BY HD'!$W$3:$W$42)+$BR78*SUMIF('BY HD'!$A$3:$A$42,$BE78,'BY HD'!AA$3:AA$42)</f>
        <v>0.80556758105377557</v>
      </c>
      <c r="BX78" s="211">
        <f>(DE78-SUMIF('BY HD'!$A$3:$A$42,$BE78,'BY HD'!S$3:S$42))*$BR78*SUMIF('BY HD'!$A$3:$A$42,$BE78,'BY HD'!$W$3:$W$42)+$BR78*SUMIF('BY HD'!$A$3:$A$42,$BE78,'BY HD'!AB$3:AB$42)</f>
        <v>0.59815748548640157</v>
      </c>
      <c r="BY78" s="211">
        <f>(DF78-SUMIF('BY HD'!$A$3:$A$42,$BE78,'BY HD'!T$3:T$42))*$BR78*SUMIF('BY HD'!$A$3:$A$42,$BE78,'BY HD'!$W$3:$W$42)+$BR78*SUMIF('BY HD'!$A$3:$A$42,$BE78,'BY HD'!AC$3:AC$42)</f>
        <v>9.6563381059494042E-3</v>
      </c>
      <c r="BZ78" s="211">
        <f>(DG78-SUMIF('BY HD'!$A$3:$A$42,$BE78,'BY HD'!P$3:P$42))*$BR78*SUMIF('BY HD'!$A$3:$A$42,$BE78,'BY HD'!$W$3:$W$42)+$BR78*SUMIF('BY HD'!$A$3:$A$42,$BE78,'BY HD'!AD$3:AD$42)</f>
        <v>4.9956846266797772</v>
      </c>
      <c r="CA78" s="211">
        <f>(DH78-SUMIF('BY HD'!$A$3:$A$42,$BE78,'BY HD'!Q$3:Q$42))*$BR78*SUMIF('BY HD'!$A$3:$A$42,$BE78,'BY HD'!$W$3:$W$42)+$BR78*SUMIF('BY HD'!$A$3:$A$42,$BE78,'BY HD'!AE$3:AE$42)</f>
        <v>313.47106500770673</v>
      </c>
      <c r="CB78" s="211">
        <f>(DI78-SUMIF('BY HD'!$A$3:$A$42,$BE78,'BY HD'!U$3:U$42))*$BR78*SUMIF('BY HD'!$A$3:$A$42,$BE78,'BY HD'!$W$3:$W$42)+$BR78*SUMIF('BY HD'!$A$3:$A$42,$BE78,'BY HD'!AF$3:AF$42)</f>
        <v>1.9985957286087752</v>
      </c>
      <c r="CC78" s="211">
        <f>(DJ78-SUMIF('BY HD'!$A$3:$A$42,$BE78,'BY HD'!V$3:V$42))*$BR78*SUMIF('BY HD'!$A$3:$A$42,$BE78,'BY HD'!$W$3:$W$42)+$BR78*SUMIF('BY HD'!$A$3:$A$42,$BE78,'BY HD'!AG$3:AG$42)</f>
        <v>2.9890419496493763</v>
      </c>
      <c r="CD78" s="211">
        <f>$BR78*SUMIF('BY HD'!$A$3:$A$42,$BE78,'BY HD'!AR$3:AR$42)</f>
        <v>699.39920556107256</v>
      </c>
      <c r="CE78" s="211">
        <f>(DA78-SUMIF('BY HD'!$A$3:$A$42,$BE78,'BY HD'!M$3:M$42))*$BR78*SUMIF('BY HD'!$A$3:$A$42,$BE78,'BY HD'!$AR$3:$AR$42)+$BR78*SUMIF('BY HD'!$A$3:$A$42,$BE78,'BY HD'!AS$3:AS$42)</f>
        <v>198.60852680689001</v>
      </c>
      <c r="CF78" s="211">
        <f>(DB78-SUMIF('BY HD'!$A$3:$A$42,$BE78,'BY HD'!O$3:O$42))*$BR78*SUMIF('BY HD'!$A$3:$A$42,$BE78,'BY HD'!$AR$3:$AR$42)+$BR78*SUMIF('BY HD'!$A$3:$A$42,$BE78,'BY HD'!AT$3:AT$42)</f>
        <v>190.63337077399612</v>
      </c>
      <c r="CG78" s="211">
        <f>(DC78-SUMIF('BY HD'!$A$3:$A$42,$BE78,'BY HD'!N$3:N$42))*$BR78*SUMIF('BY HD'!$A$3:$A$42,$BE78,'BY HD'!$AR$3:$AR$42)+$BR78*SUMIF('BY HD'!$A$3:$A$42,$BE78,'BY HD'!AU$3:AU$42)</f>
        <v>0.99984221669761519</v>
      </c>
      <c r="CH78" s="211">
        <f>(DD78-SUMIF('BY HD'!$A$3:$A$42,$BE78,'BY HD'!R$3:R$42))*$BR78*SUMIF('BY HD'!$A$3:$A$42,$BE78,'BY HD'!$AR$3:$AR$42)+$BR78*SUMIF('BY HD'!$A$3:$A$42,$BE78,'BY HD'!AV$3:AV$42)</f>
        <v>-0.12889613815505951</v>
      </c>
      <c r="CI78" s="211">
        <f>(DE78-SUMIF('BY HD'!$A$3:$A$42,$BE78,'BY HD'!S$3:S$42))*$BR78*SUMIF('BY HD'!$A$3:$A$42,$BE78,'BY HD'!$AR$3:$AR$42)+$BR78*SUMIF('BY HD'!$A$3:$A$42,$BE78,'BY HD'!AW$3:AW$42)</f>
        <v>1.7118581054761655</v>
      </c>
      <c r="CJ78" s="211">
        <f>(DF78-SUMIF('BY HD'!$A$3:$A$42,$BE78,'BY HD'!T$3:T$42))*$BR78*SUMIF('BY HD'!$A$3:$A$42,$BE78,'BY HD'!$AR$3:$AR$42)+$BR78*SUMIF('BY HD'!$A$3:$A$42,$BE78,'BY HD'!AX$3:AX$42)</f>
        <v>0.99872984441580237</v>
      </c>
      <c r="CK78" s="211">
        <f>(DG78-SUMIF('BY HD'!$A$3:$A$42,$BE78,'BY HD'!P$3:P$42))*$BR78*SUMIF('BY HD'!$A$3:$A$42,$BE78,'BY HD'!$AR$3:$AR$42)+$BR78*SUMIF('BY HD'!$A$3:$A$42,$BE78,'BY HD'!AY$3:AY$42)</f>
        <v>3.0006390223746591</v>
      </c>
      <c r="CL78" s="211">
        <f>(DH78-SUMIF('BY HD'!$A$3:$A$42,$BE78,'BY HD'!Q$3:Q$42))*$BR78*SUMIF('BY HD'!$A$3:$A$42,$BE78,'BY HD'!$AR$3:$AR$42)+$BR78*SUMIF('BY HD'!$A$3:$A$42,$BE78,'BY HD'!AZ$3:AZ$42)</f>
        <v>302.56416898986146</v>
      </c>
      <c r="CM78" s="211">
        <f>(DI78-SUMIF('BY HD'!$A$3:$A$42,$BE78,'BY HD'!U$3:U$42))*$BR78*SUMIF('BY HD'!$A$3:$A$42,$BE78,'BY HD'!$AR$3:$AR$42)+$BR78*SUMIF('BY HD'!$A$3:$A$42,$BE78,'BY HD'!BA$3:BA$42)</f>
        <v>1.0020669612612407</v>
      </c>
      <c r="CN78" s="211">
        <f>(DJ78-SUMIF('BY HD'!$A$3:$A$42,$BE78,'BY HD'!V$3:V$42))*$BR78*SUMIF('BY HD'!$A$3:$A$42,$BE78,'BY HD'!$AR$3:$AR$42)+$BR78*SUMIF('BY HD'!$A$3:$A$42,$BE78,'BY HD'!BB$3:BB$42)</f>
        <v>8.8989782545025441E-3</v>
      </c>
      <c r="CO78" s="211">
        <f>BG78+BS78+CD78</f>
        <v>6706.2959285004963</v>
      </c>
      <c r="CP78" s="211">
        <f>BH78+BT78+CE78</f>
        <v>2467.5591169657482</v>
      </c>
      <c r="CQ78" s="211">
        <f t="shared" ref="CQ78:CQ109" si="111">CF78+BU78+BI78</f>
        <v>2049.7084134987558</v>
      </c>
      <c r="CR78" s="211">
        <f t="shared" ref="CR78:CR109" si="112">CG78+BV78+BJ78</f>
        <v>9.0031635552128151</v>
      </c>
      <c r="CS78" s="211">
        <f t="shared" ref="CS78:CS109" si="113">CH78+BW78+BK78</f>
        <v>9.6766714428987157</v>
      </c>
      <c r="CT78" s="211">
        <f t="shared" ref="CT78:CT109" si="114">CI78+BX78+BL78</f>
        <v>7.3100155909625668</v>
      </c>
      <c r="CU78" s="211">
        <f t="shared" ref="CU78:CU109" si="115">CJ78+BY78+BM78</f>
        <v>7.0083861825217522</v>
      </c>
      <c r="CV78" s="211">
        <f t="shared" ref="CV78:CV109" si="116">CK78+BZ78+BN78</f>
        <v>29.996323649054435</v>
      </c>
      <c r="CW78" s="211">
        <f t="shared" ref="CW78:CW109" si="117">CL78+CA78+BO78</f>
        <v>2103.035233997568</v>
      </c>
      <c r="CX78" s="211">
        <f t="shared" ref="CX78:CX109" si="118">CM78+CB78+BP78</f>
        <v>12.000662689870015</v>
      </c>
      <c r="CY78" s="211">
        <f t="shared" ref="CY78:CY109" si="119">CN78+CC78+BQ78</f>
        <v>10.99794092790388</v>
      </c>
      <c r="DA78" s="211">
        <f t="shared" ref="DA78:DJ78" si="120">BH78/$BG78</f>
        <v>0.38198198198198197</v>
      </c>
      <c r="DB78" s="211">
        <f t="shared" si="120"/>
        <v>0.30710710710710709</v>
      </c>
      <c r="DC78" s="211">
        <f t="shared" si="120"/>
        <v>1.4014014014014013E-3</v>
      </c>
      <c r="DD78" s="211">
        <f t="shared" si="120"/>
        <v>1.8018018018018018E-3</v>
      </c>
      <c r="DE78" s="211">
        <f t="shared" si="120"/>
        <v>1.001001001001001E-3</v>
      </c>
      <c r="DF78" s="211">
        <f t="shared" si="120"/>
        <v>1.2012012012012011E-3</v>
      </c>
      <c r="DG78" s="211">
        <f t="shared" si="120"/>
        <v>4.4044044044044047E-3</v>
      </c>
      <c r="DH78" s="211">
        <f t="shared" si="120"/>
        <v>0.29769769769769772</v>
      </c>
      <c r="DI78" s="211">
        <f t="shared" si="120"/>
        <v>1.8018018018018018E-3</v>
      </c>
      <c r="DJ78" s="211">
        <f t="shared" si="120"/>
        <v>1.6016016016016017E-3</v>
      </c>
    </row>
    <row r="79" spans="1:114" x14ac:dyDescent="0.25">
      <c r="A79" s="211" t="s">
        <v>5984</v>
      </c>
      <c r="B79" s="211" t="s">
        <v>5985</v>
      </c>
      <c r="C79" s="211" t="s">
        <v>5928</v>
      </c>
      <c r="D79">
        <f t="shared" si="96"/>
        <v>18857.535602122061</v>
      </c>
      <c r="E79">
        <f t="shared" si="85"/>
        <v>6889.9588128955656</v>
      </c>
      <c r="F79">
        <f t="shared" si="86"/>
        <v>4826.8235412007389</v>
      </c>
      <c r="G79">
        <f t="shared" si="87"/>
        <v>23.775599643915694</v>
      </c>
      <c r="H79">
        <f t="shared" si="88"/>
        <v>103.87846461681754</v>
      </c>
      <c r="I79">
        <f t="shared" si="89"/>
        <v>27.418890409058825</v>
      </c>
      <c r="J79">
        <f t="shared" si="90"/>
        <v>27.756487804049101</v>
      </c>
      <c r="K79">
        <f t="shared" si="91"/>
        <v>232.21606640031931</v>
      </c>
      <c r="L79">
        <f t="shared" si="92"/>
        <v>6676.8054250944751</v>
      </c>
      <c r="M79">
        <f t="shared" si="93"/>
        <v>18.994194796487321</v>
      </c>
      <c r="N79">
        <f t="shared" si="93"/>
        <v>29.908119260630777</v>
      </c>
      <c r="O79">
        <f t="shared" si="97"/>
        <v>0.36536899403335771</v>
      </c>
      <c r="P79">
        <f t="shared" si="98"/>
        <v>1.2608009946559612E-3</v>
      </c>
      <c r="Q79">
        <f t="shared" si="99"/>
        <v>0.25596258403232552</v>
      </c>
      <c r="R79">
        <f t="shared" si="100"/>
        <v>1.2314231896462004E-2</v>
      </c>
      <c r="S79">
        <f t="shared" si="101"/>
        <v>0.35406564070562468</v>
      </c>
      <c r="T79">
        <f t="shared" si="102"/>
        <v>5.508591727390294E-3</v>
      </c>
      <c r="U79">
        <f t="shared" si="103"/>
        <v>1.4540017840917318E-3</v>
      </c>
      <c r="V79">
        <f t="shared" si="104"/>
        <v>1.4719043033876403E-3</v>
      </c>
      <c r="W79">
        <f t="shared" si="105"/>
        <v>1.0072469275545146E-3</v>
      </c>
      <c r="X79">
        <f t="shared" si="106"/>
        <v>1.5860035951497915E-3</v>
      </c>
      <c r="Y79" s="193">
        <f t="shared" si="107"/>
        <v>0.36536899403335771</v>
      </c>
      <c r="AT79" s="193">
        <v>33</v>
      </c>
      <c r="AU79" s="198">
        <v>0</v>
      </c>
      <c r="BB79" s="220"/>
      <c r="BC79" s="211"/>
      <c r="BE79" s="220" t="s">
        <v>6022</v>
      </c>
      <c r="BF79" s="211" t="s">
        <v>5918</v>
      </c>
      <c r="BG79" s="211">
        <f>SUMIFS('Pres Converted'!S$2:S$651,'Pres Converted'!$D$2:$D$651,$BF79,'Pres Converted'!$C$2:$C$651,"ED",'Pres Converted'!$B$2:$B$651,$BE79)</f>
        <v>40</v>
      </c>
      <c r="BH79" s="211">
        <f>SUMIFS('Pres Converted'!I$2:I$651,'Pres Converted'!$D$2:$D$651,$BF79,'Pres Converted'!$C$2:$C$651,"ED",'Pres Converted'!$B$2:$B$651,$BE79)</f>
        <v>21</v>
      </c>
      <c r="BI79" s="211">
        <f>SUMIFS('Pres Converted'!J$2:J$651,'Pres Converted'!$D$2:$D$651,$BF79,'Pres Converted'!$C$2:$C$651,"ED",'Pres Converted'!$B$2:$B$651,$BE79)</f>
        <v>4</v>
      </c>
      <c r="BJ79" s="211">
        <f>SUMIFS('Pres Converted'!K$2:K$651,'Pres Converted'!$D$2:$D$651,$BF79,'Pres Converted'!$C$2:$C$651,"ED",'Pres Converted'!$B$2:$B$651,$BE79)</f>
        <v>0</v>
      </c>
      <c r="BK79" s="211">
        <f>SUMIFS('Pres Converted'!L$2:L$651,'Pres Converted'!$D$2:$D$651,$BF79,'Pres Converted'!$C$2:$C$651,"ED",'Pres Converted'!$B$2:$B$651,$BE79)</f>
        <v>1</v>
      </c>
      <c r="BL79" s="211">
        <f>SUMIFS('Pres Converted'!M$2:M$651,'Pres Converted'!$D$2:$D$651,$BF79,'Pres Converted'!$C$2:$C$651,"ED",'Pres Converted'!$B$2:$B$651,$BE79)</f>
        <v>2</v>
      </c>
      <c r="BM79" s="211">
        <f>SUMIFS('Pres Converted'!N$2:N$651,'Pres Converted'!$D$2:$D$651,$BF79,'Pres Converted'!$C$2:$C$651,"ED",'Pres Converted'!$B$2:$B$651,$BE79)</f>
        <v>0</v>
      </c>
      <c r="BN79" s="211">
        <f>SUMIFS('Pres Converted'!O$2:O$651,'Pres Converted'!$D$2:$D$651,$BF79,'Pres Converted'!$C$2:$C$651,"ED",'Pres Converted'!$B$2:$B$651,$BE79)</f>
        <v>0</v>
      </c>
      <c r="BO79" s="211">
        <f>SUMIFS('Pres Converted'!P$2:P$651,'Pres Converted'!$D$2:$D$651,$BF79,'Pres Converted'!$C$2:$C$651,"ED",'Pres Converted'!$B$2:$B$651,$BE79)</f>
        <v>12</v>
      </c>
      <c r="BP79" s="211">
        <f>SUMIFS('Pres Converted'!Q$2:Q$651,'Pres Converted'!$D$2:$D$651,$BF79,'Pres Converted'!$C$2:$C$651,"ED",'Pres Converted'!$B$2:$B$651,$BE79)</f>
        <v>0</v>
      </c>
      <c r="BQ79" s="211">
        <f>SUMIFS('Pres Converted'!R$2:R$651,'Pres Converted'!$D$2:$D$651,$BF79,'Pres Converted'!$C$2:$C$651,"ED",'Pres Converted'!$B$2:$B$651,$BE79)</f>
        <v>0</v>
      </c>
      <c r="BR79" s="211">
        <f>BG79/SUMIF('BY HD'!$A$3:$A$42,$BE79,'BY HD'!$B$3:$B$42)</f>
        <v>7.9443892750744784E-3</v>
      </c>
      <c r="BS79" s="211">
        <f>$BR79*SUMIF('BY HD'!$A$3:$A$42,$BE79,'BY HD'!W$3:W$42)</f>
        <v>8.1032770605759676</v>
      </c>
      <c r="BT79" s="211">
        <f>(DA79-SUMIF('BY HD'!$A$3:$A$42,$BE79,'BY HD'!M$3:M$42))*$BR79*SUMIF('BY HD'!$A$3:$A$42,$BE79,'BY HD'!$W$3:$W$42)+$BR79*SUMIF('BY HD'!$A$3:$A$42,$BE79,'BY HD'!X$3:X$42)</f>
        <v>4.0494098411417987</v>
      </c>
      <c r="BU79" s="211">
        <f>(DB79-SUMIF('BY HD'!$A$3:$A$42,$BE79,'BY HD'!O$3:O$42))*$BR79*SUMIF('BY HD'!$A$3:$A$42,$BE79,'BY HD'!$W$3:$W$42)+$BR79*SUMIF('BY HD'!$A$3:$A$42,$BE79,'BY HD'!Y$3:Y$42)</f>
        <v>0.92495727524015137</v>
      </c>
      <c r="BV79" s="211">
        <f>(DC79-SUMIF('BY HD'!$A$3:$A$42,$BE79,'BY HD'!N$3:N$42))*$BR79*SUMIF('BY HD'!$A$3:$A$42,$BE79,'BY HD'!$W$3:$W$42)+$BR79*SUMIF('BY HD'!$A$3:$A$42,$BE79,'BY HD'!Z$3:Z$42)</f>
        <v>-3.3213385151999557E-3</v>
      </c>
      <c r="BW79" s="211">
        <f>(DD79-SUMIF('BY HD'!$A$3:$A$42,$BE79,'BY HD'!R$3:R$42))*$BR79*SUMIF('BY HD'!$A$3:$A$42,$BE79,'BY HD'!$W$3:$W$42)+$BR79*SUMIF('BY HD'!$A$3:$A$42,$BE79,'BY HD'!AA$3:AA$42)</f>
        <v>0.19443241894622451</v>
      </c>
      <c r="BX79" s="211">
        <f>(DE79-SUMIF('BY HD'!$A$3:$A$42,$BE79,'BY HD'!S$3:S$42))*$BR79*SUMIF('BY HD'!$A$3:$A$42,$BE79,'BY HD'!$W$3:$W$42)+$BR79*SUMIF('BY HD'!$A$3:$A$42,$BE79,'BY HD'!AB$3:AB$42)</f>
        <v>0.40184251451359843</v>
      </c>
      <c r="BY79" s="211">
        <f>(DF79-SUMIF('BY HD'!$A$3:$A$42,$BE79,'BY HD'!T$3:T$42))*$BR79*SUMIF('BY HD'!$A$3:$A$42,$BE79,'BY HD'!$W$3:$W$42)+$BR79*SUMIF('BY HD'!$A$3:$A$42,$BE79,'BY HD'!AC$3:AC$42)</f>
        <v>-9.6563381059495152E-3</v>
      </c>
      <c r="BZ79" s="211">
        <f>(DG79-SUMIF('BY HD'!$A$3:$A$42,$BE79,'BY HD'!P$3:P$42))*$BR79*SUMIF('BY HD'!$A$3:$A$42,$BE79,'BY HD'!$W$3:$W$42)+$BR79*SUMIF('BY HD'!$A$3:$A$42,$BE79,'BY HD'!AD$3:AD$42)</f>
        <v>4.3153733202241779E-3</v>
      </c>
      <c r="CA79" s="211">
        <f>(DH79-SUMIF('BY HD'!$A$3:$A$42,$BE79,'BY HD'!Q$3:Q$42))*$BR79*SUMIF('BY HD'!$A$3:$A$42,$BE79,'BY HD'!$W$3:$W$42)+$BR79*SUMIF('BY HD'!$A$3:$A$42,$BE79,'BY HD'!AE$3:AE$42)</f>
        <v>2.528934992293272</v>
      </c>
      <c r="CB79" s="211">
        <f>(DI79-SUMIF('BY HD'!$A$3:$A$42,$BE79,'BY HD'!U$3:U$42))*$BR79*SUMIF('BY HD'!$A$3:$A$42,$BE79,'BY HD'!$W$3:$W$42)+$BR79*SUMIF('BY HD'!$A$3:$A$42,$BE79,'BY HD'!AF$3:AF$42)</f>
        <v>1.4042713912246832E-3</v>
      </c>
      <c r="CC79" s="211">
        <f>(DJ79-SUMIF('BY HD'!$A$3:$A$42,$BE79,'BY HD'!V$3:V$42))*$BR79*SUMIF('BY HD'!$A$3:$A$42,$BE79,'BY HD'!$W$3:$W$42)+$BR79*SUMIF('BY HD'!$A$3:$A$42,$BE79,'BY HD'!AG$3:AG$42)</f>
        <v>1.0958050350624081E-2</v>
      </c>
      <c r="CD79" s="211">
        <f>$BR79*SUMIF('BY HD'!$A$3:$A$42,$BE79,'BY HD'!AR$3:AR$42)</f>
        <v>5.6007944389275073</v>
      </c>
      <c r="CE79" s="211">
        <f>(DA79-SUMIF('BY HD'!$A$3:$A$42,$BE79,'BY HD'!M$3:M$42))*$BR79*SUMIF('BY HD'!$A$3:$A$42,$BE79,'BY HD'!$AR$3:$AR$42)+$BR79*SUMIF('BY HD'!$A$3:$A$42,$BE79,'BY HD'!AS$3:AS$42)</f>
        <v>2.3914731931099977</v>
      </c>
      <c r="CF79" s="211">
        <f>(DB79-SUMIF('BY HD'!$A$3:$A$42,$BE79,'BY HD'!O$3:O$42))*$BR79*SUMIF('BY HD'!$A$3:$A$42,$BE79,'BY HD'!$AR$3:$AR$42)+$BR79*SUMIF('BY HD'!$A$3:$A$42,$BE79,'BY HD'!AT$3:AT$42)</f>
        <v>0.36662922600387171</v>
      </c>
      <c r="CG79" s="211">
        <f>(DC79-SUMIF('BY HD'!$A$3:$A$42,$BE79,'BY HD'!N$3:N$42))*$BR79*SUMIF('BY HD'!$A$3:$A$42,$BE79,'BY HD'!$AR$3:$AR$42)+$BR79*SUMIF('BY HD'!$A$3:$A$42,$BE79,'BY HD'!AU$3:AU$42)</f>
        <v>1.577833023847959E-4</v>
      </c>
      <c r="CH79" s="211">
        <f>(DD79-SUMIF('BY HD'!$A$3:$A$42,$BE79,'BY HD'!R$3:R$42))*$BR79*SUMIF('BY HD'!$A$3:$A$42,$BE79,'BY HD'!$AR$3:$AR$42)+$BR79*SUMIF('BY HD'!$A$3:$A$42,$BE79,'BY HD'!AV$3:AV$42)</f>
        <v>0.12889613815505957</v>
      </c>
      <c r="CI79" s="211">
        <f>(DE79-SUMIF('BY HD'!$A$3:$A$42,$BE79,'BY HD'!S$3:S$42))*$BR79*SUMIF('BY HD'!$A$3:$A$42,$BE79,'BY HD'!$AR$3:$AR$42)+$BR79*SUMIF('BY HD'!$A$3:$A$42,$BE79,'BY HD'!AW$3:AW$42)</f>
        <v>0.28814189452383465</v>
      </c>
      <c r="CJ79" s="211">
        <f>(DF79-SUMIF('BY HD'!$A$3:$A$42,$BE79,'BY HD'!T$3:T$42))*$BR79*SUMIF('BY HD'!$A$3:$A$42,$BE79,'BY HD'!$AR$3:$AR$42)+$BR79*SUMIF('BY HD'!$A$3:$A$42,$BE79,'BY HD'!AX$3:AX$42)</f>
        <v>1.2701555841976072E-3</v>
      </c>
      <c r="CK79" s="211">
        <f>(DG79-SUMIF('BY HD'!$A$3:$A$42,$BE79,'BY HD'!P$3:P$42))*$BR79*SUMIF('BY HD'!$A$3:$A$42,$BE79,'BY HD'!$AR$3:$AR$42)+$BR79*SUMIF('BY HD'!$A$3:$A$42,$BE79,'BY HD'!AY$3:AY$42)</f>
        <v>-6.3902237465842185E-4</v>
      </c>
      <c r="CL79" s="211">
        <f>(DH79-SUMIF('BY HD'!$A$3:$A$42,$BE79,'BY HD'!Q$3:Q$42))*$BR79*SUMIF('BY HD'!$A$3:$A$42,$BE79,'BY HD'!$AR$3:$AR$42)+$BR79*SUMIF('BY HD'!$A$3:$A$42,$BE79,'BY HD'!AZ$3:AZ$42)</f>
        <v>2.4358310101385632</v>
      </c>
      <c r="CM79" s="211">
        <f>(DI79-SUMIF('BY HD'!$A$3:$A$42,$BE79,'BY HD'!U$3:U$42))*$BR79*SUMIF('BY HD'!$A$3:$A$42,$BE79,'BY HD'!$AR$3:$AR$42)+$BR79*SUMIF('BY HD'!$A$3:$A$42,$BE79,'BY HD'!BA$3:BA$42)</f>
        <v>-2.0669612612408284E-3</v>
      </c>
      <c r="CN79" s="211">
        <f>(DJ79-SUMIF('BY HD'!$A$3:$A$42,$BE79,'BY HD'!V$3:V$42))*$BR79*SUMIF('BY HD'!$A$3:$A$42,$BE79,'BY HD'!$AR$3:$AR$42)+$BR79*SUMIF('BY HD'!$A$3:$A$42,$BE79,'BY HD'!BB$3:BB$42)</f>
        <v>-8.8989782545024938E-3</v>
      </c>
      <c r="CO79" s="211">
        <f t="shared" ref="CO79:CO142" si="121">BG79+BS79+CD79</f>
        <v>53.704071499503478</v>
      </c>
      <c r="CP79" s="211">
        <f t="shared" ref="CP79:CP142" si="122">BH79+BT79+CE79</f>
        <v>27.440883034251797</v>
      </c>
      <c r="CQ79" s="211">
        <f t="shared" si="111"/>
        <v>5.2915865012440229</v>
      </c>
      <c r="CR79" s="211">
        <f t="shared" si="112"/>
        <v>-3.1635552128151598E-3</v>
      </c>
      <c r="CS79" s="211">
        <f t="shared" si="113"/>
        <v>1.3233285571012841</v>
      </c>
      <c r="CT79" s="211">
        <f t="shared" si="114"/>
        <v>2.6899844090374332</v>
      </c>
      <c r="CU79" s="211">
        <f t="shared" si="115"/>
        <v>-8.386182521751908E-3</v>
      </c>
      <c r="CV79" s="211">
        <f t="shared" si="116"/>
        <v>3.676350945565756E-3</v>
      </c>
      <c r="CW79" s="211">
        <f t="shared" si="117"/>
        <v>16.964766002431837</v>
      </c>
      <c r="CX79" s="211">
        <f t="shared" si="118"/>
        <v>-6.6268987001614522E-4</v>
      </c>
      <c r="CY79" s="211">
        <f t="shared" si="119"/>
        <v>2.0590720961215867E-3</v>
      </c>
      <c r="DA79" s="211">
        <f t="shared" ref="DA79:DA142" si="123">BH79/$BG79</f>
        <v>0.52500000000000002</v>
      </c>
      <c r="DB79" s="211">
        <f t="shared" ref="DB79:DB142" si="124">BI79/$BG79</f>
        <v>0.1</v>
      </c>
      <c r="DC79" s="211">
        <f t="shared" ref="DC79:DC142" si="125">BJ79/$BG79</f>
        <v>0</v>
      </c>
      <c r="DD79" s="211">
        <f t="shared" ref="DD79:DD142" si="126">BK79/$BG79</f>
        <v>2.5000000000000001E-2</v>
      </c>
      <c r="DE79" s="211">
        <f t="shared" ref="DE79:DE142" si="127">BL79/$BG79</f>
        <v>0.05</v>
      </c>
      <c r="DF79" s="211">
        <f t="shared" ref="DF79:DF142" si="128">BM79/$BG79</f>
        <v>0</v>
      </c>
      <c r="DG79" s="211">
        <f t="shared" ref="DG79:DG142" si="129">BN79/$BG79</f>
        <v>0</v>
      </c>
      <c r="DH79" s="211">
        <f t="shared" ref="DH79:DH142" si="130">BO79/$BG79</f>
        <v>0.3</v>
      </c>
      <c r="DI79" s="211">
        <f t="shared" ref="DI79:DI142" si="131">BP79/$BG79</f>
        <v>0</v>
      </c>
      <c r="DJ79" s="211">
        <f t="shared" ref="DJ79:DJ142" si="132">BQ79/$BG79</f>
        <v>0</v>
      </c>
    </row>
    <row r="80" spans="1:114" x14ac:dyDescent="0.25">
      <c r="A80" s="211" t="s">
        <v>5986</v>
      </c>
      <c r="B80" s="211" t="s">
        <v>5987</v>
      </c>
      <c r="C80" s="211" t="s">
        <v>5917</v>
      </c>
      <c r="D80">
        <f t="shared" si="96"/>
        <v>6706.2959285004963</v>
      </c>
      <c r="E80">
        <f t="shared" si="85"/>
        <v>2467.5591169657482</v>
      </c>
      <c r="F80">
        <f t="shared" si="86"/>
        <v>2049.7084134987558</v>
      </c>
      <c r="G80">
        <f t="shared" si="87"/>
        <v>9.0031635552128151</v>
      </c>
      <c r="H80">
        <f t="shared" si="88"/>
        <v>9.6766714428987157</v>
      </c>
      <c r="I80">
        <f t="shared" si="89"/>
        <v>7.3100155909625668</v>
      </c>
      <c r="J80">
        <f t="shared" si="90"/>
        <v>7.0083861825217522</v>
      </c>
      <c r="K80">
        <f t="shared" si="91"/>
        <v>29.996323649054435</v>
      </c>
      <c r="L80">
        <f t="shared" si="92"/>
        <v>2103.035233997568</v>
      </c>
      <c r="M80">
        <f t="shared" si="93"/>
        <v>12.000662689870015</v>
      </c>
      <c r="N80">
        <f t="shared" si="93"/>
        <v>10.99794092790388</v>
      </c>
      <c r="O80">
        <f t="shared" si="97"/>
        <v>0.36794664942820166</v>
      </c>
      <c r="P80">
        <f t="shared" si="98"/>
        <v>1.3424942250089297E-3</v>
      </c>
      <c r="Q80">
        <f t="shared" si="99"/>
        <v>0.3056394223207301</v>
      </c>
      <c r="R80">
        <f t="shared" si="100"/>
        <v>4.4728601255986482E-3</v>
      </c>
      <c r="S80">
        <f t="shared" si="101"/>
        <v>0.31359117706990292</v>
      </c>
      <c r="T80">
        <f t="shared" si="102"/>
        <v>1.4429234179444248E-3</v>
      </c>
      <c r="U80">
        <f t="shared" si="103"/>
        <v>1.0900228186913696E-3</v>
      </c>
      <c r="V80">
        <f t="shared" si="104"/>
        <v>1.0450457685199112E-3</v>
      </c>
      <c r="W80">
        <f t="shared" si="105"/>
        <v>1.7894621439041268E-3</v>
      </c>
      <c r="X80">
        <f t="shared" si="106"/>
        <v>1.6399426814979487E-3</v>
      </c>
      <c r="Y80" s="193">
        <f t="shared" si="107"/>
        <v>0.36794664942820166</v>
      </c>
      <c r="AT80" s="193">
        <v>34</v>
      </c>
      <c r="AU80" s="198" t="s">
        <v>5932</v>
      </c>
      <c r="BB80" s="211"/>
      <c r="BC80" s="211"/>
      <c r="BE80" s="211" t="s">
        <v>6023</v>
      </c>
      <c r="BF80" s="211" t="s">
        <v>5919</v>
      </c>
      <c r="BG80" s="211">
        <f>SUMIFS('Pres Converted'!S$2:S$651,'Pres Converted'!$D$2:$D$651,$BF80,'Pres Converted'!$C$2:$C$651,"ED",'Pres Converted'!$B$2:$B$651,$BE80)</f>
        <v>1316</v>
      </c>
      <c r="BH80" s="211">
        <f>SUMIFS('Pres Converted'!I$2:I$651,'Pres Converted'!$D$2:$D$651,$BF80,'Pres Converted'!$C$2:$C$651,"ED",'Pres Converted'!$B$2:$B$651,$BE80)</f>
        <v>451</v>
      </c>
      <c r="BI80" s="211">
        <f>SUMIFS('Pres Converted'!J$2:J$651,'Pres Converted'!$D$2:$D$651,$BF80,'Pres Converted'!$C$2:$C$651,"ED",'Pres Converted'!$B$2:$B$651,$BE80)</f>
        <v>435</v>
      </c>
      <c r="BJ80" s="211">
        <f>SUMIFS('Pres Converted'!K$2:K$651,'Pres Converted'!$D$2:$D$651,$BF80,'Pres Converted'!$C$2:$C$651,"ED",'Pres Converted'!$B$2:$B$651,$BE80)</f>
        <v>0</v>
      </c>
      <c r="BK80" s="211">
        <f>SUMIFS('Pres Converted'!L$2:L$651,'Pres Converted'!$D$2:$D$651,$BF80,'Pres Converted'!$C$2:$C$651,"ED",'Pres Converted'!$B$2:$B$651,$BE80)</f>
        <v>0</v>
      </c>
      <c r="BL80" s="211">
        <f>SUMIFS('Pres Converted'!M$2:M$651,'Pres Converted'!$D$2:$D$651,$BF80,'Pres Converted'!$C$2:$C$651,"ED",'Pres Converted'!$B$2:$B$651,$BE80)</f>
        <v>1</v>
      </c>
      <c r="BM80" s="211">
        <f>SUMIFS('Pres Converted'!N$2:N$651,'Pres Converted'!$D$2:$D$651,$BF80,'Pres Converted'!$C$2:$C$651,"ED",'Pres Converted'!$B$2:$B$651,$BE80)</f>
        <v>0</v>
      </c>
      <c r="BN80" s="211">
        <f>SUMIFS('Pres Converted'!O$2:O$651,'Pres Converted'!$D$2:$D$651,$BF80,'Pres Converted'!$C$2:$C$651,"ED",'Pres Converted'!$B$2:$B$651,$BE80)</f>
        <v>10</v>
      </c>
      <c r="BO80" s="211">
        <f>SUMIFS('Pres Converted'!P$2:P$651,'Pres Converted'!$D$2:$D$651,$BF80,'Pres Converted'!$C$2:$C$651,"ED",'Pres Converted'!$B$2:$B$651,$BE80)</f>
        <v>419</v>
      </c>
      <c r="BP80" s="211">
        <f>SUMIFS('Pres Converted'!Q$2:Q$651,'Pres Converted'!$D$2:$D$651,$BF80,'Pres Converted'!$C$2:$C$651,"ED",'Pres Converted'!$B$2:$B$651,$BE80)</f>
        <v>0</v>
      </c>
      <c r="BQ80" s="211">
        <f>SUMIFS('Pres Converted'!R$2:R$651,'Pres Converted'!$D$2:$D$651,$BF80,'Pres Converted'!$C$2:$C$651,"ED",'Pres Converted'!$B$2:$B$651,$BE80)</f>
        <v>0</v>
      </c>
      <c r="BR80" s="211">
        <f>BG80/SUMIF('BY HD'!$A$3:$A$42,$BE80,'BY HD'!$B$3:$B$42)</f>
        <v>0.2263501891984864</v>
      </c>
      <c r="BS80" s="211">
        <f>$BR80*SUMIF('BY HD'!$A$3:$A$42,$BE80,'BY HD'!W$3:W$42)</f>
        <v>303.30925352597177</v>
      </c>
      <c r="BT80" s="211">
        <f>(DA80-SUMIF('BY HD'!$A$3:$A$42,$BE80,'BY HD'!M$3:M$42))*$BR80*SUMIF('BY HD'!$A$3:$A$42,$BE80,'BY HD'!$W$3:$W$42)+$BR80*SUMIF('BY HD'!$A$3:$A$42,$BE80,'BY HD'!X$3:X$42)</f>
        <v>98.939937749159853</v>
      </c>
      <c r="BU80" s="211">
        <f>(DB80-SUMIF('BY HD'!$A$3:$A$42,$BE80,'BY HD'!O$3:O$42))*$BR80*SUMIF('BY HD'!$A$3:$A$42,$BE80,'BY HD'!$W$3:$W$42)+$BR80*SUMIF('BY HD'!$A$3:$A$42,$BE80,'BY HD'!Y$3:Y$42)</f>
        <v>106.06119009321058</v>
      </c>
      <c r="BV80" s="211">
        <f>(DC80-SUMIF('BY HD'!$A$3:$A$42,$BE80,'BY HD'!N$3:N$42))*$BR80*SUMIF('BY HD'!$A$3:$A$42,$BE80,'BY HD'!$W$3:$W$42)+$BR80*SUMIF('BY HD'!$A$3:$A$42,$BE80,'BY HD'!Z$3:Z$42)</f>
        <v>0.57471301908291306</v>
      </c>
      <c r="BW80" s="211">
        <f>(DD80-SUMIF('BY HD'!$A$3:$A$42,$BE80,'BY HD'!R$3:R$42))*$BR80*SUMIF('BY HD'!$A$3:$A$42,$BE80,'BY HD'!$W$3:$W$42)+$BR80*SUMIF('BY HD'!$A$3:$A$42,$BE80,'BY HD'!AA$3:AA$42)</f>
        <v>-0.64284388098476231</v>
      </c>
      <c r="BX80" s="211">
        <f>(DE80-SUMIF('BY HD'!$A$3:$A$42,$BE80,'BY HD'!S$3:S$42))*$BR80*SUMIF('BY HD'!$A$3:$A$42,$BE80,'BY HD'!$W$3:$W$42)+$BR80*SUMIF('BY HD'!$A$3:$A$42,$BE80,'BY HD'!AB$3:AB$42)</f>
        <v>-8.2534489362887958E-2</v>
      </c>
      <c r="BY80" s="211">
        <f>(DF80-SUMIF('BY HD'!$A$3:$A$42,$BE80,'BY HD'!T$3:T$42))*$BR80*SUMIF('BY HD'!$A$3:$A$42,$BE80,'BY HD'!$W$3:$W$42)+$BR80*SUMIF('BY HD'!$A$3:$A$42,$BE80,'BY HD'!AC$3:AC$42)</f>
        <v>1.7675092173394025E-2</v>
      </c>
      <c r="BZ80" s="211">
        <f>(DG80-SUMIF('BY HD'!$A$3:$A$42,$BE80,'BY HD'!P$3:P$42))*$BR80*SUMIF('BY HD'!$A$3:$A$42,$BE80,'BY HD'!$W$3:$W$42)+$BR80*SUMIF('BY HD'!$A$3:$A$42,$BE80,'BY HD'!AD$3:AD$42)</f>
        <v>2.1676633356798982</v>
      </c>
      <c r="CA80" s="211">
        <f>(DH80-SUMIF('BY HD'!$A$3:$A$42,$BE80,'BY HD'!Q$3:Q$42))*$BR80*SUMIF('BY HD'!$A$3:$A$42,$BE80,'BY HD'!$W$3:$W$42)+$BR80*SUMIF('BY HD'!$A$3:$A$42,$BE80,'BY HD'!AE$3:AE$42)</f>
        <v>96.777465257402127</v>
      </c>
      <c r="CB80" s="211">
        <f>(DI80-SUMIF('BY HD'!$A$3:$A$42,$BE80,'BY HD'!U$3:U$42))*$BR80*SUMIF('BY HD'!$A$3:$A$42,$BE80,'BY HD'!$W$3:$W$42)+$BR80*SUMIF('BY HD'!$A$3:$A$42,$BE80,'BY HD'!AF$3:AF$42)</f>
        <v>-8.6662456339152122E-2</v>
      </c>
      <c r="CC80" s="211">
        <f>(DJ80-SUMIF('BY HD'!$A$3:$A$42,$BE80,'BY HD'!V$3:V$42))*$BR80*SUMIF('BY HD'!$A$3:$A$42,$BE80,'BY HD'!$W$3:$W$42)+$BR80*SUMIF('BY HD'!$A$3:$A$42,$BE80,'BY HD'!AG$3:AG$42)</f>
        <v>-0.41735019405018475</v>
      </c>
      <c r="CD80" s="211">
        <f>$BR80*SUMIF('BY HD'!$A$3:$A$42,$BE80,'BY HD'!AR$3:AR$42)</f>
        <v>127.88785689714481</v>
      </c>
      <c r="CE80" s="211">
        <f>(DA80-SUMIF('BY HD'!$A$3:$A$42,$BE80,'BY HD'!M$3:M$42))*$BR80*SUMIF('BY HD'!$A$3:$A$42,$BE80,'BY HD'!$AR$3:$AR$42)+$BR80*SUMIF('BY HD'!$A$3:$A$42,$BE80,'BY HD'!AS$3:AS$42)</f>
        <v>33.311850308775092</v>
      </c>
      <c r="CF80" s="211">
        <f>(DB80-SUMIF('BY HD'!$A$3:$A$42,$BE80,'BY HD'!O$3:O$42))*$BR80*SUMIF('BY HD'!$A$3:$A$42,$BE80,'BY HD'!$AR$3:$AR$42)+$BR80*SUMIF('BY HD'!$A$3:$A$42,$BE80,'BY HD'!AT$3:AT$42)</f>
        <v>37.664123134211344</v>
      </c>
      <c r="CG80" s="211">
        <f>(DC80-SUMIF('BY HD'!$A$3:$A$42,$BE80,'BY HD'!N$3:N$42))*$BR80*SUMIF('BY HD'!$A$3:$A$42,$BE80,'BY HD'!$AR$3:$AR$42)+$BR80*SUMIF('BY HD'!$A$3:$A$42,$BE80,'BY HD'!AU$3:AU$42)</f>
        <v>0.4087073075689216</v>
      </c>
      <c r="CH80" s="211">
        <f>(DD80-SUMIF('BY HD'!$A$3:$A$42,$BE80,'BY HD'!R$3:R$42))*$BR80*SUMIF('BY HD'!$A$3:$A$42,$BE80,'BY HD'!$AR$3:$AR$42)+$BR80*SUMIF('BY HD'!$A$3:$A$42,$BE80,'BY HD'!AV$3:AV$42)</f>
        <v>-0.46192724369453753</v>
      </c>
      <c r="CI80" s="211">
        <f>(DE80-SUMIF('BY HD'!$A$3:$A$42,$BE80,'BY HD'!S$3:S$42))*$BR80*SUMIF('BY HD'!$A$3:$A$42,$BE80,'BY HD'!$AR$3:$AR$42)+$BR80*SUMIF('BY HD'!$A$3:$A$42,$BE80,'BY HD'!AW$3:AW$42)</f>
        <v>0.19155019928055231</v>
      </c>
      <c r="CJ80" s="211">
        <f>(DF80-SUMIF('BY HD'!$A$3:$A$42,$BE80,'BY HD'!T$3:T$42))*$BR80*SUMIF('BY HD'!$A$3:$A$42,$BE80,'BY HD'!$AR$3:$AR$42)+$BR80*SUMIF('BY HD'!$A$3:$A$42,$BE80,'BY HD'!AX$3:AX$42)</f>
        <v>0.13836404754238402</v>
      </c>
      <c r="CK80" s="211">
        <f>(DG80-SUMIF('BY HD'!$A$3:$A$42,$BE80,'BY HD'!P$3:P$42))*$BR80*SUMIF('BY HD'!$A$3:$A$42,$BE80,'BY HD'!$AR$3:$AR$42)+$BR80*SUMIF('BY HD'!$A$3:$A$42,$BE80,'BY HD'!AY$3:AY$42)</f>
        <v>0.47225674619783642</v>
      </c>
      <c r="CL80" s="211">
        <f>(DH80-SUMIF('BY HD'!$A$3:$A$42,$BE80,'BY HD'!Q$3:Q$42))*$BR80*SUMIF('BY HD'!$A$3:$A$42,$BE80,'BY HD'!$AR$3:$AR$42)+$BR80*SUMIF('BY HD'!$A$3:$A$42,$BE80,'BY HD'!AZ$3:AZ$42)</f>
        <v>56.018183514662596</v>
      </c>
      <c r="CM80" s="211">
        <f>(DI80-SUMIF('BY HD'!$A$3:$A$42,$BE80,'BY HD'!U$3:U$42))*$BR80*SUMIF('BY HD'!$A$3:$A$42,$BE80,'BY HD'!$AR$3:$AR$42)+$BR80*SUMIF('BY HD'!$A$3:$A$42,$BE80,'BY HD'!BA$3:BA$42)</f>
        <v>9.4370976714332838E-2</v>
      </c>
      <c r="CN80" s="211">
        <f>(DJ80-SUMIF('BY HD'!$A$3:$A$42,$BE80,'BY HD'!V$3:V$42))*$BR80*SUMIF('BY HD'!$A$3:$A$42,$BE80,'BY HD'!$AR$3:$AR$42)+$BR80*SUMIF('BY HD'!$A$3:$A$42,$BE80,'BY HD'!BB$3:BB$42)</f>
        <v>5.0377905886281632E-2</v>
      </c>
      <c r="CO80" s="211">
        <f t="shared" si="121"/>
        <v>1747.1971104231166</v>
      </c>
      <c r="CP80" s="211">
        <f t="shared" si="122"/>
        <v>583.25178805793496</v>
      </c>
      <c r="CQ80" s="211">
        <f t="shared" si="111"/>
        <v>578.72531322742191</v>
      </c>
      <c r="CR80" s="211">
        <f t="shared" si="112"/>
        <v>0.98342032665183465</v>
      </c>
      <c r="CS80" s="211">
        <f t="shared" si="113"/>
        <v>-1.1047711246792997</v>
      </c>
      <c r="CT80" s="211">
        <f t="shared" si="114"/>
        <v>1.1090157099176643</v>
      </c>
      <c r="CU80" s="211">
        <f t="shared" si="115"/>
        <v>0.15603913971577804</v>
      </c>
      <c r="CV80" s="211">
        <f t="shared" si="116"/>
        <v>12.639920081877735</v>
      </c>
      <c r="CW80" s="211">
        <f t="shared" si="117"/>
        <v>571.79564877206474</v>
      </c>
      <c r="CX80" s="211">
        <f t="shared" si="118"/>
        <v>7.7085203751807163E-3</v>
      </c>
      <c r="CY80" s="211">
        <f t="shared" si="119"/>
        <v>-0.36697228816390315</v>
      </c>
      <c r="DA80" s="211">
        <f t="shared" si="123"/>
        <v>0.34270516717325228</v>
      </c>
      <c r="DB80" s="211">
        <f t="shared" si="124"/>
        <v>0.33054711246200608</v>
      </c>
      <c r="DC80" s="211">
        <f t="shared" si="125"/>
        <v>0</v>
      </c>
      <c r="DD80" s="211">
        <f t="shared" si="126"/>
        <v>0</v>
      </c>
      <c r="DE80" s="211">
        <f t="shared" si="127"/>
        <v>7.5987841945288754E-4</v>
      </c>
      <c r="DF80" s="211">
        <f t="shared" si="128"/>
        <v>0</v>
      </c>
      <c r="DG80" s="211">
        <f t="shared" si="129"/>
        <v>7.5987841945288756E-3</v>
      </c>
      <c r="DH80" s="211">
        <f t="shared" si="130"/>
        <v>0.31838905775075987</v>
      </c>
      <c r="DI80" s="211">
        <f t="shared" si="131"/>
        <v>0</v>
      </c>
      <c r="DJ80" s="211">
        <f t="shared" si="132"/>
        <v>0</v>
      </c>
    </row>
    <row r="81" spans="1:114" x14ac:dyDescent="0.25">
      <c r="A81" s="211" t="s">
        <v>5988</v>
      </c>
      <c r="B81" s="211" t="s">
        <v>5989</v>
      </c>
      <c r="C81" s="211" t="s">
        <v>5927</v>
      </c>
      <c r="D81">
        <f t="shared" si="96"/>
        <v>5551.9751284130843</v>
      </c>
      <c r="E81">
        <f t="shared" si="85"/>
        <v>2292.8997036455276</v>
      </c>
      <c r="F81">
        <f t="shared" si="86"/>
        <v>1472.2711303209089</v>
      </c>
      <c r="G81">
        <f t="shared" si="87"/>
        <v>5.4331169198020168</v>
      </c>
      <c r="H81">
        <f t="shared" si="88"/>
        <v>14.88325874590657</v>
      </c>
      <c r="I81">
        <f t="shared" si="89"/>
        <v>7.0200390262056169</v>
      </c>
      <c r="J81">
        <f t="shared" si="90"/>
        <v>3.9316098598504774</v>
      </c>
      <c r="K81">
        <f t="shared" si="91"/>
        <v>23.047985247834092</v>
      </c>
      <c r="L81">
        <f t="shared" si="92"/>
        <v>1719.4203612310262</v>
      </c>
      <c r="M81">
        <f t="shared" si="93"/>
        <v>8.0781762911890809</v>
      </c>
      <c r="N81">
        <f t="shared" si="93"/>
        <v>4.9897471248339409</v>
      </c>
      <c r="O81">
        <f t="shared" si="97"/>
        <v>0.4129881079458122</v>
      </c>
      <c r="P81">
        <f t="shared" si="98"/>
        <v>9.7859172531180975E-4</v>
      </c>
      <c r="Q81">
        <f t="shared" si="99"/>
        <v>0.26517970564859622</v>
      </c>
      <c r="R81">
        <f t="shared" si="100"/>
        <v>4.1513127697353127E-3</v>
      </c>
      <c r="S81">
        <f t="shared" si="101"/>
        <v>0.30969525645596441</v>
      </c>
      <c r="T81">
        <f t="shared" si="102"/>
        <v>2.6807142326231272E-3</v>
      </c>
      <c r="U81">
        <f t="shared" si="103"/>
        <v>1.2644219154151989E-3</v>
      </c>
      <c r="V81">
        <f t="shared" si="104"/>
        <v>7.0814615860396437E-4</v>
      </c>
      <c r="W81">
        <f t="shared" si="105"/>
        <v>1.4550094523744846E-3</v>
      </c>
      <c r="X81">
        <f t="shared" si="106"/>
        <v>8.9873369556324998E-4</v>
      </c>
      <c r="Y81" s="193">
        <f t="shared" si="107"/>
        <v>0.4129881079458122</v>
      </c>
      <c r="AT81" s="193">
        <v>34</v>
      </c>
      <c r="AU81" s="198" t="s">
        <v>5935</v>
      </c>
      <c r="BB81" s="211"/>
      <c r="BC81" s="211"/>
      <c r="BE81" s="211" t="s">
        <v>6023</v>
      </c>
      <c r="BF81" s="211" t="s">
        <v>5920</v>
      </c>
      <c r="BG81" s="211">
        <f>SUMIFS('Pres Converted'!S$2:S$651,'Pres Converted'!$D$2:$D$651,$BF81,'Pres Converted'!$C$2:$C$651,"ED",'Pres Converted'!$B$2:$B$651,$BE81)</f>
        <v>1028</v>
      </c>
      <c r="BH81" s="211">
        <f>SUMIFS('Pres Converted'!I$2:I$651,'Pres Converted'!$D$2:$D$651,$BF81,'Pres Converted'!$C$2:$C$651,"ED",'Pres Converted'!$B$2:$B$651,$BE81)</f>
        <v>455</v>
      </c>
      <c r="BI81" s="211">
        <f>SUMIFS('Pres Converted'!J$2:J$651,'Pres Converted'!$D$2:$D$651,$BF81,'Pres Converted'!$C$2:$C$651,"ED",'Pres Converted'!$B$2:$B$651,$BE81)</f>
        <v>217</v>
      </c>
      <c r="BJ81" s="211">
        <f>SUMIFS('Pres Converted'!K$2:K$651,'Pres Converted'!$D$2:$D$651,$BF81,'Pres Converted'!$C$2:$C$651,"ED",'Pres Converted'!$B$2:$B$651,$BE81)</f>
        <v>1</v>
      </c>
      <c r="BK81" s="211">
        <f>SUMIFS('Pres Converted'!L$2:L$651,'Pres Converted'!$D$2:$D$651,$BF81,'Pres Converted'!$C$2:$C$651,"ED",'Pres Converted'!$B$2:$B$651,$BE81)</f>
        <v>5</v>
      </c>
      <c r="BL81" s="211">
        <f>SUMIFS('Pres Converted'!M$2:M$651,'Pres Converted'!$D$2:$D$651,$BF81,'Pres Converted'!$C$2:$C$651,"ED",'Pres Converted'!$B$2:$B$651,$BE81)</f>
        <v>0</v>
      </c>
      <c r="BM81" s="211">
        <f>SUMIFS('Pres Converted'!N$2:N$651,'Pres Converted'!$D$2:$D$651,$BF81,'Pres Converted'!$C$2:$C$651,"ED",'Pres Converted'!$B$2:$B$651,$BE81)</f>
        <v>1</v>
      </c>
      <c r="BN81" s="211">
        <f>SUMIFS('Pres Converted'!O$2:O$651,'Pres Converted'!$D$2:$D$651,$BF81,'Pres Converted'!$C$2:$C$651,"ED",'Pres Converted'!$B$2:$B$651,$BE81)</f>
        <v>5</v>
      </c>
      <c r="BO81" s="211">
        <f>SUMIFS('Pres Converted'!P$2:P$651,'Pres Converted'!$D$2:$D$651,$BF81,'Pres Converted'!$C$2:$C$651,"ED",'Pres Converted'!$B$2:$B$651,$BE81)</f>
        <v>342</v>
      </c>
      <c r="BP81" s="211">
        <f>SUMIFS('Pres Converted'!Q$2:Q$651,'Pres Converted'!$D$2:$D$651,$BF81,'Pres Converted'!$C$2:$C$651,"ED",'Pres Converted'!$B$2:$B$651,$BE81)</f>
        <v>2</v>
      </c>
      <c r="BQ81" s="211">
        <f>SUMIFS('Pres Converted'!R$2:R$651,'Pres Converted'!$D$2:$D$651,$BF81,'Pres Converted'!$C$2:$C$651,"ED",'Pres Converted'!$B$2:$B$651,$BE81)</f>
        <v>0</v>
      </c>
      <c r="BR81" s="211">
        <f>BG81/SUMIF('BY HD'!$A$3:$A$42,$BE81,'BY HD'!$B$3:$B$42)</f>
        <v>0.17681458548331613</v>
      </c>
      <c r="BS81" s="211">
        <f>$BR81*SUMIF('BY HD'!$A$3:$A$42,$BE81,'BY HD'!W$3:W$42)</f>
        <v>236.93154454764363</v>
      </c>
      <c r="BT81" s="211">
        <f>(DA81-SUMIF('BY HD'!$A$3:$A$42,$BE81,'BY HD'!M$3:M$42))*$BR81*SUMIF('BY HD'!$A$3:$A$42,$BE81,'BY HD'!$W$3:$W$42)+$BR81*SUMIF('BY HD'!$A$3:$A$42,$BE81,'BY HD'!X$3:X$42)</f>
        <v>100.95732505278588</v>
      </c>
      <c r="BU81" s="211">
        <f>(DB81-SUMIF('BY HD'!$A$3:$A$42,$BE81,'BY HD'!O$3:O$42))*$BR81*SUMIF('BY HD'!$A$3:$A$42,$BE81,'BY HD'!$W$3:$W$42)+$BR81*SUMIF('BY HD'!$A$3:$A$42,$BE81,'BY HD'!Y$3:Y$42)</f>
        <v>54.546952547668234</v>
      </c>
      <c r="BV81" s="211">
        <f>(DC81-SUMIF('BY HD'!$A$3:$A$42,$BE81,'BY HD'!N$3:N$42))*$BR81*SUMIF('BY HD'!$A$3:$A$42,$BE81,'BY HD'!$W$3:$W$42)+$BR81*SUMIF('BY HD'!$A$3:$A$42,$BE81,'BY HD'!Z$3:Z$42)</f>
        <v>0.67941811333070401</v>
      </c>
      <c r="BW81" s="211">
        <f>(DD81-SUMIF('BY HD'!$A$3:$A$42,$BE81,'BY HD'!R$3:R$42))*$BR81*SUMIF('BY HD'!$A$3:$A$42,$BE81,'BY HD'!$W$3:$W$42)+$BR81*SUMIF('BY HD'!$A$3:$A$42,$BE81,'BY HD'!AA$3:AA$42)</f>
        <v>0.65023005925343724</v>
      </c>
      <c r="BX81" s="211">
        <f>(DE81-SUMIF('BY HD'!$A$3:$A$42,$BE81,'BY HD'!S$3:S$42))*$BR81*SUMIF('BY HD'!$A$3:$A$42,$BE81,'BY HD'!$W$3:$W$42)+$BR81*SUMIF('BY HD'!$A$3:$A$42,$BE81,'BY HD'!AB$3:AB$42)</f>
        <v>-0.24451139788198514</v>
      </c>
      <c r="BY81" s="211">
        <f>(DF81-SUMIF('BY HD'!$A$3:$A$42,$BE81,'BY HD'!T$3:T$42))*$BR81*SUMIF('BY HD'!$A$3:$A$42,$BE81,'BY HD'!$W$3:$W$42)+$BR81*SUMIF('BY HD'!$A$3:$A$42,$BE81,'BY HD'!AC$3:AC$42)</f>
        <v>0.24428514307007665</v>
      </c>
      <c r="BZ81" s="211">
        <f>(DG81-SUMIF('BY HD'!$A$3:$A$42,$BE81,'BY HD'!P$3:P$42))*$BR81*SUMIF('BY HD'!$A$3:$A$42,$BE81,'BY HD'!$W$3:$W$42)+$BR81*SUMIF('BY HD'!$A$3:$A$42,$BE81,'BY HD'!AD$3:AD$42)</f>
        <v>1.0452801909060476</v>
      </c>
      <c r="CA81" s="211">
        <f>(DH81-SUMIF('BY HD'!$A$3:$A$42,$BE81,'BY HD'!Q$3:Q$42))*$BR81*SUMIF('BY HD'!$A$3:$A$42,$BE81,'BY HD'!$W$3:$W$42)+$BR81*SUMIF('BY HD'!$A$3:$A$42,$BE81,'BY HD'!AE$3:AE$42)</f>
        <v>78.985320535736378</v>
      </c>
      <c r="CB81" s="211">
        <f>(DI81-SUMIF('BY HD'!$A$3:$A$42,$BE81,'BY HD'!U$3:U$42))*$BR81*SUMIF('BY HD'!$A$3:$A$42,$BE81,'BY HD'!$W$3:$W$42)+$BR81*SUMIF('BY HD'!$A$3:$A$42,$BE81,'BY HD'!AF$3:AF$42)</f>
        <v>0.3932594999508322</v>
      </c>
      <c r="CC81" s="211">
        <f>(DJ81-SUMIF('BY HD'!$A$3:$A$42,$BE81,'BY HD'!V$3:V$42))*$BR81*SUMIF('BY HD'!$A$3:$A$42,$BE81,'BY HD'!$W$3:$W$42)+$BR81*SUMIF('BY HD'!$A$3:$A$42,$BE81,'BY HD'!AG$3:AG$42)</f>
        <v>-0.32601519717598021</v>
      </c>
      <c r="CD81" s="211">
        <f>$BR81*SUMIF('BY HD'!$A$3:$A$42,$BE81,'BY HD'!AR$3:AR$42)</f>
        <v>99.900240798073611</v>
      </c>
      <c r="CE81" s="211">
        <f>(DA81-SUMIF('BY HD'!$A$3:$A$42,$BE81,'BY HD'!M$3:M$42))*$BR81*SUMIF('BY HD'!$A$3:$A$42,$BE81,'BY HD'!$AR$3:$AR$42)+$BR81*SUMIF('BY HD'!$A$3:$A$42,$BE81,'BY HD'!AS$3:AS$42)</f>
        <v>36.001936478488219</v>
      </c>
      <c r="CF81" s="211">
        <f>(DB81-SUMIF('BY HD'!$A$3:$A$42,$BE81,'BY HD'!O$3:O$42))*$BR81*SUMIF('BY HD'!$A$3:$A$42,$BE81,'BY HD'!$AR$3:$AR$42)+$BR81*SUMIF('BY HD'!$A$3:$A$42,$BE81,'BY HD'!AT$3:AT$42)</f>
        <v>17.48767384611525</v>
      </c>
      <c r="CG81" s="211">
        <f>(DC81-SUMIF('BY HD'!$A$3:$A$42,$BE81,'BY HD'!N$3:N$42))*$BR81*SUMIF('BY HD'!$A$3:$A$42,$BE81,'BY HD'!$AR$3:$AR$42)+$BR81*SUMIF('BY HD'!$A$3:$A$42,$BE81,'BY HD'!AU$3:AU$42)</f>
        <v>0.41644298562157772</v>
      </c>
      <c r="CH81" s="211">
        <f>(DD81-SUMIF('BY HD'!$A$3:$A$42,$BE81,'BY HD'!R$3:R$42))*$BR81*SUMIF('BY HD'!$A$3:$A$42,$BE81,'BY HD'!$AR$3:$AR$42)+$BR81*SUMIF('BY HD'!$A$3:$A$42,$BE81,'BY HD'!AV$3:AV$42)</f>
        <v>0.12505932976272</v>
      </c>
      <c r="CI81" s="211">
        <f>(DE81-SUMIF('BY HD'!$A$3:$A$42,$BE81,'BY HD'!S$3:S$42))*$BR81*SUMIF('BY HD'!$A$3:$A$42,$BE81,'BY HD'!$AR$3:$AR$42)+$BR81*SUMIF('BY HD'!$A$3:$A$42,$BE81,'BY HD'!AW$3:AW$42)</f>
        <v>7.3718361749494032E-2</v>
      </c>
      <c r="CJ81" s="211">
        <f>(DF81-SUMIF('BY HD'!$A$3:$A$42,$BE81,'BY HD'!T$3:T$42))*$BR81*SUMIF('BY HD'!$A$3:$A$42,$BE81,'BY HD'!$AR$3:$AR$42)+$BR81*SUMIF('BY HD'!$A$3:$A$42,$BE81,'BY HD'!AX$3:AX$42)</f>
        <v>0.20526299222698755</v>
      </c>
      <c r="CK81" s="211">
        <f>(DG81-SUMIF('BY HD'!$A$3:$A$42,$BE81,'BY HD'!P$3:P$42))*$BR81*SUMIF('BY HD'!$A$3:$A$42,$BE81,'BY HD'!$AR$3:$AR$42)+$BR81*SUMIF('BY HD'!$A$3:$A$42,$BE81,'BY HD'!AY$3:AY$42)</f>
        <v>9.5681467778391927E-2</v>
      </c>
      <c r="CL81" s="211">
        <f>(DH81-SUMIF('BY HD'!$A$3:$A$42,$BE81,'BY HD'!Q$3:Q$42))*$BR81*SUMIF('BY HD'!$A$3:$A$42,$BE81,'BY HD'!$AR$3:$AR$42)+$BR81*SUMIF('BY HD'!$A$3:$A$42,$BE81,'BY HD'!AZ$3:AZ$42)</f>
        <v>45.187035575610821</v>
      </c>
      <c r="CM81" s="211">
        <f>(DI81-SUMIF('BY HD'!$A$3:$A$42,$BE81,'BY HD'!U$3:U$42))*$BR81*SUMIF('BY HD'!$A$3:$A$42,$BE81,'BY HD'!$AR$3:$AR$42)+$BR81*SUMIF('BY HD'!$A$3:$A$42,$BE81,'BY HD'!BA$3:BA$42)</f>
        <v>0.26807680688193297</v>
      </c>
      <c r="CN81" s="211">
        <f>(DJ81-SUMIF('BY HD'!$A$3:$A$42,$BE81,'BY HD'!V$3:V$42))*$BR81*SUMIF('BY HD'!$A$3:$A$42,$BE81,'BY HD'!$AR$3:$AR$42)+$BR81*SUMIF('BY HD'!$A$3:$A$42,$BE81,'BY HD'!BB$3:BB$42)</f>
        <v>3.9352953838219989E-2</v>
      </c>
      <c r="CO81" s="211">
        <f t="shared" si="121"/>
        <v>1364.8317853457172</v>
      </c>
      <c r="CP81" s="211">
        <f t="shared" si="122"/>
        <v>591.95926153127414</v>
      </c>
      <c r="CQ81" s="211">
        <f t="shared" si="111"/>
        <v>289.03462639378347</v>
      </c>
      <c r="CR81" s="211">
        <f t="shared" si="112"/>
        <v>2.0958610989522817</v>
      </c>
      <c r="CS81" s="211">
        <f t="shared" si="113"/>
        <v>5.775289389016157</v>
      </c>
      <c r="CT81" s="211">
        <f t="shared" si="114"/>
        <v>-0.17079303613249111</v>
      </c>
      <c r="CU81" s="211">
        <f t="shared" si="115"/>
        <v>1.4495481352970643</v>
      </c>
      <c r="CV81" s="211">
        <f t="shared" si="116"/>
        <v>6.1409616586844393</v>
      </c>
      <c r="CW81" s="211">
        <f t="shared" si="117"/>
        <v>466.1723561113472</v>
      </c>
      <c r="CX81" s="211">
        <f t="shared" si="118"/>
        <v>2.6613363068327649</v>
      </c>
      <c r="CY81" s="211">
        <f t="shared" si="119"/>
        <v>-0.28666224333776025</v>
      </c>
      <c r="DA81" s="211">
        <f t="shared" si="123"/>
        <v>0.44260700389105057</v>
      </c>
      <c r="DB81" s="211">
        <f t="shared" si="124"/>
        <v>0.21108949416342412</v>
      </c>
      <c r="DC81" s="211">
        <f t="shared" si="125"/>
        <v>9.727626459143969E-4</v>
      </c>
      <c r="DD81" s="211">
        <f t="shared" si="126"/>
        <v>4.8638132295719845E-3</v>
      </c>
      <c r="DE81" s="211">
        <f t="shared" si="127"/>
        <v>0</v>
      </c>
      <c r="DF81" s="211">
        <f t="shared" si="128"/>
        <v>9.727626459143969E-4</v>
      </c>
      <c r="DG81" s="211">
        <f t="shared" si="129"/>
        <v>4.8638132295719845E-3</v>
      </c>
      <c r="DH81" s="211">
        <f t="shared" si="130"/>
        <v>0.33268482490272372</v>
      </c>
      <c r="DI81" s="211">
        <f t="shared" si="131"/>
        <v>1.9455252918287938E-3</v>
      </c>
      <c r="DJ81" s="211">
        <f t="shared" si="132"/>
        <v>0</v>
      </c>
    </row>
    <row r="82" spans="1:114" x14ac:dyDescent="0.25">
      <c r="A82" s="211" t="s">
        <v>5990</v>
      </c>
      <c r="B82" s="211" t="s">
        <v>5945</v>
      </c>
      <c r="C82" s="211" t="s">
        <v>5945</v>
      </c>
      <c r="D82">
        <f t="shared" si="96"/>
        <v>611.66541828987476</v>
      </c>
      <c r="E82">
        <f t="shared" si="85"/>
        <v>291.15204812007755</v>
      </c>
      <c r="F82">
        <f t="shared" si="86"/>
        <v>151.5897852679509</v>
      </c>
      <c r="G82">
        <f t="shared" si="87"/>
        <v>0.19864879976858973</v>
      </c>
      <c r="H82">
        <f t="shared" si="88"/>
        <v>2.9370223215628259</v>
      </c>
      <c r="I82">
        <f t="shared" si="89"/>
        <v>1.3524906077285062</v>
      </c>
      <c r="J82">
        <f t="shared" si="90"/>
        <v>-0.44991184775596832</v>
      </c>
      <c r="K82">
        <f t="shared" si="91"/>
        <v>2.3048513462813554</v>
      </c>
      <c r="L82">
        <f t="shared" si="92"/>
        <v>160.09291651980465</v>
      </c>
      <c r="M82">
        <f t="shared" si="93"/>
        <v>2.5009432810792855</v>
      </c>
      <c r="N82">
        <f t="shared" si="93"/>
        <v>-1.3376126622957715E-2</v>
      </c>
      <c r="O82">
        <f t="shared" si="97"/>
        <v>0.47599887032046906</v>
      </c>
      <c r="P82">
        <f t="shared" si="98"/>
        <v>3.2476709297050359E-4</v>
      </c>
      <c r="Q82">
        <f t="shared" si="99"/>
        <v>0.2478312174191134</v>
      </c>
      <c r="R82">
        <f t="shared" si="100"/>
        <v>3.7681570305631725E-3</v>
      </c>
      <c r="S82">
        <f t="shared" si="101"/>
        <v>0.26173282277000481</v>
      </c>
      <c r="T82">
        <f t="shared" si="102"/>
        <v>4.8016811703599366E-3</v>
      </c>
      <c r="U82">
        <f t="shared" si="103"/>
        <v>2.2111608197662507E-3</v>
      </c>
      <c r="V82">
        <f t="shared" si="104"/>
        <v>-7.3555220599826401E-4</v>
      </c>
      <c r="W82">
        <f t="shared" si="105"/>
        <v>4.0887439542872141E-3</v>
      </c>
      <c r="X82">
        <f t="shared" si="106"/>
        <v>-2.1868371536117523E-5</v>
      </c>
      <c r="Y82" s="193">
        <f t="shared" si="107"/>
        <v>0.47599887032046906</v>
      </c>
      <c r="AT82" s="193">
        <v>34</v>
      </c>
      <c r="AU82" s="198" t="s">
        <v>5931</v>
      </c>
      <c r="BB82" s="211"/>
      <c r="BC82" s="211"/>
      <c r="BE82" s="211" t="s">
        <v>6023</v>
      </c>
      <c r="BF82" s="211" t="s">
        <v>5921</v>
      </c>
      <c r="BG82" s="211">
        <f>SUMIFS('Pres Converted'!S$2:S$651,'Pres Converted'!$D$2:$D$651,$BF82,'Pres Converted'!$C$2:$C$651,"ED",'Pres Converted'!$B$2:$B$651,$BE82)</f>
        <v>3470</v>
      </c>
      <c r="BH82" s="211">
        <f>SUMIFS('Pres Converted'!I$2:I$651,'Pres Converted'!$D$2:$D$651,$BF82,'Pres Converted'!$C$2:$C$651,"ED",'Pres Converted'!$B$2:$B$651,$BE82)</f>
        <v>1342</v>
      </c>
      <c r="BI82" s="211">
        <f>SUMIFS('Pres Converted'!J$2:J$651,'Pres Converted'!$D$2:$D$651,$BF82,'Pres Converted'!$C$2:$C$651,"ED",'Pres Converted'!$B$2:$B$651,$BE82)</f>
        <v>1276</v>
      </c>
      <c r="BJ82" s="211">
        <f>SUMIFS('Pres Converted'!K$2:K$651,'Pres Converted'!$D$2:$D$651,$BF82,'Pres Converted'!$C$2:$C$651,"ED",'Pres Converted'!$B$2:$B$651,$BE82)</f>
        <v>1</v>
      </c>
      <c r="BK82" s="211">
        <f>SUMIFS('Pres Converted'!L$2:L$651,'Pres Converted'!$D$2:$D$651,$BF82,'Pres Converted'!$C$2:$C$651,"ED",'Pres Converted'!$B$2:$B$651,$BE82)</f>
        <v>16</v>
      </c>
      <c r="BL82" s="211">
        <f>SUMIFS('Pres Converted'!M$2:M$651,'Pres Converted'!$D$2:$D$651,$BF82,'Pres Converted'!$C$2:$C$651,"ED",'Pres Converted'!$B$2:$B$651,$BE82)</f>
        <v>5</v>
      </c>
      <c r="BM82" s="211">
        <f>SUMIFS('Pres Converted'!N$2:N$651,'Pres Converted'!$D$2:$D$651,$BF82,'Pres Converted'!$C$2:$C$651,"ED",'Pres Converted'!$B$2:$B$651,$BE82)</f>
        <v>3</v>
      </c>
      <c r="BN82" s="211">
        <f>SUMIFS('Pres Converted'!O$2:O$651,'Pres Converted'!$D$2:$D$651,$BF82,'Pres Converted'!$C$2:$C$651,"ED",'Pres Converted'!$B$2:$B$651,$BE82)</f>
        <v>18</v>
      </c>
      <c r="BO82" s="211">
        <f>SUMIFS('Pres Converted'!P$2:P$651,'Pres Converted'!$D$2:$D$651,$BF82,'Pres Converted'!$C$2:$C$651,"ED",'Pres Converted'!$B$2:$B$651,$BE82)</f>
        <v>797</v>
      </c>
      <c r="BP82" s="211">
        <f>SUMIFS('Pres Converted'!Q$2:Q$651,'Pres Converted'!$D$2:$D$651,$BF82,'Pres Converted'!$C$2:$C$651,"ED",'Pres Converted'!$B$2:$B$651,$BE82)</f>
        <v>4</v>
      </c>
      <c r="BQ82" s="211">
        <f>SUMIFS('Pres Converted'!R$2:R$651,'Pres Converted'!$D$2:$D$651,$BF82,'Pres Converted'!$C$2:$C$651,"ED",'Pres Converted'!$B$2:$B$651,$BE82)</f>
        <v>8</v>
      </c>
      <c r="BR82" s="211">
        <f>BG82/SUMIF('BY HD'!$A$3:$A$42,$BE82,'BY HD'!$B$3:$B$42)</f>
        <v>0.59683522531819744</v>
      </c>
      <c r="BS82" s="211">
        <f>$BR82*SUMIF('BY HD'!$A$3:$A$42,$BE82,'BY HD'!W$3:W$42)</f>
        <v>799.75920192638455</v>
      </c>
      <c r="BT82" s="211">
        <f>(DA82-SUMIF('BY HD'!$A$3:$A$42,$BE82,'BY HD'!M$3:M$42))*$BR82*SUMIF('BY HD'!$A$3:$A$42,$BE82,'BY HD'!$W$3:$W$42)+$BR82*SUMIF('BY HD'!$A$3:$A$42,$BE82,'BY HD'!X$3:X$42)</f>
        <v>296.10273719805423</v>
      </c>
      <c r="BU82" s="211">
        <f>(DB82-SUMIF('BY HD'!$A$3:$A$42,$BE82,'BY HD'!O$3:O$42))*$BR82*SUMIF('BY HD'!$A$3:$A$42,$BE82,'BY HD'!$W$3:$W$42)+$BR82*SUMIF('BY HD'!$A$3:$A$42,$BE82,'BY HD'!Y$3:Y$42)</f>
        <v>309.39185735912116</v>
      </c>
      <c r="BV82" s="211">
        <f>(DC82-SUMIF('BY HD'!$A$3:$A$42,$BE82,'BY HD'!N$3:N$42))*$BR82*SUMIF('BY HD'!$A$3:$A$42,$BE82,'BY HD'!$W$3:$W$42)+$BR82*SUMIF('BY HD'!$A$3:$A$42,$BE82,'BY HD'!Z$3:Z$42)</f>
        <v>1.7458688675863829</v>
      </c>
      <c r="BW82" s="211">
        <f>(DD82-SUMIF('BY HD'!$A$3:$A$42,$BE82,'BY HD'!R$3:R$42))*$BR82*SUMIF('BY HD'!$A$3:$A$42,$BE82,'BY HD'!$W$3:$W$42)+$BR82*SUMIF('BY HD'!$A$3:$A$42,$BE82,'BY HD'!AA$3:AA$42)</f>
        <v>1.9926138217313252</v>
      </c>
      <c r="BX82" s="211">
        <f>(DE82-SUMIF('BY HD'!$A$3:$A$42,$BE82,'BY HD'!S$3:S$42))*$BR82*SUMIF('BY HD'!$A$3:$A$42,$BE82,'BY HD'!$W$3:$W$42)+$BR82*SUMIF('BY HD'!$A$3:$A$42,$BE82,'BY HD'!AB$3:AB$42)</f>
        <v>0.32704588724487316</v>
      </c>
      <c r="BY82" s="211">
        <f>(DF82-SUMIF('BY HD'!$A$3:$A$42,$BE82,'BY HD'!T$3:T$42))*$BR82*SUMIF('BY HD'!$A$3:$A$42,$BE82,'BY HD'!$W$3:$W$42)+$BR82*SUMIF('BY HD'!$A$3:$A$42,$BE82,'BY HD'!AC$3:AC$42)</f>
        <v>0.73803976475652933</v>
      </c>
      <c r="BZ82" s="211">
        <f>(DG82-SUMIF('BY HD'!$A$3:$A$42,$BE82,'BY HD'!P$3:P$42))*$BR82*SUMIF('BY HD'!$A$3:$A$42,$BE82,'BY HD'!$W$3:$W$42)+$BR82*SUMIF('BY HD'!$A$3:$A$42,$BE82,'BY HD'!AD$3:AD$42)</f>
        <v>3.7870564734140535</v>
      </c>
      <c r="CA82" s="211">
        <f>(DH82-SUMIF('BY HD'!$A$3:$A$42,$BE82,'BY HD'!Q$3:Q$42))*$BR82*SUMIF('BY HD'!$A$3:$A$42,$BE82,'BY HD'!$W$3:$W$42)+$BR82*SUMIF('BY HD'!$A$3:$A$42,$BE82,'BY HD'!AE$3:AE$42)</f>
        <v>184.23721420686152</v>
      </c>
      <c r="CB82" s="211">
        <f>(DI82-SUMIF('BY HD'!$A$3:$A$42,$BE82,'BY HD'!U$3:U$42))*$BR82*SUMIF('BY HD'!$A$3:$A$42,$BE82,'BY HD'!$W$3:$W$42)+$BR82*SUMIF('BY HD'!$A$3:$A$42,$BE82,'BY HD'!AF$3:AF$42)</f>
        <v>0.69340295638832006</v>
      </c>
      <c r="CC82" s="211">
        <f>(DJ82-SUMIF('BY HD'!$A$3:$A$42,$BE82,'BY HD'!V$3:V$42))*$BR82*SUMIF('BY HD'!$A$3:$A$42,$BE82,'BY HD'!$W$3:$W$42)+$BR82*SUMIF('BY HD'!$A$3:$A$42,$BE82,'BY HD'!AG$3:AG$42)</f>
        <v>0.74336539122616507</v>
      </c>
      <c r="CD82" s="211">
        <f>$BR82*SUMIF('BY HD'!$A$3:$A$42,$BE82,'BY HD'!AR$3:AR$42)</f>
        <v>337.21190230478157</v>
      </c>
      <c r="CE82" s="211">
        <f>(DA82-SUMIF('BY HD'!$A$3:$A$42,$BE82,'BY HD'!M$3:M$42))*$BR82*SUMIF('BY HD'!$A$3:$A$42,$BE82,'BY HD'!$AR$3:$AR$42)+$BR82*SUMIF('BY HD'!$A$3:$A$42,$BE82,'BY HD'!AS$3:AS$42)</f>
        <v>102.68621321273667</v>
      </c>
      <c r="CF82" s="211">
        <f>(DB82-SUMIF('BY HD'!$A$3:$A$42,$BE82,'BY HD'!O$3:O$42))*$BR82*SUMIF('BY HD'!$A$3:$A$42,$BE82,'BY HD'!$AR$3:$AR$42)+$BR82*SUMIF('BY HD'!$A$3:$A$42,$BE82,'BY HD'!AT$3:AT$42)</f>
        <v>111.84820301967341</v>
      </c>
      <c r="CG82" s="211">
        <f>(DC82-SUMIF('BY HD'!$A$3:$A$42,$BE82,'BY HD'!N$3:N$42))*$BR82*SUMIF('BY HD'!$A$3:$A$42,$BE82,'BY HD'!$AR$3:$AR$42)+$BR82*SUMIF('BY HD'!$A$3:$A$42,$BE82,'BY HD'!AU$3:AU$42)</f>
        <v>1.1748497068095007</v>
      </c>
      <c r="CH82" s="211">
        <f>(DD82-SUMIF('BY HD'!$A$3:$A$42,$BE82,'BY HD'!R$3:R$42))*$BR82*SUMIF('BY HD'!$A$3:$A$42,$BE82,'BY HD'!$AR$3:$AR$42)+$BR82*SUMIF('BY HD'!$A$3:$A$42,$BE82,'BY HD'!AV$3:AV$42)</f>
        <v>0.33686791393181764</v>
      </c>
      <c r="CI82" s="211">
        <f>(DE82-SUMIF('BY HD'!$A$3:$A$42,$BE82,'BY HD'!S$3:S$42))*$BR82*SUMIF('BY HD'!$A$3:$A$42,$BE82,'BY HD'!$AR$3:$AR$42)+$BR82*SUMIF('BY HD'!$A$3:$A$42,$BE82,'BY HD'!AW$3:AW$42)</f>
        <v>0.73473143896995363</v>
      </c>
      <c r="CJ82" s="211">
        <f>(DF82-SUMIF('BY HD'!$A$3:$A$42,$BE82,'BY HD'!T$3:T$42))*$BR82*SUMIF('BY HD'!$A$3:$A$42,$BE82,'BY HD'!$AR$3:$AR$42)+$BR82*SUMIF('BY HD'!$A$3:$A$42,$BE82,'BY HD'!AX$3:AX$42)</f>
        <v>0.65637296023062841</v>
      </c>
      <c r="CK82" s="211">
        <f>(DG82-SUMIF('BY HD'!$A$3:$A$42,$BE82,'BY HD'!P$3:P$42))*$BR82*SUMIF('BY HD'!$A$3:$A$42,$BE82,'BY HD'!$AR$3:$AR$42)+$BR82*SUMIF('BY HD'!$A$3:$A$42,$BE82,'BY HD'!AY$3:AY$42)</f>
        <v>0.43206178602377154</v>
      </c>
      <c r="CL82" s="211">
        <f>(DH82-SUMIF('BY HD'!$A$3:$A$42,$BE82,'BY HD'!Q$3:Q$42))*$BR82*SUMIF('BY HD'!$A$3:$A$42,$BE82,'BY HD'!$AR$3:$AR$42)+$BR82*SUMIF('BY HD'!$A$3:$A$42,$BE82,'BY HD'!AZ$3:AZ$42)</f>
        <v>117.79478090972657</v>
      </c>
      <c r="CM82" s="211">
        <f>(DI82-SUMIF('BY HD'!$A$3:$A$42,$BE82,'BY HD'!U$3:U$42))*$BR82*SUMIF('BY HD'!$A$3:$A$42,$BE82,'BY HD'!$AR$3:$AR$42)+$BR82*SUMIF('BY HD'!$A$3:$A$42,$BE82,'BY HD'!BA$3:BA$42)</f>
        <v>0.63755221640373427</v>
      </c>
      <c r="CN82" s="211">
        <f>(DJ82-SUMIF('BY HD'!$A$3:$A$42,$BE82,'BY HD'!V$3:V$42))*$BR82*SUMIF('BY HD'!$A$3:$A$42,$BE82,'BY HD'!$AR$3:$AR$42)+$BR82*SUMIF('BY HD'!$A$3:$A$42,$BE82,'BY HD'!BB$3:BB$42)</f>
        <v>0.91026914027549832</v>
      </c>
      <c r="CO82" s="211">
        <f t="shared" si="121"/>
        <v>4606.9711042311665</v>
      </c>
      <c r="CP82" s="211">
        <f t="shared" si="122"/>
        <v>1740.7889504107909</v>
      </c>
      <c r="CQ82" s="211">
        <f t="shared" si="111"/>
        <v>1697.2400603787946</v>
      </c>
      <c r="CR82" s="211">
        <f t="shared" si="112"/>
        <v>3.9207185743958837</v>
      </c>
      <c r="CS82" s="211">
        <f t="shared" si="113"/>
        <v>18.329481735663144</v>
      </c>
      <c r="CT82" s="211">
        <f t="shared" si="114"/>
        <v>6.0617773262148269</v>
      </c>
      <c r="CU82" s="211">
        <f t="shared" si="115"/>
        <v>4.3944127249871574</v>
      </c>
      <c r="CV82" s="211">
        <f t="shared" si="116"/>
        <v>22.219118259437824</v>
      </c>
      <c r="CW82" s="211">
        <f t="shared" si="117"/>
        <v>1099.031995116588</v>
      </c>
      <c r="CX82" s="211">
        <f t="shared" si="118"/>
        <v>5.3309551727920539</v>
      </c>
      <c r="CY82" s="211">
        <f t="shared" si="119"/>
        <v>9.6536345315016625</v>
      </c>
      <c r="DA82" s="211">
        <f t="shared" si="123"/>
        <v>0.3867435158501441</v>
      </c>
      <c r="DB82" s="211">
        <f t="shared" si="124"/>
        <v>0.36772334293948128</v>
      </c>
      <c r="DC82" s="211">
        <f t="shared" si="125"/>
        <v>2.8818443804034583E-4</v>
      </c>
      <c r="DD82" s="211">
        <f t="shared" si="126"/>
        <v>4.6109510086455334E-3</v>
      </c>
      <c r="DE82" s="211">
        <f t="shared" si="127"/>
        <v>1.440922190201729E-3</v>
      </c>
      <c r="DF82" s="211">
        <f t="shared" si="128"/>
        <v>8.6455331412103745E-4</v>
      </c>
      <c r="DG82" s="211">
        <f t="shared" si="129"/>
        <v>5.1873198847262247E-3</v>
      </c>
      <c r="DH82" s="211">
        <f t="shared" si="130"/>
        <v>0.22968299711815562</v>
      </c>
      <c r="DI82" s="211">
        <f t="shared" si="131"/>
        <v>1.1527377521613833E-3</v>
      </c>
      <c r="DJ82" s="211">
        <f t="shared" si="132"/>
        <v>2.3054755043227667E-3</v>
      </c>
    </row>
    <row r="83" spans="1:114" x14ac:dyDescent="0.25">
      <c r="A83" s="211" t="s">
        <v>5991</v>
      </c>
      <c r="B83" s="211" t="s">
        <v>5992</v>
      </c>
      <c r="C83" s="211" t="s">
        <v>5930</v>
      </c>
      <c r="D83">
        <f t="shared" si="96"/>
        <v>19906.388108493054</v>
      </c>
      <c r="E83">
        <f t="shared" si="85"/>
        <v>7559.0753322480368</v>
      </c>
      <c r="F83">
        <f t="shared" si="86"/>
        <v>4387.7100073165811</v>
      </c>
      <c r="G83">
        <f t="shared" si="87"/>
        <v>11.938919868040029</v>
      </c>
      <c r="H83">
        <f t="shared" si="88"/>
        <v>243.07760374938803</v>
      </c>
      <c r="I83">
        <f t="shared" si="89"/>
        <v>28.318380533127886</v>
      </c>
      <c r="J83">
        <f t="shared" si="90"/>
        <v>47.54492269449895</v>
      </c>
      <c r="K83">
        <f t="shared" si="91"/>
        <v>165.19496402673585</v>
      </c>
      <c r="L83">
        <f t="shared" si="92"/>
        <v>7388.5326405074666</v>
      </c>
      <c r="M83">
        <f t="shared" si="93"/>
        <v>45.618450265371258</v>
      </c>
      <c r="N83">
        <f t="shared" si="93"/>
        <v>29.376887283808752</v>
      </c>
      <c r="O83">
        <f t="shared" si="97"/>
        <v>0.37973113409875492</v>
      </c>
      <c r="P83">
        <f t="shared" si="98"/>
        <v>5.9975319495284495E-4</v>
      </c>
      <c r="Q83">
        <f t="shared" si="99"/>
        <v>0.22041718384082776</v>
      </c>
      <c r="R83">
        <f t="shared" si="100"/>
        <v>8.2985905391975891E-3</v>
      </c>
      <c r="S83">
        <f t="shared" si="101"/>
        <v>0.37116389976116015</v>
      </c>
      <c r="T83">
        <f t="shared" si="102"/>
        <v>1.221103509208077E-2</v>
      </c>
      <c r="U83">
        <f t="shared" si="103"/>
        <v>1.4225775353513708E-3</v>
      </c>
      <c r="V83">
        <f t="shared" si="104"/>
        <v>2.3884253856285421E-3</v>
      </c>
      <c r="W83">
        <f t="shared" si="105"/>
        <v>2.291648792173813E-3</v>
      </c>
      <c r="X83">
        <f t="shared" si="106"/>
        <v>1.4757517598722549E-3</v>
      </c>
      <c r="Y83" s="193">
        <f t="shared" si="107"/>
        <v>0.37973113409875492</v>
      </c>
      <c r="AT83" s="193">
        <v>34</v>
      </c>
      <c r="AU83" s="198">
        <v>0</v>
      </c>
      <c r="BB83" s="211"/>
      <c r="BC83" s="211"/>
      <c r="BE83" s="211" t="s">
        <v>6024</v>
      </c>
      <c r="BF83" s="211" t="s">
        <v>5922</v>
      </c>
      <c r="BG83" s="211">
        <f>SUMIFS('Pres Converted'!S$2:S$651,'Pres Converted'!$D$2:$D$651,$BF83,'Pres Converted'!$C$2:$C$651,"ED",'Pres Converted'!$B$2:$B$651,$BE83)</f>
        <v>6746</v>
      </c>
      <c r="BH83" s="211">
        <f>SUMIFS('Pres Converted'!I$2:I$651,'Pres Converted'!$D$2:$D$651,$BF83,'Pres Converted'!$C$2:$C$651,"ED",'Pres Converted'!$B$2:$B$651,$BE83)</f>
        <v>2158</v>
      </c>
      <c r="BI83" s="211">
        <f>SUMIFS('Pres Converted'!J$2:J$651,'Pres Converted'!$D$2:$D$651,$BF83,'Pres Converted'!$C$2:$C$651,"ED",'Pres Converted'!$B$2:$B$651,$BE83)</f>
        <v>3327</v>
      </c>
      <c r="BJ83" s="211">
        <f>SUMIFS('Pres Converted'!K$2:K$651,'Pres Converted'!$D$2:$D$651,$BF83,'Pres Converted'!$C$2:$C$651,"ED",'Pres Converted'!$B$2:$B$651,$BE83)</f>
        <v>3</v>
      </c>
      <c r="BK83" s="211">
        <f>SUMIFS('Pres Converted'!L$2:L$651,'Pres Converted'!$D$2:$D$651,$BF83,'Pres Converted'!$C$2:$C$651,"ED",'Pres Converted'!$B$2:$B$651,$BE83)</f>
        <v>12</v>
      </c>
      <c r="BL83" s="211">
        <f>SUMIFS('Pres Converted'!M$2:M$651,'Pres Converted'!$D$2:$D$651,$BF83,'Pres Converted'!$C$2:$C$651,"ED",'Pres Converted'!$B$2:$B$651,$BE83)</f>
        <v>11</v>
      </c>
      <c r="BM83" s="211">
        <f>SUMIFS('Pres Converted'!N$2:N$651,'Pres Converted'!$D$2:$D$651,$BF83,'Pres Converted'!$C$2:$C$651,"ED",'Pres Converted'!$B$2:$B$651,$BE83)</f>
        <v>10</v>
      </c>
      <c r="BN83" s="211">
        <f>SUMIFS('Pres Converted'!O$2:O$651,'Pres Converted'!$D$2:$D$651,$BF83,'Pres Converted'!$C$2:$C$651,"ED",'Pres Converted'!$B$2:$B$651,$BE83)</f>
        <v>32</v>
      </c>
      <c r="BO83" s="211">
        <f>SUMIFS('Pres Converted'!P$2:P$651,'Pres Converted'!$D$2:$D$651,$BF83,'Pres Converted'!$C$2:$C$651,"ED",'Pres Converted'!$B$2:$B$651,$BE83)</f>
        <v>1172</v>
      </c>
      <c r="BP83" s="211">
        <f>SUMIFS('Pres Converted'!Q$2:Q$651,'Pres Converted'!$D$2:$D$651,$BF83,'Pres Converted'!$C$2:$C$651,"ED",'Pres Converted'!$B$2:$B$651,$BE83)</f>
        <v>8</v>
      </c>
      <c r="BQ83" s="211">
        <f>SUMIFS('Pres Converted'!R$2:R$651,'Pres Converted'!$D$2:$D$651,$BF83,'Pres Converted'!$C$2:$C$651,"ED",'Pres Converted'!$B$2:$B$651,$BE83)</f>
        <v>13</v>
      </c>
      <c r="BR83" s="211">
        <f>BG83/SUMIF('BY HD'!$A$3:$A$42,$BE83,'BY HD'!$B$3:$B$42)</f>
        <v>1</v>
      </c>
      <c r="BS83" s="211">
        <f>$BR83*SUMIF('BY HD'!$A$3:$A$42,$BE83,'BY HD'!W$3:W$42)</f>
        <v>1374</v>
      </c>
      <c r="BT83" s="211">
        <f>(DA83-SUMIF('BY HD'!$A$3:$A$42,$BE83,'BY HD'!M$3:M$42))*$BR83*SUMIF('BY HD'!$A$3:$A$42,$BE83,'BY HD'!$W$3:$W$42)+$BR83*SUMIF('BY HD'!$A$3:$A$42,$BE83,'BY HD'!X$3:X$42)</f>
        <v>409</v>
      </c>
      <c r="BU83" s="211">
        <f>(DB83-SUMIF('BY HD'!$A$3:$A$42,$BE83,'BY HD'!O$3:O$42))*$BR83*SUMIF('BY HD'!$A$3:$A$42,$BE83,'BY HD'!$W$3:$W$42)+$BR83*SUMIF('BY HD'!$A$3:$A$42,$BE83,'BY HD'!Y$3:Y$42)</f>
        <v>707</v>
      </c>
      <c r="BV83" s="211">
        <f>(DC83-SUMIF('BY HD'!$A$3:$A$42,$BE83,'BY HD'!N$3:N$42))*$BR83*SUMIF('BY HD'!$A$3:$A$42,$BE83,'BY HD'!$W$3:$W$42)+$BR83*SUMIF('BY HD'!$A$3:$A$42,$BE83,'BY HD'!Z$3:Z$42)</f>
        <v>1</v>
      </c>
      <c r="BW83" s="211">
        <f>(DD83-SUMIF('BY HD'!$A$3:$A$42,$BE83,'BY HD'!R$3:R$42))*$BR83*SUMIF('BY HD'!$A$3:$A$42,$BE83,'BY HD'!$W$3:$W$42)+$BR83*SUMIF('BY HD'!$A$3:$A$42,$BE83,'BY HD'!AA$3:AA$42)</f>
        <v>2</v>
      </c>
      <c r="BX83" s="211">
        <f>(DE83-SUMIF('BY HD'!$A$3:$A$42,$BE83,'BY HD'!S$3:S$42))*$BR83*SUMIF('BY HD'!$A$3:$A$42,$BE83,'BY HD'!$W$3:$W$42)+$BR83*SUMIF('BY HD'!$A$3:$A$42,$BE83,'BY HD'!AB$3:AB$42)</f>
        <v>1</v>
      </c>
      <c r="BY83" s="211">
        <f>(DF83-SUMIF('BY HD'!$A$3:$A$42,$BE83,'BY HD'!T$3:T$42))*$BR83*SUMIF('BY HD'!$A$3:$A$42,$BE83,'BY HD'!$W$3:$W$42)+$BR83*SUMIF('BY HD'!$A$3:$A$42,$BE83,'BY HD'!AC$3:AC$42)</f>
        <v>0</v>
      </c>
      <c r="BZ83" s="211">
        <f>(DG83-SUMIF('BY HD'!$A$3:$A$42,$BE83,'BY HD'!P$3:P$42))*$BR83*SUMIF('BY HD'!$A$3:$A$42,$BE83,'BY HD'!$W$3:$W$42)+$BR83*SUMIF('BY HD'!$A$3:$A$42,$BE83,'BY HD'!AD$3:AD$42)</f>
        <v>5</v>
      </c>
      <c r="CA83" s="211">
        <f>(DH83-SUMIF('BY HD'!$A$3:$A$42,$BE83,'BY HD'!Q$3:Q$42))*$BR83*SUMIF('BY HD'!$A$3:$A$42,$BE83,'BY HD'!$W$3:$W$42)+$BR83*SUMIF('BY HD'!$A$3:$A$42,$BE83,'BY HD'!AE$3:AE$42)</f>
        <v>244</v>
      </c>
      <c r="CB83" s="211">
        <f>(DI83-SUMIF('BY HD'!$A$3:$A$42,$BE83,'BY HD'!U$3:U$42))*$BR83*SUMIF('BY HD'!$A$3:$A$42,$BE83,'BY HD'!$W$3:$W$42)+$BR83*SUMIF('BY HD'!$A$3:$A$42,$BE83,'BY HD'!AF$3:AF$42)</f>
        <v>1</v>
      </c>
      <c r="CC83" s="211">
        <f>(DJ83-SUMIF('BY HD'!$A$3:$A$42,$BE83,'BY HD'!V$3:V$42))*$BR83*SUMIF('BY HD'!$A$3:$A$42,$BE83,'BY HD'!$W$3:$W$42)+$BR83*SUMIF('BY HD'!$A$3:$A$42,$BE83,'BY HD'!AG$3:AG$42)</f>
        <v>4</v>
      </c>
      <c r="CD83" s="211">
        <f>$BR83*SUMIF('BY HD'!$A$3:$A$42,$BE83,'BY HD'!AR$3:AR$42)</f>
        <v>641</v>
      </c>
      <c r="CE83" s="211">
        <f>(DA83-SUMIF('BY HD'!$A$3:$A$42,$BE83,'BY HD'!M$3:M$42))*$BR83*SUMIF('BY HD'!$A$3:$A$42,$BE83,'BY HD'!$AR$3:$AR$42)+$BR83*SUMIF('BY HD'!$A$3:$A$42,$BE83,'BY HD'!AS$3:AS$42)</f>
        <v>181</v>
      </c>
      <c r="CF83" s="211">
        <f>(DB83-SUMIF('BY HD'!$A$3:$A$42,$BE83,'BY HD'!O$3:O$42))*$BR83*SUMIF('BY HD'!$A$3:$A$42,$BE83,'BY HD'!$AR$3:$AR$42)+$BR83*SUMIF('BY HD'!$A$3:$A$42,$BE83,'BY HD'!AT$3:AT$42)</f>
        <v>291</v>
      </c>
      <c r="CG83" s="211">
        <f>(DC83-SUMIF('BY HD'!$A$3:$A$42,$BE83,'BY HD'!N$3:N$42))*$BR83*SUMIF('BY HD'!$A$3:$A$42,$BE83,'BY HD'!$AR$3:$AR$42)+$BR83*SUMIF('BY HD'!$A$3:$A$42,$BE83,'BY HD'!AU$3:AU$42)</f>
        <v>2</v>
      </c>
      <c r="CH83" s="211">
        <f>(DD83-SUMIF('BY HD'!$A$3:$A$42,$BE83,'BY HD'!R$3:R$42))*$BR83*SUMIF('BY HD'!$A$3:$A$42,$BE83,'BY HD'!$AR$3:$AR$42)+$BR83*SUMIF('BY HD'!$A$3:$A$42,$BE83,'BY HD'!AV$3:AV$42)</f>
        <v>1</v>
      </c>
      <c r="CI83" s="211">
        <f>(DE83-SUMIF('BY HD'!$A$3:$A$42,$BE83,'BY HD'!S$3:S$42))*$BR83*SUMIF('BY HD'!$A$3:$A$42,$BE83,'BY HD'!$AR$3:$AR$42)+$BR83*SUMIF('BY HD'!$A$3:$A$42,$BE83,'BY HD'!AW$3:AW$42)</f>
        <v>1</v>
      </c>
      <c r="CJ83" s="211">
        <f>(DF83-SUMIF('BY HD'!$A$3:$A$42,$BE83,'BY HD'!T$3:T$42))*$BR83*SUMIF('BY HD'!$A$3:$A$42,$BE83,'BY HD'!$AR$3:$AR$42)+$BR83*SUMIF('BY HD'!$A$3:$A$42,$BE83,'BY HD'!AX$3:AX$42)</f>
        <v>1</v>
      </c>
      <c r="CK83" s="211">
        <f>(DG83-SUMIF('BY HD'!$A$3:$A$42,$BE83,'BY HD'!P$3:P$42))*$BR83*SUMIF('BY HD'!$A$3:$A$42,$BE83,'BY HD'!$AR$3:$AR$42)+$BR83*SUMIF('BY HD'!$A$3:$A$42,$BE83,'BY HD'!AY$3:AY$42)</f>
        <v>1</v>
      </c>
      <c r="CL83" s="211">
        <f>(DH83-SUMIF('BY HD'!$A$3:$A$42,$BE83,'BY HD'!Q$3:Q$42))*$BR83*SUMIF('BY HD'!$A$3:$A$42,$BE83,'BY HD'!$AR$3:$AR$42)+$BR83*SUMIF('BY HD'!$A$3:$A$42,$BE83,'BY HD'!AZ$3:AZ$42)</f>
        <v>156</v>
      </c>
      <c r="CM83" s="211">
        <f>(DI83-SUMIF('BY HD'!$A$3:$A$42,$BE83,'BY HD'!U$3:U$42))*$BR83*SUMIF('BY HD'!$A$3:$A$42,$BE83,'BY HD'!$AR$3:$AR$42)+$BR83*SUMIF('BY HD'!$A$3:$A$42,$BE83,'BY HD'!BA$3:BA$42)</f>
        <v>2</v>
      </c>
      <c r="CN83" s="211">
        <f>(DJ83-SUMIF('BY HD'!$A$3:$A$42,$BE83,'BY HD'!V$3:V$42))*$BR83*SUMIF('BY HD'!$A$3:$A$42,$BE83,'BY HD'!$AR$3:$AR$42)+$BR83*SUMIF('BY HD'!$A$3:$A$42,$BE83,'BY HD'!BB$3:BB$42)</f>
        <v>5</v>
      </c>
      <c r="CO83" s="211">
        <f t="shared" si="121"/>
        <v>8761</v>
      </c>
      <c r="CP83" s="211">
        <f t="shared" si="122"/>
        <v>2748</v>
      </c>
      <c r="CQ83" s="211">
        <f t="shared" si="111"/>
        <v>4325</v>
      </c>
      <c r="CR83" s="211">
        <f t="shared" si="112"/>
        <v>6</v>
      </c>
      <c r="CS83" s="211">
        <f t="shared" si="113"/>
        <v>15</v>
      </c>
      <c r="CT83" s="211">
        <f t="shared" si="114"/>
        <v>13</v>
      </c>
      <c r="CU83" s="211">
        <f t="shared" si="115"/>
        <v>11</v>
      </c>
      <c r="CV83" s="211">
        <f t="shared" si="116"/>
        <v>38</v>
      </c>
      <c r="CW83" s="211">
        <f t="shared" si="117"/>
        <v>1572</v>
      </c>
      <c r="CX83" s="211">
        <f t="shared" si="118"/>
        <v>11</v>
      </c>
      <c r="CY83" s="211">
        <f t="shared" si="119"/>
        <v>22</v>
      </c>
      <c r="DA83" s="211">
        <f t="shared" si="123"/>
        <v>0.3198932700859769</v>
      </c>
      <c r="DB83" s="211">
        <f t="shared" si="124"/>
        <v>0.4931811443818559</v>
      </c>
      <c r="DC83" s="211">
        <f t="shared" si="125"/>
        <v>4.447079750963534E-4</v>
      </c>
      <c r="DD83" s="211">
        <f t="shared" si="126"/>
        <v>1.7788319003854136E-3</v>
      </c>
      <c r="DE83" s="211">
        <f t="shared" si="127"/>
        <v>1.6305959086866291E-3</v>
      </c>
      <c r="DF83" s="211">
        <f t="shared" si="128"/>
        <v>1.4823599169878447E-3</v>
      </c>
      <c r="DG83" s="211">
        <f t="shared" si="129"/>
        <v>4.7435517343611027E-3</v>
      </c>
      <c r="DH83" s="211">
        <f t="shared" si="130"/>
        <v>0.17373258227097541</v>
      </c>
      <c r="DI83" s="211">
        <f t="shared" si="131"/>
        <v>1.1858879335902757E-3</v>
      </c>
      <c r="DJ83" s="211">
        <f t="shared" si="132"/>
        <v>1.9270678920841982E-3</v>
      </c>
    </row>
    <row r="84" spans="1:114" x14ac:dyDescent="0.25">
      <c r="A84" s="211" t="s">
        <v>5993</v>
      </c>
      <c r="B84" s="211" t="s">
        <v>5940</v>
      </c>
      <c r="C84" s="211" t="s">
        <v>5940</v>
      </c>
      <c r="D84">
        <f t="shared" si="96"/>
        <v>3017.6067452927787</v>
      </c>
      <c r="E84">
        <f t="shared" si="85"/>
        <v>1147.3888792868026</v>
      </c>
      <c r="F84">
        <f t="shared" si="86"/>
        <v>1222.5181791585107</v>
      </c>
      <c r="G84">
        <f t="shared" si="87"/>
        <v>9.4617008278842576</v>
      </c>
      <c r="H84">
        <f t="shared" si="88"/>
        <v>4.6005378915173853</v>
      </c>
      <c r="I84">
        <f t="shared" si="89"/>
        <v>6.9752176976022344</v>
      </c>
      <c r="J84">
        <f t="shared" si="90"/>
        <v>6.8428618961074417</v>
      </c>
      <c r="K84">
        <f t="shared" si="91"/>
        <v>10.971387852400593</v>
      </c>
      <c r="L84">
        <f t="shared" si="92"/>
        <v>590.78194004482964</v>
      </c>
      <c r="M84">
        <f t="shared" si="93"/>
        <v>14.836618644378106</v>
      </c>
      <c r="N84">
        <f t="shared" si="93"/>
        <v>3.2294219927457606</v>
      </c>
      <c r="O84">
        <f t="shared" si="97"/>
        <v>0.38023141387678699</v>
      </c>
      <c r="P84">
        <f t="shared" si="98"/>
        <v>3.1354983026346101E-3</v>
      </c>
      <c r="Q84">
        <f t="shared" si="99"/>
        <v>0.40512839556232427</v>
      </c>
      <c r="R84">
        <f t="shared" si="100"/>
        <v>3.6357911346516793E-3</v>
      </c>
      <c r="S84">
        <f t="shared" si="101"/>
        <v>0.19577830708603813</v>
      </c>
      <c r="T84">
        <f t="shared" si="102"/>
        <v>1.5245650874468155E-3</v>
      </c>
      <c r="U84">
        <f t="shared" si="103"/>
        <v>2.3115065302935869E-3</v>
      </c>
      <c r="V84">
        <f t="shared" si="104"/>
        <v>2.2676453473540747E-3</v>
      </c>
      <c r="W84">
        <f t="shared" si="105"/>
        <v>4.916683947476597E-3</v>
      </c>
      <c r="X84">
        <f t="shared" si="106"/>
        <v>1.0701931249933068E-3</v>
      </c>
      <c r="Y84" s="193">
        <f t="shared" si="107"/>
        <v>2.4051283955623242</v>
      </c>
      <c r="AT84" s="193">
        <v>35</v>
      </c>
      <c r="AU84" s="198" t="s">
        <v>5934</v>
      </c>
      <c r="BB84" s="211"/>
      <c r="BC84" s="211"/>
      <c r="BE84" s="211" t="s">
        <v>6025</v>
      </c>
      <c r="BF84" s="211" t="s">
        <v>5922</v>
      </c>
      <c r="BG84" s="211">
        <f>SUMIFS('Pres Converted'!S$2:S$651,'Pres Converted'!$D$2:$D$651,$BF84,'Pres Converted'!$C$2:$C$651,"ED",'Pres Converted'!$B$2:$B$651,$BE84)</f>
        <v>4989</v>
      </c>
      <c r="BH84" s="211">
        <f>SUMIFS('Pres Converted'!I$2:I$651,'Pres Converted'!$D$2:$D$651,$BF84,'Pres Converted'!$C$2:$C$651,"ED",'Pres Converted'!$B$2:$B$651,$BE84)</f>
        <v>2037</v>
      </c>
      <c r="BI84" s="211">
        <f>SUMIFS('Pres Converted'!J$2:J$651,'Pres Converted'!$D$2:$D$651,$BF84,'Pres Converted'!$C$2:$C$651,"ED",'Pres Converted'!$B$2:$B$651,$BE84)</f>
        <v>1838</v>
      </c>
      <c r="BJ84" s="211">
        <f>SUMIFS('Pres Converted'!K$2:K$651,'Pres Converted'!$D$2:$D$651,$BF84,'Pres Converted'!$C$2:$C$651,"ED",'Pres Converted'!$B$2:$B$651,$BE84)</f>
        <v>4</v>
      </c>
      <c r="BK84" s="211">
        <f>SUMIFS('Pres Converted'!L$2:L$651,'Pres Converted'!$D$2:$D$651,$BF84,'Pres Converted'!$C$2:$C$651,"ED",'Pres Converted'!$B$2:$B$651,$BE84)</f>
        <v>18</v>
      </c>
      <c r="BL84" s="211">
        <f>SUMIFS('Pres Converted'!M$2:M$651,'Pres Converted'!$D$2:$D$651,$BF84,'Pres Converted'!$C$2:$C$651,"ED",'Pres Converted'!$B$2:$B$651,$BE84)</f>
        <v>10</v>
      </c>
      <c r="BM84" s="211">
        <f>SUMIFS('Pres Converted'!N$2:N$651,'Pres Converted'!$D$2:$D$651,$BF84,'Pres Converted'!$C$2:$C$651,"ED",'Pres Converted'!$B$2:$B$651,$BE84)</f>
        <v>11</v>
      </c>
      <c r="BN84" s="211">
        <f>SUMIFS('Pres Converted'!O$2:O$651,'Pres Converted'!$D$2:$D$651,$BF84,'Pres Converted'!$C$2:$C$651,"ED",'Pres Converted'!$B$2:$B$651,$BE84)</f>
        <v>16</v>
      </c>
      <c r="BO84" s="211">
        <f>SUMIFS('Pres Converted'!P$2:P$651,'Pres Converted'!$D$2:$D$651,$BF84,'Pres Converted'!$C$2:$C$651,"ED",'Pres Converted'!$B$2:$B$651,$BE84)</f>
        <v>1047</v>
      </c>
      <c r="BP84" s="211">
        <f>SUMIFS('Pres Converted'!Q$2:Q$651,'Pres Converted'!$D$2:$D$651,$BF84,'Pres Converted'!$C$2:$C$651,"ED",'Pres Converted'!$B$2:$B$651,$BE84)</f>
        <v>2</v>
      </c>
      <c r="BQ84" s="211">
        <f>SUMIFS('Pres Converted'!R$2:R$651,'Pres Converted'!$D$2:$D$651,$BF84,'Pres Converted'!$C$2:$C$651,"ED",'Pres Converted'!$B$2:$B$651,$BE84)</f>
        <v>6</v>
      </c>
      <c r="BR84" s="211">
        <f>BG84/SUMIF('BY HD'!$A$3:$A$42,$BE84,'BY HD'!$B$3:$B$42)</f>
        <v>1</v>
      </c>
      <c r="BS84" s="211">
        <f>$BR84*SUMIF('BY HD'!$A$3:$A$42,$BE84,'BY HD'!W$3:W$42)</f>
        <v>969</v>
      </c>
      <c r="BT84" s="211">
        <f>(DA84-SUMIF('BY HD'!$A$3:$A$42,$BE84,'BY HD'!M$3:M$42))*$BR84*SUMIF('BY HD'!$A$3:$A$42,$BE84,'BY HD'!$W$3:$W$42)+$BR84*SUMIF('BY HD'!$A$3:$A$42,$BE84,'BY HD'!X$3:X$42)</f>
        <v>358</v>
      </c>
      <c r="BU84" s="211">
        <f>(DB84-SUMIF('BY HD'!$A$3:$A$42,$BE84,'BY HD'!O$3:O$42))*$BR84*SUMIF('BY HD'!$A$3:$A$42,$BE84,'BY HD'!$W$3:$W$42)+$BR84*SUMIF('BY HD'!$A$3:$A$42,$BE84,'BY HD'!Y$3:Y$42)</f>
        <v>413</v>
      </c>
      <c r="BV84" s="211">
        <f>(DC84-SUMIF('BY HD'!$A$3:$A$42,$BE84,'BY HD'!N$3:N$42))*$BR84*SUMIF('BY HD'!$A$3:$A$42,$BE84,'BY HD'!$W$3:$W$42)+$BR84*SUMIF('BY HD'!$A$3:$A$42,$BE84,'BY HD'!Z$3:Z$42)</f>
        <v>0</v>
      </c>
      <c r="BW84" s="211">
        <f>(DD84-SUMIF('BY HD'!$A$3:$A$42,$BE84,'BY HD'!R$3:R$42))*$BR84*SUMIF('BY HD'!$A$3:$A$42,$BE84,'BY HD'!$W$3:$W$42)+$BR84*SUMIF('BY HD'!$A$3:$A$42,$BE84,'BY HD'!AA$3:AA$42)</f>
        <v>1</v>
      </c>
      <c r="BX84" s="211">
        <f>(DE84-SUMIF('BY HD'!$A$3:$A$42,$BE84,'BY HD'!S$3:S$42))*$BR84*SUMIF('BY HD'!$A$3:$A$42,$BE84,'BY HD'!$W$3:$W$42)+$BR84*SUMIF('BY HD'!$A$3:$A$42,$BE84,'BY HD'!AB$3:AB$42)</f>
        <v>2</v>
      </c>
      <c r="BY84" s="211">
        <f>(DF84-SUMIF('BY HD'!$A$3:$A$42,$BE84,'BY HD'!T$3:T$42))*$BR84*SUMIF('BY HD'!$A$3:$A$42,$BE84,'BY HD'!$W$3:$W$42)+$BR84*SUMIF('BY HD'!$A$3:$A$42,$BE84,'BY HD'!AC$3:AC$42)</f>
        <v>2</v>
      </c>
      <c r="BZ84" s="211">
        <f>(DG84-SUMIF('BY HD'!$A$3:$A$42,$BE84,'BY HD'!P$3:P$42))*$BR84*SUMIF('BY HD'!$A$3:$A$42,$BE84,'BY HD'!$W$3:$W$42)+$BR84*SUMIF('BY HD'!$A$3:$A$42,$BE84,'BY HD'!AD$3:AD$42)</f>
        <v>2</v>
      </c>
      <c r="CA84" s="211">
        <f>(DH84-SUMIF('BY HD'!$A$3:$A$42,$BE84,'BY HD'!Q$3:Q$42))*$BR84*SUMIF('BY HD'!$A$3:$A$42,$BE84,'BY HD'!$W$3:$W$42)+$BR84*SUMIF('BY HD'!$A$3:$A$42,$BE84,'BY HD'!AE$3:AE$42)</f>
        <v>188</v>
      </c>
      <c r="CB84" s="211">
        <f>(DI84-SUMIF('BY HD'!$A$3:$A$42,$BE84,'BY HD'!U$3:U$42))*$BR84*SUMIF('BY HD'!$A$3:$A$42,$BE84,'BY HD'!$W$3:$W$42)+$BR84*SUMIF('BY HD'!$A$3:$A$42,$BE84,'BY HD'!AF$3:AF$42)</f>
        <v>0</v>
      </c>
      <c r="CC84" s="211">
        <f>(DJ84-SUMIF('BY HD'!$A$3:$A$42,$BE84,'BY HD'!V$3:V$42))*$BR84*SUMIF('BY HD'!$A$3:$A$42,$BE84,'BY HD'!$W$3:$W$42)+$BR84*SUMIF('BY HD'!$A$3:$A$42,$BE84,'BY HD'!AG$3:AG$42)</f>
        <v>3</v>
      </c>
      <c r="CD84" s="211">
        <f>$BR84*SUMIF('BY HD'!$A$3:$A$42,$BE84,'BY HD'!AR$3:AR$42)</f>
        <v>561</v>
      </c>
      <c r="CE84" s="211">
        <f>(DA84-SUMIF('BY HD'!$A$3:$A$42,$BE84,'BY HD'!M$3:M$42))*$BR84*SUMIF('BY HD'!$A$3:$A$42,$BE84,'BY HD'!$AR$3:$AR$42)+$BR84*SUMIF('BY HD'!$A$3:$A$42,$BE84,'BY HD'!AS$3:AS$42)</f>
        <v>198</v>
      </c>
      <c r="CF84" s="211">
        <f>(DB84-SUMIF('BY HD'!$A$3:$A$42,$BE84,'BY HD'!O$3:O$42))*$BR84*SUMIF('BY HD'!$A$3:$A$42,$BE84,'BY HD'!$AR$3:$AR$42)+$BR84*SUMIF('BY HD'!$A$3:$A$42,$BE84,'BY HD'!AT$3:AT$42)</f>
        <v>176</v>
      </c>
      <c r="CG84" s="211">
        <f>(DC84-SUMIF('BY HD'!$A$3:$A$42,$BE84,'BY HD'!N$3:N$42))*$BR84*SUMIF('BY HD'!$A$3:$A$42,$BE84,'BY HD'!$AR$3:$AR$42)+$BR84*SUMIF('BY HD'!$A$3:$A$42,$BE84,'BY HD'!AU$3:AU$42)</f>
        <v>0</v>
      </c>
      <c r="CH84" s="211">
        <f>(DD84-SUMIF('BY HD'!$A$3:$A$42,$BE84,'BY HD'!R$3:R$42))*$BR84*SUMIF('BY HD'!$A$3:$A$42,$BE84,'BY HD'!$AR$3:$AR$42)+$BR84*SUMIF('BY HD'!$A$3:$A$42,$BE84,'BY HD'!AV$3:AV$42)</f>
        <v>1</v>
      </c>
      <c r="CI84" s="211">
        <f>(DE84-SUMIF('BY HD'!$A$3:$A$42,$BE84,'BY HD'!S$3:S$42))*$BR84*SUMIF('BY HD'!$A$3:$A$42,$BE84,'BY HD'!$AR$3:$AR$42)+$BR84*SUMIF('BY HD'!$A$3:$A$42,$BE84,'BY HD'!AW$3:AW$42)</f>
        <v>2</v>
      </c>
      <c r="CJ84" s="211">
        <f>(DF84-SUMIF('BY HD'!$A$3:$A$42,$BE84,'BY HD'!T$3:T$42))*$BR84*SUMIF('BY HD'!$A$3:$A$42,$BE84,'BY HD'!$AR$3:$AR$42)+$BR84*SUMIF('BY HD'!$A$3:$A$42,$BE84,'BY HD'!AX$3:AX$42)</f>
        <v>0</v>
      </c>
      <c r="CK84" s="211">
        <f>(DG84-SUMIF('BY HD'!$A$3:$A$42,$BE84,'BY HD'!P$3:P$42))*$BR84*SUMIF('BY HD'!$A$3:$A$42,$BE84,'BY HD'!$AR$3:$AR$42)+$BR84*SUMIF('BY HD'!$A$3:$A$42,$BE84,'BY HD'!AY$3:AY$42)</f>
        <v>2</v>
      </c>
      <c r="CL84" s="211">
        <f>(DH84-SUMIF('BY HD'!$A$3:$A$42,$BE84,'BY HD'!Q$3:Q$42))*$BR84*SUMIF('BY HD'!$A$3:$A$42,$BE84,'BY HD'!$AR$3:$AR$42)+$BR84*SUMIF('BY HD'!$A$3:$A$42,$BE84,'BY HD'!AZ$3:AZ$42)</f>
        <v>178</v>
      </c>
      <c r="CM84" s="211">
        <f>(DI84-SUMIF('BY HD'!$A$3:$A$42,$BE84,'BY HD'!U$3:U$42))*$BR84*SUMIF('BY HD'!$A$3:$A$42,$BE84,'BY HD'!$AR$3:$AR$42)+$BR84*SUMIF('BY HD'!$A$3:$A$42,$BE84,'BY HD'!BA$3:BA$42)</f>
        <v>2</v>
      </c>
      <c r="CN84" s="211">
        <f>(DJ84-SUMIF('BY HD'!$A$3:$A$42,$BE84,'BY HD'!V$3:V$42))*$BR84*SUMIF('BY HD'!$A$3:$A$42,$BE84,'BY HD'!$AR$3:$AR$42)+$BR84*SUMIF('BY HD'!$A$3:$A$42,$BE84,'BY HD'!BB$3:BB$42)</f>
        <v>2</v>
      </c>
      <c r="CO84" s="211">
        <f t="shared" si="121"/>
        <v>6519</v>
      </c>
      <c r="CP84" s="211">
        <f t="shared" si="122"/>
        <v>2593</v>
      </c>
      <c r="CQ84" s="211">
        <f t="shared" si="111"/>
        <v>2427</v>
      </c>
      <c r="CR84" s="211">
        <f t="shared" si="112"/>
        <v>4</v>
      </c>
      <c r="CS84" s="211">
        <f t="shared" si="113"/>
        <v>20</v>
      </c>
      <c r="CT84" s="211">
        <f t="shared" si="114"/>
        <v>14</v>
      </c>
      <c r="CU84" s="211">
        <f t="shared" si="115"/>
        <v>13</v>
      </c>
      <c r="CV84" s="211">
        <f t="shared" si="116"/>
        <v>20</v>
      </c>
      <c r="CW84" s="211">
        <f t="shared" si="117"/>
        <v>1413</v>
      </c>
      <c r="CX84" s="211">
        <f t="shared" si="118"/>
        <v>4</v>
      </c>
      <c r="CY84" s="211">
        <f t="shared" si="119"/>
        <v>11</v>
      </c>
      <c r="DA84" s="211">
        <f t="shared" si="123"/>
        <v>0.40829825616355986</v>
      </c>
      <c r="DB84" s="211">
        <f t="shared" si="124"/>
        <v>0.36841050310683504</v>
      </c>
      <c r="DC84" s="211">
        <f t="shared" si="125"/>
        <v>8.0176388053718184E-4</v>
      </c>
      <c r="DD84" s="211">
        <f t="shared" si="126"/>
        <v>3.6079374624173183E-3</v>
      </c>
      <c r="DE84" s="211">
        <f t="shared" si="127"/>
        <v>2.0044097013429546E-3</v>
      </c>
      <c r="DF84" s="211">
        <f t="shared" si="128"/>
        <v>2.2048506714772501E-3</v>
      </c>
      <c r="DG84" s="211">
        <f t="shared" si="129"/>
        <v>3.2070555221487274E-3</v>
      </c>
      <c r="DH84" s="211">
        <f t="shared" si="130"/>
        <v>0.20986169573060734</v>
      </c>
      <c r="DI84" s="211">
        <f t="shared" si="131"/>
        <v>4.0088194026859092E-4</v>
      </c>
      <c r="DJ84" s="211">
        <f t="shared" si="132"/>
        <v>1.2026458208057728E-3</v>
      </c>
    </row>
    <row r="85" spans="1:114" x14ac:dyDescent="0.25">
      <c r="A85" s="211" t="s">
        <v>5994</v>
      </c>
      <c r="B85" s="211" t="s">
        <v>5939</v>
      </c>
      <c r="C85" s="211" t="s">
        <v>5939</v>
      </c>
      <c r="D85">
        <f t="shared" si="96"/>
        <v>1902.2830540037244</v>
      </c>
      <c r="E85">
        <f t="shared" si="85"/>
        <v>665.81562412841083</v>
      </c>
      <c r="F85">
        <f t="shared" si="86"/>
        <v>761.87595110035113</v>
      </c>
      <c r="G85">
        <f t="shared" si="87"/>
        <v>5.7449641654566594</v>
      </c>
      <c r="H85">
        <f t="shared" si="88"/>
        <v>2.8693900622367274</v>
      </c>
      <c r="I85">
        <f t="shared" si="89"/>
        <v>3.6771621479027616</v>
      </c>
      <c r="J85">
        <f t="shared" si="90"/>
        <v>2.0974867023055284</v>
      </c>
      <c r="K85">
        <f t="shared" si="91"/>
        <v>14.937116779443798</v>
      </c>
      <c r="L85">
        <f t="shared" si="92"/>
        <v>435.64678836589826</v>
      </c>
      <c r="M85">
        <f t="shared" si="93"/>
        <v>8.1659411577329255</v>
      </c>
      <c r="N85">
        <f t="shared" si="93"/>
        <v>1.4526293939857811</v>
      </c>
      <c r="O85">
        <f t="shared" si="97"/>
        <v>0.3500087028200522</v>
      </c>
      <c r="P85">
        <f t="shared" si="98"/>
        <v>3.0200364521805871E-3</v>
      </c>
      <c r="Q85">
        <f t="shared" si="99"/>
        <v>0.40050609161283074</v>
      </c>
      <c r="R85">
        <f t="shared" si="100"/>
        <v>7.8522051426604123E-3</v>
      </c>
      <c r="S85">
        <f t="shared" si="101"/>
        <v>0.22901260012225569</v>
      </c>
      <c r="T85">
        <f t="shared" si="102"/>
        <v>1.5083928000081473E-3</v>
      </c>
      <c r="U85">
        <f t="shared" si="103"/>
        <v>1.9330257608947625E-3</v>
      </c>
      <c r="V85">
        <f t="shared" si="104"/>
        <v>1.1026154587725312E-3</v>
      </c>
      <c r="W85">
        <f t="shared" si="105"/>
        <v>4.2927056205153673E-3</v>
      </c>
      <c r="X85">
        <f t="shared" si="106"/>
        <v>7.6362420982957306E-4</v>
      </c>
      <c r="Y85" s="193">
        <f t="shared" si="107"/>
        <v>2.4005060916128307</v>
      </c>
      <c r="AT85" s="193">
        <v>35</v>
      </c>
      <c r="AU85" s="198" t="s">
        <v>5933</v>
      </c>
      <c r="BB85" s="211"/>
      <c r="BC85" s="211"/>
      <c r="BE85" s="211" t="s">
        <v>6026</v>
      </c>
      <c r="BF85" s="211" t="s">
        <v>5924</v>
      </c>
      <c r="BG85" s="211">
        <f>SUMIFS('Pres Converted'!S$2:S$651,'Pres Converted'!$D$2:$D$651,$BF85,'Pres Converted'!$C$2:$C$651,"ED",'Pres Converted'!$B$2:$B$651,$BE85)</f>
        <v>675</v>
      </c>
      <c r="BH85" s="211">
        <f>SUMIFS('Pres Converted'!I$2:I$651,'Pres Converted'!$D$2:$D$651,$BF85,'Pres Converted'!$C$2:$C$651,"ED",'Pres Converted'!$B$2:$B$651,$BE85)</f>
        <v>188</v>
      </c>
      <c r="BI85" s="211">
        <f>SUMIFS('Pres Converted'!J$2:J$651,'Pres Converted'!$D$2:$D$651,$BF85,'Pres Converted'!$C$2:$C$651,"ED",'Pres Converted'!$B$2:$B$651,$BE85)</f>
        <v>306</v>
      </c>
      <c r="BJ85" s="211">
        <f>SUMIFS('Pres Converted'!K$2:K$651,'Pres Converted'!$D$2:$D$651,$BF85,'Pres Converted'!$C$2:$C$651,"ED",'Pres Converted'!$B$2:$B$651,$BE85)</f>
        <v>0</v>
      </c>
      <c r="BK85" s="211">
        <f>SUMIFS('Pres Converted'!L$2:L$651,'Pres Converted'!$D$2:$D$651,$BF85,'Pres Converted'!$C$2:$C$651,"ED",'Pres Converted'!$B$2:$B$651,$BE85)</f>
        <v>3</v>
      </c>
      <c r="BL85" s="211">
        <f>SUMIFS('Pres Converted'!M$2:M$651,'Pres Converted'!$D$2:$D$651,$BF85,'Pres Converted'!$C$2:$C$651,"ED",'Pres Converted'!$B$2:$B$651,$BE85)</f>
        <v>3</v>
      </c>
      <c r="BM85" s="211">
        <f>SUMIFS('Pres Converted'!N$2:N$651,'Pres Converted'!$D$2:$D$651,$BF85,'Pres Converted'!$C$2:$C$651,"ED",'Pres Converted'!$B$2:$B$651,$BE85)</f>
        <v>1</v>
      </c>
      <c r="BN85" s="211">
        <f>SUMIFS('Pres Converted'!O$2:O$651,'Pres Converted'!$D$2:$D$651,$BF85,'Pres Converted'!$C$2:$C$651,"ED",'Pres Converted'!$B$2:$B$651,$BE85)</f>
        <v>4</v>
      </c>
      <c r="BO85" s="211">
        <f>SUMIFS('Pres Converted'!P$2:P$651,'Pres Converted'!$D$2:$D$651,$BF85,'Pres Converted'!$C$2:$C$651,"ED",'Pres Converted'!$B$2:$B$651,$BE85)</f>
        <v>164</v>
      </c>
      <c r="BP85" s="211">
        <f>SUMIFS('Pres Converted'!Q$2:Q$651,'Pres Converted'!$D$2:$D$651,$BF85,'Pres Converted'!$C$2:$C$651,"ED",'Pres Converted'!$B$2:$B$651,$BE85)</f>
        <v>5</v>
      </c>
      <c r="BQ85" s="211">
        <f>SUMIFS('Pres Converted'!R$2:R$651,'Pres Converted'!$D$2:$D$651,$BF85,'Pres Converted'!$C$2:$C$651,"ED",'Pres Converted'!$B$2:$B$651,$BE85)</f>
        <v>1</v>
      </c>
      <c r="BR85" s="211">
        <f>BG85/SUMIF('BY HD'!$A$3:$A$42,$BE85,'BY HD'!$B$3:$B$42)</f>
        <v>0.16071428571428573</v>
      </c>
      <c r="BS85" s="211">
        <f>$BR85*SUMIF('BY HD'!$A$3:$A$42,$BE85,'BY HD'!W$3:W$42)</f>
        <v>187.71428571428572</v>
      </c>
      <c r="BT85" s="211">
        <f>(DA85-SUMIF('BY HD'!$A$3:$A$42,$BE85,'BY HD'!M$3:M$42))*$BR85*SUMIF('BY HD'!$A$3:$A$42,$BE85,'BY HD'!$W$3:$W$42)+$BR85*SUMIF('BY HD'!$A$3:$A$42,$BE85,'BY HD'!X$3:X$42)</f>
        <v>58.115680272108847</v>
      </c>
      <c r="BU85" s="211">
        <f>(DB85-SUMIF('BY HD'!$A$3:$A$42,$BE85,'BY HD'!O$3:O$42))*$BR85*SUMIF('BY HD'!$A$3:$A$42,$BE85,'BY HD'!$W$3:$W$42)+$BR85*SUMIF('BY HD'!$A$3:$A$42,$BE85,'BY HD'!Y$3:Y$42)</f>
        <v>79.784081632653056</v>
      </c>
      <c r="BV85" s="211">
        <f>(DC85-SUMIF('BY HD'!$A$3:$A$42,$BE85,'BY HD'!N$3:N$42))*$BR85*SUMIF('BY HD'!$A$3:$A$42,$BE85,'BY HD'!$W$3:$W$42)+$BR85*SUMIF('BY HD'!$A$3:$A$42,$BE85,'BY HD'!Z$3:Z$42)</f>
        <v>0.58867346938775511</v>
      </c>
      <c r="BW85" s="211">
        <f>(DD85-SUMIF('BY HD'!$A$3:$A$42,$BE85,'BY HD'!R$3:R$42))*$BR85*SUMIF('BY HD'!$A$3:$A$42,$BE85,'BY HD'!$W$3:$W$42)+$BR85*SUMIF('BY HD'!$A$3:$A$42,$BE85,'BY HD'!AA$3:AA$42)</f>
        <v>0.83336734693877546</v>
      </c>
      <c r="BX85" s="211">
        <f>(DE85-SUMIF('BY HD'!$A$3:$A$42,$BE85,'BY HD'!S$3:S$42))*$BR85*SUMIF('BY HD'!$A$3:$A$42,$BE85,'BY HD'!$W$3:$W$42)+$BR85*SUMIF('BY HD'!$A$3:$A$42,$BE85,'BY HD'!AB$3:AB$42)</f>
        <v>0.47673469387755102</v>
      </c>
      <c r="BY85" s="211">
        <f>(DF85-SUMIF('BY HD'!$A$3:$A$42,$BE85,'BY HD'!T$3:T$42))*$BR85*SUMIF('BY HD'!$A$3:$A$42,$BE85,'BY HD'!$W$3:$W$42)+$BR85*SUMIF('BY HD'!$A$3:$A$42,$BE85,'BY HD'!AC$3:AC$42)</f>
        <v>3.6564625850340107E-2</v>
      </c>
      <c r="BZ85" s="211">
        <f>(DG85-SUMIF('BY HD'!$A$3:$A$42,$BE85,'BY HD'!P$3:P$42))*$BR85*SUMIF('BY HD'!$A$3:$A$42,$BE85,'BY HD'!$W$3:$W$42)+$BR85*SUMIF('BY HD'!$A$3:$A$42,$BE85,'BY HD'!AD$3:AD$42)</f>
        <v>1.2988095238095239</v>
      </c>
      <c r="CA85" s="211">
        <f>(DH85-SUMIF('BY HD'!$A$3:$A$42,$BE85,'BY HD'!Q$3:Q$42))*$BR85*SUMIF('BY HD'!$A$3:$A$42,$BE85,'BY HD'!$W$3:$W$42)+$BR85*SUMIF('BY HD'!$A$3:$A$42,$BE85,'BY HD'!AE$3:AE$42)</f>
        <v>45.252210884353744</v>
      </c>
      <c r="CB85" s="211">
        <f>(DI85-SUMIF('BY HD'!$A$3:$A$42,$BE85,'BY HD'!U$3:U$42))*$BR85*SUMIF('BY HD'!$A$3:$A$42,$BE85,'BY HD'!$W$3:$W$42)+$BR85*SUMIF('BY HD'!$A$3:$A$42,$BE85,'BY HD'!AF$3:AF$42)</f>
        <v>0.86272108843537421</v>
      </c>
      <c r="CC85" s="211">
        <f>(DJ85-SUMIF('BY HD'!$A$3:$A$42,$BE85,'BY HD'!V$3:V$42))*$BR85*SUMIF('BY HD'!$A$3:$A$42,$BE85,'BY HD'!$W$3:$W$42)+$BR85*SUMIF('BY HD'!$A$3:$A$42,$BE85,'BY HD'!AG$3:AG$42)</f>
        <v>0.46544217687074829</v>
      </c>
      <c r="CD85" s="211">
        <f>$BR85*SUMIF('BY HD'!$A$3:$A$42,$BE85,'BY HD'!AR$3:AR$42)</f>
        <v>60.107142857142861</v>
      </c>
      <c r="CE85" s="211">
        <f>(DA85-SUMIF('BY HD'!$A$3:$A$42,$BE85,'BY HD'!M$3:M$42))*$BR85*SUMIF('BY HD'!$A$3:$A$42,$BE85,'BY HD'!$AR$3:$AR$42)+$BR85*SUMIF('BY HD'!$A$3:$A$42,$BE85,'BY HD'!AS$3:AS$42)</f>
        <v>14.378375850340136</v>
      </c>
      <c r="CF85" s="211">
        <f>(DB85-SUMIF('BY HD'!$A$3:$A$42,$BE85,'BY HD'!O$3:O$42))*$BR85*SUMIF('BY HD'!$A$3:$A$42,$BE85,'BY HD'!$AR$3:$AR$42)+$BR85*SUMIF('BY HD'!$A$3:$A$42,$BE85,'BY HD'!AT$3:AT$42)</f>
        <v>20.783112244897957</v>
      </c>
      <c r="CG85" s="211">
        <f>(DC85-SUMIF('BY HD'!$A$3:$A$42,$BE85,'BY HD'!N$3:N$42))*$BR85*SUMIF('BY HD'!$A$3:$A$42,$BE85,'BY HD'!$AR$3:$AR$42)+$BR85*SUMIF('BY HD'!$A$3:$A$42,$BE85,'BY HD'!AU$3:AU$42)</f>
        <v>0.31040816326530618</v>
      </c>
      <c r="CH85" s="211">
        <f>(DD85-SUMIF('BY HD'!$A$3:$A$42,$BE85,'BY HD'!R$3:R$42))*$BR85*SUMIF('BY HD'!$A$3:$A$42,$BE85,'BY HD'!$AR$3:$AR$42)+$BR85*SUMIF('BY HD'!$A$3:$A$42,$BE85,'BY HD'!AV$3:AV$42)</f>
        <v>0.17025510204081631</v>
      </c>
      <c r="CI85" s="211">
        <f>(DE85-SUMIF('BY HD'!$A$3:$A$42,$BE85,'BY HD'!S$3:S$42))*$BR85*SUMIF('BY HD'!$A$3:$A$42,$BE85,'BY HD'!$AR$3:$AR$42)+$BR85*SUMIF('BY HD'!$A$3:$A$42,$BE85,'BY HD'!AW$3:AW$42)</f>
        <v>0.15265306122448979</v>
      </c>
      <c r="CJ85" s="211">
        <f>(DF85-SUMIF('BY HD'!$A$3:$A$42,$BE85,'BY HD'!T$3:T$42))*$BR85*SUMIF('BY HD'!$A$3:$A$42,$BE85,'BY HD'!$AR$3:$AR$42)+$BR85*SUMIF('BY HD'!$A$3:$A$42,$BE85,'BY HD'!AX$3:AX$42)</f>
        <v>-3.9753401360544234E-2</v>
      </c>
      <c r="CK85" s="211">
        <f>(DG85-SUMIF('BY HD'!$A$3:$A$42,$BE85,'BY HD'!P$3:P$42))*$BR85*SUMIF('BY HD'!$A$3:$A$42,$BE85,'BY HD'!$AR$3:$AR$42)+$BR85*SUMIF('BY HD'!$A$3:$A$42,$BE85,'BY HD'!AY$3:AY$42)</f>
        <v>0.21636904761904763</v>
      </c>
      <c r="CL85" s="211">
        <f>(DH85-SUMIF('BY HD'!$A$3:$A$42,$BE85,'BY HD'!Q$3:Q$42))*$BR85*SUMIF('BY HD'!$A$3:$A$42,$BE85,'BY HD'!$AR$3:$AR$42)+$BR85*SUMIF('BY HD'!$A$3:$A$42,$BE85,'BY HD'!AZ$3:AZ$42)</f>
        <v>23.916284013605441</v>
      </c>
      <c r="CM85" s="211">
        <f>(DI85-SUMIF('BY HD'!$A$3:$A$42,$BE85,'BY HD'!U$3:U$42))*$BR85*SUMIF('BY HD'!$A$3:$A$42,$BE85,'BY HD'!$AR$3:$AR$42)+$BR85*SUMIF('BY HD'!$A$3:$A$42,$BE85,'BY HD'!BA$3:BA$42)</f>
        <v>0.17332482993197285</v>
      </c>
      <c r="CN85" s="211">
        <f>(DJ85-SUMIF('BY HD'!$A$3:$A$42,$BE85,'BY HD'!V$3:V$42))*$BR85*SUMIF('BY HD'!$A$3:$A$42,$BE85,'BY HD'!$AR$3:$AR$42)+$BR85*SUMIF('BY HD'!$A$3:$A$42,$BE85,'BY HD'!BB$3:BB$42)</f>
        <v>4.6113945578231293E-2</v>
      </c>
      <c r="CO85" s="211">
        <f t="shared" si="121"/>
        <v>922.82142857142867</v>
      </c>
      <c r="CP85" s="211">
        <f t="shared" si="122"/>
        <v>260.49405612244897</v>
      </c>
      <c r="CQ85" s="211">
        <f t="shared" si="111"/>
        <v>406.56719387755101</v>
      </c>
      <c r="CR85" s="211">
        <f t="shared" si="112"/>
        <v>0.89908163265306129</v>
      </c>
      <c r="CS85" s="211">
        <f t="shared" si="113"/>
        <v>4.0036224489795913</v>
      </c>
      <c r="CT85" s="211">
        <f t="shared" si="114"/>
        <v>3.6293877551020408</v>
      </c>
      <c r="CU85" s="211">
        <f t="shared" si="115"/>
        <v>0.99681122448979587</v>
      </c>
      <c r="CV85" s="211">
        <f t="shared" si="116"/>
        <v>5.5151785714285717</v>
      </c>
      <c r="CW85" s="211">
        <f t="shared" si="117"/>
        <v>233.16849489795919</v>
      </c>
      <c r="CX85" s="211">
        <f t="shared" si="118"/>
        <v>6.0360459183673472</v>
      </c>
      <c r="CY85" s="211">
        <f t="shared" si="119"/>
        <v>1.5115561224489795</v>
      </c>
      <c r="DA85" s="211">
        <f t="shared" si="123"/>
        <v>0.2785185185185185</v>
      </c>
      <c r="DB85" s="211">
        <f t="shared" si="124"/>
        <v>0.45333333333333331</v>
      </c>
      <c r="DC85" s="211">
        <f t="shared" si="125"/>
        <v>0</v>
      </c>
      <c r="DD85" s="211">
        <f t="shared" si="126"/>
        <v>4.4444444444444444E-3</v>
      </c>
      <c r="DE85" s="211">
        <f t="shared" si="127"/>
        <v>4.4444444444444444E-3</v>
      </c>
      <c r="DF85" s="211">
        <f t="shared" si="128"/>
        <v>1.4814814814814814E-3</v>
      </c>
      <c r="DG85" s="211">
        <f t="shared" si="129"/>
        <v>5.9259259259259256E-3</v>
      </c>
      <c r="DH85" s="211">
        <f t="shared" si="130"/>
        <v>0.24296296296296296</v>
      </c>
      <c r="DI85" s="211">
        <f t="shared" si="131"/>
        <v>7.4074074074074077E-3</v>
      </c>
      <c r="DJ85" s="211">
        <f t="shared" si="132"/>
        <v>1.4814814814814814E-3</v>
      </c>
    </row>
    <row r="86" spans="1:114" x14ac:dyDescent="0.25">
      <c r="A86" s="211" t="s">
        <v>5995</v>
      </c>
      <c r="B86" s="211" t="s">
        <v>5996</v>
      </c>
      <c r="C86" s="211" t="s">
        <v>5938</v>
      </c>
      <c r="D86">
        <f t="shared" si="96"/>
        <v>2177.8361266294228</v>
      </c>
      <c r="E86">
        <f t="shared" si="85"/>
        <v>870.53959980838044</v>
      </c>
      <c r="F86">
        <f t="shared" si="86"/>
        <v>826.2988378481341</v>
      </c>
      <c r="G86">
        <f t="shared" si="87"/>
        <v>9.3275153907468749</v>
      </c>
      <c r="H86">
        <f t="shared" si="88"/>
        <v>15.020562444051098</v>
      </c>
      <c r="I86">
        <f t="shared" si="89"/>
        <v>6.1017490982535767</v>
      </c>
      <c r="J86">
        <f t="shared" si="90"/>
        <v>9.4776469434251656</v>
      </c>
      <c r="K86">
        <f t="shared" si="91"/>
        <v>7.7486335711734418</v>
      </c>
      <c r="L86">
        <f t="shared" si="92"/>
        <v>419.05104868117883</v>
      </c>
      <c r="M86">
        <f t="shared" si="93"/>
        <v>12.782549937257967</v>
      </c>
      <c r="N86">
        <f t="shared" si="93"/>
        <v>1.4879829068212702</v>
      </c>
      <c r="O86">
        <f t="shared" si="97"/>
        <v>0.39972686152272197</v>
      </c>
      <c r="P86">
        <f t="shared" si="98"/>
        <v>4.2829280296597955E-3</v>
      </c>
      <c r="Q86">
        <f t="shared" si="99"/>
        <v>0.37941277020093067</v>
      </c>
      <c r="R86">
        <f t="shared" si="100"/>
        <v>3.5579506999756632E-3</v>
      </c>
      <c r="S86">
        <f t="shared" si="101"/>
        <v>0.19241624452696202</v>
      </c>
      <c r="T86">
        <f t="shared" si="102"/>
        <v>6.8970122500897303E-3</v>
      </c>
      <c r="U86">
        <f t="shared" si="103"/>
        <v>2.8017484987252401E-3</v>
      </c>
      <c r="V86">
        <f t="shared" si="104"/>
        <v>4.3518641405280844E-3</v>
      </c>
      <c r="W86">
        <f t="shared" si="105"/>
        <v>5.8693809791102915E-3</v>
      </c>
      <c r="X86">
        <f t="shared" si="106"/>
        <v>6.8323915129655805E-4</v>
      </c>
      <c r="Y86" s="193">
        <f t="shared" si="107"/>
        <v>0.39972686152272197</v>
      </c>
      <c r="AT86" s="193">
        <v>35</v>
      </c>
      <c r="AU86" s="198" t="s">
        <v>5930</v>
      </c>
      <c r="BB86" s="211"/>
      <c r="BC86" s="211"/>
      <c r="BE86" s="211" t="s">
        <v>6026</v>
      </c>
      <c r="BF86" s="211" t="s">
        <v>5923</v>
      </c>
      <c r="BG86" s="211">
        <f>SUMIFS('Pres Converted'!S$2:S$651,'Pres Converted'!$D$2:$D$651,$BF86,'Pres Converted'!$C$2:$C$651,"ED",'Pres Converted'!$B$2:$B$651,$BE86)</f>
        <v>1036</v>
      </c>
      <c r="BH86" s="211">
        <f>SUMIFS('Pres Converted'!I$2:I$651,'Pres Converted'!$D$2:$D$651,$BF86,'Pres Converted'!$C$2:$C$651,"ED",'Pres Converted'!$B$2:$B$651,$BE86)</f>
        <v>335</v>
      </c>
      <c r="BI86" s="211">
        <f>SUMIFS('Pres Converted'!J$2:J$651,'Pres Converted'!$D$2:$D$651,$BF86,'Pres Converted'!$C$2:$C$651,"ED",'Pres Converted'!$B$2:$B$651,$BE86)</f>
        <v>396</v>
      </c>
      <c r="BJ86" s="211">
        <f>SUMIFS('Pres Converted'!K$2:K$651,'Pres Converted'!$D$2:$D$651,$BF86,'Pres Converted'!$C$2:$C$651,"ED",'Pres Converted'!$B$2:$B$651,$BE86)</f>
        <v>2</v>
      </c>
      <c r="BK86" s="211">
        <f>SUMIFS('Pres Converted'!L$2:L$651,'Pres Converted'!$D$2:$D$651,$BF86,'Pres Converted'!$C$2:$C$651,"ED",'Pres Converted'!$B$2:$B$651,$BE86)</f>
        <v>4</v>
      </c>
      <c r="BL86" s="211">
        <f>SUMIFS('Pres Converted'!M$2:M$651,'Pres Converted'!$D$2:$D$651,$BF86,'Pres Converted'!$C$2:$C$651,"ED",'Pres Converted'!$B$2:$B$651,$BE86)</f>
        <v>1</v>
      </c>
      <c r="BM86" s="211">
        <f>SUMIFS('Pres Converted'!N$2:N$651,'Pres Converted'!$D$2:$D$651,$BF86,'Pres Converted'!$C$2:$C$651,"ED",'Pres Converted'!$B$2:$B$651,$BE86)</f>
        <v>3</v>
      </c>
      <c r="BN86" s="211">
        <f>SUMIFS('Pres Converted'!O$2:O$651,'Pres Converted'!$D$2:$D$651,$BF86,'Pres Converted'!$C$2:$C$651,"ED",'Pres Converted'!$B$2:$B$651,$BE86)</f>
        <v>5</v>
      </c>
      <c r="BO86" s="211">
        <f>SUMIFS('Pres Converted'!P$2:P$651,'Pres Converted'!$D$2:$D$651,$BF86,'Pres Converted'!$C$2:$C$651,"ED",'Pres Converted'!$B$2:$B$651,$BE86)</f>
        <v>284</v>
      </c>
      <c r="BP86" s="211">
        <f>SUMIFS('Pres Converted'!Q$2:Q$651,'Pres Converted'!$D$2:$D$651,$BF86,'Pres Converted'!$C$2:$C$651,"ED",'Pres Converted'!$B$2:$B$651,$BE86)</f>
        <v>6</v>
      </c>
      <c r="BQ86" s="211">
        <f>SUMIFS('Pres Converted'!R$2:R$651,'Pres Converted'!$D$2:$D$651,$BF86,'Pres Converted'!$C$2:$C$651,"ED",'Pres Converted'!$B$2:$B$651,$BE86)</f>
        <v>0</v>
      </c>
      <c r="BR86" s="211">
        <f>BG86/SUMIF('BY HD'!$A$3:$A$42,$BE86,'BY HD'!$B$3:$B$42)</f>
        <v>0.24666666666666667</v>
      </c>
      <c r="BS86" s="211">
        <f>$BR86*SUMIF('BY HD'!$A$3:$A$42,$BE86,'BY HD'!W$3:W$42)</f>
        <v>288.10666666666668</v>
      </c>
      <c r="BT86" s="211">
        <f>(DA86-SUMIF('BY HD'!$A$3:$A$42,$BE86,'BY HD'!M$3:M$42))*$BR86*SUMIF('BY HD'!$A$3:$A$42,$BE86,'BY HD'!$W$3:$W$42)+$BR86*SUMIF('BY HD'!$A$3:$A$42,$BE86,'BY HD'!X$3:X$42)</f>
        <v>102.11566984126985</v>
      </c>
      <c r="BU86" s="211">
        <f>(DB86-SUMIF('BY HD'!$A$3:$A$42,$BE86,'BY HD'!O$3:O$42))*$BR86*SUMIF('BY HD'!$A$3:$A$42,$BE86,'BY HD'!$W$3:$W$42)+$BR86*SUMIF('BY HD'!$A$3:$A$42,$BE86,'BY HD'!Y$3:Y$42)</f>
        <v>101.97114920634921</v>
      </c>
      <c r="BV86" s="211">
        <f>(DC86-SUMIF('BY HD'!$A$3:$A$42,$BE86,'BY HD'!N$3:N$42))*$BR86*SUMIF('BY HD'!$A$3:$A$42,$BE86,'BY HD'!$W$3:$W$42)+$BR86*SUMIF('BY HD'!$A$3:$A$42,$BE86,'BY HD'!Z$3:Z$42)</f>
        <v>1.4596952380952382</v>
      </c>
      <c r="BW86" s="211">
        <f>(DD86-SUMIF('BY HD'!$A$3:$A$42,$BE86,'BY HD'!R$3:R$42))*$BR86*SUMIF('BY HD'!$A$3:$A$42,$BE86,'BY HD'!$W$3:$W$42)+$BR86*SUMIF('BY HD'!$A$3:$A$42,$BE86,'BY HD'!AA$3:AA$42)</f>
        <v>1.1109714285714285</v>
      </c>
      <c r="BX86" s="211">
        <f>(DE86-SUMIF('BY HD'!$A$3:$A$42,$BE86,'BY HD'!S$3:S$42))*$BR86*SUMIF('BY HD'!$A$3:$A$42,$BE86,'BY HD'!$W$3:$W$42)+$BR86*SUMIF('BY HD'!$A$3:$A$42,$BE86,'BY HD'!AB$3:AB$42)</f>
        <v>-0.27067936507936508</v>
      </c>
      <c r="BY86" s="211">
        <f>(DF86-SUMIF('BY HD'!$A$3:$A$42,$BE86,'BY HD'!T$3:T$42))*$BR86*SUMIF('BY HD'!$A$3:$A$42,$BE86,'BY HD'!$W$3:$W$42)+$BR86*SUMIF('BY HD'!$A$3:$A$42,$BE86,'BY HD'!AC$3:AC$42)</f>
        <v>0.46358095238095232</v>
      </c>
      <c r="BZ86" s="211">
        <f>(DG86-SUMIF('BY HD'!$A$3:$A$42,$BE86,'BY HD'!P$3:P$42))*$BR86*SUMIF('BY HD'!$A$3:$A$42,$BE86,'BY HD'!$W$3:$W$42)+$BR86*SUMIF('BY HD'!$A$3:$A$42,$BE86,'BY HD'!AD$3:AD$42)</f>
        <v>1.6766095238095238</v>
      </c>
      <c r="CA86" s="211">
        <f>(DH86-SUMIF('BY HD'!$A$3:$A$42,$BE86,'BY HD'!Q$3:Q$42))*$BR86*SUMIF('BY HD'!$A$3:$A$42,$BE86,'BY HD'!$W$3:$W$42)+$BR86*SUMIF('BY HD'!$A$3:$A$42,$BE86,'BY HD'!AE$3:AE$42)</f>
        <v>78.433561904761902</v>
      </c>
      <c r="CB86" s="211">
        <f>(DI86-SUMIF('BY HD'!$A$3:$A$42,$BE86,'BY HD'!U$3:U$42))*$BR86*SUMIF('BY HD'!$A$3:$A$42,$BE86,'BY HD'!$W$3:$W$42)+$BR86*SUMIF('BY HD'!$A$3:$A$42,$BE86,'BY HD'!AF$3:AF$42)</f>
        <v>0.85856507936507931</v>
      </c>
      <c r="CC86" s="211">
        <f>(DJ86-SUMIF('BY HD'!$A$3:$A$42,$BE86,'BY HD'!V$3:V$42))*$BR86*SUMIF('BY HD'!$A$3:$A$42,$BE86,'BY HD'!$W$3:$W$42)+$BR86*SUMIF('BY HD'!$A$3:$A$42,$BE86,'BY HD'!AG$3:AG$42)</f>
        <v>0.28754285714285716</v>
      </c>
      <c r="CD86" s="211">
        <f>$BR86*SUMIF('BY HD'!$A$3:$A$42,$BE86,'BY HD'!AR$3:AR$42)</f>
        <v>92.25333333333333</v>
      </c>
      <c r="CE86" s="211">
        <f>(DA86-SUMIF('BY HD'!$A$3:$A$42,$BE86,'BY HD'!M$3:M$42))*$BR86*SUMIF('BY HD'!$A$3:$A$42,$BE86,'BY HD'!$AR$3:$AR$42)+$BR86*SUMIF('BY HD'!$A$3:$A$42,$BE86,'BY HD'!AS$3:AS$42)</f>
        <v>26.204834920634923</v>
      </c>
      <c r="CF86" s="211">
        <f>(DB86-SUMIF('BY HD'!$A$3:$A$42,$BE86,'BY HD'!O$3:O$42))*$BR86*SUMIF('BY HD'!$A$3:$A$42,$BE86,'BY HD'!$AR$3:$AR$42)+$BR86*SUMIF('BY HD'!$A$3:$A$42,$BE86,'BY HD'!AT$3:AT$42)</f>
        <v>25.339574603174604</v>
      </c>
      <c r="CG86" s="211">
        <f>(DC86-SUMIF('BY HD'!$A$3:$A$42,$BE86,'BY HD'!N$3:N$42))*$BR86*SUMIF('BY HD'!$A$3:$A$42,$BE86,'BY HD'!$AR$3:$AR$42)+$BR86*SUMIF('BY HD'!$A$3:$A$42,$BE86,'BY HD'!AU$3:AU$42)</f>
        <v>0.65451428571428572</v>
      </c>
      <c r="CH86" s="211">
        <f>(DD86-SUMIF('BY HD'!$A$3:$A$42,$BE86,'BY HD'!R$3:R$42))*$BR86*SUMIF('BY HD'!$A$3:$A$42,$BE86,'BY HD'!$AR$3:$AR$42)+$BR86*SUMIF('BY HD'!$A$3:$A$42,$BE86,'BY HD'!AV$3:AV$42)</f>
        <v>0.20748571428571427</v>
      </c>
      <c r="CI86" s="211">
        <f>(DE86-SUMIF('BY HD'!$A$3:$A$42,$BE86,'BY HD'!S$3:S$42))*$BR86*SUMIF('BY HD'!$A$3:$A$42,$BE86,'BY HD'!$AR$3:$AR$42)+$BR86*SUMIF('BY HD'!$A$3:$A$42,$BE86,'BY HD'!AW$3:AW$42)</f>
        <v>-8.6673015873015874E-2</v>
      </c>
      <c r="CJ86" s="211">
        <f>(DF86-SUMIF('BY HD'!$A$3:$A$42,$BE86,'BY HD'!T$3:T$42))*$BR86*SUMIF('BY HD'!$A$3:$A$42,$BE86,'BY HD'!$AR$3:$AR$42)+$BR86*SUMIF('BY HD'!$A$3:$A$42,$BE86,'BY HD'!AX$3:AX$42)</f>
        <v>6.9457142857142842E-2</v>
      </c>
      <c r="CK86" s="211">
        <f>(DG86-SUMIF('BY HD'!$A$3:$A$42,$BE86,'BY HD'!P$3:P$42))*$BR86*SUMIF('BY HD'!$A$3:$A$42,$BE86,'BY HD'!$AR$3:$AR$42)+$BR86*SUMIF('BY HD'!$A$3:$A$42,$BE86,'BY HD'!AY$3:AY$42)</f>
        <v>0.23063809523809523</v>
      </c>
      <c r="CL86" s="211">
        <f>(DH86-SUMIF('BY HD'!$A$3:$A$42,$BE86,'BY HD'!Q$3:Q$42))*$BR86*SUMIF('BY HD'!$A$3:$A$42,$BE86,'BY HD'!$AR$3:$AR$42)+$BR86*SUMIF('BY HD'!$A$3:$A$42,$BE86,'BY HD'!AZ$3:AZ$42)</f>
        <v>39.58244761904762</v>
      </c>
      <c r="CM86" s="211">
        <f>(DI86-SUMIF('BY HD'!$A$3:$A$42,$BE86,'BY HD'!U$3:U$42))*$BR86*SUMIF('BY HD'!$A$3:$A$42,$BE86,'BY HD'!$AR$3:$AR$42)+$BR86*SUMIF('BY HD'!$A$3:$A$42,$BE86,'BY HD'!BA$3:BA$42)</f>
        <v>0.11694920634920633</v>
      </c>
      <c r="CN86" s="211">
        <f>(DJ86-SUMIF('BY HD'!$A$3:$A$42,$BE86,'BY HD'!V$3:V$42))*$BR86*SUMIF('BY HD'!$A$3:$A$42,$BE86,'BY HD'!$AR$3:$AR$42)+$BR86*SUMIF('BY HD'!$A$3:$A$42,$BE86,'BY HD'!BB$3:BB$42)</f>
        <v>-6.589523809523809E-2</v>
      </c>
      <c r="CO86" s="211">
        <f t="shared" si="121"/>
        <v>1416.36</v>
      </c>
      <c r="CP86" s="211">
        <f t="shared" si="122"/>
        <v>463.32050476190477</v>
      </c>
      <c r="CQ86" s="211">
        <f t="shared" si="111"/>
        <v>523.31072380952378</v>
      </c>
      <c r="CR86" s="211">
        <f t="shared" si="112"/>
        <v>4.1142095238095244</v>
      </c>
      <c r="CS86" s="211">
        <f t="shared" si="113"/>
        <v>5.3184571428571425</v>
      </c>
      <c r="CT86" s="211">
        <f t="shared" si="114"/>
        <v>0.64264761904761902</v>
      </c>
      <c r="CU86" s="211">
        <f t="shared" si="115"/>
        <v>3.5330380952380951</v>
      </c>
      <c r="CV86" s="211">
        <f t="shared" si="116"/>
        <v>6.9072476190476193</v>
      </c>
      <c r="CW86" s="211">
        <f t="shared" si="117"/>
        <v>402.01600952380954</v>
      </c>
      <c r="CX86" s="211">
        <f t="shared" si="118"/>
        <v>6.9755142857142856</v>
      </c>
      <c r="CY86" s="211">
        <f t="shared" si="119"/>
        <v>0.22164761904761907</v>
      </c>
      <c r="DA86" s="211">
        <f t="shared" si="123"/>
        <v>0.32335907335907338</v>
      </c>
      <c r="DB86" s="211">
        <f t="shared" si="124"/>
        <v>0.38223938223938225</v>
      </c>
      <c r="DC86" s="211">
        <f t="shared" si="125"/>
        <v>1.9305019305019305E-3</v>
      </c>
      <c r="DD86" s="211">
        <f t="shared" si="126"/>
        <v>3.8610038610038611E-3</v>
      </c>
      <c r="DE86" s="211">
        <f t="shared" si="127"/>
        <v>9.6525096525096527E-4</v>
      </c>
      <c r="DF86" s="211">
        <f t="shared" si="128"/>
        <v>2.8957528957528956E-3</v>
      </c>
      <c r="DG86" s="211">
        <f t="shared" si="129"/>
        <v>4.8262548262548262E-3</v>
      </c>
      <c r="DH86" s="211">
        <f t="shared" si="130"/>
        <v>0.27413127413127414</v>
      </c>
      <c r="DI86" s="211">
        <f t="shared" si="131"/>
        <v>5.7915057915057912E-3</v>
      </c>
      <c r="DJ86" s="211">
        <f t="shared" si="132"/>
        <v>0</v>
      </c>
    </row>
    <row r="87" spans="1:114" x14ac:dyDescent="0.25">
      <c r="A87" s="211" t="s">
        <v>5997</v>
      </c>
      <c r="B87" s="211" t="s">
        <v>5919</v>
      </c>
      <c r="C87" s="211" t="s">
        <v>5919</v>
      </c>
      <c r="D87">
        <f t="shared" si="96"/>
        <v>1747.1971104231166</v>
      </c>
      <c r="E87">
        <f t="shared" si="85"/>
        <v>583.25178805793496</v>
      </c>
      <c r="F87">
        <f t="shared" si="86"/>
        <v>578.72531322742191</v>
      </c>
      <c r="G87">
        <f t="shared" si="87"/>
        <v>0.98342032665183465</v>
      </c>
      <c r="H87">
        <f t="shared" si="88"/>
        <v>-1.1047711246792997</v>
      </c>
      <c r="I87">
        <f t="shared" si="89"/>
        <v>1.1090157099176643</v>
      </c>
      <c r="J87">
        <f t="shared" si="90"/>
        <v>0.15603913971577804</v>
      </c>
      <c r="K87">
        <f t="shared" si="91"/>
        <v>12.639920081877735</v>
      </c>
      <c r="L87">
        <f t="shared" si="92"/>
        <v>571.79564877206474</v>
      </c>
      <c r="M87">
        <f t="shared" si="93"/>
        <v>7.7085203751807163E-3</v>
      </c>
      <c r="N87">
        <f t="shared" si="93"/>
        <v>-0.36697228816390315</v>
      </c>
      <c r="O87">
        <f t="shared" si="97"/>
        <v>0.33382140147695732</v>
      </c>
      <c r="P87">
        <f t="shared" si="98"/>
        <v>5.6285597130691285E-4</v>
      </c>
      <c r="Q87">
        <f t="shared" si="99"/>
        <v>0.3312306950228831</v>
      </c>
      <c r="R87">
        <f t="shared" si="100"/>
        <v>7.2343984582350536E-3</v>
      </c>
      <c r="S87">
        <f t="shared" si="101"/>
        <v>0.32726453435674108</v>
      </c>
      <c r="T87">
        <f t="shared" si="102"/>
        <v>-6.3231052643611494E-4</v>
      </c>
      <c r="U87">
        <f t="shared" si="103"/>
        <v>6.3473989471576865E-4</v>
      </c>
      <c r="V87">
        <f t="shared" si="104"/>
        <v>8.9308263380764307E-5</v>
      </c>
      <c r="W87">
        <f t="shared" si="105"/>
        <v>4.4119351670138425E-6</v>
      </c>
      <c r="X87">
        <f t="shared" si="106"/>
        <v>-2.1003485295086936E-4</v>
      </c>
      <c r="Y87" s="193">
        <f t="shared" si="107"/>
        <v>0.33382140147695732</v>
      </c>
      <c r="AT87" s="193">
        <v>35</v>
      </c>
      <c r="AU87" s="198">
        <v>0</v>
      </c>
      <c r="BB87" s="211"/>
      <c r="BC87" s="211"/>
      <c r="BE87" s="211" t="s">
        <v>6026</v>
      </c>
      <c r="BF87" s="211" t="s">
        <v>5918</v>
      </c>
      <c r="BG87" s="211">
        <f>SUMIFS('Pres Converted'!S$2:S$651,'Pres Converted'!$D$2:$D$651,$BF87,'Pres Converted'!$C$2:$C$651,"ED",'Pres Converted'!$B$2:$B$651,$BE87)</f>
        <v>1905</v>
      </c>
      <c r="BH87" s="211">
        <f>SUMIFS('Pres Converted'!I$2:I$651,'Pres Converted'!$D$2:$D$651,$BF87,'Pres Converted'!$C$2:$C$651,"ED",'Pres Converted'!$B$2:$B$651,$BE87)</f>
        <v>587</v>
      </c>
      <c r="BI87" s="211">
        <f>SUMIFS('Pres Converted'!J$2:J$651,'Pres Converted'!$D$2:$D$651,$BF87,'Pres Converted'!$C$2:$C$651,"ED",'Pres Converted'!$B$2:$B$651,$BE87)</f>
        <v>685</v>
      </c>
      <c r="BJ87" s="211">
        <f>SUMIFS('Pres Converted'!K$2:K$651,'Pres Converted'!$D$2:$D$651,$BF87,'Pres Converted'!$C$2:$C$651,"ED",'Pres Converted'!$B$2:$B$651,$BE87)</f>
        <v>8</v>
      </c>
      <c r="BK87" s="211">
        <f>SUMIFS('Pres Converted'!L$2:L$651,'Pres Converted'!$D$2:$D$651,$BF87,'Pres Converted'!$C$2:$C$651,"ED",'Pres Converted'!$B$2:$B$651,$BE87)</f>
        <v>11</v>
      </c>
      <c r="BL87" s="211">
        <f>SUMIFS('Pres Converted'!M$2:M$651,'Pres Converted'!$D$2:$D$651,$BF87,'Pres Converted'!$C$2:$C$651,"ED",'Pres Converted'!$B$2:$B$651,$BE87)</f>
        <v>4</v>
      </c>
      <c r="BM87" s="211">
        <f>SUMIFS('Pres Converted'!N$2:N$651,'Pres Converted'!$D$2:$D$651,$BF87,'Pres Converted'!$C$2:$C$651,"ED",'Pres Converted'!$B$2:$B$651,$BE87)</f>
        <v>3</v>
      </c>
      <c r="BN87" s="211">
        <f>SUMIFS('Pres Converted'!O$2:O$651,'Pres Converted'!$D$2:$D$651,$BF87,'Pres Converted'!$C$2:$C$651,"ED",'Pres Converted'!$B$2:$B$651,$BE87)</f>
        <v>11</v>
      </c>
      <c r="BO87" s="211">
        <f>SUMIFS('Pres Converted'!P$2:P$651,'Pres Converted'!$D$2:$D$651,$BF87,'Pres Converted'!$C$2:$C$651,"ED",'Pres Converted'!$B$2:$B$651,$BE87)</f>
        <v>588</v>
      </c>
      <c r="BP87" s="211">
        <f>SUMIFS('Pres Converted'!Q$2:Q$651,'Pres Converted'!$D$2:$D$651,$BF87,'Pres Converted'!$C$2:$C$651,"ED",'Pres Converted'!$B$2:$B$651,$BE87)</f>
        <v>6</v>
      </c>
      <c r="BQ87" s="211">
        <f>SUMIFS('Pres Converted'!R$2:R$651,'Pres Converted'!$D$2:$D$651,$BF87,'Pres Converted'!$C$2:$C$651,"ED",'Pres Converted'!$B$2:$B$651,$BE87)</f>
        <v>2</v>
      </c>
      <c r="BR87" s="211">
        <f>BG87/SUMIF('BY HD'!$A$3:$A$42,$BE87,'BY HD'!$B$3:$B$42)</f>
        <v>0.45357142857142857</v>
      </c>
      <c r="BS87" s="211">
        <f>$BR87*SUMIF('BY HD'!$A$3:$A$42,$BE87,'BY HD'!W$3:W$42)</f>
        <v>529.7714285714286</v>
      </c>
      <c r="BT87" s="211">
        <f>(DA87-SUMIF('BY HD'!$A$3:$A$42,$BE87,'BY HD'!M$3:M$42))*$BR87*SUMIF('BY HD'!$A$3:$A$42,$BE87,'BY HD'!$W$3:$W$42)+$BR87*SUMIF('BY HD'!$A$3:$A$42,$BE87,'BY HD'!X$3:X$42)</f>
        <v>179.7061156462585</v>
      </c>
      <c r="BU87" s="211">
        <f>(DB87-SUMIF('BY HD'!$A$3:$A$42,$BE87,'BY HD'!O$3:O$42))*$BR87*SUMIF('BY HD'!$A$3:$A$42,$BE87,'BY HD'!$W$3:$W$42)+$BR87*SUMIF('BY HD'!$A$3:$A$42,$BE87,'BY HD'!Y$3:Y$42)</f>
        <v>175.50059863945577</v>
      </c>
      <c r="BV87" s="211">
        <f>(DC87-SUMIF('BY HD'!$A$3:$A$42,$BE87,'BY HD'!N$3:N$42))*$BR87*SUMIF('BY HD'!$A$3:$A$42,$BE87,'BY HD'!$W$3:$W$42)+$BR87*SUMIF('BY HD'!$A$3:$A$42,$BE87,'BY HD'!Z$3:Z$42)</f>
        <v>3.8861292517006802</v>
      </c>
      <c r="BW87" s="211">
        <f>(DD87-SUMIF('BY HD'!$A$3:$A$42,$BE87,'BY HD'!R$3:R$42))*$BR87*SUMIF('BY HD'!$A$3:$A$42,$BE87,'BY HD'!$W$3:$W$42)+$BR87*SUMIF('BY HD'!$A$3:$A$42,$BE87,'BY HD'!AA$3:AA$42)</f>
        <v>3.0564557823129248</v>
      </c>
      <c r="BX87" s="211">
        <f>(DE87-SUMIF('BY HD'!$A$3:$A$42,$BE87,'BY HD'!S$3:S$42))*$BR87*SUMIF('BY HD'!$A$3:$A$42,$BE87,'BY HD'!$W$3:$W$42)+$BR87*SUMIF('BY HD'!$A$3:$A$42,$BE87,'BY HD'!AB$3:AB$42)</f>
        <v>0.10329251700680271</v>
      </c>
      <c r="BY87" s="211">
        <f>(DF87-SUMIF('BY HD'!$A$3:$A$42,$BE87,'BY HD'!T$3:T$42))*$BR87*SUMIF('BY HD'!$A$3:$A$42,$BE87,'BY HD'!$W$3:$W$42)+$BR87*SUMIF('BY HD'!$A$3:$A$42,$BE87,'BY HD'!AC$3:AC$42)</f>
        <v>0.15263265306122448</v>
      </c>
      <c r="BZ87" s="211">
        <f>(DG87-SUMIF('BY HD'!$A$3:$A$42,$BE87,'BY HD'!P$3:P$42))*$BR87*SUMIF('BY HD'!$A$3:$A$42,$BE87,'BY HD'!$W$3:$W$42)+$BR87*SUMIF('BY HD'!$A$3:$A$42,$BE87,'BY HD'!AD$3:AD$42)</f>
        <v>3.5851904761904758</v>
      </c>
      <c r="CA87" s="211">
        <f>(DH87-SUMIF('BY HD'!$A$3:$A$42,$BE87,'BY HD'!Q$3:Q$42))*$BR87*SUMIF('BY HD'!$A$3:$A$42,$BE87,'BY HD'!$W$3:$W$42)+$BR87*SUMIF('BY HD'!$A$3:$A$42,$BE87,'BY HD'!AE$3:AE$42)</f>
        <v>162.51695918367346</v>
      </c>
      <c r="CB87" s="211">
        <f>(DI87-SUMIF('BY HD'!$A$3:$A$42,$BE87,'BY HD'!U$3:U$42))*$BR87*SUMIF('BY HD'!$A$3:$A$42,$BE87,'BY HD'!$W$3:$W$42)+$BR87*SUMIF('BY HD'!$A$3:$A$42,$BE87,'BY HD'!AF$3:AF$42)</f>
        <v>0.17912925170068039</v>
      </c>
      <c r="CC87" s="211">
        <f>(DJ87-SUMIF('BY HD'!$A$3:$A$42,$BE87,'BY HD'!V$3:V$42))*$BR87*SUMIF('BY HD'!$A$3:$A$42,$BE87,'BY HD'!$W$3:$W$42)+$BR87*SUMIF('BY HD'!$A$3:$A$42,$BE87,'BY HD'!AG$3:AG$42)</f>
        <v>1.0849251700680271</v>
      </c>
      <c r="CD87" s="211">
        <f>$BR87*SUMIF('BY HD'!$A$3:$A$42,$BE87,'BY HD'!AR$3:AR$42)</f>
        <v>169.63571428571427</v>
      </c>
      <c r="CE87" s="211">
        <f>(DA87-SUMIF('BY HD'!$A$3:$A$42,$BE87,'BY HD'!M$3:M$42))*$BR87*SUMIF('BY HD'!$A$3:$A$42,$BE87,'BY HD'!$AR$3:$AR$42)+$BR87*SUMIF('BY HD'!$A$3:$A$42,$BE87,'BY HD'!AS$3:AS$42)</f>
        <v>45.603236394557818</v>
      </c>
      <c r="CF87" s="211">
        <f>(DB87-SUMIF('BY HD'!$A$3:$A$42,$BE87,'BY HD'!O$3:O$42))*$BR87*SUMIF('BY HD'!$A$3:$A$42,$BE87,'BY HD'!$AR$3:$AR$42)+$BR87*SUMIF('BY HD'!$A$3:$A$42,$BE87,'BY HD'!AT$3:AT$42)</f>
        <v>42.750656462585027</v>
      </c>
      <c r="CG87" s="211">
        <f>(DC87-SUMIF('BY HD'!$A$3:$A$42,$BE87,'BY HD'!N$3:N$42))*$BR87*SUMIF('BY HD'!$A$3:$A$42,$BE87,'BY HD'!$AR$3:$AR$42)+$BR87*SUMIF('BY HD'!$A$3:$A$42,$BE87,'BY HD'!AU$3:AU$42)</f>
        <v>1.5884217687074831</v>
      </c>
      <c r="CH87" s="211">
        <f>(DD87-SUMIF('BY HD'!$A$3:$A$42,$BE87,'BY HD'!R$3:R$42))*$BR87*SUMIF('BY HD'!$A$3:$A$42,$BE87,'BY HD'!$AR$3:$AR$42)+$BR87*SUMIF('BY HD'!$A$3:$A$42,$BE87,'BY HD'!AV$3:AV$42)</f>
        <v>0.70608503401360534</v>
      </c>
      <c r="CI87" s="211">
        <f>(DE87-SUMIF('BY HD'!$A$3:$A$42,$BE87,'BY HD'!S$3:S$42))*$BR87*SUMIF('BY HD'!$A$3:$A$42,$BE87,'BY HD'!$AR$3:$AR$42)+$BR87*SUMIF('BY HD'!$A$3:$A$42,$BE87,'BY HD'!AW$3:AW$42)</f>
        <v>3.3074829931972784E-2</v>
      </c>
      <c r="CJ87" s="211">
        <f>(DF87-SUMIF('BY HD'!$A$3:$A$42,$BE87,'BY HD'!T$3:T$42))*$BR87*SUMIF('BY HD'!$A$3:$A$42,$BE87,'BY HD'!$AR$3:$AR$42)+$BR87*SUMIF('BY HD'!$A$3:$A$42,$BE87,'BY HD'!AX$3:AX$42)</f>
        <v>-9.6362244897959193E-2</v>
      </c>
      <c r="CK87" s="211">
        <f>(DG87-SUMIF('BY HD'!$A$3:$A$42,$BE87,'BY HD'!P$3:P$42))*$BR87*SUMIF('BY HD'!$A$3:$A$42,$BE87,'BY HD'!$AR$3:$AR$42)+$BR87*SUMIF('BY HD'!$A$3:$A$42,$BE87,'BY HD'!AY$3:AY$42)</f>
        <v>0.58491666666666664</v>
      </c>
      <c r="CL87" s="211">
        <f>(DH87-SUMIF('BY HD'!$A$3:$A$42,$BE87,'BY HD'!Q$3:Q$42))*$BR87*SUMIF('BY HD'!$A$3:$A$42,$BE87,'BY HD'!$AR$3:$AR$42)+$BR87*SUMIF('BY HD'!$A$3:$A$42,$BE87,'BY HD'!AZ$3:AZ$42)</f>
        <v>78.641872448979584</v>
      </c>
      <c r="CM87" s="211">
        <f>(DI87-SUMIF('BY HD'!$A$3:$A$42,$BE87,'BY HD'!U$3:U$42))*$BR87*SUMIF('BY HD'!$A$3:$A$42,$BE87,'BY HD'!$AR$3:$AR$42)+$BR87*SUMIF('BY HD'!$A$3:$A$42,$BE87,'BY HD'!BA$3:BA$42)</f>
        <v>-0.23311394557823126</v>
      </c>
      <c r="CN87" s="211">
        <f>(DJ87-SUMIF('BY HD'!$A$3:$A$42,$BE87,'BY HD'!V$3:V$42))*$BR87*SUMIF('BY HD'!$A$3:$A$42,$BE87,'BY HD'!$AR$3:$AR$42)+$BR87*SUMIF('BY HD'!$A$3:$A$42,$BE87,'BY HD'!BB$3:BB$42)</f>
        <v>5.6926870748299309E-2</v>
      </c>
      <c r="CO87" s="211">
        <f t="shared" si="121"/>
        <v>2604.4071428571428</v>
      </c>
      <c r="CP87" s="211">
        <f t="shared" si="122"/>
        <v>812.30935204081629</v>
      </c>
      <c r="CQ87" s="211">
        <f t="shared" si="111"/>
        <v>903.25125510204077</v>
      </c>
      <c r="CR87" s="211">
        <f t="shared" si="112"/>
        <v>13.474551020408164</v>
      </c>
      <c r="CS87" s="211">
        <f t="shared" si="113"/>
        <v>14.762540816326531</v>
      </c>
      <c r="CT87" s="211">
        <f t="shared" si="114"/>
        <v>4.1363673469387754</v>
      </c>
      <c r="CU87" s="211">
        <f t="shared" si="115"/>
        <v>3.0562704081632655</v>
      </c>
      <c r="CV87" s="211">
        <f t="shared" si="116"/>
        <v>15.170107142857143</v>
      </c>
      <c r="CW87" s="211">
        <f t="shared" si="117"/>
        <v>829.15883163265312</v>
      </c>
      <c r="CX87" s="211">
        <f t="shared" si="118"/>
        <v>5.9460153061224492</v>
      </c>
      <c r="CY87" s="211">
        <f t="shared" si="119"/>
        <v>3.1418520408163264</v>
      </c>
      <c r="DA87" s="211">
        <f t="shared" si="123"/>
        <v>0.30813648293963253</v>
      </c>
      <c r="DB87" s="211">
        <f t="shared" si="124"/>
        <v>0.35958005249343833</v>
      </c>
      <c r="DC87" s="211">
        <f t="shared" si="125"/>
        <v>4.1994750656167978E-3</v>
      </c>
      <c r="DD87" s="211">
        <f t="shared" si="126"/>
        <v>5.774278215223097E-3</v>
      </c>
      <c r="DE87" s="211">
        <f t="shared" si="127"/>
        <v>2.0997375328083989E-3</v>
      </c>
      <c r="DF87" s="211">
        <f t="shared" si="128"/>
        <v>1.5748031496062992E-3</v>
      </c>
      <c r="DG87" s="211">
        <f t="shared" si="129"/>
        <v>5.774278215223097E-3</v>
      </c>
      <c r="DH87" s="211">
        <f t="shared" si="130"/>
        <v>0.30866141732283464</v>
      </c>
      <c r="DI87" s="211">
        <f t="shared" si="131"/>
        <v>3.1496062992125984E-3</v>
      </c>
      <c r="DJ87" s="211">
        <f t="shared" si="132"/>
        <v>1.0498687664041995E-3</v>
      </c>
    </row>
    <row r="88" spans="1:114" x14ac:dyDescent="0.25">
      <c r="A88" s="211" t="s">
        <v>5998</v>
      </c>
      <c r="B88" s="211" t="s">
        <v>5999</v>
      </c>
      <c r="C88" s="211" t="s">
        <v>5918</v>
      </c>
      <c r="D88">
        <f t="shared" si="96"/>
        <v>2658.1112143566465</v>
      </c>
      <c r="E88">
        <f t="shared" si="85"/>
        <v>839.75023507506808</v>
      </c>
      <c r="F88">
        <f t="shared" si="86"/>
        <v>908.54284160328484</v>
      </c>
      <c r="G88">
        <f t="shared" si="87"/>
        <v>13.471387465195349</v>
      </c>
      <c r="H88">
        <f t="shared" si="88"/>
        <v>16.085869373427816</v>
      </c>
      <c r="I88">
        <f t="shared" si="89"/>
        <v>6.8263517559762086</v>
      </c>
      <c r="J88">
        <f t="shared" si="90"/>
        <v>3.0478842256415137</v>
      </c>
      <c r="K88">
        <f t="shared" si="91"/>
        <v>15.173783493802709</v>
      </c>
      <c r="L88">
        <f t="shared" si="92"/>
        <v>846.12359763508493</v>
      </c>
      <c r="M88">
        <f t="shared" si="93"/>
        <v>5.9453526162524328</v>
      </c>
      <c r="N88">
        <f t="shared" si="93"/>
        <v>3.143911112912448</v>
      </c>
      <c r="O88">
        <f t="shared" si="97"/>
        <v>0.31591990227478733</v>
      </c>
      <c r="P88">
        <f t="shared" si="98"/>
        <v>5.0680300329178979E-3</v>
      </c>
      <c r="Q88">
        <f t="shared" si="99"/>
        <v>0.34180016121830448</v>
      </c>
      <c r="R88">
        <f t="shared" si="100"/>
        <v>5.7084833064350478E-3</v>
      </c>
      <c r="S88">
        <f t="shared" si="101"/>
        <v>0.31831760577402163</v>
      </c>
      <c r="T88">
        <f t="shared" si="102"/>
        <v>6.0516163832976203E-3</v>
      </c>
      <c r="U88">
        <f t="shared" si="103"/>
        <v>2.5681211979042113E-3</v>
      </c>
      <c r="V88">
        <f t="shared" si="104"/>
        <v>1.14663532856702E-3</v>
      </c>
      <c r="W88">
        <f t="shared" si="105"/>
        <v>2.2366831696661762E-3</v>
      </c>
      <c r="X88">
        <f t="shared" si="106"/>
        <v>1.1827613140985079E-3</v>
      </c>
      <c r="Y88" s="193">
        <f t="shared" si="107"/>
        <v>2.3418001612183046</v>
      </c>
      <c r="AT88" s="193">
        <v>36</v>
      </c>
      <c r="AU88" s="198" t="s">
        <v>5933</v>
      </c>
      <c r="BB88" s="211"/>
      <c r="BC88" s="211"/>
      <c r="BE88" s="211" t="s">
        <v>6026</v>
      </c>
      <c r="BF88" s="211" t="s">
        <v>5925</v>
      </c>
      <c r="BG88" s="211">
        <f>SUMIFS('Pres Converted'!S$2:S$651,'Pres Converted'!$D$2:$D$651,$BF88,'Pres Converted'!$C$2:$C$651,"ED",'Pres Converted'!$B$2:$B$651,$BE88)</f>
        <v>349</v>
      </c>
      <c r="BH88" s="211">
        <f>SUMIFS('Pres Converted'!I$2:I$651,'Pres Converted'!$D$2:$D$651,$BF88,'Pres Converted'!$C$2:$C$651,"ED",'Pres Converted'!$B$2:$B$651,$BE88)</f>
        <v>129</v>
      </c>
      <c r="BI88" s="211">
        <f>SUMIFS('Pres Converted'!J$2:J$651,'Pres Converted'!$D$2:$D$651,$BF88,'Pres Converted'!$C$2:$C$651,"ED",'Pres Converted'!$B$2:$B$651,$BE88)</f>
        <v>117</v>
      </c>
      <c r="BJ88" s="211">
        <f>SUMIFS('Pres Converted'!K$2:K$651,'Pres Converted'!$D$2:$D$651,$BF88,'Pres Converted'!$C$2:$C$651,"ED",'Pres Converted'!$B$2:$B$651,$BE88)</f>
        <v>1</v>
      </c>
      <c r="BK88" s="211">
        <f>SUMIFS('Pres Converted'!L$2:L$651,'Pres Converted'!$D$2:$D$651,$BF88,'Pres Converted'!$C$2:$C$651,"ED",'Pres Converted'!$B$2:$B$651,$BE88)</f>
        <v>0</v>
      </c>
      <c r="BL88" s="211">
        <f>SUMIFS('Pres Converted'!M$2:M$651,'Pres Converted'!$D$2:$D$651,$BF88,'Pres Converted'!$C$2:$C$651,"ED",'Pres Converted'!$B$2:$B$651,$BE88)</f>
        <v>0</v>
      </c>
      <c r="BM88" s="211">
        <f>SUMIFS('Pres Converted'!N$2:N$651,'Pres Converted'!$D$2:$D$651,$BF88,'Pres Converted'!$C$2:$C$651,"ED",'Pres Converted'!$B$2:$B$651,$BE88)</f>
        <v>1</v>
      </c>
      <c r="BN88" s="211">
        <f>SUMIFS('Pres Converted'!O$2:O$651,'Pres Converted'!$D$2:$D$651,$BF88,'Pres Converted'!$C$2:$C$651,"ED",'Pres Converted'!$B$2:$B$651,$BE88)</f>
        <v>1</v>
      </c>
      <c r="BO88" s="211">
        <f>SUMIFS('Pres Converted'!P$2:P$651,'Pres Converted'!$D$2:$D$651,$BF88,'Pres Converted'!$C$2:$C$651,"ED",'Pres Converted'!$B$2:$B$651,$BE88)</f>
        <v>98</v>
      </c>
      <c r="BP88" s="211">
        <f>SUMIFS('Pres Converted'!Q$2:Q$651,'Pres Converted'!$D$2:$D$651,$BF88,'Pres Converted'!$C$2:$C$651,"ED",'Pres Converted'!$B$2:$B$651,$BE88)</f>
        <v>2</v>
      </c>
      <c r="BQ88" s="211">
        <f>SUMIFS('Pres Converted'!R$2:R$651,'Pres Converted'!$D$2:$D$651,$BF88,'Pres Converted'!$C$2:$C$651,"ED",'Pres Converted'!$B$2:$B$651,$BE88)</f>
        <v>0</v>
      </c>
      <c r="BR88" s="211">
        <f>BG88/SUMIF('BY HD'!$A$3:$A$42,$BE88,'BY HD'!$B$3:$B$42)</f>
        <v>8.3095238095238097E-2</v>
      </c>
      <c r="BS88" s="211">
        <f>$BR88*SUMIF('BY HD'!$A$3:$A$42,$BE88,'BY HD'!W$3:W$42)</f>
        <v>97.055238095238096</v>
      </c>
      <c r="BT88" s="211">
        <f>(DA88-SUMIF('BY HD'!$A$3:$A$42,$BE88,'BY HD'!M$3:M$42))*$BR88*SUMIF('BY HD'!$A$3:$A$42,$BE88,'BY HD'!$W$3:$W$42)+$BR88*SUMIF('BY HD'!$A$3:$A$42,$BE88,'BY HD'!X$3:X$42)</f>
        <v>38.890563718820857</v>
      </c>
      <c r="BU88" s="211">
        <f>(DB88-SUMIF('BY HD'!$A$3:$A$42,$BE88,'BY HD'!O$3:O$42))*$BR88*SUMIF('BY HD'!$A$3:$A$42,$BE88,'BY HD'!$W$3:$W$42)+$BR88*SUMIF('BY HD'!$A$3:$A$42,$BE88,'BY HD'!Y$3:Y$42)</f>
        <v>29.790093424036279</v>
      </c>
      <c r="BV88" s="211">
        <f>(DC88-SUMIF('BY HD'!$A$3:$A$42,$BE88,'BY HD'!N$3:N$42))*$BR88*SUMIF('BY HD'!$A$3:$A$42,$BE88,'BY HD'!$W$3:$W$42)+$BR88*SUMIF('BY HD'!$A$3:$A$42,$BE88,'BY HD'!Z$3:Z$42)</f>
        <v>0.58246122448979587</v>
      </c>
      <c r="BW88" s="211">
        <f>(DD88-SUMIF('BY HD'!$A$3:$A$42,$BE88,'BY HD'!R$3:R$42))*$BR88*SUMIF('BY HD'!$A$3:$A$42,$BE88,'BY HD'!$W$3:$W$42)+$BR88*SUMIF('BY HD'!$A$3:$A$42,$BE88,'BY HD'!AA$3:AA$42)</f>
        <v>-4.7482993197278667E-4</v>
      </c>
      <c r="BX88" s="211">
        <f>(DE88-SUMIF('BY HD'!$A$3:$A$42,$BE88,'BY HD'!S$3:S$42))*$BR88*SUMIF('BY HD'!$A$3:$A$42,$BE88,'BY HD'!$W$3:$W$42)+$BR88*SUMIF('BY HD'!$A$3:$A$42,$BE88,'BY HD'!AB$3:AB$42)</f>
        <v>-0.18486712018140589</v>
      </c>
      <c r="BY88" s="211">
        <f>(DF88-SUMIF('BY HD'!$A$3:$A$42,$BE88,'BY HD'!T$3:T$42))*$BR88*SUMIF('BY HD'!$A$3:$A$42,$BE88,'BY HD'!$W$3:$W$42)+$BR88*SUMIF('BY HD'!$A$3:$A$42,$BE88,'BY HD'!AC$3:AC$42)</f>
        <v>0.15321496598639456</v>
      </c>
      <c r="BZ88" s="211">
        <f>(DG88-SUMIF('BY HD'!$A$3:$A$42,$BE88,'BY HD'!P$3:P$42))*$BR88*SUMIF('BY HD'!$A$3:$A$42,$BE88,'BY HD'!$W$3:$W$42)+$BR88*SUMIF('BY HD'!$A$3:$A$42,$BE88,'BY HD'!AD$3:AD$42)</f>
        <v>0.37448571428571426</v>
      </c>
      <c r="CA88" s="211">
        <f>(DH88-SUMIF('BY HD'!$A$3:$A$42,$BE88,'BY HD'!Q$3:Q$42))*$BR88*SUMIF('BY HD'!$A$3:$A$42,$BE88,'BY HD'!$W$3:$W$42)+$BR88*SUMIF('BY HD'!$A$3:$A$42,$BE88,'BY HD'!AE$3:AE$42)</f>
        <v>27.069574149659864</v>
      </c>
      <c r="CB88" s="211">
        <f>(DI88-SUMIF('BY HD'!$A$3:$A$42,$BE88,'BY HD'!U$3:U$42))*$BR88*SUMIF('BY HD'!$A$3:$A$42,$BE88,'BY HD'!$W$3:$W$42)+$BR88*SUMIF('BY HD'!$A$3:$A$42,$BE88,'BY HD'!AF$3:AF$42)</f>
        <v>0.28332154195011339</v>
      </c>
      <c r="CC88" s="211">
        <f>(DJ88-SUMIF('BY HD'!$A$3:$A$42,$BE88,'BY HD'!V$3:V$42))*$BR88*SUMIF('BY HD'!$A$3:$A$42,$BE88,'BY HD'!$W$3:$W$42)+$BR88*SUMIF('BY HD'!$A$3:$A$42,$BE88,'BY HD'!AG$3:AG$42)</f>
        <v>9.686530612244898E-2</v>
      </c>
      <c r="CD88" s="211">
        <f>$BR88*SUMIF('BY HD'!$A$3:$A$42,$BE88,'BY HD'!AR$3:AR$42)</f>
        <v>31.077619047619049</v>
      </c>
      <c r="CE88" s="211">
        <f>(DA88-SUMIF('BY HD'!$A$3:$A$42,$BE88,'BY HD'!M$3:M$42))*$BR88*SUMIF('BY HD'!$A$3:$A$42,$BE88,'BY HD'!$AR$3:$AR$42)+$BR88*SUMIF('BY HD'!$A$3:$A$42,$BE88,'BY HD'!AS$3:AS$42)</f>
        <v>10.265603287981859</v>
      </c>
      <c r="CF88" s="211">
        <f>(DB88-SUMIF('BY HD'!$A$3:$A$42,$BE88,'BY HD'!O$3:O$42))*$BR88*SUMIF('BY HD'!$A$3:$A$42,$BE88,'BY HD'!$AR$3:$AR$42)+$BR88*SUMIF('BY HD'!$A$3:$A$42,$BE88,'BY HD'!AT$3:AT$42)</f>
        <v>7.075689569160998</v>
      </c>
      <c r="CG88" s="211">
        <f>(DC88-SUMIF('BY HD'!$A$3:$A$42,$BE88,'BY HD'!N$3:N$42))*$BR88*SUMIF('BY HD'!$A$3:$A$42,$BE88,'BY HD'!$AR$3:$AR$42)+$BR88*SUMIF('BY HD'!$A$3:$A$42,$BE88,'BY HD'!AU$3:AU$42)</f>
        <v>0.24954013605442177</v>
      </c>
      <c r="CH88" s="211">
        <f>(DD88-SUMIF('BY HD'!$A$3:$A$42,$BE88,'BY HD'!R$3:R$42))*$BR88*SUMIF('BY HD'!$A$3:$A$42,$BE88,'BY HD'!$AR$3:$AR$42)+$BR88*SUMIF('BY HD'!$A$3:$A$42,$BE88,'BY HD'!AV$3:AV$42)</f>
        <v>-5.0094557823129257E-2</v>
      </c>
      <c r="CI88" s="211">
        <f>(DE88-SUMIF('BY HD'!$A$3:$A$42,$BE88,'BY HD'!S$3:S$42))*$BR88*SUMIF('BY HD'!$A$3:$A$42,$BE88,'BY HD'!$AR$3:$AR$42)+$BR88*SUMIF('BY HD'!$A$3:$A$42,$BE88,'BY HD'!AW$3:AW$42)</f>
        <v>-5.919546485260771E-2</v>
      </c>
      <c r="CJ88" s="211">
        <f>(DF88-SUMIF('BY HD'!$A$3:$A$42,$BE88,'BY HD'!T$3:T$42))*$BR88*SUMIF('BY HD'!$A$3:$A$42,$BE88,'BY HD'!$AR$3:$AR$42)+$BR88*SUMIF('BY HD'!$A$3:$A$42,$BE88,'BY HD'!AX$3:AX$42)</f>
        <v>2.2452721088435369E-2</v>
      </c>
      <c r="CK88" s="211">
        <f>(DG88-SUMIF('BY HD'!$A$3:$A$42,$BE88,'BY HD'!P$3:P$42))*$BR88*SUMIF('BY HD'!$A$3:$A$42,$BE88,'BY HD'!$AR$3:$AR$42)+$BR88*SUMIF('BY HD'!$A$3:$A$42,$BE88,'BY HD'!AY$3:AY$42)</f>
        <v>1.6754761904761897E-2</v>
      </c>
      <c r="CL88" s="211">
        <f>(DH88-SUMIF('BY HD'!$A$3:$A$42,$BE88,'BY HD'!Q$3:Q$42))*$BR88*SUMIF('BY HD'!$A$3:$A$42,$BE88,'BY HD'!$AR$3:$AR$42)+$BR88*SUMIF('BY HD'!$A$3:$A$42,$BE88,'BY HD'!AZ$3:AZ$42)</f>
        <v>13.541560884353741</v>
      </c>
      <c r="CM88" s="211">
        <f>(DI88-SUMIF('BY HD'!$A$3:$A$42,$BE88,'BY HD'!U$3:U$42))*$BR88*SUMIF('BY HD'!$A$3:$A$42,$BE88,'BY HD'!$AR$3:$AR$42)+$BR88*SUMIF('BY HD'!$A$3:$A$42,$BE88,'BY HD'!BA$3:BA$42)</f>
        <v>3.7506009070294784E-2</v>
      </c>
      <c r="CN88" s="211">
        <f>(DJ88-SUMIF('BY HD'!$A$3:$A$42,$BE88,'BY HD'!V$3:V$42))*$BR88*SUMIF('BY HD'!$A$3:$A$42,$BE88,'BY HD'!$AR$3:$AR$42)+$BR88*SUMIF('BY HD'!$A$3:$A$42,$BE88,'BY HD'!BB$3:BB$42)</f>
        <v>-2.2198299319727891E-2</v>
      </c>
      <c r="CO88" s="211">
        <f t="shared" si="121"/>
        <v>477.13285714285718</v>
      </c>
      <c r="CP88" s="211">
        <f t="shared" si="122"/>
        <v>178.15616700680272</v>
      </c>
      <c r="CQ88" s="211">
        <f t="shared" si="111"/>
        <v>153.86578299319729</v>
      </c>
      <c r="CR88" s="211">
        <f t="shared" si="112"/>
        <v>1.8320013605442176</v>
      </c>
      <c r="CS88" s="211">
        <f t="shared" si="113"/>
        <v>-5.0569387755102044E-2</v>
      </c>
      <c r="CT88" s="211">
        <f t="shared" si="114"/>
        <v>-0.2440625850340136</v>
      </c>
      <c r="CU88" s="211">
        <f t="shared" si="115"/>
        <v>1.1756676870748299</v>
      </c>
      <c r="CV88" s="211">
        <f t="shared" si="116"/>
        <v>1.3912404761904762</v>
      </c>
      <c r="CW88" s="211">
        <f t="shared" si="117"/>
        <v>138.61113503401361</v>
      </c>
      <c r="CX88" s="211">
        <f t="shared" si="118"/>
        <v>2.3208275510204084</v>
      </c>
      <c r="CY88" s="211">
        <f t="shared" si="119"/>
        <v>7.4667006802721092E-2</v>
      </c>
      <c r="DA88" s="211">
        <f t="shared" si="123"/>
        <v>0.36962750716332377</v>
      </c>
      <c r="DB88" s="211">
        <f t="shared" si="124"/>
        <v>0.33524355300859598</v>
      </c>
      <c r="DC88" s="211">
        <f t="shared" si="125"/>
        <v>2.8653295128939827E-3</v>
      </c>
      <c r="DD88" s="211">
        <f t="shared" si="126"/>
        <v>0</v>
      </c>
      <c r="DE88" s="211">
        <f t="shared" si="127"/>
        <v>0</v>
      </c>
      <c r="DF88" s="211">
        <f t="shared" si="128"/>
        <v>2.8653295128939827E-3</v>
      </c>
      <c r="DG88" s="211">
        <f t="shared" si="129"/>
        <v>2.8653295128939827E-3</v>
      </c>
      <c r="DH88" s="211">
        <f t="shared" si="130"/>
        <v>0.28080229226361031</v>
      </c>
      <c r="DI88" s="211">
        <f t="shared" si="131"/>
        <v>5.7306590257879654E-3</v>
      </c>
      <c r="DJ88" s="211">
        <f t="shared" si="132"/>
        <v>0</v>
      </c>
    </row>
    <row r="89" spans="1:114" x14ac:dyDescent="0.25">
      <c r="A89" s="211" t="s">
        <v>6000</v>
      </c>
      <c r="B89" s="211" t="s">
        <v>5921</v>
      </c>
      <c r="C89" s="211" t="s">
        <v>5921</v>
      </c>
      <c r="D89">
        <f t="shared" si="96"/>
        <v>4606.9711042311665</v>
      </c>
      <c r="E89">
        <f t="shared" si="85"/>
        <v>1740.7889504107909</v>
      </c>
      <c r="F89">
        <f t="shared" si="86"/>
        <v>1697.2400603787946</v>
      </c>
      <c r="G89">
        <f t="shared" si="87"/>
        <v>3.9207185743958837</v>
      </c>
      <c r="H89">
        <f t="shared" si="88"/>
        <v>18.329481735663144</v>
      </c>
      <c r="I89">
        <f t="shared" si="89"/>
        <v>6.0617773262148269</v>
      </c>
      <c r="J89">
        <f t="shared" si="90"/>
        <v>4.3944127249871574</v>
      </c>
      <c r="K89">
        <f t="shared" si="91"/>
        <v>22.219118259437824</v>
      </c>
      <c r="L89">
        <f t="shared" si="92"/>
        <v>1099.031995116588</v>
      </c>
      <c r="M89">
        <f t="shared" si="93"/>
        <v>5.3309551727920539</v>
      </c>
      <c r="N89">
        <f t="shared" si="93"/>
        <v>9.6536345315016625</v>
      </c>
      <c r="O89">
        <f t="shared" si="97"/>
        <v>0.37785975015384909</v>
      </c>
      <c r="P89">
        <f t="shared" si="98"/>
        <v>8.5104040934725852E-4</v>
      </c>
      <c r="Q89">
        <f t="shared" si="99"/>
        <v>0.36840692550035825</v>
      </c>
      <c r="R89">
        <f t="shared" si="100"/>
        <v>4.8229341484324019E-3</v>
      </c>
      <c r="S89">
        <f t="shared" si="101"/>
        <v>0.23855847372413674</v>
      </c>
      <c r="T89">
        <f t="shared" si="102"/>
        <v>3.9786404822094185E-3</v>
      </c>
      <c r="U89">
        <f t="shared" si="103"/>
        <v>1.3157836654646101E-3</v>
      </c>
      <c r="V89">
        <f t="shared" si="104"/>
        <v>9.5386157750180166E-4</v>
      </c>
      <c r="W89">
        <f t="shared" si="105"/>
        <v>1.157149687328397E-3</v>
      </c>
      <c r="X89">
        <f t="shared" si="106"/>
        <v>2.095440651371897E-3</v>
      </c>
      <c r="Y89" s="193">
        <f t="shared" si="107"/>
        <v>0.37785975015384909</v>
      </c>
      <c r="AT89" s="193">
        <v>36</v>
      </c>
      <c r="AU89" s="198" t="s">
        <v>5934</v>
      </c>
      <c r="BB89" s="211"/>
      <c r="BC89" s="211"/>
      <c r="BE89" s="211" t="s">
        <v>6026</v>
      </c>
      <c r="BF89" s="211" t="s">
        <v>5926</v>
      </c>
      <c r="BG89" s="211">
        <f>SUMIFS('Pres Converted'!S$2:S$651,'Pres Converted'!$D$2:$D$651,$BF89,'Pres Converted'!$C$2:$C$651,"ED",'Pres Converted'!$B$2:$B$651,$BE89)</f>
        <v>235</v>
      </c>
      <c r="BH89" s="211">
        <f>SUMIFS('Pres Converted'!I$2:I$651,'Pres Converted'!$D$2:$D$651,$BF89,'Pres Converted'!$C$2:$C$651,"ED",'Pres Converted'!$B$2:$B$651,$BE89)</f>
        <v>94</v>
      </c>
      <c r="BI89" s="211">
        <f>SUMIFS('Pres Converted'!J$2:J$651,'Pres Converted'!$D$2:$D$651,$BF89,'Pres Converted'!$C$2:$C$651,"ED",'Pres Converted'!$B$2:$B$651,$BE89)</f>
        <v>82</v>
      </c>
      <c r="BJ89" s="211">
        <f>SUMIFS('Pres Converted'!K$2:K$651,'Pres Converted'!$D$2:$D$651,$BF89,'Pres Converted'!$C$2:$C$651,"ED",'Pres Converted'!$B$2:$B$651,$BE89)</f>
        <v>1</v>
      </c>
      <c r="BK89" s="211">
        <f>SUMIFS('Pres Converted'!L$2:L$651,'Pres Converted'!$D$2:$D$651,$BF89,'Pres Converted'!$C$2:$C$651,"ED",'Pres Converted'!$B$2:$B$651,$BE89)</f>
        <v>0</v>
      </c>
      <c r="BL89" s="211">
        <f>SUMIFS('Pres Converted'!M$2:M$651,'Pres Converted'!$D$2:$D$651,$BF89,'Pres Converted'!$C$2:$C$651,"ED",'Pres Converted'!$B$2:$B$651,$BE89)</f>
        <v>0</v>
      </c>
      <c r="BM89" s="211">
        <f>SUMIFS('Pres Converted'!N$2:N$651,'Pres Converted'!$D$2:$D$651,$BF89,'Pres Converted'!$C$2:$C$651,"ED",'Pres Converted'!$B$2:$B$651,$BE89)</f>
        <v>1</v>
      </c>
      <c r="BN89" s="211">
        <f>SUMIFS('Pres Converted'!O$2:O$651,'Pres Converted'!$D$2:$D$651,$BF89,'Pres Converted'!$C$2:$C$651,"ED",'Pres Converted'!$B$2:$B$651,$BE89)</f>
        <v>0</v>
      </c>
      <c r="BO89" s="211">
        <f>SUMIFS('Pres Converted'!P$2:P$651,'Pres Converted'!$D$2:$D$651,$BF89,'Pres Converted'!$C$2:$C$651,"ED",'Pres Converted'!$B$2:$B$651,$BE89)</f>
        <v>57</v>
      </c>
      <c r="BP89" s="211">
        <f>SUMIFS('Pres Converted'!Q$2:Q$651,'Pres Converted'!$D$2:$D$651,$BF89,'Pres Converted'!$C$2:$C$651,"ED",'Pres Converted'!$B$2:$B$651,$BE89)</f>
        <v>0</v>
      </c>
      <c r="BQ89" s="211">
        <f>SUMIFS('Pres Converted'!R$2:R$651,'Pres Converted'!$D$2:$D$651,$BF89,'Pres Converted'!$C$2:$C$651,"ED",'Pres Converted'!$B$2:$B$651,$BE89)</f>
        <v>0</v>
      </c>
      <c r="BR89" s="211">
        <f>BG89/SUMIF('BY HD'!$A$3:$A$42,$BE89,'BY HD'!$B$3:$B$42)</f>
        <v>5.5952380952380955E-2</v>
      </c>
      <c r="BS89" s="211">
        <f>$BR89*SUMIF('BY HD'!$A$3:$A$42,$BE89,'BY HD'!W$3:W$42)</f>
        <v>65.352380952380955</v>
      </c>
      <c r="BT89" s="211">
        <f>(DA89-SUMIF('BY HD'!$A$3:$A$42,$BE89,'BY HD'!M$3:M$42))*$BR89*SUMIF('BY HD'!$A$3:$A$42,$BE89,'BY HD'!$W$3:$W$42)+$BR89*SUMIF('BY HD'!$A$3:$A$42,$BE89,'BY HD'!X$3:X$42)</f>
        <v>28.171970521541954</v>
      </c>
      <c r="BU89" s="211">
        <f>(DB89-SUMIF('BY HD'!$A$3:$A$42,$BE89,'BY HD'!O$3:O$42))*$BR89*SUMIF('BY HD'!$A$3:$A$42,$BE89,'BY HD'!$W$3:$W$42)+$BR89*SUMIF('BY HD'!$A$3:$A$42,$BE89,'BY HD'!Y$3:Y$42)</f>
        <v>20.954077097505667</v>
      </c>
      <c r="BV89" s="211">
        <f>(DC89-SUMIF('BY HD'!$A$3:$A$42,$BE89,'BY HD'!N$3:N$42))*$BR89*SUMIF('BY HD'!$A$3:$A$42,$BE89,'BY HD'!$W$3:$W$42)+$BR89*SUMIF('BY HD'!$A$3:$A$42,$BE89,'BY HD'!Z$3:Z$42)</f>
        <v>0.48304081632653062</v>
      </c>
      <c r="BW89" s="211">
        <f>(DD89-SUMIF('BY HD'!$A$3:$A$42,$BE89,'BY HD'!R$3:R$42))*$BR89*SUMIF('BY HD'!$A$3:$A$42,$BE89,'BY HD'!$W$3:$W$42)+$BR89*SUMIF('BY HD'!$A$3:$A$42,$BE89,'BY HD'!AA$3:AA$42)</f>
        <v>-3.1972789115647382E-4</v>
      </c>
      <c r="BX89" s="211">
        <f>(DE89-SUMIF('BY HD'!$A$3:$A$42,$BE89,'BY HD'!S$3:S$42))*$BR89*SUMIF('BY HD'!$A$3:$A$42,$BE89,'BY HD'!$W$3:$W$42)+$BR89*SUMIF('BY HD'!$A$3:$A$42,$BE89,'BY HD'!AB$3:AB$42)</f>
        <v>-0.12448072562358277</v>
      </c>
      <c r="BY89" s="211">
        <f>(DF89-SUMIF('BY HD'!$A$3:$A$42,$BE89,'BY HD'!T$3:T$42))*$BR89*SUMIF('BY HD'!$A$3:$A$42,$BE89,'BY HD'!$W$3:$W$42)+$BR89*SUMIF('BY HD'!$A$3:$A$42,$BE89,'BY HD'!AC$3:AC$42)</f>
        <v>0.19400680272108844</v>
      </c>
      <c r="BZ89" s="211">
        <f>(DG89-SUMIF('BY HD'!$A$3:$A$42,$BE89,'BY HD'!P$3:P$42))*$BR89*SUMIF('BY HD'!$A$3:$A$42,$BE89,'BY HD'!$W$3:$W$42)+$BR89*SUMIF('BY HD'!$A$3:$A$42,$BE89,'BY HD'!AD$3:AD$42)</f>
        <v>6.4904761904761854E-2</v>
      </c>
      <c r="CA89" s="211">
        <f>(DH89-SUMIF('BY HD'!$A$3:$A$42,$BE89,'BY HD'!Q$3:Q$42))*$BR89*SUMIF('BY HD'!$A$3:$A$42,$BE89,'BY HD'!$W$3:$W$42)+$BR89*SUMIF('BY HD'!$A$3:$A$42,$BE89,'BY HD'!AE$3:AE$42)</f>
        <v>15.727693877551021</v>
      </c>
      <c r="CB89" s="211">
        <f>(DI89-SUMIF('BY HD'!$A$3:$A$42,$BE89,'BY HD'!U$3:U$42))*$BR89*SUMIF('BY HD'!$A$3:$A$42,$BE89,'BY HD'!$W$3:$W$42)+$BR89*SUMIF('BY HD'!$A$3:$A$42,$BE89,'BY HD'!AF$3:AF$42)</f>
        <v>-0.18373696145124718</v>
      </c>
      <c r="CC89" s="211">
        <f>(DJ89-SUMIF('BY HD'!$A$3:$A$42,$BE89,'BY HD'!V$3:V$42))*$BR89*SUMIF('BY HD'!$A$3:$A$42,$BE89,'BY HD'!$W$3:$W$42)+$BR89*SUMIF('BY HD'!$A$3:$A$42,$BE89,'BY HD'!AG$3:AG$42)</f>
        <v>6.5224489795918369E-2</v>
      </c>
      <c r="CD89" s="211">
        <f>$BR89*SUMIF('BY HD'!$A$3:$A$42,$BE89,'BY HD'!AR$3:AR$42)</f>
        <v>20.926190476190477</v>
      </c>
      <c r="CE89" s="211">
        <f>(DA89-SUMIF('BY HD'!$A$3:$A$42,$BE89,'BY HD'!M$3:M$42))*$BR89*SUMIF('BY HD'!$A$3:$A$42,$BE89,'BY HD'!$AR$3:$AR$42)+$BR89*SUMIF('BY HD'!$A$3:$A$42,$BE89,'BY HD'!AS$3:AS$42)</f>
        <v>7.5479495464852624</v>
      </c>
      <c r="CF89" s="211">
        <f>(DB89-SUMIF('BY HD'!$A$3:$A$42,$BE89,'BY HD'!O$3:O$42))*$BR89*SUMIF('BY HD'!$A$3:$A$42,$BE89,'BY HD'!$AR$3:$AR$42)+$BR89*SUMIF('BY HD'!$A$3:$A$42,$BE89,'BY HD'!AT$3:AT$42)</f>
        <v>5.0509671201814053</v>
      </c>
      <c r="CG89" s="211">
        <f>(DC89-SUMIF('BY HD'!$A$3:$A$42,$BE89,'BY HD'!N$3:N$42))*$BR89*SUMIF('BY HD'!$A$3:$A$42,$BE89,'BY HD'!$AR$3:$AR$42)+$BR89*SUMIF('BY HD'!$A$3:$A$42,$BE89,'BY HD'!AU$3:AU$42)</f>
        <v>0.19711564625850342</v>
      </c>
      <c r="CH89" s="211">
        <f>(DD89-SUMIF('BY HD'!$A$3:$A$42,$BE89,'BY HD'!R$3:R$42))*$BR89*SUMIF('BY HD'!$A$3:$A$42,$BE89,'BY HD'!$AR$3:$AR$42)+$BR89*SUMIF('BY HD'!$A$3:$A$42,$BE89,'BY HD'!AV$3:AV$42)</f>
        <v>-3.3731292517006815E-2</v>
      </c>
      <c r="CI89" s="211">
        <f>(DE89-SUMIF('BY HD'!$A$3:$A$42,$BE89,'BY HD'!S$3:S$42))*$BR89*SUMIF('BY HD'!$A$3:$A$42,$BE89,'BY HD'!$AR$3:$AR$42)+$BR89*SUMIF('BY HD'!$A$3:$A$42,$BE89,'BY HD'!AW$3:AW$42)</f>
        <v>-3.9859410430839001E-2</v>
      </c>
      <c r="CJ89" s="211">
        <f>(DF89-SUMIF('BY HD'!$A$3:$A$42,$BE89,'BY HD'!T$3:T$42))*$BR89*SUMIF('BY HD'!$A$3:$A$42,$BE89,'BY HD'!$AR$3:$AR$42)+$BR89*SUMIF('BY HD'!$A$3:$A$42,$BE89,'BY HD'!AX$3:AX$42)</f>
        <v>4.4205782312925171E-2</v>
      </c>
      <c r="CK89" s="211">
        <f>(DG89-SUMIF('BY HD'!$A$3:$A$42,$BE89,'BY HD'!P$3:P$42))*$BR89*SUMIF('BY HD'!$A$3:$A$42,$BE89,'BY HD'!$AR$3:$AR$42)+$BR89*SUMIF('BY HD'!$A$3:$A$42,$BE89,'BY HD'!AY$3:AY$42)</f>
        <v>-4.8678571428571439E-2</v>
      </c>
      <c r="CL89" s="211">
        <f>(DH89-SUMIF('BY HD'!$A$3:$A$42,$BE89,'BY HD'!Q$3:Q$42))*$BR89*SUMIF('BY HD'!$A$3:$A$42,$BE89,'BY HD'!$AR$3:$AR$42)+$BR89*SUMIF('BY HD'!$A$3:$A$42,$BE89,'BY HD'!AZ$3:AZ$42)</f>
        <v>8.3178350340136067</v>
      </c>
      <c r="CM89" s="211">
        <f>(DI89-SUMIF('BY HD'!$A$3:$A$42,$BE89,'BY HD'!U$3:U$42))*$BR89*SUMIF('BY HD'!$A$3:$A$42,$BE89,'BY HD'!$AR$3:$AR$42)+$BR89*SUMIF('BY HD'!$A$3:$A$42,$BE89,'BY HD'!BA$3:BA$42)</f>
        <v>-9.4666099773242626E-2</v>
      </c>
      <c r="CN89" s="211">
        <f>(DJ89-SUMIF('BY HD'!$A$3:$A$42,$BE89,'BY HD'!V$3:V$42))*$BR89*SUMIF('BY HD'!$A$3:$A$42,$BE89,'BY HD'!$AR$3:$AR$42)+$BR89*SUMIF('BY HD'!$A$3:$A$42,$BE89,'BY HD'!BB$3:BB$42)</f>
        <v>-1.4947278911564627E-2</v>
      </c>
      <c r="CO89" s="211">
        <f t="shared" si="121"/>
        <v>321.27857142857141</v>
      </c>
      <c r="CP89" s="211">
        <f t="shared" si="122"/>
        <v>129.71992006802722</v>
      </c>
      <c r="CQ89" s="211">
        <f t="shared" si="111"/>
        <v>108.00504421768707</v>
      </c>
      <c r="CR89" s="211">
        <f t="shared" si="112"/>
        <v>1.680156462585034</v>
      </c>
      <c r="CS89" s="211">
        <f t="shared" si="113"/>
        <v>-3.4051020408163289E-2</v>
      </c>
      <c r="CT89" s="211">
        <f t="shared" si="114"/>
        <v>-0.16434013605442177</v>
      </c>
      <c r="CU89" s="211">
        <f t="shared" si="115"/>
        <v>1.2382125850340135</v>
      </c>
      <c r="CV89" s="211">
        <f t="shared" si="116"/>
        <v>1.6226190476190415E-2</v>
      </c>
      <c r="CW89" s="211">
        <f t="shared" si="117"/>
        <v>81.045528911564631</v>
      </c>
      <c r="CX89" s="211">
        <f t="shared" si="118"/>
        <v>-0.27840306122448982</v>
      </c>
      <c r="CY89" s="211">
        <f t="shared" si="119"/>
        <v>5.0277210884353746E-2</v>
      </c>
      <c r="DA89" s="211">
        <f t="shared" si="123"/>
        <v>0.4</v>
      </c>
      <c r="DB89" s="211">
        <f t="shared" si="124"/>
        <v>0.34893617021276596</v>
      </c>
      <c r="DC89" s="211">
        <f t="shared" si="125"/>
        <v>4.2553191489361703E-3</v>
      </c>
      <c r="DD89" s="211">
        <f t="shared" si="126"/>
        <v>0</v>
      </c>
      <c r="DE89" s="211">
        <f t="shared" si="127"/>
        <v>0</v>
      </c>
      <c r="DF89" s="211">
        <f t="shared" si="128"/>
        <v>4.2553191489361703E-3</v>
      </c>
      <c r="DG89" s="211">
        <f t="shared" si="129"/>
        <v>0</v>
      </c>
      <c r="DH89" s="211">
        <f t="shared" si="130"/>
        <v>0.24255319148936169</v>
      </c>
      <c r="DI89" s="211">
        <f t="shared" si="131"/>
        <v>0</v>
      </c>
      <c r="DJ89" s="211">
        <f t="shared" si="132"/>
        <v>0</v>
      </c>
    </row>
    <row r="90" spans="1:114" x14ac:dyDescent="0.25">
      <c r="A90" s="211" t="s">
        <v>6001</v>
      </c>
      <c r="B90" s="211" t="s">
        <v>5925</v>
      </c>
      <c r="C90" s="211" t="s">
        <v>5925</v>
      </c>
      <c r="D90">
        <f t="shared" si="96"/>
        <v>477.13285714285718</v>
      </c>
      <c r="E90">
        <f t="shared" si="85"/>
        <v>178.15616700680272</v>
      </c>
      <c r="F90">
        <f t="shared" si="86"/>
        <v>153.86578299319729</v>
      </c>
      <c r="G90">
        <f t="shared" si="87"/>
        <v>1.8320013605442176</v>
      </c>
      <c r="H90">
        <f t="shared" si="88"/>
        <v>-5.0569387755102044E-2</v>
      </c>
      <c r="I90">
        <f t="shared" si="89"/>
        <v>-0.2440625850340136</v>
      </c>
      <c r="J90">
        <f t="shared" si="90"/>
        <v>1.1756676870748299</v>
      </c>
      <c r="K90">
        <f t="shared" si="91"/>
        <v>1.3912404761904762</v>
      </c>
      <c r="L90">
        <f t="shared" si="92"/>
        <v>138.61113503401361</v>
      </c>
      <c r="M90">
        <f t="shared" si="93"/>
        <v>2.3208275510204084</v>
      </c>
      <c r="N90">
        <f t="shared" si="93"/>
        <v>7.4667006802721092E-2</v>
      </c>
      <c r="O90">
        <f t="shared" si="97"/>
        <v>0.37338901385586493</v>
      </c>
      <c r="P90">
        <f t="shared" si="98"/>
        <v>3.8396042802721982E-3</v>
      </c>
      <c r="Q90">
        <f t="shared" si="99"/>
        <v>0.32247995645189598</v>
      </c>
      <c r="R90">
        <f t="shared" si="100"/>
        <v>2.9158345633990331E-3</v>
      </c>
      <c r="S90">
        <f t="shared" si="101"/>
        <v>0.29050846731461294</v>
      </c>
      <c r="T90">
        <f t="shared" si="102"/>
        <v>-1.0598596805493357E-4</v>
      </c>
      <c r="U90">
        <f t="shared" si="103"/>
        <v>-5.1151913220878731E-4</v>
      </c>
      <c r="V90">
        <f t="shared" si="104"/>
        <v>2.4640258357282365E-3</v>
      </c>
      <c r="W90">
        <f t="shared" si="105"/>
        <v>4.8641117799303754E-3</v>
      </c>
      <c r="X90">
        <f t="shared" si="106"/>
        <v>1.5649101855998406E-4</v>
      </c>
      <c r="Y90" s="193">
        <f t="shared" si="107"/>
        <v>0.37338901385586493</v>
      </c>
      <c r="AT90" s="206">
        <v>36</v>
      </c>
      <c r="AU90" s="218" t="s">
        <v>5933</v>
      </c>
      <c r="BB90" s="211"/>
      <c r="BC90" s="211"/>
      <c r="BE90" s="211" t="s">
        <v>6027</v>
      </c>
      <c r="BF90" s="211" t="s">
        <v>5927</v>
      </c>
      <c r="BG90" s="211">
        <f>SUMIFS('Pres Converted'!S$2:S$651,'Pres Converted'!$D$2:$D$651,$BF90,'Pres Converted'!$C$2:$C$651,"ED",'Pres Converted'!$B$2:$B$651,$BE90)</f>
        <v>3596</v>
      </c>
      <c r="BH90" s="211">
        <f>SUMIFS('Pres Converted'!I$2:I$651,'Pres Converted'!$D$2:$D$651,$BF90,'Pres Converted'!$C$2:$C$651,"ED",'Pres Converted'!$B$2:$B$651,$BE90)</f>
        <v>1494</v>
      </c>
      <c r="BI90" s="211">
        <f>SUMIFS('Pres Converted'!J$2:J$651,'Pres Converted'!$D$2:$D$651,$BF90,'Pres Converted'!$C$2:$C$651,"ED",'Pres Converted'!$B$2:$B$651,$BE90)</f>
        <v>1032</v>
      </c>
      <c r="BJ90" s="211">
        <f>SUMIFS('Pres Converted'!K$2:K$651,'Pres Converted'!$D$2:$D$651,$BF90,'Pres Converted'!$C$2:$C$651,"ED",'Pres Converted'!$B$2:$B$651,$BE90)</f>
        <v>3</v>
      </c>
      <c r="BK90" s="211">
        <f>SUMIFS('Pres Converted'!L$2:L$651,'Pres Converted'!$D$2:$D$651,$BF90,'Pres Converted'!$C$2:$C$651,"ED",'Pres Converted'!$B$2:$B$651,$BE90)</f>
        <v>7</v>
      </c>
      <c r="BL90" s="211">
        <f>SUMIFS('Pres Converted'!M$2:M$651,'Pres Converted'!$D$2:$D$651,$BF90,'Pres Converted'!$C$2:$C$651,"ED",'Pres Converted'!$B$2:$B$651,$BE90)</f>
        <v>5</v>
      </c>
      <c r="BM90" s="211">
        <f>SUMIFS('Pres Converted'!N$2:N$651,'Pres Converted'!$D$2:$D$651,$BF90,'Pres Converted'!$C$2:$C$651,"ED",'Pres Converted'!$B$2:$B$651,$BE90)</f>
        <v>1</v>
      </c>
      <c r="BN90" s="211">
        <f>SUMIFS('Pres Converted'!O$2:O$651,'Pres Converted'!$D$2:$D$651,$BF90,'Pres Converted'!$C$2:$C$651,"ED",'Pres Converted'!$B$2:$B$651,$BE90)</f>
        <v>18</v>
      </c>
      <c r="BO90" s="211">
        <f>SUMIFS('Pres Converted'!P$2:P$651,'Pres Converted'!$D$2:$D$651,$BF90,'Pres Converted'!$C$2:$C$651,"ED",'Pres Converted'!$B$2:$B$651,$BE90)</f>
        <v>1026</v>
      </c>
      <c r="BP90" s="211">
        <f>SUMIFS('Pres Converted'!Q$2:Q$651,'Pres Converted'!$D$2:$D$651,$BF90,'Pres Converted'!$C$2:$C$651,"ED",'Pres Converted'!$B$2:$B$651,$BE90)</f>
        <v>7</v>
      </c>
      <c r="BQ90" s="211">
        <f>SUMIFS('Pres Converted'!R$2:R$651,'Pres Converted'!$D$2:$D$651,$BF90,'Pres Converted'!$C$2:$C$651,"ED",'Pres Converted'!$B$2:$B$651,$BE90)</f>
        <v>3</v>
      </c>
      <c r="BR90" s="211">
        <f>BG90/SUMIF('BY HD'!$A$3:$A$42,$BE90,'BY HD'!$B$3:$B$42)</f>
        <v>0.97215463638821298</v>
      </c>
      <c r="BS90" s="211">
        <f>$BR90*SUMIF('BY HD'!$A$3:$A$42,$BE90,'BY HD'!W$3:W$42)</f>
        <v>1232.6920789402541</v>
      </c>
      <c r="BT90" s="211">
        <f>(DA90-SUMIF('BY HD'!$A$3:$A$42,$BE90,'BY HD'!M$3:M$42))*$BR90*SUMIF('BY HD'!$A$3:$A$42,$BE90,'BY HD'!$W$3:$W$42)+$BR90*SUMIF('BY HD'!$A$3:$A$42,$BE90,'BY HD'!X$3:X$42)</f>
        <v>483.17450753698068</v>
      </c>
      <c r="BU90" s="211">
        <f>(DB90-SUMIF('BY HD'!$A$3:$A$42,$BE90,'BY HD'!O$3:O$42))*$BR90*SUMIF('BY HD'!$A$3:$A$42,$BE90,'BY HD'!$W$3:$W$42)+$BR90*SUMIF('BY HD'!$A$3:$A$42,$BE90,'BY HD'!Y$3:Y$42)</f>
        <v>314.97138972334272</v>
      </c>
      <c r="BV90" s="211">
        <f>(DC90-SUMIF('BY HD'!$A$3:$A$42,$BE90,'BY HD'!N$3:N$42))*$BR90*SUMIF('BY HD'!$A$3:$A$42,$BE90,'BY HD'!$W$3:$W$42)+$BR90*SUMIF('BY HD'!$A$3:$A$42,$BE90,'BY HD'!Z$3:Z$42)</f>
        <v>1.6396949673530639</v>
      </c>
      <c r="BW90" s="211">
        <f>(DD90-SUMIF('BY HD'!$A$3:$A$42,$BE90,'BY HD'!R$3:R$42))*$BR90*SUMIF('BY HD'!$A$3:$A$42,$BE90,'BY HD'!$W$3:$W$42)+$BR90*SUMIF('BY HD'!$A$3:$A$42,$BE90,'BY HD'!AA$3:AA$42)</f>
        <v>6.8718992828921923</v>
      </c>
      <c r="BX90" s="211">
        <f>(DE90-SUMIF('BY HD'!$A$3:$A$42,$BE90,'BY HD'!S$3:S$42))*$BR90*SUMIF('BY HD'!$A$3:$A$42,$BE90,'BY HD'!$W$3:$W$42)+$BR90*SUMIF('BY HD'!$A$3:$A$42,$BE90,'BY HD'!AB$3:AB$42)</f>
        <v>1.0198809422272856</v>
      </c>
      <c r="BY90" s="211">
        <f>(DF90-SUMIF('BY HD'!$A$3:$A$42,$BE90,'BY HD'!T$3:T$42))*$BR90*SUMIF('BY HD'!$A$3:$A$42,$BE90,'BY HD'!$W$3:$W$42)+$BR90*SUMIF('BY HD'!$A$3:$A$42,$BE90,'BY HD'!AC$3:AC$42)</f>
        <v>2.9260091703324536</v>
      </c>
      <c r="BZ90" s="211">
        <f>(DG90-SUMIF('BY HD'!$A$3:$A$42,$BE90,'BY HD'!P$3:P$42))*$BR90*SUMIF('BY HD'!$A$3:$A$42,$BE90,'BY HD'!$W$3:$W$42)+$BR90*SUMIF('BY HD'!$A$3:$A$42,$BE90,'BY HD'!AD$3:AD$42)</f>
        <v>3.3939330687199019</v>
      </c>
      <c r="CA90" s="211">
        <f>(DH90-SUMIF('BY HD'!$A$3:$A$42,$BE90,'BY HD'!Q$3:Q$42))*$BR90*SUMIF('BY HD'!$A$3:$A$42,$BE90,'BY HD'!$W$3:$W$42)+$BR90*SUMIF('BY HD'!$A$3:$A$42,$BE90,'BY HD'!AE$3:AE$42)</f>
        <v>415.68284772756289</v>
      </c>
      <c r="CB90" s="211">
        <f>(DI90-SUMIF('BY HD'!$A$3:$A$42,$BE90,'BY HD'!U$3:U$42))*$BR90*SUMIF('BY HD'!$A$3:$A$42,$BE90,'BY HD'!$W$3:$W$42)+$BR90*SUMIF('BY HD'!$A$3:$A$42,$BE90,'BY HD'!AF$3:AF$42)</f>
        <v>1.0389714645629144</v>
      </c>
      <c r="CC90" s="211">
        <f>(DJ90-SUMIF('BY HD'!$A$3:$A$42,$BE90,'BY HD'!V$3:V$42))*$BR90*SUMIF('BY HD'!$A$3:$A$42,$BE90,'BY HD'!$W$3:$W$42)+$BR90*SUMIF('BY HD'!$A$3:$A$42,$BE90,'BY HD'!AG$3:AG$42)</f>
        <v>1.9729450562798696</v>
      </c>
      <c r="CD90" s="211">
        <f>$BR90*SUMIF('BY HD'!$A$3:$A$42,$BE90,'BY HD'!AR$3:AR$42)</f>
        <v>723.2830494728305</v>
      </c>
      <c r="CE90" s="211">
        <f>(DA90-SUMIF('BY HD'!$A$3:$A$42,$BE90,'BY HD'!M$3:M$42))*$BR90*SUMIF('BY HD'!$A$3:$A$42,$BE90,'BY HD'!$AR$3:$AR$42)+$BR90*SUMIF('BY HD'!$A$3:$A$42,$BE90,'BY HD'!AS$3:AS$42)</f>
        <v>315.72519610854687</v>
      </c>
      <c r="CF90" s="211">
        <f>(DB90-SUMIF('BY HD'!$A$3:$A$42,$BE90,'BY HD'!O$3:O$42))*$BR90*SUMIF('BY HD'!$A$3:$A$42,$BE90,'BY HD'!$AR$3:$AR$42)+$BR90*SUMIF('BY HD'!$A$3:$A$42,$BE90,'BY HD'!AT$3:AT$42)</f>
        <v>125.29974059756617</v>
      </c>
      <c r="CG90" s="211">
        <f>(DC90-SUMIF('BY HD'!$A$3:$A$42,$BE90,'BY HD'!N$3:N$42))*$BR90*SUMIF('BY HD'!$A$3:$A$42,$BE90,'BY HD'!$AR$3:$AR$42)+$BR90*SUMIF('BY HD'!$A$3:$A$42,$BE90,'BY HD'!AU$3:AU$42)</f>
        <v>0.79342195244895319</v>
      </c>
      <c r="CH90" s="211">
        <f>(DD90-SUMIF('BY HD'!$A$3:$A$42,$BE90,'BY HD'!R$3:R$42))*$BR90*SUMIF('BY HD'!$A$3:$A$42,$BE90,'BY HD'!$AR$3:$AR$42)+$BR90*SUMIF('BY HD'!$A$3:$A$42,$BE90,'BY HD'!AV$3:AV$42)</f>
        <v>1.0113594630143785</v>
      </c>
      <c r="CI90" s="211">
        <f>(DE90-SUMIF('BY HD'!$A$3:$A$42,$BE90,'BY HD'!S$3:S$42))*$BR90*SUMIF('BY HD'!$A$3:$A$42,$BE90,'BY HD'!$AR$3:$AR$42)+$BR90*SUMIF('BY HD'!$A$3:$A$42,$BE90,'BY HD'!AW$3:AW$42)</f>
        <v>1.0001580839783313</v>
      </c>
      <c r="CJ90" s="211">
        <f>(DF90-SUMIF('BY HD'!$A$3:$A$42,$BE90,'BY HD'!T$3:T$42))*$BR90*SUMIF('BY HD'!$A$3:$A$42,$BE90,'BY HD'!$AR$3:$AR$42)+$BR90*SUMIF('BY HD'!$A$3:$A$42,$BE90,'BY HD'!AX$3:AX$42)</f>
        <v>5.600689518023649E-3</v>
      </c>
      <c r="CK90" s="211">
        <f>(DG90-SUMIF('BY HD'!$A$3:$A$42,$BE90,'BY HD'!P$3:P$42))*$BR90*SUMIF('BY HD'!$A$3:$A$42,$BE90,'BY HD'!$AR$3:$AR$42)+$BR90*SUMIF('BY HD'!$A$3:$A$42,$BE90,'BY HD'!AY$3:AY$42)</f>
        <v>1.6540521791141902</v>
      </c>
      <c r="CL90" s="211">
        <f>(DH90-SUMIF('BY HD'!$A$3:$A$42,$BE90,'BY HD'!Q$3:Q$42))*$BR90*SUMIF('BY HD'!$A$3:$A$42,$BE90,'BY HD'!$AR$3:$AR$42)+$BR90*SUMIF('BY HD'!$A$3:$A$42,$BE90,'BY HD'!AZ$3:AZ$42)</f>
        <v>277.73751350346328</v>
      </c>
      <c r="CM90" s="211">
        <f>(DI90-SUMIF('BY HD'!$A$3:$A$42,$BE90,'BY HD'!U$3:U$42))*$BR90*SUMIF('BY HD'!$A$3:$A$42,$BE90,'BY HD'!$AR$3:$AR$42)+$BR90*SUMIF('BY HD'!$A$3:$A$42,$BE90,'BY HD'!BA$3:BA$42)</f>
        <v>3.9204826626165507E-2</v>
      </c>
      <c r="CN90" s="211">
        <f>(DJ90-SUMIF('BY HD'!$A$3:$A$42,$BE90,'BY HD'!V$3:V$42))*$BR90*SUMIF('BY HD'!$A$3:$A$42,$BE90,'BY HD'!$AR$3:$AR$42)+$BR90*SUMIF('BY HD'!$A$3:$A$42,$BE90,'BY HD'!BB$3:BB$42)</f>
        <v>1.6802068554070987E-2</v>
      </c>
      <c r="CO90" s="211">
        <f t="shared" si="121"/>
        <v>5551.9751284130843</v>
      </c>
      <c r="CP90" s="211">
        <f t="shared" si="122"/>
        <v>2292.8997036455276</v>
      </c>
      <c r="CQ90" s="211">
        <f t="shared" si="111"/>
        <v>1472.2711303209089</v>
      </c>
      <c r="CR90" s="211">
        <f t="shared" si="112"/>
        <v>5.4331169198020168</v>
      </c>
      <c r="CS90" s="211">
        <f t="shared" si="113"/>
        <v>14.88325874590657</v>
      </c>
      <c r="CT90" s="211">
        <f t="shared" si="114"/>
        <v>7.0200390262056169</v>
      </c>
      <c r="CU90" s="211">
        <f t="shared" si="115"/>
        <v>3.9316098598504774</v>
      </c>
      <c r="CV90" s="211">
        <f t="shared" si="116"/>
        <v>23.047985247834092</v>
      </c>
      <c r="CW90" s="211">
        <f t="shared" si="117"/>
        <v>1719.4203612310262</v>
      </c>
      <c r="CX90" s="211">
        <f t="shared" si="118"/>
        <v>8.0781762911890809</v>
      </c>
      <c r="CY90" s="211">
        <f t="shared" si="119"/>
        <v>4.9897471248339409</v>
      </c>
      <c r="DA90" s="211">
        <f t="shared" si="123"/>
        <v>0.41546162402669634</v>
      </c>
      <c r="DB90" s="211">
        <f t="shared" si="124"/>
        <v>0.28698553948832034</v>
      </c>
      <c r="DC90" s="211">
        <f t="shared" si="125"/>
        <v>8.3426028921023364E-4</v>
      </c>
      <c r="DD90" s="211">
        <f t="shared" si="126"/>
        <v>1.946607341490545E-3</v>
      </c>
      <c r="DE90" s="211">
        <f t="shared" si="127"/>
        <v>1.3904338153503894E-3</v>
      </c>
      <c r="DF90" s="211">
        <f t="shared" si="128"/>
        <v>2.7808676307007786E-4</v>
      </c>
      <c r="DG90" s="211">
        <f t="shared" si="129"/>
        <v>5.0055617352614016E-3</v>
      </c>
      <c r="DH90" s="211">
        <f t="shared" si="130"/>
        <v>0.28531701890989991</v>
      </c>
      <c r="DI90" s="211">
        <f t="shared" si="131"/>
        <v>1.946607341490545E-3</v>
      </c>
      <c r="DJ90" s="211">
        <f t="shared" si="132"/>
        <v>8.3426028921023364E-4</v>
      </c>
    </row>
    <row r="91" spans="1:114" x14ac:dyDescent="0.25">
      <c r="A91" s="211" t="s">
        <v>6002</v>
      </c>
      <c r="B91" s="211" t="s">
        <v>6003</v>
      </c>
      <c r="C91" s="211" t="s">
        <v>5933</v>
      </c>
      <c r="D91">
        <f t="shared" si="96"/>
        <v>2636.763983615107</v>
      </c>
      <c r="E91">
        <f t="shared" si="85"/>
        <v>1158.0398152012463</v>
      </c>
      <c r="F91">
        <f t="shared" si="86"/>
        <v>523.55645350109126</v>
      </c>
      <c r="G91">
        <f t="shared" si="87"/>
        <v>-0.57138899316560854</v>
      </c>
      <c r="H91">
        <f t="shared" si="88"/>
        <v>37.757310772659814</v>
      </c>
      <c r="I91">
        <f t="shared" si="89"/>
        <v>9.6362883792419289</v>
      </c>
      <c r="J91">
        <f t="shared" si="90"/>
        <v>2.4231657354971023</v>
      </c>
      <c r="K91">
        <f t="shared" si="91"/>
        <v>17.938487050635494</v>
      </c>
      <c r="L91">
        <f t="shared" si="92"/>
        <v>879.9188514060811</v>
      </c>
      <c r="M91">
        <f t="shared" si="93"/>
        <v>3.9104630174785835</v>
      </c>
      <c r="N91">
        <f t="shared" si="93"/>
        <v>4.1545375443410242</v>
      </c>
      <c r="O91">
        <f t="shared" si="97"/>
        <v>0.43918978808771808</v>
      </c>
      <c r="P91">
        <f t="shared" si="98"/>
        <v>-2.1670084873588564E-4</v>
      </c>
      <c r="Q91">
        <f t="shared" si="99"/>
        <v>0.19856022638145823</v>
      </c>
      <c r="R91">
        <f t="shared" si="100"/>
        <v>6.8032205999875358E-3</v>
      </c>
      <c r="S91">
        <f t="shared" si="101"/>
        <v>0.33371164688000549</v>
      </c>
      <c r="T91">
        <f t="shared" si="102"/>
        <v>1.4319564059310707E-2</v>
      </c>
      <c r="U91">
        <f t="shared" si="103"/>
        <v>3.6545888972702818E-3</v>
      </c>
      <c r="V91">
        <f t="shared" si="104"/>
        <v>9.1899227634884744E-4</v>
      </c>
      <c r="W91">
        <f t="shared" si="105"/>
        <v>1.4830538651840902E-3</v>
      </c>
      <c r="X91">
        <f t="shared" si="106"/>
        <v>1.5756198014526086E-3</v>
      </c>
      <c r="Y91" s="193">
        <f t="shared" si="107"/>
        <v>0.43918978808771808</v>
      </c>
      <c r="AT91" s="193">
        <v>36</v>
      </c>
      <c r="AU91" s="198" t="s">
        <v>5935</v>
      </c>
      <c r="BB91" s="210"/>
      <c r="BC91" s="216"/>
      <c r="BE91" s="210" t="s">
        <v>6027</v>
      </c>
      <c r="BF91" s="216" t="s">
        <v>5928</v>
      </c>
      <c r="BG91" s="211">
        <f>SUMIFS('Pres Converted'!S$2:S$651,'Pres Converted'!$D$2:$D$651,$BF91,'Pres Converted'!$C$2:$C$651,"ED",'Pres Converted'!$B$2:$B$651,$BE91)</f>
        <v>103</v>
      </c>
      <c r="BH91" s="211">
        <f>SUMIFS('Pres Converted'!I$2:I$651,'Pres Converted'!$D$2:$D$651,$BF91,'Pres Converted'!$C$2:$C$651,"ED",'Pres Converted'!$B$2:$B$651,$BE91)</f>
        <v>34</v>
      </c>
      <c r="BI91" s="211">
        <f>SUMIFS('Pres Converted'!J$2:J$651,'Pres Converted'!$D$2:$D$651,$BF91,'Pres Converted'!$C$2:$C$651,"ED",'Pres Converted'!$B$2:$B$651,$BE91)</f>
        <v>50</v>
      </c>
      <c r="BJ91" s="211">
        <f>SUMIFS('Pres Converted'!K$2:K$651,'Pres Converted'!$D$2:$D$651,$BF91,'Pres Converted'!$C$2:$C$651,"ED",'Pres Converted'!$B$2:$B$651,$BE91)</f>
        <v>1</v>
      </c>
      <c r="BK91" s="211">
        <f>SUMIFS('Pres Converted'!L$2:L$651,'Pres Converted'!$D$2:$D$651,$BF91,'Pres Converted'!$C$2:$C$651,"ED",'Pres Converted'!$B$2:$B$651,$BE91)</f>
        <v>0</v>
      </c>
      <c r="BL91" s="211">
        <f>SUMIFS('Pres Converted'!M$2:M$651,'Pres Converted'!$D$2:$D$651,$BF91,'Pres Converted'!$C$2:$C$651,"ED",'Pres Converted'!$B$2:$B$651,$BE91)</f>
        <v>0</v>
      </c>
      <c r="BM91" s="211">
        <f>SUMIFS('Pres Converted'!N$2:N$651,'Pres Converted'!$D$2:$D$651,$BF91,'Pres Converted'!$C$2:$C$651,"ED",'Pres Converted'!$B$2:$B$651,$BE91)</f>
        <v>0</v>
      </c>
      <c r="BN91" s="211">
        <f>SUMIFS('Pres Converted'!O$2:O$651,'Pres Converted'!$D$2:$D$651,$BF91,'Pres Converted'!$C$2:$C$651,"ED",'Pres Converted'!$B$2:$B$651,$BE91)</f>
        <v>2</v>
      </c>
      <c r="BO91" s="211">
        <f>SUMIFS('Pres Converted'!P$2:P$651,'Pres Converted'!$D$2:$D$651,$BF91,'Pres Converted'!$C$2:$C$651,"ED",'Pres Converted'!$B$2:$B$651,$BE91)</f>
        <v>16</v>
      </c>
      <c r="BP91" s="211">
        <f>SUMIFS('Pres Converted'!Q$2:Q$651,'Pres Converted'!$D$2:$D$651,$BF91,'Pres Converted'!$C$2:$C$651,"ED",'Pres Converted'!$B$2:$B$651,$BE91)</f>
        <v>0</v>
      </c>
      <c r="BQ91" s="211">
        <f>SUMIFS('Pres Converted'!R$2:R$651,'Pres Converted'!$D$2:$D$651,$BF91,'Pres Converted'!$C$2:$C$651,"ED",'Pres Converted'!$B$2:$B$651,$BE91)</f>
        <v>0</v>
      </c>
      <c r="BR91" s="211">
        <f>BG91/SUMIF('BY HD'!$A$3:$A$42,$BE91,'BY HD'!$B$3:$B$42)</f>
        <v>2.784536361178697E-2</v>
      </c>
      <c r="BS91" s="211">
        <f>$BR91*SUMIF('BY HD'!$A$3:$A$42,$BE91,'BY HD'!W$3:W$42)</f>
        <v>35.30792105974588</v>
      </c>
      <c r="BT91" s="211">
        <f>(DA91-SUMIF('BY HD'!$A$3:$A$42,$BE91,'BY HD'!M$3:M$42))*$BR91*SUMIF('BY HD'!$A$3:$A$42,$BE91,'BY HD'!$W$3:$W$42)+$BR91*SUMIF('BY HD'!$A$3:$A$42,$BE91,'BY HD'!X$3:X$42)</f>
        <v>10.825492463019277</v>
      </c>
      <c r="BU91" s="211">
        <f>(DB91-SUMIF('BY HD'!$A$3:$A$42,$BE91,'BY HD'!O$3:O$42))*$BR91*SUMIF('BY HD'!$A$3:$A$42,$BE91,'BY HD'!$W$3:$W$42)+$BR91*SUMIF('BY HD'!$A$3:$A$42,$BE91,'BY HD'!Y$3:Y$42)</f>
        <v>16.028610276657194</v>
      </c>
      <c r="BV91" s="211">
        <f>(DC91-SUMIF('BY HD'!$A$3:$A$42,$BE91,'BY HD'!N$3:N$42))*$BR91*SUMIF('BY HD'!$A$3:$A$42,$BE91,'BY HD'!$W$3:$W$42)+$BR91*SUMIF('BY HD'!$A$3:$A$42,$BE91,'BY HD'!Z$3:Z$42)</f>
        <v>0.36030503264693603</v>
      </c>
      <c r="BW91" s="211">
        <f>(DD91-SUMIF('BY HD'!$A$3:$A$42,$BE91,'BY HD'!R$3:R$42))*$BR91*SUMIF('BY HD'!$A$3:$A$42,$BE91,'BY HD'!$W$3:$W$42)+$BR91*SUMIF('BY HD'!$A$3:$A$42,$BE91,'BY HD'!AA$3:AA$42)</f>
        <v>0.12810071710780721</v>
      </c>
      <c r="BX91" s="211">
        <f>(DE91-SUMIF('BY HD'!$A$3:$A$42,$BE91,'BY HD'!S$3:S$42))*$BR91*SUMIF('BY HD'!$A$3:$A$42,$BE91,'BY HD'!$W$3:$W$42)+$BR91*SUMIF('BY HD'!$A$3:$A$42,$BE91,'BY HD'!AB$3:AB$42)</f>
        <v>-1.9880942227285588E-2</v>
      </c>
      <c r="BY91" s="211">
        <f>(DF91-SUMIF('BY HD'!$A$3:$A$42,$BE91,'BY HD'!T$3:T$42))*$BR91*SUMIF('BY HD'!$A$3:$A$42,$BE91,'BY HD'!$W$3:$W$42)+$BR91*SUMIF('BY HD'!$A$3:$A$42,$BE91,'BY HD'!AC$3:AC$42)</f>
        <v>7.3990829667546401E-2</v>
      </c>
      <c r="BZ91" s="211">
        <f>(DG91-SUMIF('BY HD'!$A$3:$A$42,$BE91,'BY HD'!P$3:P$42))*$BR91*SUMIF('BY HD'!$A$3:$A$42,$BE91,'BY HD'!$W$3:$W$42)+$BR91*SUMIF('BY HD'!$A$3:$A$42,$BE91,'BY HD'!AD$3:AD$42)</f>
        <v>0.60606693128009792</v>
      </c>
      <c r="CA91" s="211">
        <f>(DH91-SUMIF('BY HD'!$A$3:$A$42,$BE91,'BY HD'!Q$3:Q$42))*$BR91*SUMIF('BY HD'!$A$3:$A$42,$BE91,'BY HD'!$W$3:$W$42)+$BR91*SUMIF('BY HD'!$A$3:$A$42,$BE91,'BY HD'!AE$3:AE$42)</f>
        <v>7.3171522724370899</v>
      </c>
      <c r="CB91" s="211">
        <f>(DI91-SUMIF('BY HD'!$A$3:$A$42,$BE91,'BY HD'!U$3:U$42))*$BR91*SUMIF('BY HD'!$A$3:$A$42,$BE91,'BY HD'!$W$3:$W$42)+$BR91*SUMIF('BY HD'!$A$3:$A$42,$BE91,'BY HD'!AF$3:AF$42)</f>
        <v>-3.8971464562914615E-2</v>
      </c>
      <c r="CC91" s="211">
        <f>(DJ91-SUMIF('BY HD'!$A$3:$A$42,$BE91,'BY HD'!V$3:V$42))*$BR91*SUMIF('BY HD'!$A$3:$A$42,$BE91,'BY HD'!$W$3:$W$42)+$BR91*SUMIF('BY HD'!$A$3:$A$42,$BE91,'BY HD'!AG$3:AG$42)</f>
        <v>2.7054943720130405E-2</v>
      </c>
      <c r="CD91" s="211">
        <f>$BR91*SUMIF('BY HD'!$A$3:$A$42,$BE91,'BY HD'!AR$3:AR$42)</f>
        <v>20.716950527169505</v>
      </c>
      <c r="CE91" s="211">
        <f>(DA91-SUMIF('BY HD'!$A$3:$A$42,$BE91,'BY HD'!M$3:M$42))*$BR91*SUMIF('BY HD'!$A$3:$A$42,$BE91,'BY HD'!$AR$3:$AR$42)+$BR91*SUMIF('BY HD'!$A$3:$A$42,$BE91,'BY HD'!AS$3:AS$42)</f>
        <v>7.2748038914530957</v>
      </c>
      <c r="CF91" s="211">
        <f>(DB91-SUMIF('BY HD'!$A$3:$A$42,$BE91,'BY HD'!O$3:O$42))*$BR91*SUMIF('BY HD'!$A$3:$A$42,$BE91,'BY HD'!$AR$3:$AR$42)+$BR91*SUMIF('BY HD'!$A$3:$A$42,$BE91,'BY HD'!AT$3:AT$42)</f>
        <v>7.7002594024337911</v>
      </c>
      <c r="CG91" s="211">
        <f>(DC91-SUMIF('BY HD'!$A$3:$A$42,$BE91,'BY HD'!N$3:N$42))*$BR91*SUMIF('BY HD'!$A$3:$A$42,$BE91,'BY HD'!$AR$3:$AR$42)+$BR91*SUMIF('BY HD'!$A$3:$A$42,$BE91,'BY HD'!AU$3:AU$42)</f>
        <v>0.20657804755104675</v>
      </c>
      <c r="CH91" s="211">
        <f>(DD91-SUMIF('BY HD'!$A$3:$A$42,$BE91,'BY HD'!R$3:R$42))*$BR91*SUMIF('BY HD'!$A$3:$A$42,$BE91,'BY HD'!$AR$3:$AR$42)+$BR91*SUMIF('BY HD'!$A$3:$A$42,$BE91,'BY HD'!AV$3:AV$42)</f>
        <v>-1.1359463014378627E-2</v>
      </c>
      <c r="CI91" s="211">
        <f>(DE91-SUMIF('BY HD'!$A$3:$A$42,$BE91,'BY HD'!S$3:S$42))*$BR91*SUMIF('BY HD'!$A$3:$A$42,$BE91,'BY HD'!$AR$3:$AR$42)+$BR91*SUMIF('BY HD'!$A$3:$A$42,$BE91,'BY HD'!AW$3:AW$42)</f>
        <v>-1.580839783313151E-4</v>
      </c>
      <c r="CJ91" s="211">
        <f>(DF91-SUMIF('BY HD'!$A$3:$A$42,$BE91,'BY HD'!T$3:T$42))*$BR91*SUMIF('BY HD'!$A$3:$A$42,$BE91,'BY HD'!$AR$3:$AR$42)+$BR91*SUMIF('BY HD'!$A$3:$A$42,$BE91,'BY HD'!AX$3:AX$42)</f>
        <v>-5.6006895180236568E-3</v>
      </c>
      <c r="CK91" s="211">
        <f>(DG91-SUMIF('BY HD'!$A$3:$A$42,$BE91,'BY HD'!P$3:P$42))*$BR91*SUMIF('BY HD'!$A$3:$A$42,$BE91,'BY HD'!$AR$3:$AR$42)+$BR91*SUMIF('BY HD'!$A$3:$A$42,$BE91,'BY HD'!AY$3:AY$42)</f>
        <v>0.34594782088580961</v>
      </c>
      <c r="CL91" s="211">
        <f>(DH91-SUMIF('BY HD'!$A$3:$A$42,$BE91,'BY HD'!Q$3:Q$42))*$BR91*SUMIF('BY HD'!$A$3:$A$42,$BE91,'BY HD'!$AR$3:$AR$42)+$BR91*SUMIF('BY HD'!$A$3:$A$42,$BE91,'BY HD'!AZ$3:AZ$42)</f>
        <v>5.2624864965367326</v>
      </c>
      <c r="CM91" s="211">
        <f>(DI91-SUMIF('BY HD'!$A$3:$A$42,$BE91,'BY HD'!U$3:U$42))*$BR91*SUMIF('BY HD'!$A$3:$A$42,$BE91,'BY HD'!$AR$3:$AR$42)+$BR91*SUMIF('BY HD'!$A$3:$A$42,$BE91,'BY HD'!BA$3:BA$42)</f>
        <v>-3.9204826626165597E-2</v>
      </c>
      <c r="CN91" s="211">
        <f>(DJ91-SUMIF('BY HD'!$A$3:$A$42,$BE91,'BY HD'!V$3:V$42))*$BR91*SUMIF('BY HD'!$A$3:$A$42,$BE91,'BY HD'!$AR$3:$AR$42)+$BR91*SUMIF('BY HD'!$A$3:$A$42,$BE91,'BY HD'!BB$3:BB$42)</f>
        <v>-1.680206855407097E-2</v>
      </c>
      <c r="CO91" s="211">
        <f t="shared" si="121"/>
        <v>159.02487158691537</v>
      </c>
      <c r="CP91" s="211">
        <f t="shared" si="122"/>
        <v>52.10029635447237</v>
      </c>
      <c r="CQ91" s="211">
        <f t="shared" si="111"/>
        <v>73.728869679090991</v>
      </c>
      <c r="CR91" s="211">
        <f t="shared" si="112"/>
        <v>1.5668830801979827</v>
      </c>
      <c r="CS91" s="211">
        <f t="shared" si="113"/>
        <v>0.11674125409342859</v>
      </c>
      <c r="CT91" s="211">
        <f t="shared" si="114"/>
        <v>-2.0039026205616903E-2</v>
      </c>
      <c r="CU91" s="211">
        <f t="shared" si="115"/>
        <v>6.8390140149522743E-2</v>
      </c>
      <c r="CV91" s="211">
        <f t="shared" si="116"/>
        <v>2.9520147521659075</v>
      </c>
      <c r="CW91" s="211">
        <f t="shared" si="117"/>
        <v>28.579638768973822</v>
      </c>
      <c r="CX91" s="211">
        <f t="shared" si="118"/>
        <v>-7.8176291189080205E-2</v>
      </c>
      <c r="CY91" s="211">
        <f t="shared" si="119"/>
        <v>1.0252875166059435E-2</v>
      </c>
      <c r="DA91" s="211">
        <f t="shared" si="123"/>
        <v>0.3300970873786408</v>
      </c>
      <c r="DB91" s="211">
        <f t="shared" si="124"/>
        <v>0.4854368932038835</v>
      </c>
      <c r="DC91" s="211">
        <f t="shared" si="125"/>
        <v>9.7087378640776691E-3</v>
      </c>
      <c r="DD91" s="211">
        <f t="shared" si="126"/>
        <v>0</v>
      </c>
      <c r="DE91" s="211">
        <f t="shared" si="127"/>
        <v>0</v>
      </c>
      <c r="DF91" s="211">
        <f t="shared" si="128"/>
        <v>0</v>
      </c>
      <c r="DG91" s="211">
        <f t="shared" si="129"/>
        <v>1.9417475728155338E-2</v>
      </c>
      <c r="DH91" s="211">
        <f t="shared" si="130"/>
        <v>0.1553398058252427</v>
      </c>
      <c r="DI91" s="211">
        <f t="shared" si="131"/>
        <v>0</v>
      </c>
      <c r="DJ91" s="211">
        <f t="shared" si="132"/>
        <v>0</v>
      </c>
    </row>
    <row r="92" spans="1:114" x14ac:dyDescent="0.25">
      <c r="A92" s="211" t="s">
        <v>6004</v>
      </c>
      <c r="B92" s="211" t="s">
        <v>6005</v>
      </c>
      <c r="C92" s="211" t="s">
        <v>5934</v>
      </c>
      <c r="D92">
        <f t="shared" si="96"/>
        <v>5027.3528886168342</v>
      </c>
      <c r="E92">
        <f t="shared" si="85"/>
        <v>1976.6669525401858</v>
      </c>
      <c r="F92">
        <f t="shared" si="86"/>
        <v>1303.1921058895371</v>
      </c>
      <c r="G92">
        <f t="shared" si="87"/>
        <v>5.7230764643968737</v>
      </c>
      <c r="H92">
        <f t="shared" si="88"/>
        <v>56.140969797561169</v>
      </c>
      <c r="I92">
        <f t="shared" si="89"/>
        <v>8.674649844204362</v>
      </c>
      <c r="J92">
        <f t="shared" si="90"/>
        <v>5.51136954698792</v>
      </c>
      <c r="K92">
        <f t="shared" si="91"/>
        <v>35.147682380150378</v>
      </c>
      <c r="L92">
        <f t="shared" si="92"/>
        <v>1614.2727297568151</v>
      </c>
      <c r="M92">
        <f t="shared" si="93"/>
        <v>19.255015522497974</v>
      </c>
      <c r="N92">
        <f t="shared" si="93"/>
        <v>2.7683368744977916</v>
      </c>
      <c r="O92">
        <f t="shared" si="97"/>
        <v>0.3931824553267082</v>
      </c>
      <c r="P92">
        <f t="shared" si="98"/>
        <v>1.1383876547348265E-3</v>
      </c>
      <c r="Q92">
        <f t="shared" si="99"/>
        <v>0.25922033618135004</v>
      </c>
      <c r="R92">
        <f t="shared" si="100"/>
        <v>6.9912900802594127E-3</v>
      </c>
      <c r="S92">
        <f t="shared" si="101"/>
        <v>0.32109795463372509</v>
      </c>
      <c r="T92">
        <f t="shared" si="102"/>
        <v>1.1167103452132465E-2</v>
      </c>
      <c r="U92">
        <f t="shared" si="103"/>
        <v>1.7254905387377732E-3</v>
      </c>
      <c r="V92">
        <f t="shared" si="104"/>
        <v>1.0962766428167434E-3</v>
      </c>
      <c r="W92">
        <f t="shared" si="105"/>
        <v>3.8300505154702934E-3</v>
      </c>
      <c r="X92">
        <f t="shared" si="106"/>
        <v>5.506549740651762E-4</v>
      </c>
      <c r="Y92" s="193">
        <f t="shared" si="107"/>
        <v>0.3931824553267082</v>
      </c>
      <c r="AT92" s="193">
        <v>36</v>
      </c>
      <c r="AU92" s="198" t="s">
        <v>5936</v>
      </c>
      <c r="BB92" s="211"/>
      <c r="BC92" s="211"/>
      <c r="BE92" s="211" t="s">
        <v>6028</v>
      </c>
      <c r="BF92" s="211" t="s">
        <v>5928</v>
      </c>
      <c r="BG92" s="211">
        <f>SUMIFS('Pres Converted'!S$2:S$651,'Pres Converted'!$D$2:$D$651,$BF92,'Pres Converted'!$C$2:$C$651,"ED",'Pres Converted'!$B$2:$B$651,$BE92)</f>
        <v>4654</v>
      </c>
      <c r="BH92" s="211">
        <f>SUMIFS('Pres Converted'!I$2:I$651,'Pres Converted'!$D$2:$D$651,$BF92,'Pres Converted'!$C$2:$C$651,"ED",'Pres Converted'!$B$2:$B$651,$BE92)</f>
        <v>1533</v>
      </c>
      <c r="BI92" s="211">
        <f>SUMIFS('Pres Converted'!J$2:J$651,'Pres Converted'!$D$2:$D$651,$BF92,'Pres Converted'!$C$2:$C$651,"ED",'Pres Converted'!$B$2:$B$651,$BE92)</f>
        <v>1488</v>
      </c>
      <c r="BJ92" s="211">
        <f>SUMIFS('Pres Converted'!K$2:K$651,'Pres Converted'!$D$2:$D$651,$BF92,'Pres Converted'!$C$2:$C$651,"ED",'Pres Converted'!$B$2:$B$651,$BE92)</f>
        <v>11</v>
      </c>
      <c r="BK92" s="211">
        <f>SUMIFS('Pres Converted'!L$2:L$651,'Pres Converted'!$D$2:$D$651,$BF92,'Pres Converted'!$C$2:$C$651,"ED",'Pres Converted'!$B$2:$B$651,$BE92)</f>
        <v>27</v>
      </c>
      <c r="BL92" s="211">
        <f>SUMIFS('Pres Converted'!M$2:M$651,'Pres Converted'!$D$2:$D$651,$BF92,'Pres Converted'!$C$2:$C$651,"ED",'Pres Converted'!$B$2:$B$651,$BE92)</f>
        <v>13</v>
      </c>
      <c r="BM92" s="211">
        <f>SUMIFS('Pres Converted'!N$2:N$651,'Pres Converted'!$D$2:$D$651,$BF92,'Pres Converted'!$C$2:$C$651,"ED",'Pres Converted'!$B$2:$B$651,$BE92)</f>
        <v>7</v>
      </c>
      <c r="BN92" s="211">
        <f>SUMIFS('Pres Converted'!O$2:O$651,'Pres Converted'!$D$2:$D$651,$BF92,'Pres Converted'!$C$2:$C$651,"ED",'Pres Converted'!$B$2:$B$651,$BE92)</f>
        <v>75</v>
      </c>
      <c r="BO92" s="211">
        <f>SUMIFS('Pres Converted'!P$2:P$651,'Pres Converted'!$D$2:$D$651,$BF92,'Pres Converted'!$C$2:$C$651,"ED",'Pres Converted'!$B$2:$B$651,$BE92)</f>
        <v>1490</v>
      </c>
      <c r="BP92" s="211">
        <f>SUMIFS('Pres Converted'!Q$2:Q$651,'Pres Converted'!$D$2:$D$651,$BF92,'Pres Converted'!$C$2:$C$651,"ED",'Pres Converted'!$B$2:$B$651,$BE92)</f>
        <v>4</v>
      </c>
      <c r="BQ92" s="211">
        <f>SUMIFS('Pres Converted'!R$2:R$651,'Pres Converted'!$D$2:$D$651,$BF92,'Pres Converted'!$C$2:$C$651,"ED",'Pres Converted'!$B$2:$B$651,$BE92)</f>
        <v>6</v>
      </c>
      <c r="BR92" s="211">
        <f>BG92/SUMIF('BY HD'!$A$3:$A$42,$BE92,'BY HD'!$B$3:$B$42)</f>
        <v>1</v>
      </c>
      <c r="BS92" s="211">
        <f>$BR92*SUMIF('BY HD'!$A$3:$A$42,$BE92,'BY HD'!W$3:W$42)</f>
        <v>1207</v>
      </c>
      <c r="BT92" s="211">
        <f>(DA92-SUMIF('BY HD'!$A$3:$A$42,$BE92,'BY HD'!M$3:M$42))*$BR92*SUMIF('BY HD'!$A$3:$A$42,$BE92,'BY HD'!$W$3:$W$42)+$BR92*SUMIF('BY HD'!$A$3:$A$42,$BE92,'BY HD'!X$3:X$42)</f>
        <v>406</v>
      </c>
      <c r="BU92" s="211">
        <f>(DB92-SUMIF('BY HD'!$A$3:$A$42,$BE92,'BY HD'!O$3:O$42))*$BR92*SUMIF('BY HD'!$A$3:$A$42,$BE92,'BY HD'!$W$3:$W$42)+$BR92*SUMIF('BY HD'!$A$3:$A$42,$BE92,'BY HD'!Y$3:Y$42)</f>
        <v>400</v>
      </c>
      <c r="BV92" s="211">
        <f>(DC92-SUMIF('BY HD'!$A$3:$A$42,$BE92,'BY HD'!N$3:N$42))*$BR92*SUMIF('BY HD'!$A$3:$A$42,$BE92,'BY HD'!$W$3:$W$42)+$BR92*SUMIF('BY HD'!$A$3:$A$42,$BE92,'BY HD'!Z$3:Z$42)</f>
        <v>0</v>
      </c>
      <c r="BW92" s="211">
        <f>(DD92-SUMIF('BY HD'!$A$3:$A$42,$BE92,'BY HD'!R$3:R$42))*$BR92*SUMIF('BY HD'!$A$3:$A$42,$BE92,'BY HD'!$W$3:$W$42)+$BR92*SUMIF('BY HD'!$A$3:$A$42,$BE92,'BY HD'!AA$3:AA$42)</f>
        <v>11</v>
      </c>
      <c r="BX92" s="211">
        <f>(DE92-SUMIF('BY HD'!$A$3:$A$42,$BE92,'BY HD'!S$3:S$42))*$BR92*SUMIF('BY HD'!$A$3:$A$42,$BE92,'BY HD'!$W$3:$W$42)+$BR92*SUMIF('BY HD'!$A$3:$A$42,$BE92,'BY HD'!AB$3:AB$42)</f>
        <v>3</v>
      </c>
      <c r="BY92" s="211">
        <f>(DF92-SUMIF('BY HD'!$A$3:$A$42,$BE92,'BY HD'!T$3:T$42))*$BR92*SUMIF('BY HD'!$A$3:$A$42,$BE92,'BY HD'!$W$3:$W$42)+$BR92*SUMIF('BY HD'!$A$3:$A$42,$BE92,'BY HD'!AC$3:AC$42)</f>
        <v>1</v>
      </c>
      <c r="BZ92" s="211">
        <f>(DG92-SUMIF('BY HD'!$A$3:$A$42,$BE92,'BY HD'!P$3:P$42))*$BR92*SUMIF('BY HD'!$A$3:$A$42,$BE92,'BY HD'!$W$3:$W$42)+$BR92*SUMIF('BY HD'!$A$3:$A$42,$BE92,'BY HD'!AD$3:AD$42)</f>
        <v>13</v>
      </c>
      <c r="CA92" s="211">
        <f>(DH92-SUMIF('BY HD'!$A$3:$A$42,$BE92,'BY HD'!Q$3:Q$42))*$BR92*SUMIF('BY HD'!$A$3:$A$42,$BE92,'BY HD'!$W$3:$W$42)+$BR92*SUMIF('BY HD'!$A$3:$A$42,$BE92,'BY HD'!AE$3:AE$42)</f>
        <v>372</v>
      </c>
      <c r="CB92" s="211">
        <f>(DI92-SUMIF('BY HD'!$A$3:$A$42,$BE92,'BY HD'!U$3:U$42))*$BR92*SUMIF('BY HD'!$A$3:$A$42,$BE92,'BY HD'!$W$3:$W$42)+$BR92*SUMIF('BY HD'!$A$3:$A$42,$BE92,'BY HD'!AF$3:AF$42)</f>
        <v>0</v>
      </c>
      <c r="CC92" s="211">
        <f>(DJ92-SUMIF('BY HD'!$A$3:$A$42,$BE92,'BY HD'!V$3:V$42))*$BR92*SUMIF('BY HD'!$A$3:$A$42,$BE92,'BY HD'!$W$3:$W$42)+$BR92*SUMIF('BY HD'!$A$3:$A$42,$BE92,'BY HD'!AG$3:AG$42)</f>
        <v>1</v>
      </c>
      <c r="CD92" s="211">
        <f>$BR92*SUMIF('BY HD'!$A$3:$A$42,$BE92,'BY HD'!AR$3:AR$42)</f>
        <v>843</v>
      </c>
      <c r="CE92" s="211">
        <f>(DA92-SUMIF('BY HD'!$A$3:$A$42,$BE92,'BY HD'!M$3:M$42))*$BR92*SUMIF('BY HD'!$A$3:$A$42,$BE92,'BY HD'!$AR$3:$AR$42)+$BR92*SUMIF('BY HD'!$A$3:$A$42,$BE92,'BY HD'!AS$3:AS$42)</f>
        <v>234</v>
      </c>
      <c r="CF92" s="211">
        <f>(DB92-SUMIF('BY HD'!$A$3:$A$42,$BE92,'BY HD'!O$3:O$42))*$BR92*SUMIF('BY HD'!$A$3:$A$42,$BE92,'BY HD'!$AR$3:$AR$42)+$BR92*SUMIF('BY HD'!$A$3:$A$42,$BE92,'BY HD'!AT$3:AT$42)</f>
        <v>200</v>
      </c>
      <c r="CG92" s="211">
        <f>(DC92-SUMIF('BY HD'!$A$3:$A$42,$BE92,'BY HD'!N$3:N$42))*$BR92*SUMIF('BY HD'!$A$3:$A$42,$BE92,'BY HD'!$AR$3:$AR$42)+$BR92*SUMIF('BY HD'!$A$3:$A$42,$BE92,'BY HD'!AU$3:AU$42)</f>
        <v>1</v>
      </c>
      <c r="CH92" s="211">
        <f>(DD92-SUMIF('BY HD'!$A$3:$A$42,$BE92,'BY HD'!R$3:R$42))*$BR92*SUMIF('BY HD'!$A$3:$A$42,$BE92,'BY HD'!$AR$3:$AR$42)+$BR92*SUMIF('BY HD'!$A$3:$A$42,$BE92,'BY HD'!AV$3:AV$42)</f>
        <v>8</v>
      </c>
      <c r="CI92" s="211">
        <f>(DE92-SUMIF('BY HD'!$A$3:$A$42,$BE92,'BY HD'!S$3:S$42))*$BR92*SUMIF('BY HD'!$A$3:$A$42,$BE92,'BY HD'!$AR$3:$AR$42)+$BR92*SUMIF('BY HD'!$A$3:$A$42,$BE92,'BY HD'!AW$3:AW$42)</f>
        <v>4</v>
      </c>
      <c r="CJ92" s="211">
        <f>(DF92-SUMIF('BY HD'!$A$3:$A$42,$BE92,'BY HD'!T$3:T$42))*$BR92*SUMIF('BY HD'!$A$3:$A$42,$BE92,'BY HD'!$AR$3:$AR$42)+$BR92*SUMIF('BY HD'!$A$3:$A$42,$BE92,'BY HD'!AX$3:AX$42)</f>
        <v>2</v>
      </c>
      <c r="CK92" s="211">
        <f>(DG92-SUMIF('BY HD'!$A$3:$A$42,$BE92,'BY HD'!P$3:P$42))*$BR92*SUMIF('BY HD'!$A$3:$A$42,$BE92,'BY HD'!$AR$3:$AR$42)+$BR92*SUMIF('BY HD'!$A$3:$A$42,$BE92,'BY HD'!AY$3:AY$42)</f>
        <v>10</v>
      </c>
      <c r="CL92" s="211">
        <f>(DH92-SUMIF('BY HD'!$A$3:$A$42,$BE92,'BY HD'!Q$3:Q$42))*$BR92*SUMIF('BY HD'!$A$3:$A$42,$BE92,'BY HD'!$AR$3:$AR$42)+$BR92*SUMIF('BY HD'!$A$3:$A$42,$BE92,'BY HD'!AZ$3:AZ$42)</f>
        <v>382</v>
      </c>
      <c r="CM92" s="211">
        <f>(DI92-SUMIF('BY HD'!$A$3:$A$42,$BE92,'BY HD'!U$3:U$42))*$BR92*SUMIF('BY HD'!$A$3:$A$42,$BE92,'BY HD'!$AR$3:$AR$42)+$BR92*SUMIF('BY HD'!$A$3:$A$42,$BE92,'BY HD'!BA$3:BA$42)</f>
        <v>0</v>
      </c>
      <c r="CN92" s="211">
        <f>(DJ92-SUMIF('BY HD'!$A$3:$A$42,$BE92,'BY HD'!V$3:V$42))*$BR92*SUMIF('BY HD'!$A$3:$A$42,$BE92,'BY HD'!$AR$3:$AR$42)+$BR92*SUMIF('BY HD'!$A$3:$A$42,$BE92,'BY HD'!BB$3:BB$42)</f>
        <v>2</v>
      </c>
      <c r="CO92" s="211">
        <f t="shared" si="121"/>
        <v>6704</v>
      </c>
      <c r="CP92" s="211">
        <f t="shared" si="122"/>
        <v>2173</v>
      </c>
      <c r="CQ92" s="211">
        <f t="shared" si="111"/>
        <v>2088</v>
      </c>
      <c r="CR92" s="211">
        <f t="shared" si="112"/>
        <v>12</v>
      </c>
      <c r="CS92" s="211">
        <f t="shared" si="113"/>
        <v>46</v>
      </c>
      <c r="CT92" s="211">
        <f t="shared" si="114"/>
        <v>20</v>
      </c>
      <c r="CU92" s="211">
        <f t="shared" si="115"/>
        <v>10</v>
      </c>
      <c r="CV92" s="211">
        <f t="shared" si="116"/>
        <v>98</v>
      </c>
      <c r="CW92" s="211">
        <f t="shared" si="117"/>
        <v>2244</v>
      </c>
      <c r="CX92" s="211">
        <f t="shared" si="118"/>
        <v>4</v>
      </c>
      <c r="CY92" s="211">
        <f t="shared" si="119"/>
        <v>9</v>
      </c>
      <c r="DA92" s="211">
        <f t="shared" si="123"/>
        <v>0.32939406961753331</v>
      </c>
      <c r="DB92" s="211">
        <f t="shared" si="124"/>
        <v>0.31972496776966053</v>
      </c>
      <c r="DC92" s="211">
        <f t="shared" si="125"/>
        <v>2.363558229480017E-3</v>
      </c>
      <c r="DD92" s="211">
        <f t="shared" si="126"/>
        <v>5.8014611087236784E-3</v>
      </c>
      <c r="DE92" s="211">
        <f t="shared" si="127"/>
        <v>2.7932960893854749E-3</v>
      </c>
      <c r="DF92" s="211">
        <f t="shared" si="128"/>
        <v>1.5040825096691017E-3</v>
      </c>
      <c r="DG92" s="211">
        <f t="shared" si="129"/>
        <v>1.6115169746454664E-2</v>
      </c>
      <c r="DH92" s="211">
        <f t="shared" si="130"/>
        <v>0.32015470562956594</v>
      </c>
      <c r="DI92" s="211">
        <f t="shared" si="131"/>
        <v>8.5947571981091536E-4</v>
      </c>
      <c r="DJ92" s="211">
        <f t="shared" si="132"/>
        <v>1.289213579716373E-3</v>
      </c>
    </row>
    <row r="93" spans="1:114" x14ac:dyDescent="0.25">
      <c r="A93" s="211" t="s">
        <v>6006</v>
      </c>
      <c r="B93" s="211" t="s">
        <v>6007</v>
      </c>
      <c r="C93" s="211" t="s">
        <v>5937</v>
      </c>
      <c r="D93">
        <f t="shared" si="96"/>
        <v>1774.4592592592594</v>
      </c>
      <c r="E93">
        <f t="shared" si="85"/>
        <v>758.88001371742109</v>
      </c>
      <c r="F93">
        <f t="shared" si="86"/>
        <v>701.29255144032925</v>
      </c>
      <c r="G93">
        <f t="shared" si="87"/>
        <v>2.96161865569273</v>
      </c>
      <c r="H93">
        <f t="shared" si="88"/>
        <v>4.1506447187928668</v>
      </c>
      <c r="I93">
        <f t="shared" si="89"/>
        <v>7.9679561042524005</v>
      </c>
      <c r="J93">
        <f t="shared" si="90"/>
        <v>5.1387517146776407</v>
      </c>
      <c r="K93">
        <f t="shared" si="91"/>
        <v>7.2068449931412895</v>
      </c>
      <c r="L93">
        <f t="shared" si="92"/>
        <v>275.1242524005487</v>
      </c>
      <c r="M93">
        <f t="shared" si="93"/>
        <v>11.098875171467764</v>
      </c>
      <c r="N93">
        <f t="shared" si="93"/>
        <v>0.63775034293552813</v>
      </c>
      <c r="O93">
        <f t="shared" si="97"/>
        <v>0.42766832191696097</v>
      </c>
      <c r="P93">
        <f t="shared" si="98"/>
        <v>1.6690260090440427E-3</v>
      </c>
      <c r="Q93">
        <f t="shared" si="99"/>
        <v>0.39521479446819247</v>
      </c>
      <c r="R93">
        <f t="shared" si="100"/>
        <v>4.0614316477177144E-3</v>
      </c>
      <c r="S93">
        <f t="shared" si="101"/>
        <v>0.15504681269233433</v>
      </c>
      <c r="T93">
        <f t="shared" si="102"/>
        <v>2.3391039817535941E-3</v>
      </c>
      <c r="U93">
        <f t="shared" si="103"/>
        <v>4.4903573089520189E-3</v>
      </c>
      <c r="V93">
        <f t="shared" si="104"/>
        <v>2.8959536195960855E-3</v>
      </c>
      <c r="W93">
        <f t="shared" si="105"/>
        <v>6.2547928973590199E-3</v>
      </c>
      <c r="X93">
        <f t="shared" si="106"/>
        <v>3.5940545808966861E-4</v>
      </c>
      <c r="Y93" s="193">
        <f t="shared" si="107"/>
        <v>0.42766832191696097</v>
      </c>
      <c r="AT93" s="193">
        <v>35</v>
      </c>
      <c r="AU93" s="198" t="s">
        <v>5936</v>
      </c>
      <c r="BB93" s="211"/>
      <c r="BC93" s="211"/>
      <c r="BE93" s="211" t="s">
        <v>6029</v>
      </c>
      <c r="BF93" s="211" t="s">
        <v>5928</v>
      </c>
      <c r="BG93" s="211">
        <f>SUMIFS('Pres Converted'!S$2:S$651,'Pres Converted'!$D$2:$D$651,$BF93,'Pres Converted'!$C$2:$C$651,"ED",'Pres Converted'!$B$2:$B$651,$BE93)</f>
        <v>4553</v>
      </c>
      <c r="BH93" s="211">
        <f>SUMIFS('Pres Converted'!I$2:I$651,'Pres Converted'!$D$2:$D$651,$BF93,'Pres Converted'!$C$2:$C$651,"ED",'Pres Converted'!$B$2:$B$651,$BE93)</f>
        <v>1832</v>
      </c>
      <c r="BI93" s="211">
        <f>SUMIFS('Pres Converted'!J$2:J$651,'Pres Converted'!$D$2:$D$651,$BF93,'Pres Converted'!$C$2:$C$651,"ED",'Pres Converted'!$B$2:$B$651,$BE93)</f>
        <v>1103</v>
      </c>
      <c r="BJ93" s="211">
        <f>SUMIFS('Pres Converted'!K$2:K$651,'Pres Converted'!$D$2:$D$651,$BF93,'Pres Converted'!$C$2:$C$651,"ED",'Pres Converted'!$B$2:$B$651,$BE93)</f>
        <v>5</v>
      </c>
      <c r="BK93" s="211">
        <f>SUMIFS('Pres Converted'!L$2:L$651,'Pres Converted'!$D$2:$D$651,$BF93,'Pres Converted'!$C$2:$C$651,"ED",'Pres Converted'!$B$2:$B$651,$BE93)</f>
        <v>15</v>
      </c>
      <c r="BL93" s="211">
        <f>SUMIFS('Pres Converted'!M$2:M$651,'Pres Converted'!$D$2:$D$651,$BF93,'Pres Converted'!$C$2:$C$651,"ED",'Pres Converted'!$B$2:$B$651,$BE93)</f>
        <v>3</v>
      </c>
      <c r="BM93" s="211">
        <f>SUMIFS('Pres Converted'!N$2:N$651,'Pres Converted'!$D$2:$D$651,$BF93,'Pres Converted'!$C$2:$C$651,"ED",'Pres Converted'!$B$2:$B$651,$BE93)</f>
        <v>7</v>
      </c>
      <c r="BN93" s="211">
        <f>SUMIFS('Pres Converted'!O$2:O$651,'Pres Converted'!$D$2:$D$651,$BF93,'Pres Converted'!$C$2:$C$651,"ED",'Pres Converted'!$B$2:$B$651,$BE93)</f>
        <v>36</v>
      </c>
      <c r="BO93" s="211">
        <f>SUMIFS('Pres Converted'!P$2:P$651,'Pres Converted'!$D$2:$D$651,$BF93,'Pres Converted'!$C$2:$C$651,"ED",'Pres Converted'!$B$2:$B$651,$BE93)</f>
        <v>1538</v>
      </c>
      <c r="BP93" s="211">
        <f>SUMIFS('Pres Converted'!Q$2:Q$651,'Pres Converted'!$D$2:$D$651,$BF93,'Pres Converted'!$C$2:$C$651,"ED",'Pres Converted'!$B$2:$B$651,$BE93)</f>
        <v>4</v>
      </c>
      <c r="BQ93" s="211">
        <f>SUMIFS('Pres Converted'!R$2:R$651,'Pres Converted'!$D$2:$D$651,$BF93,'Pres Converted'!$C$2:$C$651,"ED",'Pres Converted'!$B$2:$B$651,$BE93)</f>
        <v>10</v>
      </c>
      <c r="BR93" s="211">
        <f>BG93/SUMIF('BY HD'!$A$3:$A$42,$BE93,'BY HD'!$B$3:$B$42)</f>
        <v>1</v>
      </c>
      <c r="BS93" s="211">
        <f>$BR93*SUMIF('BY HD'!$A$3:$A$42,$BE93,'BY HD'!W$3:W$42)</f>
        <v>1033</v>
      </c>
      <c r="BT93" s="211">
        <f>(DA93-SUMIF('BY HD'!$A$3:$A$42,$BE93,'BY HD'!M$3:M$42))*$BR93*SUMIF('BY HD'!$A$3:$A$42,$BE93,'BY HD'!$W$3:$W$42)+$BR93*SUMIF('BY HD'!$A$3:$A$42,$BE93,'BY HD'!X$3:X$42)</f>
        <v>382</v>
      </c>
      <c r="BU93" s="211">
        <f>(DB93-SUMIF('BY HD'!$A$3:$A$42,$BE93,'BY HD'!O$3:O$42))*$BR93*SUMIF('BY HD'!$A$3:$A$42,$BE93,'BY HD'!$W$3:$W$42)+$BR93*SUMIF('BY HD'!$A$3:$A$42,$BE93,'BY HD'!Y$3:Y$42)</f>
        <v>269</v>
      </c>
      <c r="BV93" s="211">
        <f>(DC93-SUMIF('BY HD'!$A$3:$A$42,$BE93,'BY HD'!N$3:N$42))*$BR93*SUMIF('BY HD'!$A$3:$A$42,$BE93,'BY HD'!$W$3:$W$42)+$BR93*SUMIF('BY HD'!$A$3:$A$42,$BE93,'BY HD'!Z$3:Z$42)</f>
        <v>1</v>
      </c>
      <c r="BW93" s="211">
        <f>(DD93-SUMIF('BY HD'!$A$3:$A$42,$BE93,'BY HD'!R$3:R$42))*$BR93*SUMIF('BY HD'!$A$3:$A$42,$BE93,'BY HD'!$W$3:$W$42)+$BR93*SUMIF('BY HD'!$A$3:$A$42,$BE93,'BY HD'!AA$3:AA$42)</f>
        <v>11</v>
      </c>
      <c r="BX93" s="211">
        <f>(DE93-SUMIF('BY HD'!$A$3:$A$42,$BE93,'BY HD'!S$3:S$42))*$BR93*SUMIF('BY HD'!$A$3:$A$42,$BE93,'BY HD'!$W$3:$W$42)+$BR93*SUMIF('BY HD'!$A$3:$A$42,$BE93,'BY HD'!AB$3:AB$42)</f>
        <v>1</v>
      </c>
      <c r="BY93" s="211">
        <f>(DF93-SUMIF('BY HD'!$A$3:$A$42,$BE93,'BY HD'!T$3:T$42))*$BR93*SUMIF('BY HD'!$A$3:$A$42,$BE93,'BY HD'!$W$3:$W$42)+$BR93*SUMIF('BY HD'!$A$3:$A$42,$BE93,'BY HD'!AC$3:AC$42)</f>
        <v>3</v>
      </c>
      <c r="BZ93" s="211">
        <f>(DG93-SUMIF('BY HD'!$A$3:$A$42,$BE93,'BY HD'!P$3:P$42))*$BR93*SUMIF('BY HD'!$A$3:$A$42,$BE93,'BY HD'!$W$3:$W$42)+$BR93*SUMIF('BY HD'!$A$3:$A$42,$BE93,'BY HD'!AD$3:AD$42)</f>
        <v>9</v>
      </c>
      <c r="CA93" s="211">
        <f>(DH93-SUMIF('BY HD'!$A$3:$A$42,$BE93,'BY HD'!Q$3:Q$42))*$BR93*SUMIF('BY HD'!$A$3:$A$42,$BE93,'BY HD'!$W$3:$W$42)+$BR93*SUMIF('BY HD'!$A$3:$A$42,$BE93,'BY HD'!AE$3:AE$42)</f>
        <v>355</v>
      </c>
      <c r="CB93" s="211">
        <f>(DI93-SUMIF('BY HD'!$A$3:$A$42,$BE93,'BY HD'!U$3:U$42))*$BR93*SUMIF('BY HD'!$A$3:$A$42,$BE93,'BY HD'!$W$3:$W$42)+$BR93*SUMIF('BY HD'!$A$3:$A$42,$BE93,'BY HD'!AF$3:AF$42)</f>
        <v>2</v>
      </c>
      <c r="CC93" s="211">
        <f>(DJ93-SUMIF('BY HD'!$A$3:$A$42,$BE93,'BY HD'!V$3:V$42))*$BR93*SUMIF('BY HD'!$A$3:$A$42,$BE93,'BY HD'!$W$3:$W$42)+$BR93*SUMIF('BY HD'!$A$3:$A$42,$BE93,'BY HD'!AG$3:AG$42)</f>
        <v>0</v>
      </c>
      <c r="CD93" s="211">
        <f>$BR93*SUMIF('BY HD'!$A$3:$A$42,$BE93,'BY HD'!AR$3:AR$42)</f>
        <v>863</v>
      </c>
      <c r="CE93" s="211">
        <f>(DA93-SUMIF('BY HD'!$A$3:$A$42,$BE93,'BY HD'!M$3:M$42))*$BR93*SUMIF('BY HD'!$A$3:$A$42,$BE93,'BY HD'!$AR$3:$AR$42)+$BR93*SUMIF('BY HD'!$A$3:$A$42,$BE93,'BY HD'!AS$3:AS$42)</f>
        <v>285</v>
      </c>
      <c r="CF93" s="211">
        <f>(DB93-SUMIF('BY HD'!$A$3:$A$42,$BE93,'BY HD'!O$3:O$42))*$BR93*SUMIF('BY HD'!$A$3:$A$42,$BE93,'BY HD'!$AR$3:$AR$42)+$BR93*SUMIF('BY HD'!$A$3:$A$42,$BE93,'BY HD'!AT$3:AT$42)</f>
        <v>137</v>
      </c>
      <c r="CG93" s="211">
        <f>(DC93-SUMIF('BY HD'!$A$3:$A$42,$BE93,'BY HD'!N$3:N$42))*$BR93*SUMIF('BY HD'!$A$3:$A$42,$BE93,'BY HD'!$AR$3:$AR$42)+$BR93*SUMIF('BY HD'!$A$3:$A$42,$BE93,'BY HD'!AU$3:AU$42)</f>
        <v>0</v>
      </c>
      <c r="CH93" s="211">
        <f>(DD93-SUMIF('BY HD'!$A$3:$A$42,$BE93,'BY HD'!R$3:R$42))*$BR93*SUMIF('BY HD'!$A$3:$A$42,$BE93,'BY HD'!$AR$3:$AR$42)+$BR93*SUMIF('BY HD'!$A$3:$A$42,$BE93,'BY HD'!AV$3:AV$42)</f>
        <v>1</v>
      </c>
      <c r="CI93" s="211">
        <f>(DE93-SUMIF('BY HD'!$A$3:$A$42,$BE93,'BY HD'!S$3:S$42))*$BR93*SUMIF('BY HD'!$A$3:$A$42,$BE93,'BY HD'!$AR$3:$AR$42)+$BR93*SUMIF('BY HD'!$A$3:$A$42,$BE93,'BY HD'!AW$3:AW$42)</f>
        <v>0</v>
      </c>
      <c r="CJ93" s="211">
        <f>(DF93-SUMIF('BY HD'!$A$3:$A$42,$BE93,'BY HD'!T$3:T$42))*$BR93*SUMIF('BY HD'!$A$3:$A$42,$BE93,'BY HD'!$AR$3:$AR$42)+$BR93*SUMIF('BY HD'!$A$3:$A$42,$BE93,'BY HD'!AX$3:AX$42)</f>
        <v>0</v>
      </c>
      <c r="CK93" s="211">
        <f>(DG93-SUMIF('BY HD'!$A$3:$A$42,$BE93,'BY HD'!P$3:P$42))*$BR93*SUMIF('BY HD'!$A$3:$A$42,$BE93,'BY HD'!$AR$3:$AR$42)+$BR93*SUMIF('BY HD'!$A$3:$A$42,$BE93,'BY HD'!AY$3:AY$42)</f>
        <v>5</v>
      </c>
      <c r="CL93" s="211">
        <f>(DH93-SUMIF('BY HD'!$A$3:$A$42,$BE93,'BY HD'!Q$3:Q$42))*$BR93*SUMIF('BY HD'!$A$3:$A$42,$BE93,'BY HD'!$AR$3:$AR$42)+$BR93*SUMIF('BY HD'!$A$3:$A$42,$BE93,'BY HD'!AZ$3:AZ$42)</f>
        <v>432</v>
      </c>
      <c r="CM93" s="211">
        <f>(DI93-SUMIF('BY HD'!$A$3:$A$42,$BE93,'BY HD'!U$3:U$42))*$BR93*SUMIF('BY HD'!$A$3:$A$42,$BE93,'BY HD'!$AR$3:$AR$42)+$BR93*SUMIF('BY HD'!$A$3:$A$42,$BE93,'BY HD'!BA$3:BA$42)</f>
        <v>0</v>
      </c>
      <c r="CN93" s="211">
        <f>(DJ93-SUMIF('BY HD'!$A$3:$A$42,$BE93,'BY HD'!V$3:V$42))*$BR93*SUMIF('BY HD'!$A$3:$A$42,$BE93,'BY HD'!$AR$3:$AR$42)+$BR93*SUMIF('BY HD'!$A$3:$A$42,$BE93,'BY HD'!BB$3:BB$42)</f>
        <v>3</v>
      </c>
      <c r="CO93" s="211">
        <f t="shared" si="121"/>
        <v>6449</v>
      </c>
      <c r="CP93" s="211">
        <f t="shared" si="122"/>
        <v>2499</v>
      </c>
      <c r="CQ93" s="211">
        <f t="shared" si="111"/>
        <v>1509</v>
      </c>
      <c r="CR93" s="211">
        <f t="shared" si="112"/>
        <v>6</v>
      </c>
      <c r="CS93" s="211">
        <f t="shared" si="113"/>
        <v>27</v>
      </c>
      <c r="CT93" s="211">
        <f t="shared" si="114"/>
        <v>4</v>
      </c>
      <c r="CU93" s="211">
        <f t="shared" si="115"/>
        <v>10</v>
      </c>
      <c r="CV93" s="211">
        <f t="shared" si="116"/>
        <v>50</v>
      </c>
      <c r="CW93" s="211">
        <f t="shared" si="117"/>
        <v>2325</v>
      </c>
      <c r="CX93" s="211">
        <f t="shared" si="118"/>
        <v>6</v>
      </c>
      <c r="CY93" s="211">
        <f t="shared" si="119"/>
        <v>13</v>
      </c>
      <c r="DA93" s="211">
        <f t="shared" si="123"/>
        <v>0.40237206237645506</v>
      </c>
      <c r="DB93" s="211">
        <f t="shared" si="124"/>
        <v>0.24225785196573688</v>
      </c>
      <c r="DC93" s="211">
        <f t="shared" si="125"/>
        <v>1.0981770261366132E-3</v>
      </c>
      <c r="DD93" s="211">
        <f t="shared" si="126"/>
        <v>3.2945310784098397E-3</v>
      </c>
      <c r="DE93" s="211">
        <f t="shared" si="127"/>
        <v>6.5890621568196796E-4</v>
      </c>
      <c r="DF93" s="211">
        <f t="shared" si="128"/>
        <v>1.5374478365912585E-3</v>
      </c>
      <c r="DG93" s="211">
        <f t="shared" si="129"/>
        <v>7.9068745881836159E-3</v>
      </c>
      <c r="DH93" s="211">
        <f t="shared" si="130"/>
        <v>0.33779925323962223</v>
      </c>
      <c r="DI93" s="211">
        <f t="shared" si="131"/>
        <v>8.7854162090929061E-4</v>
      </c>
      <c r="DJ93" s="211">
        <f t="shared" si="132"/>
        <v>2.1963540522732263E-3</v>
      </c>
    </row>
    <row r="94" spans="1:114" x14ac:dyDescent="0.25">
      <c r="A94" s="211" t="s">
        <v>6008</v>
      </c>
      <c r="B94" s="211" t="s">
        <v>5920</v>
      </c>
      <c r="C94" s="211" t="s">
        <v>5920</v>
      </c>
      <c r="D94">
        <f t="shared" si="96"/>
        <v>1364.8317853457172</v>
      </c>
      <c r="E94">
        <f t="shared" si="85"/>
        <v>591.95926153127414</v>
      </c>
      <c r="F94">
        <f t="shared" si="86"/>
        <v>289.03462639378347</v>
      </c>
      <c r="G94">
        <f t="shared" si="87"/>
        <v>2.0958610989522817</v>
      </c>
      <c r="H94">
        <f t="shared" si="88"/>
        <v>5.775289389016157</v>
      </c>
      <c r="I94">
        <f t="shared" si="89"/>
        <v>-0.17079303613249111</v>
      </c>
      <c r="J94">
        <f t="shared" si="90"/>
        <v>1.4495481352970643</v>
      </c>
      <c r="K94">
        <f t="shared" si="91"/>
        <v>6.1409616586844393</v>
      </c>
      <c r="L94">
        <f t="shared" si="92"/>
        <v>466.1723561113472</v>
      </c>
      <c r="M94">
        <f t="shared" si="93"/>
        <v>2.6613363068327649</v>
      </c>
      <c r="N94">
        <f t="shared" si="93"/>
        <v>-0.28666224333776025</v>
      </c>
      <c r="O94">
        <f t="shared" si="97"/>
        <v>0.43372323819475567</v>
      </c>
      <c r="P94">
        <f t="shared" si="98"/>
        <v>1.5356186172213097E-3</v>
      </c>
      <c r="Q94">
        <f t="shared" si="99"/>
        <v>0.21177307672430112</v>
      </c>
      <c r="R94">
        <f t="shared" si="100"/>
        <v>4.4994274932781625E-3</v>
      </c>
      <c r="S94">
        <f t="shared" si="101"/>
        <v>0.34156030150870492</v>
      </c>
      <c r="T94">
        <f t="shared" si="102"/>
        <v>4.2315027031358697E-3</v>
      </c>
      <c r="U94">
        <f t="shared" si="103"/>
        <v>-1.2513852473711884E-4</v>
      </c>
      <c r="V94">
        <f t="shared" si="104"/>
        <v>1.0620709092951613E-3</v>
      </c>
      <c r="W94">
        <f t="shared" si="105"/>
        <v>1.9499372269958075E-3</v>
      </c>
      <c r="X94">
        <f t="shared" si="106"/>
        <v>-2.1003485295086939E-4</v>
      </c>
      <c r="Y94" s="193">
        <f t="shared" si="107"/>
        <v>0.43372323819475567</v>
      </c>
      <c r="AT94" s="193">
        <v>36</v>
      </c>
      <c r="AU94" s="198" t="s">
        <v>5928</v>
      </c>
      <c r="BB94" s="211"/>
      <c r="BC94" s="211"/>
      <c r="BE94" s="211" t="s">
        <v>6030</v>
      </c>
      <c r="BF94" s="211" t="s">
        <v>5928</v>
      </c>
      <c r="BG94" s="211">
        <f>SUMIFS('Pres Converted'!S$2:S$651,'Pres Converted'!$D$2:$D$651,$BF94,'Pres Converted'!$C$2:$C$651,"ED",'Pres Converted'!$B$2:$B$651,$BE94)</f>
        <v>3989</v>
      </c>
      <c r="BH94" s="211">
        <f>SUMIFS('Pres Converted'!I$2:I$651,'Pres Converted'!$D$2:$D$651,$BF94,'Pres Converted'!$C$2:$C$651,"ED",'Pres Converted'!$B$2:$B$651,$BE94)</f>
        <v>1610</v>
      </c>
      <c r="BI94" s="211">
        <f>SUMIFS('Pres Converted'!J$2:J$651,'Pres Converted'!$D$2:$D$651,$BF94,'Pres Converted'!$C$2:$C$651,"ED",'Pres Converted'!$B$2:$B$651,$BE94)</f>
        <v>852</v>
      </c>
      <c r="BJ94" s="211">
        <f>SUMIFS('Pres Converted'!K$2:K$651,'Pres Converted'!$D$2:$D$651,$BF94,'Pres Converted'!$C$2:$C$651,"ED",'Pres Converted'!$B$2:$B$651,$BE94)</f>
        <v>4</v>
      </c>
      <c r="BK94" s="211">
        <f>SUMIFS('Pres Converted'!L$2:L$651,'Pres Converted'!$D$2:$D$651,$BF94,'Pres Converted'!$C$2:$C$651,"ED",'Pres Converted'!$B$2:$B$651,$BE94)</f>
        <v>23</v>
      </c>
      <c r="BL94" s="211">
        <f>SUMIFS('Pres Converted'!M$2:M$651,'Pres Converted'!$D$2:$D$651,$BF94,'Pres Converted'!$C$2:$C$651,"ED",'Pres Converted'!$B$2:$B$651,$BE94)</f>
        <v>4</v>
      </c>
      <c r="BM94" s="211">
        <f>SUMIFS('Pres Converted'!N$2:N$651,'Pres Converted'!$D$2:$D$651,$BF94,'Pres Converted'!$C$2:$C$651,"ED",'Pres Converted'!$B$2:$B$651,$BE94)</f>
        <v>6</v>
      </c>
      <c r="BN94" s="211">
        <f>SUMIFS('Pres Converted'!O$2:O$651,'Pres Converted'!$D$2:$D$651,$BF94,'Pres Converted'!$C$2:$C$651,"ED",'Pres Converted'!$B$2:$B$651,$BE94)</f>
        <v>62</v>
      </c>
      <c r="BO94" s="211">
        <f>SUMIFS('Pres Converted'!P$2:P$651,'Pres Converted'!$D$2:$D$651,$BF94,'Pres Converted'!$C$2:$C$651,"ED",'Pres Converted'!$B$2:$B$651,$BE94)</f>
        <v>1418</v>
      </c>
      <c r="BP94" s="211">
        <f>SUMIFS('Pres Converted'!Q$2:Q$651,'Pres Converted'!$D$2:$D$651,$BF94,'Pres Converted'!$C$2:$C$651,"ED",'Pres Converted'!$B$2:$B$651,$BE94)</f>
        <v>7</v>
      </c>
      <c r="BQ94" s="211">
        <f>SUMIFS('Pres Converted'!R$2:R$651,'Pres Converted'!$D$2:$D$651,$BF94,'Pres Converted'!$C$2:$C$651,"ED",'Pres Converted'!$B$2:$B$651,$BE94)</f>
        <v>3</v>
      </c>
      <c r="BR94" s="211">
        <f>BG94/SUMIF('BY HD'!$A$3:$A$42,$BE94,'BY HD'!$B$3:$B$42)</f>
        <v>0.85766501827563968</v>
      </c>
      <c r="BS94" s="211">
        <f>$BR94*SUMIF('BY HD'!$A$3:$A$42,$BE94,'BY HD'!W$3:W$42)</f>
        <v>813.92410234358204</v>
      </c>
      <c r="BT94" s="211">
        <f>(DA94-SUMIF('BY HD'!$A$3:$A$42,$BE94,'BY HD'!M$3:M$42))*$BR94*SUMIF('BY HD'!$A$3:$A$42,$BE94,'BY HD'!$W$3:$W$42)+$BR94*SUMIF('BY HD'!$A$3:$A$42,$BE94,'BY HD'!X$3:X$42)</f>
        <v>316.57761857184244</v>
      </c>
      <c r="BU94" s="211">
        <f>(DB94-SUMIF('BY HD'!$A$3:$A$42,$BE94,'BY HD'!O$3:O$42))*$BR94*SUMIF('BY HD'!$A$3:$A$42,$BE94,'BY HD'!$W$3:$W$42)+$BR94*SUMIF('BY HD'!$A$3:$A$42,$BE94,'BY HD'!Y$3:Y$42)</f>
        <v>179.46639570140277</v>
      </c>
      <c r="BV94" s="211">
        <f>(DC94-SUMIF('BY HD'!$A$3:$A$42,$BE94,'BY HD'!N$3:N$42))*$BR94*SUMIF('BY HD'!$A$3:$A$42,$BE94,'BY HD'!$W$3:$W$42)+$BR94*SUMIF('BY HD'!$A$3:$A$42,$BE94,'BY HD'!Z$3:Z$42)</f>
        <v>0.1161693379113463</v>
      </c>
      <c r="BW94" s="211">
        <f>(DD94-SUMIF('BY HD'!$A$3:$A$42,$BE94,'BY HD'!R$3:R$42))*$BR94*SUMIF('BY HD'!$A$3:$A$42,$BE94,'BY HD'!$W$3:$W$42)+$BR94*SUMIF('BY HD'!$A$3:$A$42,$BE94,'BY HD'!AA$3:AA$42)</f>
        <v>3.0659689408200461</v>
      </c>
      <c r="BX94" s="211">
        <f>(DE94-SUMIF('BY HD'!$A$3:$A$42,$BE94,'BY HD'!S$3:S$42))*$BR94*SUMIF('BY HD'!$A$3:$A$42,$BE94,'BY HD'!$W$3:$W$42)+$BR94*SUMIF('BY HD'!$A$3:$A$42,$BE94,'BY HD'!AB$3:AB$42)</f>
        <v>9.8835321201410808E-2</v>
      </c>
      <c r="BY94" s="211">
        <f>(DF94-SUMIF('BY HD'!$A$3:$A$42,$BE94,'BY HD'!T$3:T$42))*$BR94*SUMIF('BY HD'!$A$3:$A$42,$BE94,'BY HD'!$W$3:$W$42)+$BR94*SUMIF('BY HD'!$A$3:$A$42,$BE94,'BY HD'!AC$3:AC$42)</f>
        <v>0.85691921814554406</v>
      </c>
      <c r="BZ94" s="211">
        <f>(DG94-SUMIF('BY HD'!$A$3:$A$42,$BE94,'BY HD'!P$3:P$42))*$BR94*SUMIF('BY HD'!$A$3:$A$42,$BE94,'BY HD'!$W$3:$W$42)+$BR94*SUMIF('BY HD'!$A$3:$A$42,$BE94,'BY HD'!AD$3:AD$42)</f>
        <v>12.250270747220723</v>
      </c>
      <c r="CA94" s="211">
        <f>(DH94-SUMIF('BY HD'!$A$3:$A$42,$BE94,'BY HD'!Q$3:Q$42))*$BR94*SUMIF('BY HD'!$A$3:$A$42,$BE94,'BY HD'!$W$3:$W$42)+$BR94*SUMIF('BY HD'!$A$3:$A$42,$BE94,'BY HD'!AE$3:AE$42)</f>
        <v>299.48617112370806</v>
      </c>
      <c r="CB94" s="211">
        <f>(DI94-SUMIF('BY HD'!$A$3:$A$42,$BE94,'BY HD'!U$3:U$42))*$BR94*SUMIF('BY HD'!$A$3:$A$42,$BE94,'BY HD'!$W$3:$W$42)+$BR94*SUMIF('BY HD'!$A$3:$A$42,$BE94,'BY HD'!AF$3:AF$42)</f>
        <v>1.0609613596204959</v>
      </c>
      <c r="CC94" s="211">
        <f>(DJ94-SUMIF('BY HD'!$A$3:$A$42,$BE94,'BY HD'!V$3:V$42))*$BR94*SUMIF('BY HD'!$A$3:$A$42,$BE94,'BY HD'!$W$3:$W$42)+$BR94*SUMIF('BY HD'!$A$3:$A$42,$BE94,'BY HD'!AG$3:AG$42)</f>
        <v>0.94479202170914944</v>
      </c>
      <c r="CD94" s="211">
        <f>$BR94*SUMIF('BY HD'!$A$3:$A$42,$BE94,'BY HD'!AR$3:AR$42)</f>
        <v>698.13932487637067</v>
      </c>
      <c r="CE94" s="211">
        <f>(DA94-SUMIF('BY HD'!$A$3:$A$42,$BE94,'BY HD'!M$3:M$42))*$BR94*SUMIF('BY HD'!$A$3:$A$42,$BE94,'BY HD'!$AR$3:$AR$42)+$BR94*SUMIF('BY HD'!$A$3:$A$42,$BE94,'BY HD'!AS$3:AS$42)</f>
        <v>227.86882983067383</v>
      </c>
      <c r="CF94" s="211">
        <f>(DB94-SUMIF('BY HD'!$A$3:$A$42,$BE94,'BY HD'!O$3:O$42))*$BR94*SUMIF('BY HD'!$A$3:$A$42,$BE94,'BY HD'!$AR$3:$AR$42)+$BR94*SUMIF('BY HD'!$A$3:$A$42,$BE94,'BY HD'!AT$3:AT$42)</f>
        <v>105.292607120415</v>
      </c>
      <c r="CG94" s="211">
        <f>(DC94-SUMIF('BY HD'!$A$3:$A$42,$BE94,'BY HD'!N$3:N$42))*$BR94*SUMIF('BY HD'!$A$3:$A$42,$BE94,'BY HD'!$AR$3:$AR$42)+$BR94*SUMIF('BY HD'!$A$3:$A$42,$BE94,'BY HD'!AU$3:AU$42)</f>
        <v>9.964366813470589E-2</v>
      </c>
      <c r="CH94" s="211">
        <f>(DD94-SUMIF('BY HD'!$A$3:$A$42,$BE94,'BY HD'!R$3:R$42))*$BR94*SUMIF('BY HD'!$A$3:$A$42,$BE94,'BY HD'!$AR$3:$AR$42)+$BR94*SUMIF('BY HD'!$A$3:$A$42,$BE94,'BY HD'!AV$3:AV$42)</f>
        <v>4.71117097462204</v>
      </c>
      <c r="CI94" s="211">
        <f>(DE94-SUMIF('BY HD'!$A$3:$A$42,$BE94,'BY HD'!S$3:S$42))*$BR94*SUMIF('BY HD'!$A$3:$A$42,$BE94,'BY HD'!$AR$3:$AR$42)+$BR94*SUMIF('BY HD'!$A$3:$A$42,$BE94,'BY HD'!AW$3:AW$42)</f>
        <v>-0.65088237451888542</v>
      </c>
      <c r="CJ94" s="211">
        <f>(DF94-SUMIF('BY HD'!$A$3:$A$42,$BE94,'BY HD'!T$3:T$42))*$BR94*SUMIF('BY HD'!$A$3:$A$42,$BE94,'BY HD'!$AR$3:$AR$42)+$BR94*SUMIF('BY HD'!$A$3:$A$42,$BE94,'BY HD'!AX$3:AX$42)</f>
        <v>0.85702531194698028</v>
      </c>
      <c r="CK94" s="211">
        <f>(DG94-SUMIF('BY HD'!$A$3:$A$42,$BE94,'BY HD'!P$3:P$42))*$BR94*SUMIF('BY HD'!$A$3:$A$42,$BE94,'BY HD'!$AR$3:$AR$42)+$BR94*SUMIF('BY HD'!$A$3:$A$42,$BE94,'BY HD'!AY$3:AY$42)</f>
        <v>6.9477111498945465</v>
      </c>
      <c r="CL94" s="211">
        <f>(DH94-SUMIF('BY HD'!$A$3:$A$42,$BE94,'BY HD'!Q$3:Q$42))*$BR94*SUMIF('BY HD'!$A$3:$A$42,$BE94,'BY HD'!$AR$3:$AR$42)+$BR94*SUMIF('BY HD'!$A$3:$A$42,$BE94,'BY HD'!AZ$3:AZ$42)</f>
        <v>349.33344995176316</v>
      </c>
      <c r="CM94" s="211">
        <f>(DI94-SUMIF('BY HD'!$A$3:$A$42,$BE94,'BY HD'!U$3:U$42))*$BR94*SUMIF('BY HD'!$A$3:$A$42,$BE94,'BY HD'!$AR$3:$AR$42)+$BR94*SUMIF('BY HD'!$A$3:$A$42,$BE94,'BY HD'!BA$3:BA$42)</f>
        <v>1.0320414375113751</v>
      </c>
      <c r="CN94" s="211">
        <f>(DJ94-SUMIF('BY HD'!$A$3:$A$42,$BE94,'BY HD'!V$3:V$42))*$BR94*SUMIF('BY HD'!$A$3:$A$42,$BE94,'BY HD'!$AR$3:$AR$42)+$BR94*SUMIF('BY HD'!$A$3:$A$42,$BE94,'BY HD'!BB$3:BB$42)</f>
        <v>2.6477278059279485</v>
      </c>
      <c r="CO94" s="211">
        <f t="shared" si="121"/>
        <v>5501.0634272199532</v>
      </c>
      <c r="CP94" s="211">
        <f t="shared" si="122"/>
        <v>2154.4464484025161</v>
      </c>
      <c r="CQ94" s="211">
        <f t="shared" si="111"/>
        <v>1136.7590028218178</v>
      </c>
      <c r="CR94" s="211">
        <f t="shared" si="112"/>
        <v>4.2158130060460524</v>
      </c>
      <c r="CS94" s="211">
        <f t="shared" si="113"/>
        <v>30.777139915442085</v>
      </c>
      <c r="CT94" s="211">
        <f t="shared" si="114"/>
        <v>3.4479529466825252</v>
      </c>
      <c r="CU94" s="211">
        <f t="shared" si="115"/>
        <v>7.7139445300925242</v>
      </c>
      <c r="CV94" s="211">
        <f t="shared" si="116"/>
        <v>81.19798189711527</v>
      </c>
      <c r="CW94" s="211">
        <f t="shared" si="117"/>
        <v>2066.8196210754713</v>
      </c>
      <c r="CX94" s="211">
        <f t="shared" si="118"/>
        <v>9.0930027971318701</v>
      </c>
      <c r="CY94" s="211">
        <f t="shared" si="119"/>
        <v>6.5925198276370978</v>
      </c>
      <c r="DA94" s="211">
        <f t="shared" si="123"/>
        <v>0.40360992730007522</v>
      </c>
      <c r="DB94" s="211">
        <f t="shared" si="124"/>
        <v>0.21358736525444974</v>
      </c>
      <c r="DC94" s="211">
        <f t="shared" si="125"/>
        <v>1.002757583354224E-3</v>
      </c>
      <c r="DD94" s="211">
        <f t="shared" si="126"/>
        <v>5.765856104286789E-3</v>
      </c>
      <c r="DE94" s="211">
        <f t="shared" si="127"/>
        <v>1.002757583354224E-3</v>
      </c>
      <c r="DF94" s="211">
        <f t="shared" si="128"/>
        <v>1.5041363750313362E-3</v>
      </c>
      <c r="DG94" s="211">
        <f t="shared" si="129"/>
        <v>1.5542742541990473E-2</v>
      </c>
      <c r="DH94" s="211">
        <f t="shared" si="130"/>
        <v>0.35547756329907243</v>
      </c>
      <c r="DI94" s="211">
        <f t="shared" si="131"/>
        <v>1.7548257708698922E-3</v>
      </c>
      <c r="DJ94" s="211">
        <f t="shared" si="132"/>
        <v>7.5206818751566808E-4</v>
      </c>
    </row>
    <row r="95" spans="1:114" x14ac:dyDescent="0.25">
      <c r="A95" s="211" t="s">
        <v>6009</v>
      </c>
      <c r="B95" s="211" t="s">
        <v>5926</v>
      </c>
      <c r="C95" s="211" t="s">
        <v>5926</v>
      </c>
      <c r="D95">
        <f t="shared" si="96"/>
        <v>321.27857142857141</v>
      </c>
      <c r="E95">
        <f t="shared" si="85"/>
        <v>129.71992006802722</v>
      </c>
      <c r="F95">
        <f t="shared" si="86"/>
        <v>108.00504421768707</v>
      </c>
      <c r="G95">
        <f t="shared" si="87"/>
        <v>1.680156462585034</v>
      </c>
      <c r="H95">
        <f t="shared" si="88"/>
        <v>-3.4051020408163289E-2</v>
      </c>
      <c r="I95">
        <f t="shared" si="89"/>
        <v>-0.16434013605442177</v>
      </c>
      <c r="J95">
        <f t="shared" si="90"/>
        <v>1.2382125850340135</v>
      </c>
      <c r="K95">
        <f t="shared" si="91"/>
        <v>1.6226190476190415E-2</v>
      </c>
      <c r="L95">
        <f t="shared" si="92"/>
        <v>81.045528911564631</v>
      </c>
      <c r="M95">
        <f t="shared" si="93"/>
        <v>-0.27840306122448982</v>
      </c>
      <c r="N95">
        <f t="shared" si="93"/>
        <v>5.0277210884353746E-2</v>
      </c>
      <c r="O95">
        <f t="shared" si="97"/>
        <v>0.40376150669254124</v>
      </c>
      <c r="P95">
        <f t="shared" si="98"/>
        <v>5.2295939163143866E-3</v>
      </c>
      <c r="Q95">
        <f t="shared" si="99"/>
        <v>0.33617257365606595</v>
      </c>
      <c r="R95">
        <f t="shared" si="100"/>
        <v>5.0505050505050315E-5</v>
      </c>
      <c r="S95">
        <f t="shared" si="101"/>
        <v>0.25225936654036435</v>
      </c>
      <c r="T95">
        <f t="shared" si="102"/>
        <v>-1.0598596805493365E-4</v>
      </c>
      <c r="U95">
        <f t="shared" si="103"/>
        <v>-5.1151913220878742E-4</v>
      </c>
      <c r="V95">
        <f t="shared" si="104"/>
        <v>3.8540154717704241E-3</v>
      </c>
      <c r="W95">
        <f t="shared" si="105"/>
        <v>-8.6654724585759086E-4</v>
      </c>
      <c r="X95">
        <f t="shared" si="106"/>
        <v>1.5649101855998409E-4</v>
      </c>
      <c r="Y95" s="193">
        <f t="shared" si="107"/>
        <v>0.40376150669254124</v>
      </c>
      <c r="AT95" s="193">
        <v>36</v>
      </c>
      <c r="AU95" s="198" t="s">
        <v>5945</v>
      </c>
      <c r="BC95" s="216"/>
      <c r="BE95">
        <v>9</v>
      </c>
      <c r="BF95" s="216" t="s">
        <v>5929</v>
      </c>
      <c r="BG95" s="211">
        <f>SUMIFS('Pres Converted'!S$2:S$651,'Pres Converted'!$D$2:$D$651,$BF95,'Pres Converted'!$C$2:$C$651,"ED",'Pres Converted'!$B$2:$B$651,$BE95)</f>
        <v>662</v>
      </c>
      <c r="BH95" s="211">
        <f>SUMIFS('Pres Converted'!I$2:I$651,'Pres Converted'!$D$2:$D$651,$BF95,'Pres Converted'!$C$2:$C$651,"ED",'Pres Converted'!$B$2:$B$651,$BE95)</f>
        <v>149</v>
      </c>
      <c r="BI95" s="211">
        <f>SUMIFS('Pres Converted'!J$2:J$651,'Pres Converted'!$D$2:$D$651,$BF95,'Pres Converted'!$C$2:$C$651,"ED",'Pres Converted'!$B$2:$B$651,$BE95)</f>
        <v>297</v>
      </c>
      <c r="BJ95" s="211">
        <f>SUMIFS('Pres Converted'!K$2:K$651,'Pres Converted'!$D$2:$D$651,$BF95,'Pres Converted'!$C$2:$C$651,"ED",'Pres Converted'!$B$2:$B$651,$BE95)</f>
        <v>0</v>
      </c>
      <c r="BK95" s="211">
        <f>SUMIFS('Pres Converted'!L$2:L$651,'Pres Converted'!$D$2:$D$651,$BF95,'Pres Converted'!$C$2:$C$651,"ED",'Pres Converted'!$B$2:$B$651,$BE95)</f>
        <v>1</v>
      </c>
      <c r="BL95" s="211">
        <f>SUMIFS('Pres Converted'!M$2:M$651,'Pres Converted'!$D$2:$D$651,$BF95,'Pres Converted'!$C$2:$C$651,"ED",'Pres Converted'!$B$2:$B$651,$BE95)</f>
        <v>5</v>
      </c>
      <c r="BM95" s="211">
        <f>SUMIFS('Pres Converted'!N$2:N$651,'Pres Converted'!$D$2:$D$651,$BF95,'Pres Converted'!$C$2:$C$651,"ED",'Pres Converted'!$B$2:$B$651,$BE95)</f>
        <v>1</v>
      </c>
      <c r="BN95" s="211">
        <f>SUMIFS('Pres Converted'!O$2:O$651,'Pres Converted'!$D$2:$D$651,$BF95,'Pres Converted'!$C$2:$C$651,"ED",'Pres Converted'!$B$2:$B$651,$BE95)</f>
        <v>4</v>
      </c>
      <c r="BO95" s="211">
        <f>SUMIFS('Pres Converted'!P$2:P$651,'Pres Converted'!$D$2:$D$651,$BF95,'Pres Converted'!$C$2:$C$651,"ED",'Pres Converted'!$B$2:$B$651,$BE95)</f>
        <v>205</v>
      </c>
      <c r="BP95" s="211">
        <f>SUMIFS('Pres Converted'!Q$2:Q$651,'Pres Converted'!$D$2:$D$651,$BF95,'Pres Converted'!$C$2:$C$651,"ED",'Pres Converted'!$B$2:$B$651,$BE95)</f>
        <v>0</v>
      </c>
      <c r="BQ95" s="211">
        <f>SUMIFS('Pres Converted'!R$2:R$651,'Pres Converted'!$D$2:$D$651,$BF95,'Pres Converted'!$C$2:$C$651,"ED",'Pres Converted'!$B$2:$B$651,$BE95)</f>
        <v>0</v>
      </c>
      <c r="BR95" s="211">
        <f>BG95/SUMIF('BY HD'!$A$3:$A$42,$BE95,'BY HD'!$B$3:$B$42)</f>
        <v>0.14233498172436035</v>
      </c>
      <c r="BS95" s="211">
        <f>$BR95*SUMIF('BY HD'!$A$3:$A$42,$BE95,'BY HD'!W$3:W$42)</f>
        <v>135.07589765641796</v>
      </c>
      <c r="BT95" s="211">
        <f>(DA95-SUMIF('BY HD'!$A$3:$A$42,$BE95,'BY HD'!M$3:M$42))*$BR95*SUMIF('BY HD'!$A$3:$A$42,$BE95,'BY HD'!$W$3:$W$42)+$BR95*SUMIF('BY HD'!$A$3:$A$42,$BE95,'BY HD'!X$3:X$42)</f>
        <v>28.422381428157554</v>
      </c>
      <c r="BU95" s="211">
        <f>(DB95-SUMIF('BY HD'!$A$3:$A$42,$BE95,'BY HD'!O$3:O$42))*$BR95*SUMIF('BY HD'!$A$3:$A$42,$BE95,'BY HD'!$W$3:$W$42)+$BR95*SUMIF('BY HD'!$A$3:$A$42,$BE95,'BY HD'!Y$3:Y$42)</f>
        <v>61.533604298597233</v>
      </c>
      <c r="BV95" s="211">
        <f>(DC95-SUMIF('BY HD'!$A$3:$A$42,$BE95,'BY HD'!N$3:N$42))*$BR95*SUMIF('BY HD'!$A$3:$A$42,$BE95,'BY HD'!$W$3:$W$42)+$BR95*SUMIF('BY HD'!$A$3:$A$42,$BE95,'BY HD'!Z$3:Z$42)</f>
        <v>-0.11616933791134636</v>
      </c>
      <c r="BW95" s="211">
        <f>(DD95-SUMIF('BY HD'!$A$3:$A$42,$BE95,'BY HD'!R$3:R$42))*$BR95*SUMIF('BY HD'!$A$3:$A$42,$BE95,'BY HD'!$W$3:$W$42)+$BR95*SUMIF('BY HD'!$A$3:$A$42,$BE95,'BY HD'!AA$3:AA$42)</f>
        <v>-6.5968940820045396E-2</v>
      </c>
      <c r="BX95" s="211">
        <f>(DE95-SUMIF('BY HD'!$A$3:$A$42,$BE95,'BY HD'!S$3:S$42))*$BR95*SUMIF('BY HD'!$A$3:$A$42,$BE95,'BY HD'!$W$3:$W$42)+$BR95*SUMIF('BY HD'!$A$3:$A$42,$BE95,'BY HD'!AB$3:AB$42)</f>
        <v>0.90116467879858919</v>
      </c>
      <c r="BY95" s="211">
        <f>(DF95-SUMIF('BY HD'!$A$3:$A$42,$BE95,'BY HD'!T$3:T$42))*$BR95*SUMIF('BY HD'!$A$3:$A$42,$BE95,'BY HD'!$W$3:$W$42)+$BR95*SUMIF('BY HD'!$A$3:$A$42,$BE95,'BY HD'!AC$3:AC$42)</f>
        <v>0.14308078185445583</v>
      </c>
      <c r="BZ95" s="211">
        <f>(DG95-SUMIF('BY HD'!$A$3:$A$42,$BE95,'BY HD'!P$3:P$42))*$BR95*SUMIF('BY HD'!$A$3:$A$42,$BE95,'BY HD'!$W$3:$W$42)+$BR95*SUMIF('BY HD'!$A$3:$A$42,$BE95,'BY HD'!AD$3:AD$42)</f>
        <v>0.74972925277927605</v>
      </c>
      <c r="CA95" s="211">
        <f>(DH95-SUMIF('BY HD'!$A$3:$A$42,$BE95,'BY HD'!Q$3:Q$42))*$BR95*SUMIF('BY HD'!$A$3:$A$42,$BE95,'BY HD'!$W$3:$W$42)+$BR95*SUMIF('BY HD'!$A$3:$A$42,$BE95,'BY HD'!AE$3:AE$42)</f>
        <v>43.513828876291896</v>
      </c>
      <c r="CB95" s="211">
        <f>(DI95-SUMIF('BY HD'!$A$3:$A$42,$BE95,'BY HD'!U$3:U$42))*$BR95*SUMIF('BY HD'!$A$3:$A$42,$BE95,'BY HD'!$W$3:$W$42)+$BR95*SUMIF('BY HD'!$A$3:$A$42,$BE95,'BY HD'!AF$3:AF$42)</f>
        <v>-6.0961359620495786E-2</v>
      </c>
      <c r="CC95" s="211">
        <f>(DJ95-SUMIF('BY HD'!$A$3:$A$42,$BE95,'BY HD'!V$3:V$42))*$BR95*SUMIF('BY HD'!$A$3:$A$42,$BE95,'BY HD'!$W$3:$W$42)+$BR95*SUMIF('BY HD'!$A$3:$A$42,$BE95,'BY HD'!AG$3:AG$42)</f>
        <v>5.5207978290850598E-2</v>
      </c>
      <c r="CD95" s="211">
        <f>$BR95*SUMIF('BY HD'!$A$3:$A$42,$BE95,'BY HD'!AR$3:AR$42)</f>
        <v>115.86067512362932</v>
      </c>
      <c r="CE95" s="211">
        <f>(DA95-SUMIF('BY HD'!$A$3:$A$42,$BE95,'BY HD'!M$3:M$42))*$BR95*SUMIF('BY HD'!$A$3:$A$42,$BE95,'BY HD'!$AR$3:$AR$42)+$BR95*SUMIF('BY HD'!$A$3:$A$42,$BE95,'BY HD'!AS$3:AS$42)</f>
        <v>17.131170169326168</v>
      </c>
      <c r="CF95" s="211">
        <f>(DB95-SUMIF('BY HD'!$A$3:$A$42,$BE95,'BY HD'!O$3:O$42))*$BR95*SUMIF('BY HD'!$A$3:$A$42,$BE95,'BY HD'!$AR$3:$AR$42)+$BR95*SUMIF('BY HD'!$A$3:$A$42,$BE95,'BY HD'!AT$3:AT$42)</f>
        <v>44.707392879585015</v>
      </c>
      <c r="CG95" s="211">
        <f>(DC95-SUMIF('BY HD'!$A$3:$A$42,$BE95,'BY HD'!N$3:N$42))*$BR95*SUMIF('BY HD'!$A$3:$A$42,$BE95,'BY HD'!$AR$3:$AR$42)+$BR95*SUMIF('BY HD'!$A$3:$A$42,$BE95,'BY HD'!AU$3:AU$42)</f>
        <v>-9.9643668134705932E-2</v>
      </c>
      <c r="CH95" s="211">
        <f>(DD95-SUMIF('BY HD'!$A$3:$A$42,$BE95,'BY HD'!R$3:R$42))*$BR95*SUMIF('BY HD'!$A$3:$A$42,$BE95,'BY HD'!$AR$3:$AR$42)+$BR95*SUMIF('BY HD'!$A$3:$A$42,$BE95,'BY HD'!AV$3:AV$42)</f>
        <v>0.28882902537796085</v>
      </c>
      <c r="CI95" s="211">
        <f>(DE95-SUMIF('BY HD'!$A$3:$A$42,$BE95,'BY HD'!S$3:S$42))*$BR95*SUMIF('BY HD'!$A$3:$A$42,$BE95,'BY HD'!$AR$3:$AR$42)+$BR95*SUMIF('BY HD'!$A$3:$A$42,$BE95,'BY HD'!AW$3:AW$42)</f>
        <v>0.65088237451888542</v>
      </c>
      <c r="CJ95" s="211">
        <f>(DF95-SUMIF('BY HD'!$A$3:$A$42,$BE95,'BY HD'!T$3:T$42))*$BR95*SUMIF('BY HD'!$A$3:$A$42,$BE95,'BY HD'!$AR$3:$AR$42)+$BR95*SUMIF('BY HD'!$A$3:$A$42,$BE95,'BY HD'!AX$3:AX$42)</f>
        <v>0.14297468805301972</v>
      </c>
      <c r="CK95" s="211">
        <f>(DG95-SUMIF('BY HD'!$A$3:$A$42,$BE95,'BY HD'!P$3:P$42))*$BR95*SUMIF('BY HD'!$A$3:$A$42,$BE95,'BY HD'!$AR$3:$AR$42)+$BR95*SUMIF('BY HD'!$A$3:$A$42,$BE95,'BY HD'!AY$3:AY$42)</f>
        <v>5.2288850105453477E-2</v>
      </c>
      <c r="CL95" s="211">
        <f>(DH95-SUMIF('BY HD'!$A$3:$A$42,$BE95,'BY HD'!Q$3:Q$42))*$BR95*SUMIF('BY HD'!$A$3:$A$42,$BE95,'BY HD'!$AR$3:$AR$42)+$BR95*SUMIF('BY HD'!$A$3:$A$42,$BE95,'BY HD'!AZ$3:AZ$42)</f>
        <v>52.666550048236843</v>
      </c>
      <c r="CM95" s="211">
        <f>(DI95-SUMIF('BY HD'!$A$3:$A$42,$BE95,'BY HD'!U$3:U$42))*$BR95*SUMIF('BY HD'!$A$3:$A$42,$BE95,'BY HD'!$AR$3:$AR$42)+$BR95*SUMIF('BY HD'!$A$3:$A$42,$BE95,'BY HD'!BA$3:BA$42)</f>
        <v>-3.2041437511375032E-2</v>
      </c>
      <c r="CN95" s="211">
        <f>(DJ95-SUMIF('BY HD'!$A$3:$A$42,$BE95,'BY HD'!V$3:V$42))*$BR95*SUMIF('BY HD'!$A$3:$A$42,$BE95,'BY HD'!$AR$3:$AR$42)+$BR95*SUMIF('BY HD'!$A$3:$A$42,$BE95,'BY HD'!BB$3:BB$42)</f>
        <v>0.35227219407205163</v>
      </c>
      <c r="CO95" s="211">
        <f t="shared" si="121"/>
        <v>912.9365727800473</v>
      </c>
      <c r="CP95" s="211">
        <f t="shared" si="122"/>
        <v>194.55355159748373</v>
      </c>
      <c r="CQ95" s="211">
        <f t="shared" si="111"/>
        <v>403.24099717818228</v>
      </c>
      <c r="CR95" s="211">
        <f t="shared" si="112"/>
        <v>-0.2158130060460523</v>
      </c>
      <c r="CS95" s="211">
        <f t="shared" si="113"/>
        <v>1.2228600845579154</v>
      </c>
      <c r="CT95" s="211">
        <f t="shared" si="114"/>
        <v>6.5520470533174748</v>
      </c>
      <c r="CU95" s="211">
        <f t="shared" si="115"/>
        <v>1.2860554699074755</v>
      </c>
      <c r="CV95" s="211">
        <f t="shared" si="116"/>
        <v>4.8020181028847295</v>
      </c>
      <c r="CW95" s="211">
        <f t="shared" si="117"/>
        <v>301.18037892452872</v>
      </c>
      <c r="CX95" s="211">
        <f t="shared" si="118"/>
        <v>-9.3002797131870818E-2</v>
      </c>
      <c r="CY95" s="211">
        <f t="shared" si="119"/>
        <v>0.40748017236290224</v>
      </c>
      <c r="DA95" s="211">
        <f t="shared" si="123"/>
        <v>0.22507552870090636</v>
      </c>
      <c r="DB95" s="211">
        <f t="shared" si="124"/>
        <v>0.44864048338368578</v>
      </c>
      <c r="DC95" s="211">
        <f t="shared" si="125"/>
        <v>0</v>
      </c>
      <c r="DD95" s="211">
        <f t="shared" si="126"/>
        <v>1.5105740181268882E-3</v>
      </c>
      <c r="DE95" s="211">
        <f t="shared" si="127"/>
        <v>7.5528700906344415E-3</v>
      </c>
      <c r="DF95" s="211">
        <f t="shared" si="128"/>
        <v>1.5105740181268882E-3</v>
      </c>
      <c r="DG95" s="211">
        <f t="shared" si="129"/>
        <v>6.0422960725075529E-3</v>
      </c>
      <c r="DH95" s="211">
        <f t="shared" si="130"/>
        <v>0.30966767371601206</v>
      </c>
      <c r="DI95" s="211">
        <f t="shared" si="131"/>
        <v>0</v>
      </c>
      <c r="DJ95" s="211">
        <f t="shared" si="132"/>
        <v>0</v>
      </c>
    </row>
    <row r="96" spans="1:114" x14ac:dyDescent="0.25">
      <c r="A96" s="211" t="s">
        <v>6010</v>
      </c>
      <c r="B96" s="211" t="s">
        <v>6011</v>
      </c>
      <c r="C96" s="211" t="s">
        <v>5935</v>
      </c>
      <c r="D96">
        <f t="shared" si="96"/>
        <v>2911.5461634072685</v>
      </c>
      <c r="E96">
        <f t="shared" si="85"/>
        <v>1038.2900833471876</v>
      </c>
      <c r="F96">
        <f t="shared" si="86"/>
        <v>1081.5845623534601</v>
      </c>
      <c r="G96">
        <f t="shared" si="87"/>
        <v>3.68800618022218</v>
      </c>
      <c r="H96">
        <f t="shared" si="88"/>
        <v>17.775717746358023</v>
      </c>
      <c r="I96">
        <f t="shared" si="89"/>
        <v>2.1814939955115911</v>
      </c>
      <c r="J96">
        <f t="shared" si="90"/>
        <v>13.714749063648961</v>
      </c>
      <c r="K96">
        <f t="shared" si="91"/>
        <v>7.7465526583410496</v>
      </c>
      <c r="L96">
        <f t="shared" si="92"/>
        <v>734.26950542015686</v>
      </c>
      <c r="M96">
        <f t="shared" si="93"/>
        <v>8.2947540456718638</v>
      </c>
      <c r="N96">
        <f t="shared" si="93"/>
        <v>4.0007385967103239</v>
      </c>
      <c r="O96">
        <f t="shared" si="97"/>
        <v>0.3566112385221869</v>
      </c>
      <c r="P96">
        <f t="shared" si="98"/>
        <v>1.2666830519720321E-3</v>
      </c>
      <c r="Q96">
        <f t="shared" si="99"/>
        <v>0.37148116555628435</v>
      </c>
      <c r="R96">
        <f t="shared" si="100"/>
        <v>2.6606319198029002E-3</v>
      </c>
      <c r="S96">
        <f t="shared" si="101"/>
        <v>0.25219229378828395</v>
      </c>
      <c r="T96">
        <f t="shared" si="102"/>
        <v>6.105250182794902E-3</v>
      </c>
      <c r="U96">
        <f t="shared" si="103"/>
        <v>7.4925619347167554E-4</v>
      </c>
      <c r="V96">
        <f t="shared" si="104"/>
        <v>4.710469384280388E-3</v>
      </c>
      <c r="W96">
        <f t="shared" si="105"/>
        <v>2.8489172350833819E-3</v>
      </c>
      <c r="X96">
        <f t="shared" si="106"/>
        <v>1.3740941658395057E-3</v>
      </c>
      <c r="Y96" s="193">
        <f t="shared" si="107"/>
        <v>2.3714811655562844</v>
      </c>
      <c r="AT96" s="193">
        <v>36</v>
      </c>
      <c r="AU96" s="198">
        <v>0</v>
      </c>
      <c r="BB96" s="211"/>
      <c r="BC96" s="211"/>
      <c r="BE96" s="211" t="s">
        <v>6031</v>
      </c>
      <c r="BF96" s="211" t="s">
        <v>5929</v>
      </c>
      <c r="BG96" s="211">
        <f>SUMIFS('Pres Converted'!S$2:S$651,'Pres Converted'!$D$2:$D$651,$BF96,'Pres Converted'!$C$2:$C$651,"ED",'Pres Converted'!$B$2:$B$651,$BE96)</f>
        <v>5955</v>
      </c>
      <c r="BH96" s="211">
        <f>SUMIFS('Pres Converted'!I$2:I$651,'Pres Converted'!$D$2:$D$651,$BF96,'Pres Converted'!$C$2:$C$651,"ED",'Pres Converted'!$B$2:$B$651,$BE96)</f>
        <v>2874</v>
      </c>
      <c r="BI96" s="211">
        <f>SUMIFS('Pres Converted'!J$2:J$651,'Pres Converted'!$D$2:$D$651,$BF96,'Pres Converted'!$C$2:$C$651,"ED",'Pres Converted'!$B$2:$B$651,$BE96)</f>
        <v>1560</v>
      </c>
      <c r="BJ96" s="211">
        <f>SUMIFS('Pres Converted'!K$2:K$651,'Pres Converted'!$D$2:$D$651,$BF96,'Pres Converted'!$C$2:$C$651,"ED",'Pres Converted'!$B$2:$B$651,$BE96)</f>
        <v>6</v>
      </c>
      <c r="BK96" s="211">
        <f>SUMIFS('Pres Converted'!L$2:L$651,'Pres Converted'!$D$2:$D$651,$BF96,'Pres Converted'!$C$2:$C$651,"ED",'Pres Converted'!$B$2:$B$651,$BE96)</f>
        <v>10</v>
      </c>
      <c r="BL96" s="211">
        <f>SUMIFS('Pres Converted'!M$2:M$651,'Pres Converted'!$D$2:$D$651,$BF96,'Pres Converted'!$C$2:$C$651,"ED",'Pres Converted'!$B$2:$B$651,$BE96)</f>
        <v>8</v>
      </c>
      <c r="BM96" s="211">
        <f>SUMIFS('Pres Converted'!N$2:N$651,'Pres Converted'!$D$2:$D$651,$BF96,'Pres Converted'!$C$2:$C$651,"ED",'Pres Converted'!$B$2:$B$651,$BE96)</f>
        <v>8</v>
      </c>
      <c r="BN96" s="211">
        <f>SUMIFS('Pres Converted'!O$2:O$651,'Pres Converted'!$D$2:$D$651,$BF96,'Pres Converted'!$C$2:$C$651,"ED",'Pres Converted'!$B$2:$B$651,$BE96)</f>
        <v>32</v>
      </c>
      <c r="BO96" s="211">
        <f>SUMIFS('Pres Converted'!P$2:P$651,'Pres Converted'!$D$2:$D$651,$BF96,'Pres Converted'!$C$2:$C$651,"ED",'Pres Converted'!$B$2:$B$651,$BE96)</f>
        <v>1444</v>
      </c>
      <c r="BP96" s="211">
        <f>SUMIFS('Pres Converted'!Q$2:Q$651,'Pres Converted'!$D$2:$D$651,$BF96,'Pres Converted'!$C$2:$C$651,"ED",'Pres Converted'!$B$2:$B$651,$BE96)</f>
        <v>3</v>
      </c>
      <c r="BQ96" s="211">
        <f>SUMIFS('Pres Converted'!R$2:R$651,'Pres Converted'!$D$2:$D$651,$BF96,'Pres Converted'!$C$2:$C$651,"ED",'Pres Converted'!$B$2:$B$651,$BE96)</f>
        <v>10</v>
      </c>
      <c r="BR96" s="211">
        <f>BG96/SUMIF('BY HD'!$A$3:$A$42,$BE96,'BY HD'!$B$3:$B$42)</f>
        <v>1</v>
      </c>
      <c r="BS96" s="211">
        <f>$BR96*SUMIF('BY HD'!$A$3:$A$42,$BE96,'BY HD'!W$3:W$42)</f>
        <v>868</v>
      </c>
      <c r="BT96" s="211">
        <f>(DA96-SUMIF('BY HD'!$A$3:$A$42,$BE96,'BY HD'!M$3:M$42))*$BR96*SUMIF('BY HD'!$A$3:$A$42,$BE96,'BY HD'!$W$3:$W$42)+$BR96*SUMIF('BY HD'!$A$3:$A$42,$BE96,'BY HD'!X$3:X$42)</f>
        <v>422</v>
      </c>
      <c r="BU96" s="211">
        <f>(DB96-SUMIF('BY HD'!$A$3:$A$42,$BE96,'BY HD'!O$3:O$42))*$BR96*SUMIF('BY HD'!$A$3:$A$42,$BE96,'BY HD'!$W$3:$W$42)+$BR96*SUMIF('BY HD'!$A$3:$A$42,$BE96,'BY HD'!Y$3:Y$42)</f>
        <v>242</v>
      </c>
      <c r="BV96" s="211">
        <f>(DC96-SUMIF('BY HD'!$A$3:$A$42,$BE96,'BY HD'!N$3:N$42))*$BR96*SUMIF('BY HD'!$A$3:$A$42,$BE96,'BY HD'!$W$3:$W$42)+$BR96*SUMIF('BY HD'!$A$3:$A$42,$BE96,'BY HD'!Z$3:Z$42)</f>
        <v>0</v>
      </c>
      <c r="BW96" s="211">
        <f>(DD96-SUMIF('BY HD'!$A$3:$A$42,$BE96,'BY HD'!R$3:R$42))*$BR96*SUMIF('BY HD'!$A$3:$A$42,$BE96,'BY HD'!$W$3:$W$42)+$BR96*SUMIF('BY HD'!$A$3:$A$42,$BE96,'BY HD'!AA$3:AA$42)</f>
        <v>3</v>
      </c>
      <c r="BX96" s="211">
        <f>(DE96-SUMIF('BY HD'!$A$3:$A$42,$BE96,'BY HD'!S$3:S$42))*$BR96*SUMIF('BY HD'!$A$3:$A$42,$BE96,'BY HD'!$W$3:$W$42)+$BR96*SUMIF('BY HD'!$A$3:$A$42,$BE96,'BY HD'!AB$3:AB$42)</f>
        <v>1</v>
      </c>
      <c r="BY96" s="211">
        <f>(DF96-SUMIF('BY HD'!$A$3:$A$42,$BE96,'BY HD'!T$3:T$42))*$BR96*SUMIF('BY HD'!$A$3:$A$42,$BE96,'BY HD'!$W$3:$W$42)+$BR96*SUMIF('BY HD'!$A$3:$A$42,$BE96,'BY HD'!AC$3:AC$42)</f>
        <v>2</v>
      </c>
      <c r="BZ96" s="211">
        <f>(DG96-SUMIF('BY HD'!$A$3:$A$42,$BE96,'BY HD'!P$3:P$42))*$BR96*SUMIF('BY HD'!$A$3:$A$42,$BE96,'BY HD'!$W$3:$W$42)+$BR96*SUMIF('BY HD'!$A$3:$A$42,$BE96,'BY HD'!AD$3:AD$42)</f>
        <v>6</v>
      </c>
      <c r="CA96" s="211">
        <f>(DH96-SUMIF('BY HD'!$A$3:$A$42,$BE96,'BY HD'!Q$3:Q$42))*$BR96*SUMIF('BY HD'!$A$3:$A$42,$BE96,'BY HD'!$W$3:$W$42)+$BR96*SUMIF('BY HD'!$A$3:$A$42,$BE96,'BY HD'!AE$3:AE$42)</f>
        <v>191</v>
      </c>
      <c r="CB96" s="211">
        <f>(DI96-SUMIF('BY HD'!$A$3:$A$42,$BE96,'BY HD'!U$3:U$42))*$BR96*SUMIF('BY HD'!$A$3:$A$42,$BE96,'BY HD'!$W$3:$W$42)+$BR96*SUMIF('BY HD'!$A$3:$A$42,$BE96,'BY HD'!AF$3:AF$42)</f>
        <v>0</v>
      </c>
      <c r="CC96" s="211">
        <f>(DJ96-SUMIF('BY HD'!$A$3:$A$42,$BE96,'BY HD'!V$3:V$42))*$BR96*SUMIF('BY HD'!$A$3:$A$42,$BE96,'BY HD'!$W$3:$W$42)+$BR96*SUMIF('BY HD'!$A$3:$A$42,$BE96,'BY HD'!AG$3:AG$42)</f>
        <v>1</v>
      </c>
      <c r="CD96" s="211">
        <f>$BR96*SUMIF('BY HD'!$A$3:$A$42,$BE96,'BY HD'!AR$3:AR$42)</f>
        <v>670</v>
      </c>
      <c r="CE96" s="211">
        <f>(DA96-SUMIF('BY HD'!$A$3:$A$42,$BE96,'BY HD'!M$3:M$42))*$BR96*SUMIF('BY HD'!$A$3:$A$42,$BE96,'BY HD'!$AR$3:$AR$42)+$BR96*SUMIF('BY HD'!$A$3:$A$42,$BE96,'BY HD'!AS$3:AS$42)</f>
        <v>252</v>
      </c>
      <c r="CF96" s="211">
        <f>(DB96-SUMIF('BY HD'!$A$3:$A$42,$BE96,'BY HD'!O$3:O$42))*$BR96*SUMIF('BY HD'!$A$3:$A$42,$BE96,'BY HD'!$AR$3:$AR$42)+$BR96*SUMIF('BY HD'!$A$3:$A$42,$BE96,'BY HD'!AT$3:AT$42)</f>
        <v>145</v>
      </c>
      <c r="CG96" s="211">
        <f>(DC96-SUMIF('BY HD'!$A$3:$A$42,$BE96,'BY HD'!N$3:N$42))*$BR96*SUMIF('BY HD'!$A$3:$A$42,$BE96,'BY HD'!$AR$3:$AR$42)+$BR96*SUMIF('BY HD'!$A$3:$A$42,$BE96,'BY HD'!AU$3:AU$42)</f>
        <v>0</v>
      </c>
      <c r="CH96" s="211">
        <f>(DD96-SUMIF('BY HD'!$A$3:$A$42,$BE96,'BY HD'!R$3:R$42))*$BR96*SUMIF('BY HD'!$A$3:$A$42,$BE96,'BY HD'!$AR$3:$AR$42)+$BR96*SUMIF('BY HD'!$A$3:$A$42,$BE96,'BY HD'!AV$3:AV$42)</f>
        <v>0</v>
      </c>
      <c r="CI96" s="211">
        <f>(DE96-SUMIF('BY HD'!$A$3:$A$42,$BE96,'BY HD'!S$3:S$42))*$BR96*SUMIF('BY HD'!$A$3:$A$42,$BE96,'BY HD'!$AR$3:$AR$42)+$BR96*SUMIF('BY HD'!$A$3:$A$42,$BE96,'BY HD'!AW$3:AW$42)</f>
        <v>0</v>
      </c>
      <c r="CJ96" s="211">
        <f>(DF96-SUMIF('BY HD'!$A$3:$A$42,$BE96,'BY HD'!T$3:T$42))*$BR96*SUMIF('BY HD'!$A$3:$A$42,$BE96,'BY HD'!$AR$3:$AR$42)+$BR96*SUMIF('BY HD'!$A$3:$A$42,$BE96,'BY HD'!AX$3:AX$42)</f>
        <v>2</v>
      </c>
      <c r="CK96" s="211">
        <f>(DG96-SUMIF('BY HD'!$A$3:$A$42,$BE96,'BY HD'!P$3:P$42))*$BR96*SUMIF('BY HD'!$A$3:$A$42,$BE96,'BY HD'!$AR$3:$AR$42)+$BR96*SUMIF('BY HD'!$A$3:$A$42,$BE96,'BY HD'!AY$3:AY$42)</f>
        <v>4</v>
      </c>
      <c r="CL96" s="211">
        <f>(DH96-SUMIF('BY HD'!$A$3:$A$42,$BE96,'BY HD'!Q$3:Q$42))*$BR96*SUMIF('BY HD'!$A$3:$A$42,$BE96,'BY HD'!$AR$3:$AR$42)+$BR96*SUMIF('BY HD'!$A$3:$A$42,$BE96,'BY HD'!AZ$3:AZ$42)</f>
        <v>264</v>
      </c>
      <c r="CM96" s="211">
        <f>(DI96-SUMIF('BY HD'!$A$3:$A$42,$BE96,'BY HD'!U$3:U$42))*$BR96*SUMIF('BY HD'!$A$3:$A$42,$BE96,'BY HD'!$AR$3:$AR$42)+$BR96*SUMIF('BY HD'!$A$3:$A$42,$BE96,'BY HD'!BA$3:BA$42)</f>
        <v>0</v>
      </c>
      <c r="CN96" s="211">
        <f>(DJ96-SUMIF('BY HD'!$A$3:$A$42,$BE96,'BY HD'!V$3:V$42))*$BR96*SUMIF('BY HD'!$A$3:$A$42,$BE96,'BY HD'!$AR$3:$AR$42)+$BR96*SUMIF('BY HD'!$A$3:$A$42,$BE96,'BY HD'!BB$3:BB$42)</f>
        <v>3</v>
      </c>
      <c r="CO96" s="211">
        <f t="shared" si="121"/>
        <v>7493</v>
      </c>
      <c r="CP96" s="211">
        <f t="shared" si="122"/>
        <v>3548</v>
      </c>
      <c r="CQ96" s="211">
        <f t="shared" si="111"/>
        <v>1947</v>
      </c>
      <c r="CR96" s="211">
        <f t="shared" si="112"/>
        <v>6</v>
      </c>
      <c r="CS96" s="211">
        <f t="shared" si="113"/>
        <v>13</v>
      </c>
      <c r="CT96" s="211">
        <f t="shared" si="114"/>
        <v>9</v>
      </c>
      <c r="CU96" s="211">
        <f t="shared" si="115"/>
        <v>12</v>
      </c>
      <c r="CV96" s="211">
        <f t="shared" si="116"/>
        <v>42</v>
      </c>
      <c r="CW96" s="211">
        <f t="shared" si="117"/>
        <v>1899</v>
      </c>
      <c r="CX96" s="211">
        <f t="shared" si="118"/>
        <v>3</v>
      </c>
      <c r="CY96" s="211">
        <f t="shared" si="119"/>
        <v>14</v>
      </c>
      <c r="DA96" s="211">
        <f t="shared" si="123"/>
        <v>0.48261964735516372</v>
      </c>
      <c r="DB96" s="211">
        <f t="shared" si="124"/>
        <v>0.26196473551637278</v>
      </c>
      <c r="DC96" s="211">
        <f t="shared" si="125"/>
        <v>1.0075566750629723E-3</v>
      </c>
      <c r="DD96" s="211">
        <f t="shared" si="126"/>
        <v>1.6792611251049538E-3</v>
      </c>
      <c r="DE96" s="211">
        <f t="shared" si="127"/>
        <v>1.343408900083963E-3</v>
      </c>
      <c r="DF96" s="211">
        <f t="shared" si="128"/>
        <v>1.343408900083963E-3</v>
      </c>
      <c r="DG96" s="211">
        <f t="shared" si="129"/>
        <v>5.3736356003358521E-3</v>
      </c>
      <c r="DH96" s="211">
        <f t="shared" si="130"/>
        <v>0.24248530646515534</v>
      </c>
      <c r="DI96" s="211">
        <f t="shared" si="131"/>
        <v>5.0377833753148613E-4</v>
      </c>
      <c r="DJ96" s="211">
        <f t="shared" si="132"/>
        <v>1.6792611251049538E-3</v>
      </c>
    </row>
    <row r="97" spans="2:114" x14ac:dyDescent="0.25">
      <c r="B97" s="211" t="s">
        <v>5968</v>
      </c>
      <c r="D97">
        <f>SUM(D68:D96)</f>
        <v>258447.99999999997</v>
      </c>
      <c r="E97">
        <f t="shared" ref="E97:N97" si="133">SUM(E68:E96)</f>
        <v>101972.00000000003</v>
      </c>
      <c r="F97">
        <f t="shared" si="133"/>
        <v>78271.999999999985</v>
      </c>
      <c r="G97">
        <f t="shared" si="133"/>
        <v>330.00000000000006</v>
      </c>
      <c r="H97">
        <f t="shared" si="133"/>
        <v>1379</v>
      </c>
      <c r="I97">
        <f t="shared" si="133"/>
        <v>433</v>
      </c>
      <c r="J97">
        <f t="shared" si="133"/>
        <v>468.99999999999994</v>
      </c>
      <c r="K97">
        <f t="shared" si="133"/>
        <v>1378</v>
      </c>
      <c r="L97">
        <f t="shared" si="133"/>
        <v>73473</v>
      </c>
      <c r="M97">
        <f t="shared" si="133"/>
        <v>376.99999999999994</v>
      </c>
      <c r="N97">
        <f t="shared" si="133"/>
        <v>365</v>
      </c>
      <c r="O97">
        <f t="shared" si="97"/>
        <v>0.39455519098619468</v>
      </c>
      <c r="P97">
        <f t="shared" si="98"/>
        <v>1.2768525970407976E-3</v>
      </c>
      <c r="Q97">
        <f t="shared" si="99"/>
        <v>0.30285395901690088</v>
      </c>
      <c r="R97">
        <f t="shared" si="100"/>
        <v>5.3318269052188456E-3</v>
      </c>
      <c r="S97">
        <f t="shared" si="101"/>
        <v>0.28428542685569247</v>
      </c>
      <c r="T97">
        <f t="shared" si="102"/>
        <v>5.3356961555129081E-3</v>
      </c>
      <c r="U97">
        <f t="shared" si="103"/>
        <v>1.6753853773292888E-3</v>
      </c>
      <c r="V97">
        <f t="shared" si="104"/>
        <v>1.8146783879155574E-3</v>
      </c>
      <c r="W97">
        <f t="shared" si="105"/>
        <v>1.4587073608617594E-3</v>
      </c>
      <c r="X97">
        <f t="shared" si="106"/>
        <v>1.4122763573330033E-3</v>
      </c>
      <c r="Y97" s="193">
        <f t="shared" si="107"/>
        <v>0.39455519098619468</v>
      </c>
      <c r="AT97" s="193">
        <v>37</v>
      </c>
      <c r="AU97" s="198" t="s">
        <v>5938</v>
      </c>
      <c r="BB97" s="211"/>
      <c r="BC97" s="211"/>
      <c r="BE97" s="211" t="s">
        <v>6032</v>
      </c>
      <c r="BF97" s="211" t="s">
        <v>5929</v>
      </c>
      <c r="BG97" s="211">
        <f>SUMIFS('Pres Converted'!S$2:S$651,'Pres Converted'!$D$2:$D$651,$BF97,'Pres Converted'!$C$2:$C$651,"ED",'Pres Converted'!$B$2:$B$651,$BE97)</f>
        <v>5392</v>
      </c>
      <c r="BH97" s="211">
        <f>SUMIFS('Pres Converted'!I$2:I$651,'Pres Converted'!$D$2:$D$651,$BF97,'Pres Converted'!$C$2:$C$651,"ED",'Pres Converted'!$B$2:$B$651,$BE97)</f>
        <v>2172</v>
      </c>
      <c r="BI97" s="211">
        <f>SUMIFS('Pres Converted'!J$2:J$651,'Pres Converted'!$D$2:$D$651,$BF97,'Pres Converted'!$C$2:$C$651,"ED",'Pres Converted'!$B$2:$B$651,$BE97)</f>
        <v>1579</v>
      </c>
      <c r="BJ97" s="211">
        <f>SUMIFS('Pres Converted'!K$2:K$651,'Pres Converted'!$D$2:$D$651,$BF97,'Pres Converted'!$C$2:$C$651,"ED",'Pres Converted'!$B$2:$B$651,$BE97)</f>
        <v>9</v>
      </c>
      <c r="BK97" s="211">
        <f>SUMIFS('Pres Converted'!L$2:L$651,'Pres Converted'!$D$2:$D$651,$BF97,'Pres Converted'!$C$2:$C$651,"ED",'Pres Converted'!$B$2:$B$651,$BE97)</f>
        <v>25</v>
      </c>
      <c r="BL97" s="211">
        <f>SUMIFS('Pres Converted'!M$2:M$651,'Pres Converted'!$D$2:$D$651,$BF97,'Pres Converted'!$C$2:$C$651,"ED",'Pres Converted'!$B$2:$B$651,$BE97)</f>
        <v>8</v>
      </c>
      <c r="BM97" s="211">
        <f>SUMIFS('Pres Converted'!N$2:N$651,'Pres Converted'!$D$2:$D$651,$BF97,'Pres Converted'!$C$2:$C$651,"ED",'Pres Converted'!$B$2:$B$651,$BE97)</f>
        <v>10</v>
      </c>
      <c r="BN97" s="211">
        <f>SUMIFS('Pres Converted'!O$2:O$651,'Pres Converted'!$D$2:$D$651,$BF97,'Pres Converted'!$C$2:$C$651,"ED",'Pres Converted'!$B$2:$B$651,$BE97)</f>
        <v>23</v>
      </c>
      <c r="BO97" s="211">
        <f>SUMIFS('Pres Converted'!P$2:P$651,'Pres Converted'!$D$2:$D$651,$BF97,'Pres Converted'!$C$2:$C$651,"ED",'Pres Converted'!$B$2:$B$651,$BE97)</f>
        <v>1557</v>
      </c>
      <c r="BP97" s="211">
        <f>SUMIFS('Pres Converted'!Q$2:Q$651,'Pres Converted'!$D$2:$D$651,$BF97,'Pres Converted'!$C$2:$C$651,"ED",'Pres Converted'!$B$2:$B$651,$BE97)</f>
        <v>4</v>
      </c>
      <c r="BQ97" s="211">
        <f>SUMIFS('Pres Converted'!R$2:R$651,'Pres Converted'!$D$2:$D$651,$BF97,'Pres Converted'!$C$2:$C$651,"ED",'Pres Converted'!$B$2:$B$651,$BE97)</f>
        <v>5</v>
      </c>
      <c r="BR97" s="211">
        <f>BG97/SUMIF('BY HD'!$A$3:$A$42,$BE97,'BY HD'!$B$3:$B$42)</f>
        <v>1</v>
      </c>
      <c r="BS97" s="211">
        <f>$BR97*SUMIF('BY HD'!$A$3:$A$42,$BE97,'BY HD'!W$3:W$42)</f>
        <v>776</v>
      </c>
      <c r="BT97" s="211">
        <f>(DA97-SUMIF('BY HD'!$A$3:$A$42,$BE97,'BY HD'!M$3:M$42))*$BR97*SUMIF('BY HD'!$A$3:$A$42,$BE97,'BY HD'!$W$3:$W$42)+$BR97*SUMIF('BY HD'!$A$3:$A$42,$BE97,'BY HD'!X$3:X$42)</f>
        <v>310</v>
      </c>
      <c r="BU97" s="211">
        <f>(DB97-SUMIF('BY HD'!$A$3:$A$42,$BE97,'BY HD'!O$3:O$42))*$BR97*SUMIF('BY HD'!$A$3:$A$42,$BE97,'BY HD'!$W$3:$W$42)+$BR97*SUMIF('BY HD'!$A$3:$A$42,$BE97,'BY HD'!Y$3:Y$42)</f>
        <v>237</v>
      </c>
      <c r="BV97" s="211">
        <f>(DC97-SUMIF('BY HD'!$A$3:$A$42,$BE97,'BY HD'!N$3:N$42))*$BR97*SUMIF('BY HD'!$A$3:$A$42,$BE97,'BY HD'!$W$3:$W$42)+$BR97*SUMIF('BY HD'!$A$3:$A$42,$BE97,'BY HD'!Z$3:Z$42)</f>
        <v>1</v>
      </c>
      <c r="BW97" s="211">
        <f>(DD97-SUMIF('BY HD'!$A$3:$A$42,$BE97,'BY HD'!R$3:R$42))*$BR97*SUMIF('BY HD'!$A$3:$A$42,$BE97,'BY HD'!$W$3:$W$42)+$BR97*SUMIF('BY HD'!$A$3:$A$42,$BE97,'BY HD'!AA$3:AA$42)</f>
        <v>2</v>
      </c>
      <c r="BX97" s="211">
        <f>(DE97-SUMIF('BY HD'!$A$3:$A$42,$BE97,'BY HD'!S$3:S$42))*$BR97*SUMIF('BY HD'!$A$3:$A$42,$BE97,'BY HD'!$W$3:$W$42)+$BR97*SUMIF('BY HD'!$A$3:$A$42,$BE97,'BY HD'!AB$3:AB$42)</f>
        <v>0</v>
      </c>
      <c r="BY97" s="211">
        <f>(DF97-SUMIF('BY HD'!$A$3:$A$42,$BE97,'BY HD'!T$3:T$42))*$BR97*SUMIF('BY HD'!$A$3:$A$42,$BE97,'BY HD'!$W$3:$W$42)+$BR97*SUMIF('BY HD'!$A$3:$A$42,$BE97,'BY HD'!AC$3:AC$42)</f>
        <v>0</v>
      </c>
      <c r="BZ97" s="211">
        <f>(DG97-SUMIF('BY HD'!$A$3:$A$42,$BE97,'BY HD'!P$3:P$42))*$BR97*SUMIF('BY HD'!$A$3:$A$42,$BE97,'BY HD'!$W$3:$W$42)+$BR97*SUMIF('BY HD'!$A$3:$A$42,$BE97,'BY HD'!AD$3:AD$42)</f>
        <v>1</v>
      </c>
      <c r="CA97" s="211">
        <f>(DH97-SUMIF('BY HD'!$A$3:$A$42,$BE97,'BY HD'!Q$3:Q$42))*$BR97*SUMIF('BY HD'!$A$3:$A$42,$BE97,'BY HD'!$W$3:$W$42)+$BR97*SUMIF('BY HD'!$A$3:$A$42,$BE97,'BY HD'!AE$3:AE$42)</f>
        <v>222</v>
      </c>
      <c r="CB97" s="211">
        <f>(DI97-SUMIF('BY HD'!$A$3:$A$42,$BE97,'BY HD'!U$3:U$42))*$BR97*SUMIF('BY HD'!$A$3:$A$42,$BE97,'BY HD'!$W$3:$W$42)+$BR97*SUMIF('BY HD'!$A$3:$A$42,$BE97,'BY HD'!AF$3:AF$42)</f>
        <v>2</v>
      </c>
      <c r="CC97" s="211">
        <f>(DJ97-SUMIF('BY HD'!$A$3:$A$42,$BE97,'BY HD'!V$3:V$42))*$BR97*SUMIF('BY HD'!$A$3:$A$42,$BE97,'BY HD'!$W$3:$W$42)+$BR97*SUMIF('BY HD'!$A$3:$A$42,$BE97,'BY HD'!AG$3:AG$42)</f>
        <v>1</v>
      </c>
      <c r="CD97" s="211">
        <f>$BR97*SUMIF('BY HD'!$A$3:$A$42,$BE97,'BY HD'!AR$3:AR$42)</f>
        <v>752</v>
      </c>
      <c r="CE97" s="211">
        <f>(DA97-SUMIF('BY HD'!$A$3:$A$42,$BE97,'BY HD'!M$3:M$42))*$BR97*SUMIF('BY HD'!$A$3:$A$42,$BE97,'BY HD'!$AR$3:$AR$42)+$BR97*SUMIF('BY HD'!$A$3:$A$42,$BE97,'BY HD'!AS$3:AS$42)</f>
        <v>248</v>
      </c>
      <c r="CF97" s="211">
        <f>(DB97-SUMIF('BY HD'!$A$3:$A$42,$BE97,'BY HD'!O$3:O$42))*$BR97*SUMIF('BY HD'!$A$3:$A$42,$BE97,'BY HD'!$AR$3:$AR$42)+$BR97*SUMIF('BY HD'!$A$3:$A$42,$BE97,'BY HD'!AT$3:AT$42)</f>
        <v>193</v>
      </c>
      <c r="CG97" s="211">
        <f>(DC97-SUMIF('BY HD'!$A$3:$A$42,$BE97,'BY HD'!N$3:N$42))*$BR97*SUMIF('BY HD'!$A$3:$A$42,$BE97,'BY HD'!$AR$3:$AR$42)+$BR97*SUMIF('BY HD'!$A$3:$A$42,$BE97,'BY HD'!AU$3:AU$42)</f>
        <v>1</v>
      </c>
      <c r="CH97" s="211">
        <f>(DD97-SUMIF('BY HD'!$A$3:$A$42,$BE97,'BY HD'!R$3:R$42))*$BR97*SUMIF('BY HD'!$A$3:$A$42,$BE97,'BY HD'!$AR$3:$AR$42)+$BR97*SUMIF('BY HD'!$A$3:$A$42,$BE97,'BY HD'!AV$3:AV$42)</f>
        <v>1</v>
      </c>
      <c r="CI97" s="211">
        <f>(DE97-SUMIF('BY HD'!$A$3:$A$42,$BE97,'BY HD'!S$3:S$42))*$BR97*SUMIF('BY HD'!$A$3:$A$42,$BE97,'BY HD'!$AR$3:$AR$42)+$BR97*SUMIF('BY HD'!$A$3:$A$42,$BE97,'BY HD'!AW$3:AW$42)</f>
        <v>1</v>
      </c>
      <c r="CJ97" s="211">
        <f>(DF97-SUMIF('BY HD'!$A$3:$A$42,$BE97,'BY HD'!T$3:T$42))*$BR97*SUMIF('BY HD'!$A$3:$A$42,$BE97,'BY HD'!$AR$3:$AR$42)+$BR97*SUMIF('BY HD'!$A$3:$A$42,$BE97,'BY HD'!AX$3:AX$42)</f>
        <v>3</v>
      </c>
      <c r="CK97" s="211">
        <f>(DG97-SUMIF('BY HD'!$A$3:$A$42,$BE97,'BY HD'!P$3:P$42))*$BR97*SUMIF('BY HD'!$A$3:$A$42,$BE97,'BY HD'!$AR$3:$AR$42)+$BR97*SUMIF('BY HD'!$A$3:$A$42,$BE97,'BY HD'!AY$3:AY$42)</f>
        <v>2</v>
      </c>
      <c r="CL97" s="211">
        <f>(DH97-SUMIF('BY HD'!$A$3:$A$42,$BE97,'BY HD'!Q$3:Q$42))*$BR97*SUMIF('BY HD'!$A$3:$A$42,$BE97,'BY HD'!$AR$3:$AR$42)+$BR97*SUMIF('BY HD'!$A$3:$A$42,$BE97,'BY HD'!AZ$3:AZ$42)</f>
        <v>302</v>
      </c>
      <c r="CM97" s="211">
        <f>(DI97-SUMIF('BY HD'!$A$3:$A$42,$BE97,'BY HD'!U$3:U$42))*$BR97*SUMIF('BY HD'!$A$3:$A$42,$BE97,'BY HD'!$AR$3:$AR$42)+$BR97*SUMIF('BY HD'!$A$3:$A$42,$BE97,'BY HD'!BA$3:BA$42)</f>
        <v>0</v>
      </c>
      <c r="CN97" s="211">
        <f>(DJ97-SUMIF('BY HD'!$A$3:$A$42,$BE97,'BY HD'!V$3:V$42))*$BR97*SUMIF('BY HD'!$A$3:$A$42,$BE97,'BY HD'!$AR$3:$AR$42)+$BR97*SUMIF('BY HD'!$A$3:$A$42,$BE97,'BY HD'!BB$3:BB$42)</f>
        <v>1</v>
      </c>
      <c r="CO97" s="211">
        <f t="shared" si="121"/>
        <v>6920</v>
      </c>
      <c r="CP97" s="211">
        <f t="shared" si="122"/>
        <v>2730</v>
      </c>
      <c r="CQ97" s="211">
        <f t="shared" si="111"/>
        <v>2009</v>
      </c>
      <c r="CR97" s="211">
        <f t="shared" si="112"/>
        <v>11</v>
      </c>
      <c r="CS97" s="211">
        <f t="shared" si="113"/>
        <v>28</v>
      </c>
      <c r="CT97" s="211">
        <f t="shared" si="114"/>
        <v>9</v>
      </c>
      <c r="CU97" s="211">
        <f t="shared" si="115"/>
        <v>13</v>
      </c>
      <c r="CV97" s="211">
        <f t="shared" si="116"/>
        <v>26</v>
      </c>
      <c r="CW97" s="211">
        <f t="shared" si="117"/>
        <v>2081</v>
      </c>
      <c r="CX97" s="211">
        <f t="shared" si="118"/>
        <v>6</v>
      </c>
      <c r="CY97" s="211">
        <f t="shared" si="119"/>
        <v>7</v>
      </c>
      <c r="DA97" s="211">
        <f t="shared" si="123"/>
        <v>0.40281899109792285</v>
      </c>
      <c r="DB97" s="211">
        <f t="shared" si="124"/>
        <v>0.29284124629080116</v>
      </c>
      <c r="DC97" s="211">
        <f t="shared" si="125"/>
        <v>1.6691394658753709E-3</v>
      </c>
      <c r="DD97" s="211">
        <f t="shared" si="126"/>
        <v>4.6364985163204744E-3</v>
      </c>
      <c r="DE97" s="211">
        <f t="shared" si="127"/>
        <v>1.483679525222552E-3</v>
      </c>
      <c r="DF97" s="211">
        <f t="shared" si="128"/>
        <v>1.85459940652819E-3</v>
      </c>
      <c r="DG97" s="211">
        <f t="shared" si="129"/>
        <v>4.2655786350148366E-3</v>
      </c>
      <c r="DH97" s="211">
        <f t="shared" si="130"/>
        <v>0.28876112759643918</v>
      </c>
      <c r="DI97" s="211">
        <f t="shared" si="131"/>
        <v>7.4183976261127599E-4</v>
      </c>
      <c r="DJ97" s="211">
        <f t="shared" si="132"/>
        <v>9.2729970326409499E-4</v>
      </c>
    </row>
    <row r="98" spans="2:114" x14ac:dyDescent="0.25">
      <c r="AT98" s="193">
        <v>37</v>
      </c>
      <c r="AU98" s="198" t="s">
        <v>5939</v>
      </c>
      <c r="BB98" s="211"/>
      <c r="BC98" s="211"/>
      <c r="BE98" s="211" t="s">
        <v>6033</v>
      </c>
      <c r="BF98" s="211" t="s">
        <v>5929</v>
      </c>
      <c r="BG98" s="211">
        <f>SUMIFS('Pres Converted'!S$2:S$651,'Pres Converted'!$D$2:$D$651,$BF98,'Pres Converted'!$C$2:$C$651,"ED",'Pres Converted'!$B$2:$B$651,$BE98)</f>
        <v>5236</v>
      </c>
      <c r="BH98" s="211">
        <f>SUMIFS('Pres Converted'!I$2:I$651,'Pres Converted'!$D$2:$D$651,$BF98,'Pres Converted'!$C$2:$C$651,"ED",'Pres Converted'!$B$2:$B$651,$BE98)</f>
        <v>2279</v>
      </c>
      <c r="BI98" s="211">
        <f>SUMIFS('Pres Converted'!J$2:J$651,'Pres Converted'!$D$2:$D$651,$BF98,'Pres Converted'!$C$2:$C$651,"ED",'Pres Converted'!$B$2:$B$651,$BE98)</f>
        <v>1408</v>
      </c>
      <c r="BJ98" s="211">
        <f>SUMIFS('Pres Converted'!K$2:K$651,'Pres Converted'!$D$2:$D$651,$BF98,'Pres Converted'!$C$2:$C$651,"ED",'Pres Converted'!$B$2:$B$651,$BE98)</f>
        <v>7</v>
      </c>
      <c r="BK98" s="211">
        <f>SUMIFS('Pres Converted'!L$2:L$651,'Pres Converted'!$D$2:$D$651,$BF98,'Pres Converted'!$C$2:$C$651,"ED",'Pres Converted'!$B$2:$B$651,$BE98)</f>
        <v>22</v>
      </c>
      <c r="BL98" s="211">
        <f>SUMIFS('Pres Converted'!M$2:M$651,'Pres Converted'!$D$2:$D$651,$BF98,'Pres Converted'!$C$2:$C$651,"ED",'Pres Converted'!$B$2:$B$651,$BE98)</f>
        <v>7</v>
      </c>
      <c r="BM98" s="211">
        <f>SUMIFS('Pres Converted'!N$2:N$651,'Pres Converted'!$D$2:$D$651,$BF98,'Pres Converted'!$C$2:$C$651,"ED",'Pres Converted'!$B$2:$B$651,$BE98)</f>
        <v>11</v>
      </c>
      <c r="BN98" s="211">
        <f>SUMIFS('Pres Converted'!O$2:O$651,'Pres Converted'!$D$2:$D$651,$BF98,'Pres Converted'!$C$2:$C$651,"ED",'Pres Converted'!$B$2:$B$651,$BE98)</f>
        <v>21</v>
      </c>
      <c r="BO98" s="211">
        <f>SUMIFS('Pres Converted'!P$2:P$651,'Pres Converted'!$D$2:$D$651,$BF98,'Pres Converted'!$C$2:$C$651,"ED",'Pres Converted'!$B$2:$B$651,$BE98)</f>
        <v>1467</v>
      </c>
      <c r="BP98" s="211">
        <f>SUMIFS('Pres Converted'!Q$2:Q$651,'Pres Converted'!$D$2:$D$651,$BF98,'Pres Converted'!$C$2:$C$651,"ED",'Pres Converted'!$B$2:$B$651,$BE98)</f>
        <v>6</v>
      </c>
      <c r="BQ98" s="211">
        <f>SUMIFS('Pres Converted'!R$2:R$651,'Pres Converted'!$D$2:$D$651,$BF98,'Pres Converted'!$C$2:$C$651,"ED",'Pres Converted'!$B$2:$B$651,$BE98)</f>
        <v>8</v>
      </c>
      <c r="BR98" s="211">
        <f>BG98/SUMIF('BY HD'!$A$3:$A$42,$BE98,'BY HD'!$B$3:$B$42)</f>
        <v>1</v>
      </c>
      <c r="BS98" s="211">
        <f>$BR98*SUMIF('BY HD'!$A$3:$A$42,$BE98,'BY HD'!W$3:W$42)</f>
        <v>750</v>
      </c>
      <c r="BT98" s="211">
        <f>(DA98-SUMIF('BY HD'!$A$3:$A$42,$BE98,'BY HD'!M$3:M$42))*$BR98*SUMIF('BY HD'!$A$3:$A$42,$BE98,'BY HD'!$W$3:$W$42)+$BR98*SUMIF('BY HD'!$A$3:$A$42,$BE98,'BY HD'!X$3:X$42)</f>
        <v>333</v>
      </c>
      <c r="BU98" s="211">
        <f>(DB98-SUMIF('BY HD'!$A$3:$A$42,$BE98,'BY HD'!O$3:O$42))*$BR98*SUMIF('BY HD'!$A$3:$A$42,$BE98,'BY HD'!$W$3:$W$42)+$BR98*SUMIF('BY HD'!$A$3:$A$42,$BE98,'BY HD'!Y$3:Y$42)</f>
        <v>199</v>
      </c>
      <c r="BV98" s="211">
        <f>(DC98-SUMIF('BY HD'!$A$3:$A$42,$BE98,'BY HD'!N$3:N$42))*$BR98*SUMIF('BY HD'!$A$3:$A$42,$BE98,'BY HD'!$W$3:$W$42)+$BR98*SUMIF('BY HD'!$A$3:$A$42,$BE98,'BY HD'!Z$3:Z$42)</f>
        <v>0</v>
      </c>
      <c r="BW98" s="211">
        <f>(DD98-SUMIF('BY HD'!$A$3:$A$42,$BE98,'BY HD'!R$3:R$42))*$BR98*SUMIF('BY HD'!$A$3:$A$42,$BE98,'BY HD'!$W$3:$W$42)+$BR98*SUMIF('BY HD'!$A$3:$A$42,$BE98,'BY HD'!AA$3:AA$42)</f>
        <v>2</v>
      </c>
      <c r="BX98" s="211">
        <f>(DE98-SUMIF('BY HD'!$A$3:$A$42,$BE98,'BY HD'!S$3:S$42))*$BR98*SUMIF('BY HD'!$A$3:$A$42,$BE98,'BY HD'!$W$3:$W$42)+$BR98*SUMIF('BY HD'!$A$3:$A$42,$BE98,'BY HD'!AB$3:AB$42)</f>
        <v>0</v>
      </c>
      <c r="BY98" s="211">
        <f>(DF98-SUMIF('BY HD'!$A$3:$A$42,$BE98,'BY HD'!T$3:T$42))*$BR98*SUMIF('BY HD'!$A$3:$A$42,$BE98,'BY HD'!$W$3:$W$42)+$BR98*SUMIF('BY HD'!$A$3:$A$42,$BE98,'BY HD'!AC$3:AC$42)</f>
        <v>1</v>
      </c>
      <c r="BZ98" s="211">
        <f>(DG98-SUMIF('BY HD'!$A$3:$A$42,$BE98,'BY HD'!P$3:P$42))*$BR98*SUMIF('BY HD'!$A$3:$A$42,$BE98,'BY HD'!$W$3:$W$42)+$BR98*SUMIF('BY HD'!$A$3:$A$42,$BE98,'BY HD'!AD$3:AD$42)</f>
        <v>2</v>
      </c>
      <c r="CA98" s="211">
        <f>(DH98-SUMIF('BY HD'!$A$3:$A$42,$BE98,'BY HD'!Q$3:Q$42))*$BR98*SUMIF('BY HD'!$A$3:$A$42,$BE98,'BY HD'!$W$3:$W$42)+$BR98*SUMIF('BY HD'!$A$3:$A$42,$BE98,'BY HD'!AE$3:AE$42)</f>
        <v>211</v>
      </c>
      <c r="CB98" s="211">
        <f>(DI98-SUMIF('BY HD'!$A$3:$A$42,$BE98,'BY HD'!U$3:U$42))*$BR98*SUMIF('BY HD'!$A$3:$A$42,$BE98,'BY HD'!$W$3:$W$42)+$BR98*SUMIF('BY HD'!$A$3:$A$42,$BE98,'BY HD'!AF$3:AF$42)</f>
        <v>1</v>
      </c>
      <c r="CC98" s="211">
        <f>(DJ98-SUMIF('BY HD'!$A$3:$A$42,$BE98,'BY HD'!V$3:V$42))*$BR98*SUMIF('BY HD'!$A$3:$A$42,$BE98,'BY HD'!$W$3:$W$42)+$BR98*SUMIF('BY HD'!$A$3:$A$42,$BE98,'BY HD'!AG$3:AG$42)</f>
        <v>1</v>
      </c>
      <c r="CD98" s="211">
        <f>$BR98*SUMIF('BY HD'!$A$3:$A$42,$BE98,'BY HD'!AR$3:AR$42)</f>
        <v>977</v>
      </c>
      <c r="CE98" s="211">
        <f>(DA98-SUMIF('BY HD'!$A$3:$A$42,$BE98,'BY HD'!M$3:M$42))*$BR98*SUMIF('BY HD'!$A$3:$A$42,$BE98,'BY HD'!$AR$3:$AR$42)+$BR98*SUMIF('BY HD'!$A$3:$A$42,$BE98,'BY HD'!AS$3:AS$42)</f>
        <v>387</v>
      </c>
      <c r="CF98" s="211">
        <f>(DB98-SUMIF('BY HD'!$A$3:$A$42,$BE98,'BY HD'!O$3:O$42))*$BR98*SUMIF('BY HD'!$A$3:$A$42,$BE98,'BY HD'!$AR$3:$AR$42)+$BR98*SUMIF('BY HD'!$A$3:$A$42,$BE98,'BY HD'!AT$3:AT$42)</f>
        <v>224</v>
      </c>
      <c r="CG98" s="211">
        <f>(DC98-SUMIF('BY HD'!$A$3:$A$42,$BE98,'BY HD'!N$3:N$42))*$BR98*SUMIF('BY HD'!$A$3:$A$42,$BE98,'BY HD'!$AR$3:$AR$42)+$BR98*SUMIF('BY HD'!$A$3:$A$42,$BE98,'BY HD'!AU$3:AU$42)</f>
        <v>2</v>
      </c>
      <c r="CH98" s="211">
        <f>(DD98-SUMIF('BY HD'!$A$3:$A$42,$BE98,'BY HD'!R$3:R$42))*$BR98*SUMIF('BY HD'!$A$3:$A$42,$BE98,'BY HD'!$AR$3:$AR$42)+$BR98*SUMIF('BY HD'!$A$3:$A$42,$BE98,'BY HD'!AV$3:AV$42)</f>
        <v>1</v>
      </c>
      <c r="CI98" s="211">
        <f>(DE98-SUMIF('BY HD'!$A$3:$A$42,$BE98,'BY HD'!S$3:S$42))*$BR98*SUMIF('BY HD'!$A$3:$A$42,$BE98,'BY HD'!$AR$3:$AR$42)+$BR98*SUMIF('BY HD'!$A$3:$A$42,$BE98,'BY HD'!AW$3:AW$42)</f>
        <v>0</v>
      </c>
      <c r="CJ98" s="211">
        <f>(DF98-SUMIF('BY HD'!$A$3:$A$42,$BE98,'BY HD'!T$3:T$42))*$BR98*SUMIF('BY HD'!$A$3:$A$42,$BE98,'BY HD'!$AR$3:$AR$42)+$BR98*SUMIF('BY HD'!$A$3:$A$42,$BE98,'BY HD'!AX$3:AX$42)</f>
        <v>0</v>
      </c>
      <c r="CK98" s="211">
        <f>(DG98-SUMIF('BY HD'!$A$3:$A$42,$BE98,'BY HD'!P$3:P$42))*$BR98*SUMIF('BY HD'!$A$3:$A$42,$BE98,'BY HD'!$AR$3:$AR$42)+$BR98*SUMIF('BY HD'!$A$3:$A$42,$BE98,'BY HD'!AY$3:AY$42)</f>
        <v>2</v>
      </c>
      <c r="CL98" s="211">
        <f>(DH98-SUMIF('BY HD'!$A$3:$A$42,$BE98,'BY HD'!Q$3:Q$42))*$BR98*SUMIF('BY HD'!$A$3:$A$42,$BE98,'BY HD'!$AR$3:$AR$42)+$BR98*SUMIF('BY HD'!$A$3:$A$42,$BE98,'BY HD'!AZ$3:AZ$42)</f>
        <v>361</v>
      </c>
      <c r="CM98" s="211">
        <f>(DI98-SUMIF('BY HD'!$A$3:$A$42,$BE98,'BY HD'!U$3:U$42))*$BR98*SUMIF('BY HD'!$A$3:$A$42,$BE98,'BY HD'!$AR$3:$AR$42)+$BR98*SUMIF('BY HD'!$A$3:$A$42,$BE98,'BY HD'!BA$3:BA$42)</f>
        <v>0</v>
      </c>
      <c r="CN98" s="211">
        <f>(DJ98-SUMIF('BY HD'!$A$3:$A$42,$BE98,'BY HD'!V$3:V$42))*$BR98*SUMIF('BY HD'!$A$3:$A$42,$BE98,'BY HD'!$AR$3:$AR$42)+$BR98*SUMIF('BY HD'!$A$3:$A$42,$BE98,'BY HD'!BB$3:BB$42)</f>
        <v>0</v>
      </c>
      <c r="CO98" s="211">
        <f t="shared" si="121"/>
        <v>6963</v>
      </c>
      <c r="CP98" s="211">
        <f t="shared" si="122"/>
        <v>2999</v>
      </c>
      <c r="CQ98" s="211">
        <f t="shared" si="111"/>
        <v>1831</v>
      </c>
      <c r="CR98" s="211">
        <f t="shared" si="112"/>
        <v>9</v>
      </c>
      <c r="CS98" s="211">
        <f t="shared" si="113"/>
        <v>25</v>
      </c>
      <c r="CT98" s="211">
        <f t="shared" si="114"/>
        <v>7</v>
      </c>
      <c r="CU98" s="211">
        <f t="shared" si="115"/>
        <v>12</v>
      </c>
      <c r="CV98" s="211">
        <f t="shared" si="116"/>
        <v>25</v>
      </c>
      <c r="CW98" s="211">
        <f t="shared" si="117"/>
        <v>2039</v>
      </c>
      <c r="CX98" s="211">
        <f t="shared" si="118"/>
        <v>7</v>
      </c>
      <c r="CY98" s="211">
        <f t="shared" si="119"/>
        <v>9</v>
      </c>
      <c r="DA98" s="211">
        <f t="shared" si="123"/>
        <v>0.4352559205500382</v>
      </c>
      <c r="DB98" s="211">
        <f t="shared" si="124"/>
        <v>0.26890756302521007</v>
      </c>
      <c r="DC98" s="211">
        <f t="shared" si="125"/>
        <v>1.3368983957219251E-3</v>
      </c>
      <c r="DD98" s="211">
        <f t="shared" si="126"/>
        <v>4.2016806722689074E-3</v>
      </c>
      <c r="DE98" s="211">
        <f t="shared" si="127"/>
        <v>1.3368983957219251E-3</v>
      </c>
      <c r="DF98" s="211">
        <f t="shared" si="128"/>
        <v>2.1008403361344537E-3</v>
      </c>
      <c r="DG98" s="211">
        <f t="shared" si="129"/>
        <v>4.0106951871657758E-3</v>
      </c>
      <c r="DH98" s="211">
        <f t="shared" si="130"/>
        <v>0.28017570664629488</v>
      </c>
      <c r="DI98" s="211">
        <f t="shared" si="131"/>
        <v>1.1459129106187931E-3</v>
      </c>
      <c r="DJ98" s="211">
        <f t="shared" si="132"/>
        <v>1.5278838808250573E-3</v>
      </c>
    </row>
    <row r="99" spans="2:114" x14ac:dyDescent="0.25">
      <c r="AT99" s="193">
        <v>37</v>
      </c>
      <c r="AU99" s="198" t="s">
        <v>5940</v>
      </c>
      <c r="BB99" s="211"/>
      <c r="BC99" s="211"/>
      <c r="BE99" s="211" t="s">
        <v>6034</v>
      </c>
      <c r="BF99" s="211" t="s">
        <v>5929</v>
      </c>
      <c r="BG99" s="211">
        <f>SUMIFS('Pres Converted'!S$2:S$651,'Pres Converted'!$D$2:$D$651,$BF99,'Pres Converted'!$C$2:$C$651,"ED",'Pres Converted'!$B$2:$B$651,$BE99)</f>
        <v>6171</v>
      </c>
      <c r="BH99" s="211">
        <f>SUMIFS('Pres Converted'!I$2:I$651,'Pres Converted'!$D$2:$D$651,$BF99,'Pres Converted'!$C$2:$C$651,"ED",'Pres Converted'!$B$2:$B$651,$BE99)</f>
        <v>2324</v>
      </c>
      <c r="BI99" s="211">
        <f>SUMIFS('Pres Converted'!J$2:J$651,'Pres Converted'!$D$2:$D$651,$BF99,'Pres Converted'!$C$2:$C$651,"ED",'Pres Converted'!$B$2:$B$651,$BE99)</f>
        <v>2331</v>
      </c>
      <c r="BJ99" s="211">
        <f>SUMIFS('Pres Converted'!K$2:K$651,'Pres Converted'!$D$2:$D$651,$BF99,'Pres Converted'!$C$2:$C$651,"ED",'Pres Converted'!$B$2:$B$651,$BE99)</f>
        <v>6</v>
      </c>
      <c r="BK99" s="211">
        <f>SUMIFS('Pres Converted'!L$2:L$651,'Pres Converted'!$D$2:$D$651,$BF99,'Pres Converted'!$C$2:$C$651,"ED",'Pres Converted'!$B$2:$B$651,$BE99)</f>
        <v>13</v>
      </c>
      <c r="BL99" s="211">
        <f>SUMIFS('Pres Converted'!M$2:M$651,'Pres Converted'!$D$2:$D$651,$BF99,'Pres Converted'!$C$2:$C$651,"ED",'Pres Converted'!$B$2:$B$651,$BE99)</f>
        <v>19</v>
      </c>
      <c r="BM99" s="211">
        <f>SUMIFS('Pres Converted'!N$2:N$651,'Pres Converted'!$D$2:$D$651,$BF99,'Pres Converted'!$C$2:$C$651,"ED",'Pres Converted'!$B$2:$B$651,$BE99)</f>
        <v>13</v>
      </c>
      <c r="BN99" s="211">
        <f>SUMIFS('Pres Converted'!O$2:O$651,'Pres Converted'!$D$2:$D$651,$BF99,'Pres Converted'!$C$2:$C$651,"ED",'Pres Converted'!$B$2:$B$651,$BE99)</f>
        <v>32</v>
      </c>
      <c r="BO99" s="211">
        <f>SUMIFS('Pres Converted'!P$2:P$651,'Pres Converted'!$D$2:$D$651,$BF99,'Pres Converted'!$C$2:$C$651,"ED",'Pres Converted'!$B$2:$B$651,$BE99)</f>
        <v>1423</v>
      </c>
      <c r="BP99" s="211">
        <f>SUMIFS('Pres Converted'!Q$2:Q$651,'Pres Converted'!$D$2:$D$651,$BF99,'Pres Converted'!$C$2:$C$651,"ED",'Pres Converted'!$B$2:$B$651,$BE99)</f>
        <v>3</v>
      </c>
      <c r="BQ99" s="211">
        <f>SUMIFS('Pres Converted'!R$2:R$651,'Pres Converted'!$D$2:$D$651,$BF99,'Pres Converted'!$C$2:$C$651,"ED",'Pres Converted'!$B$2:$B$651,$BE99)</f>
        <v>7</v>
      </c>
      <c r="BR99" s="211">
        <f>BG99/SUMIF('BY HD'!$A$3:$A$42,$BE99,'BY HD'!$B$3:$B$42)</f>
        <v>1</v>
      </c>
      <c r="BS99" s="211">
        <f>$BR99*SUMIF('BY HD'!$A$3:$A$42,$BE99,'BY HD'!W$3:W$42)</f>
        <v>1066</v>
      </c>
      <c r="BT99" s="211">
        <f>(DA99-SUMIF('BY HD'!$A$3:$A$42,$BE99,'BY HD'!M$3:M$42))*$BR99*SUMIF('BY HD'!$A$3:$A$42,$BE99,'BY HD'!$W$3:$W$42)+$BR99*SUMIF('BY HD'!$A$3:$A$42,$BE99,'BY HD'!X$3:X$42)</f>
        <v>389</v>
      </c>
      <c r="BU99" s="211">
        <f>(DB99-SUMIF('BY HD'!$A$3:$A$42,$BE99,'BY HD'!O$3:O$42))*$BR99*SUMIF('BY HD'!$A$3:$A$42,$BE99,'BY HD'!$W$3:$W$42)+$BR99*SUMIF('BY HD'!$A$3:$A$42,$BE99,'BY HD'!Y$3:Y$42)</f>
        <v>422</v>
      </c>
      <c r="BV99" s="211">
        <f>(DC99-SUMIF('BY HD'!$A$3:$A$42,$BE99,'BY HD'!N$3:N$42))*$BR99*SUMIF('BY HD'!$A$3:$A$42,$BE99,'BY HD'!$W$3:$W$42)+$BR99*SUMIF('BY HD'!$A$3:$A$42,$BE99,'BY HD'!Z$3:Z$42)</f>
        <v>2</v>
      </c>
      <c r="BW99" s="211">
        <f>(DD99-SUMIF('BY HD'!$A$3:$A$42,$BE99,'BY HD'!R$3:R$42))*$BR99*SUMIF('BY HD'!$A$3:$A$42,$BE99,'BY HD'!$W$3:$W$42)+$BR99*SUMIF('BY HD'!$A$3:$A$42,$BE99,'BY HD'!AA$3:AA$42)</f>
        <v>3</v>
      </c>
      <c r="BX99" s="211">
        <f>(DE99-SUMIF('BY HD'!$A$3:$A$42,$BE99,'BY HD'!S$3:S$42))*$BR99*SUMIF('BY HD'!$A$3:$A$42,$BE99,'BY HD'!$W$3:$W$42)+$BR99*SUMIF('BY HD'!$A$3:$A$42,$BE99,'BY HD'!AB$3:AB$42)</f>
        <v>2</v>
      </c>
      <c r="BY99" s="211">
        <f>(DF99-SUMIF('BY HD'!$A$3:$A$42,$BE99,'BY HD'!T$3:T$42))*$BR99*SUMIF('BY HD'!$A$3:$A$42,$BE99,'BY HD'!$W$3:$W$42)+$BR99*SUMIF('BY HD'!$A$3:$A$42,$BE99,'BY HD'!AC$3:AC$42)</f>
        <v>1</v>
      </c>
      <c r="BZ99" s="211">
        <f>(DG99-SUMIF('BY HD'!$A$3:$A$42,$BE99,'BY HD'!P$3:P$42))*$BR99*SUMIF('BY HD'!$A$3:$A$42,$BE99,'BY HD'!$W$3:$W$42)+$BR99*SUMIF('BY HD'!$A$3:$A$42,$BE99,'BY HD'!AD$3:AD$42)</f>
        <v>2</v>
      </c>
      <c r="CA99" s="211">
        <f>(DH99-SUMIF('BY HD'!$A$3:$A$42,$BE99,'BY HD'!Q$3:Q$42))*$BR99*SUMIF('BY HD'!$A$3:$A$42,$BE99,'BY HD'!$W$3:$W$42)+$BR99*SUMIF('BY HD'!$A$3:$A$42,$BE99,'BY HD'!AE$3:AE$42)</f>
        <v>242</v>
      </c>
      <c r="CB99" s="211">
        <f>(DI99-SUMIF('BY HD'!$A$3:$A$42,$BE99,'BY HD'!U$3:U$42))*$BR99*SUMIF('BY HD'!$A$3:$A$42,$BE99,'BY HD'!$W$3:$W$42)+$BR99*SUMIF('BY HD'!$A$3:$A$42,$BE99,'BY HD'!AF$3:AF$42)</f>
        <v>0</v>
      </c>
      <c r="CC99" s="211">
        <f>(DJ99-SUMIF('BY HD'!$A$3:$A$42,$BE99,'BY HD'!V$3:V$42))*$BR99*SUMIF('BY HD'!$A$3:$A$42,$BE99,'BY HD'!$W$3:$W$42)+$BR99*SUMIF('BY HD'!$A$3:$A$42,$BE99,'BY HD'!AG$3:AG$42)</f>
        <v>3</v>
      </c>
      <c r="CD99" s="211">
        <f>$BR99*SUMIF('BY HD'!$A$3:$A$42,$BE99,'BY HD'!AR$3:AR$42)</f>
        <v>752</v>
      </c>
      <c r="CE99" s="211">
        <f>(DA99-SUMIF('BY HD'!$A$3:$A$42,$BE99,'BY HD'!M$3:M$42))*$BR99*SUMIF('BY HD'!$A$3:$A$42,$BE99,'BY HD'!$AR$3:$AR$42)+$BR99*SUMIF('BY HD'!$A$3:$A$42,$BE99,'BY HD'!AS$3:AS$42)</f>
        <v>250</v>
      </c>
      <c r="CF99" s="211">
        <f>(DB99-SUMIF('BY HD'!$A$3:$A$42,$BE99,'BY HD'!O$3:O$42))*$BR99*SUMIF('BY HD'!$A$3:$A$42,$BE99,'BY HD'!$AR$3:$AR$42)+$BR99*SUMIF('BY HD'!$A$3:$A$42,$BE99,'BY HD'!AT$3:AT$42)</f>
        <v>248</v>
      </c>
      <c r="CG99" s="211">
        <f>(DC99-SUMIF('BY HD'!$A$3:$A$42,$BE99,'BY HD'!N$3:N$42))*$BR99*SUMIF('BY HD'!$A$3:$A$42,$BE99,'BY HD'!$AR$3:$AR$42)+$BR99*SUMIF('BY HD'!$A$3:$A$42,$BE99,'BY HD'!AU$3:AU$42)</f>
        <v>1</v>
      </c>
      <c r="CH99" s="211">
        <f>(DD99-SUMIF('BY HD'!$A$3:$A$42,$BE99,'BY HD'!R$3:R$42))*$BR99*SUMIF('BY HD'!$A$3:$A$42,$BE99,'BY HD'!$AR$3:$AR$42)+$BR99*SUMIF('BY HD'!$A$3:$A$42,$BE99,'BY HD'!AV$3:AV$42)</f>
        <v>4</v>
      </c>
      <c r="CI99" s="211">
        <f>(DE99-SUMIF('BY HD'!$A$3:$A$42,$BE99,'BY HD'!S$3:S$42))*$BR99*SUMIF('BY HD'!$A$3:$A$42,$BE99,'BY HD'!$AR$3:$AR$42)+$BR99*SUMIF('BY HD'!$A$3:$A$42,$BE99,'BY HD'!AW$3:AW$42)</f>
        <v>1</v>
      </c>
      <c r="CJ99" s="211">
        <f>(DF99-SUMIF('BY HD'!$A$3:$A$42,$BE99,'BY HD'!T$3:T$42))*$BR99*SUMIF('BY HD'!$A$3:$A$42,$BE99,'BY HD'!$AR$3:$AR$42)+$BR99*SUMIF('BY HD'!$A$3:$A$42,$BE99,'BY HD'!AX$3:AX$42)</f>
        <v>0</v>
      </c>
      <c r="CK99" s="211">
        <f>(DG99-SUMIF('BY HD'!$A$3:$A$42,$BE99,'BY HD'!P$3:P$42))*$BR99*SUMIF('BY HD'!$A$3:$A$42,$BE99,'BY HD'!$AR$3:$AR$42)+$BR99*SUMIF('BY HD'!$A$3:$A$42,$BE99,'BY HD'!AY$3:AY$42)</f>
        <v>3</v>
      </c>
      <c r="CL99" s="211">
        <f>(DH99-SUMIF('BY HD'!$A$3:$A$42,$BE99,'BY HD'!Q$3:Q$42))*$BR99*SUMIF('BY HD'!$A$3:$A$42,$BE99,'BY HD'!$AR$3:$AR$42)+$BR99*SUMIF('BY HD'!$A$3:$A$42,$BE99,'BY HD'!AZ$3:AZ$42)</f>
        <v>242</v>
      </c>
      <c r="CM99" s="211">
        <f>(DI99-SUMIF('BY HD'!$A$3:$A$42,$BE99,'BY HD'!U$3:U$42))*$BR99*SUMIF('BY HD'!$A$3:$A$42,$BE99,'BY HD'!$AR$3:$AR$42)+$BR99*SUMIF('BY HD'!$A$3:$A$42,$BE99,'BY HD'!BA$3:BA$42)</f>
        <v>1</v>
      </c>
      <c r="CN99" s="211">
        <f>(DJ99-SUMIF('BY HD'!$A$3:$A$42,$BE99,'BY HD'!V$3:V$42))*$BR99*SUMIF('BY HD'!$A$3:$A$42,$BE99,'BY HD'!$AR$3:$AR$42)+$BR99*SUMIF('BY HD'!$A$3:$A$42,$BE99,'BY HD'!BB$3:BB$42)</f>
        <v>2</v>
      </c>
      <c r="CO99" s="211">
        <f t="shared" si="121"/>
        <v>7989</v>
      </c>
      <c r="CP99" s="211">
        <f t="shared" si="122"/>
        <v>2963</v>
      </c>
      <c r="CQ99" s="211">
        <f t="shared" si="111"/>
        <v>3001</v>
      </c>
      <c r="CR99" s="211">
        <f t="shared" si="112"/>
        <v>9</v>
      </c>
      <c r="CS99" s="211">
        <f t="shared" si="113"/>
        <v>20</v>
      </c>
      <c r="CT99" s="211">
        <f t="shared" si="114"/>
        <v>22</v>
      </c>
      <c r="CU99" s="211">
        <f t="shared" si="115"/>
        <v>14</v>
      </c>
      <c r="CV99" s="211">
        <f t="shared" si="116"/>
        <v>37</v>
      </c>
      <c r="CW99" s="211">
        <f t="shared" si="117"/>
        <v>1907</v>
      </c>
      <c r="CX99" s="211">
        <f t="shared" si="118"/>
        <v>4</v>
      </c>
      <c r="CY99" s="211">
        <f t="shared" si="119"/>
        <v>12</v>
      </c>
      <c r="DA99" s="211">
        <f t="shared" si="123"/>
        <v>0.37660022686760652</v>
      </c>
      <c r="DB99" s="211">
        <f t="shared" si="124"/>
        <v>0.3777345649003403</v>
      </c>
      <c r="DC99" s="211">
        <f t="shared" si="125"/>
        <v>9.7228974234321824E-4</v>
      </c>
      <c r="DD99" s="211">
        <f t="shared" si="126"/>
        <v>2.1066277750769729E-3</v>
      </c>
      <c r="DE99" s="211">
        <f t="shared" si="127"/>
        <v>3.0789175174201914E-3</v>
      </c>
      <c r="DF99" s="211">
        <f t="shared" si="128"/>
        <v>2.1066277750769729E-3</v>
      </c>
      <c r="DG99" s="211">
        <f t="shared" si="129"/>
        <v>5.1855452924971642E-3</v>
      </c>
      <c r="DH99" s="211">
        <f t="shared" si="130"/>
        <v>0.23059471722573327</v>
      </c>
      <c r="DI99" s="211">
        <f t="shared" si="131"/>
        <v>4.8614487117160912E-4</v>
      </c>
      <c r="DJ99" s="211">
        <f t="shared" si="132"/>
        <v>1.1343380327337547E-3</v>
      </c>
    </row>
    <row r="100" spans="2:114" x14ac:dyDescent="0.25">
      <c r="AT100" s="193">
        <v>37</v>
      </c>
      <c r="AU100" s="198">
        <v>0</v>
      </c>
      <c r="BB100" s="211"/>
      <c r="BC100" s="211"/>
      <c r="BE100" s="211" t="s">
        <v>6035</v>
      </c>
      <c r="BF100" s="211" t="s">
        <v>5929</v>
      </c>
      <c r="BG100" s="211">
        <f>SUMIFS('Pres Converted'!S$2:S$651,'Pres Converted'!$D$2:$D$651,$BF100,'Pres Converted'!$C$2:$C$651,"ED",'Pres Converted'!$B$2:$B$651,$BE100)</f>
        <v>3980</v>
      </c>
      <c r="BH100" s="211">
        <f>SUMIFS('Pres Converted'!I$2:I$651,'Pres Converted'!$D$2:$D$651,$BF100,'Pres Converted'!$C$2:$C$651,"ED",'Pres Converted'!$B$2:$B$651,$BE100)</f>
        <v>1906</v>
      </c>
      <c r="BI100" s="211">
        <f>SUMIFS('Pres Converted'!J$2:J$651,'Pres Converted'!$D$2:$D$651,$BF100,'Pres Converted'!$C$2:$C$651,"ED",'Pres Converted'!$B$2:$B$651,$BE100)</f>
        <v>1014</v>
      </c>
      <c r="BJ100" s="211">
        <f>SUMIFS('Pres Converted'!K$2:K$651,'Pres Converted'!$D$2:$D$651,$BF100,'Pres Converted'!$C$2:$C$651,"ED",'Pres Converted'!$B$2:$B$651,$BE100)</f>
        <v>7</v>
      </c>
      <c r="BK100" s="211">
        <f>SUMIFS('Pres Converted'!L$2:L$651,'Pres Converted'!$D$2:$D$651,$BF100,'Pres Converted'!$C$2:$C$651,"ED",'Pres Converted'!$B$2:$B$651,$BE100)</f>
        <v>10</v>
      </c>
      <c r="BL100" s="211">
        <f>SUMIFS('Pres Converted'!M$2:M$651,'Pres Converted'!$D$2:$D$651,$BF100,'Pres Converted'!$C$2:$C$651,"ED",'Pres Converted'!$B$2:$B$651,$BE100)</f>
        <v>6</v>
      </c>
      <c r="BM100" s="211">
        <f>SUMIFS('Pres Converted'!N$2:N$651,'Pres Converted'!$D$2:$D$651,$BF100,'Pres Converted'!$C$2:$C$651,"ED",'Pres Converted'!$B$2:$B$651,$BE100)</f>
        <v>8</v>
      </c>
      <c r="BN100" s="211">
        <f>SUMIFS('Pres Converted'!O$2:O$651,'Pres Converted'!$D$2:$D$651,$BF100,'Pres Converted'!$C$2:$C$651,"ED",'Pres Converted'!$B$2:$B$651,$BE100)</f>
        <v>20</v>
      </c>
      <c r="BO100" s="211">
        <f>SUMIFS('Pres Converted'!P$2:P$651,'Pres Converted'!$D$2:$D$651,$BF100,'Pres Converted'!$C$2:$C$651,"ED",'Pres Converted'!$B$2:$B$651,$BE100)</f>
        <v>998</v>
      </c>
      <c r="BP100" s="211">
        <f>SUMIFS('Pres Converted'!Q$2:Q$651,'Pres Converted'!$D$2:$D$651,$BF100,'Pres Converted'!$C$2:$C$651,"ED",'Pres Converted'!$B$2:$B$651,$BE100)</f>
        <v>6</v>
      </c>
      <c r="BQ100" s="211">
        <f>SUMIFS('Pres Converted'!R$2:R$651,'Pres Converted'!$D$2:$D$651,$BF100,'Pres Converted'!$C$2:$C$651,"ED",'Pres Converted'!$B$2:$B$651,$BE100)</f>
        <v>5</v>
      </c>
      <c r="BR100" s="211">
        <f>BG100/SUMIF('BY HD'!$A$3:$A$42,$BE100,'BY HD'!$B$3:$B$42)</f>
        <v>1</v>
      </c>
      <c r="BS100" s="211">
        <f>$BR100*SUMIF('BY HD'!$A$3:$A$42,$BE100,'BY HD'!W$3:W$42)</f>
        <v>1238</v>
      </c>
      <c r="BT100" s="211">
        <f>(DA100-SUMIF('BY HD'!$A$3:$A$42,$BE100,'BY HD'!M$3:M$42))*$BR100*SUMIF('BY HD'!$A$3:$A$42,$BE100,'BY HD'!$W$3:$W$42)+$BR100*SUMIF('BY HD'!$A$3:$A$42,$BE100,'BY HD'!X$3:X$42)</f>
        <v>674</v>
      </c>
      <c r="BU100" s="211">
        <f>(DB100-SUMIF('BY HD'!$A$3:$A$42,$BE100,'BY HD'!O$3:O$42))*$BR100*SUMIF('BY HD'!$A$3:$A$42,$BE100,'BY HD'!$W$3:$W$42)+$BR100*SUMIF('BY HD'!$A$3:$A$42,$BE100,'BY HD'!Y$3:Y$42)</f>
        <v>251</v>
      </c>
      <c r="BV100" s="211">
        <f>(DC100-SUMIF('BY HD'!$A$3:$A$42,$BE100,'BY HD'!N$3:N$42))*$BR100*SUMIF('BY HD'!$A$3:$A$42,$BE100,'BY HD'!$W$3:$W$42)+$BR100*SUMIF('BY HD'!$A$3:$A$42,$BE100,'BY HD'!Z$3:Z$42)</f>
        <v>1</v>
      </c>
      <c r="BW100" s="211">
        <f>(DD100-SUMIF('BY HD'!$A$3:$A$42,$BE100,'BY HD'!R$3:R$42))*$BR100*SUMIF('BY HD'!$A$3:$A$42,$BE100,'BY HD'!$W$3:$W$42)+$BR100*SUMIF('BY HD'!$A$3:$A$42,$BE100,'BY HD'!AA$3:AA$42)</f>
        <v>10</v>
      </c>
      <c r="BX100" s="211">
        <f>(DE100-SUMIF('BY HD'!$A$3:$A$42,$BE100,'BY HD'!S$3:S$42))*$BR100*SUMIF('BY HD'!$A$3:$A$42,$BE100,'BY HD'!$W$3:$W$42)+$BR100*SUMIF('BY HD'!$A$3:$A$42,$BE100,'BY HD'!AB$3:AB$42)</f>
        <v>0</v>
      </c>
      <c r="BY100" s="211">
        <f>(DF100-SUMIF('BY HD'!$A$3:$A$42,$BE100,'BY HD'!T$3:T$42))*$BR100*SUMIF('BY HD'!$A$3:$A$42,$BE100,'BY HD'!$W$3:$W$42)+$BR100*SUMIF('BY HD'!$A$3:$A$42,$BE100,'BY HD'!AC$3:AC$42)</f>
        <v>0</v>
      </c>
      <c r="BZ100" s="211">
        <f>(DG100-SUMIF('BY HD'!$A$3:$A$42,$BE100,'BY HD'!P$3:P$42))*$BR100*SUMIF('BY HD'!$A$3:$A$42,$BE100,'BY HD'!$W$3:$W$42)+$BR100*SUMIF('BY HD'!$A$3:$A$42,$BE100,'BY HD'!AD$3:AD$42)</f>
        <v>3</v>
      </c>
      <c r="CA100" s="211">
        <f>(DH100-SUMIF('BY HD'!$A$3:$A$42,$BE100,'BY HD'!Q$3:Q$42))*$BR100*SUMIF('BY HD'!$A$3:$A$42,$BE100,'BY HD'!$W$3:$W$42)+$BR100*SUMIF('BY HD'!$A$3:$A$42,$BE100,'BY HD'!AE$3:AE$42)</f>
        <v>296</v>
      </c>
      <c r="CB100" s="211">
        <f>(DI100-SUMIF('BY HD'!$A$3:$A$42,$BE100,'BY HD'!U$3:U$42))*$BR100*SUMIF('BY HD'!$A$3:$A$42,$BE100,'BY HD'!$W$3:$W$42)+$BR100*SUMIF('BY HD'!$A$3:$A$42,$BE100,'BY HD'!AF$3:AF$42)</f>
        <v>2</v>
      </c>
      <c r="CC100" s="211">
        <f>(DJ100-SUMIF('BY HD'!$A$3:$A$42,$BE100,'BY HD'!V$3:V$42))*$BR100*SUMIF('BY HD'!$A$3:$A$42,$BE100,'BY HD'!$W$3:$W$42)+$BR100*SUMIF('BY HD'!$A$3:$A$42,$BE100,'BY HD'!AG$3:AG$42)</f>
        <v>1</v>
      </c>
      <c r="CD100" s="211">
        <f>$BR100*SUMIF('BY HD'!$A$3:$A$42,$BE100,'BY HD'!AR$3:AR$42)</f>
        <v>906</v>
      </c>
      <c r="CE100" s="211">
        <f>(DA100-SUMIF('BY HD'!$A$3:$A$42,$BE100,'BY HD'!M$3:M$42))*$BR100*SUMIF('BY HD'!$A$3:$A$42,$BE100,'BY HD'!$AR$3:$AR$42)+$BR100*SUMIF('BY HD'!$A$3:$A$42,$BE100,'BY HD'!AS$3:AS$42)</f>
        <v>433</v>
      </c>
      <c r="CF100" s="211">
        <f>(DB100-SUMIF('BY HD'!$A$3:$A$42,$BE100,'BY HD'!O$3:O$42))*$BR100*SUMIF('BY HD'!$A$3:$A$42,$BE100,'BY HD'!$AR$3:$AR$42)+$BR100*SUMIF('BY HD'!$A$3:$A$42,$BE100,'BY HD'!AT$3:AT$42)</f>
        <v>158</v>
      </c>
      <c r="CG100" s="211">
        <f>(DC100-SUMIF('BY HD'!$A$3:$A$42,$BE100,'BY HD'!N$3:N$42))*$BR100*SUMIF('BY HD'!$A$3:$A$42,$BE100,'BY HD'!$AR$3:$AR$42)+$BR100*SUMIF('BY HD'!$A$3:$A$42,$BE100,'BY HD'!AU$3:AU$42)</f>
        <v>1</v>
      </c>
      <c r="CH100" s="211">
        <f>(DD100-SUMIF('BY HD'!$A$3:$A$42,$BE100,'BY HD'!R$3:R$42))*$BR100*SUMIF('BY HD'!$A$3:$A$42,$BE100,'BY HD'!$AR$3:$AR$42)+$BR100*SUMIF('BY HD'!$A$3:$A$42,$BE100,'BY HD'!AV$3:AV$42)</f>
        <v>4</v>
      </c>
      <c r="CI100" s="211">
        <f>(DE100-SUMIF('BY HD'!$A$3:$A$42,$BE100,'BY HD'!S$3:S$42))*$BR100*SUMIF('BY HD'!$A$3:$A$42,$BE100,'BY HD'!$AR$3:$AR$42)+$BR100*SUMIF('BY HD'!$A$3:$A$42,$BE100,'BY HD'!AW$3:AW$42)</f>
        <v>0</v>
      </c>
      <c r="CJ100" s="211">
        <f>(DF100-SUMIF('BY HD'!$A$3:$A$42,$BE100,'BY HD'!T$3:T$42))*$BR100*SUMIF('BY HD'!$A$3:$A$42,$BE100,'BY HD'!$AR$3:$AR$42)+$BR100*SUMIF('BY HD'!$A$3:$A$42,$BE100,'BY HD'!AX$3:AX$42)</f>
        <v>0</v>
      </c>
      <c r="CK100" s="211">
        <f>(DG100-SUMIF('BY HD'!$A$3:$A$42,$BE100,'BY HD'!P$3:P$42))*$BR100*SUMIF('BY HD'!$A$3:$A$42,$BE100,'BY HD'!$AR$3:$AR$42)+$BR100*SUMIF('BY HD'!$A$3:$A$42,$BE100,'BY HD'!AY$3:AY$42)</f>
        <v>3</v>
      </c>
      <c r="CL100" s="211">
        <f>(DH100-SUMIF('BY HD'!$A$3:$A$42,$BE100,'BY HD'!Q$3:Q$42))*$BR100*SUMIF('BY HD'!$A$3:$A$42,$BE100,'BY HD'!$AR$3:$AR$42)+$BR100*SUMIF('BY HD'!$A$3:$A$42,$BE100,'BY HD'!AZ$3:AZ$42)</f>
        <v>305</v>
      </c>
      <c r="CM100" s="211">
        <f>(DI100-SUMIF('BY HD'!$A$3:$A$42,$BE100,'BY HD'!U$3:U$42))*$BR100*SUMIF('BY HD'!$A$3:$A$42,$BE100,'BY HD'!$AR$3:$AR$42)+$BR100*SUMIF('BY HD'!$A$3:$A$42,$BE100,'BY HD'!BA$3:BA$42)</f>
        <v>2</v>
      </c>
      <c r="CN100" s="211">
        <f>(DJ100-SUMIF('BY HD'!$A$3:$A$42,$BE100,'BY HD'!V$3:V$42))*$BR100*SUMIF('BY HD'!$A$3:$A$42,$BE100,'BY HD'!$AR$3:$AR$42)+$BR100*SUMIF('BY HD'!$A$3:$A$42,$BE100,'BY HD'!BB$3:BB$42)</f>
        <v>0</v>
      </c>
      <c r="CO100" s="211">
        <f t="shared" si="121"/>
        <v>6124</v>
      </c>
      <c r="CP100" s="211">
        <f t="shared" si="122"/>
        <v>3013</v>
      </c>
      <c r="CQ100" s="211">
        <f t="shared" si="111"/>
        <v>1423</v>
      </c>
      <c r="CR100" s="211">
        <f t="shared" si="112"/>
        <v>9</v>
      </c>
      <c r="CS100" s="211">
        <f t="shared" si="113"/>
        <v>24</v>
      </c>
      <c r="CT100" s="211">
        <f t="shared" si="114"/>
        <v>6</v>
      </c>
      <c r="CU100" s="211">
        <f t="shared" si="115"/>
        <v>8</v>
      </c>
      <c r="CV100" s="211">
        <f t="shared" si="116"/>
        <v>26</v>
      </c>
      <c r="CW100" s="211">
        <f t="shared" si="117"/>
        <v>1599</v>
      </c>
      <c r="CX100" s="211">
        <f t="shared" si="118"/>
        <v>10</v>
      </c>
      <c r="CY100" s="211">
        <f t="shared" si="119"/>
        <v>6</v>
      </c>
      <c r="DA100" s="211">
        <f t="shared" si="123"/>
        <v>0.47889447236180904</v>
      </c>
      <c r="DB100" s="211">
        <f t="shared" si="124"/>
        <v>0.25477386934673368</v>
      </c>
      <c r="DC100" s="211">
        <f t="shared" si="125"/>
        <v>1.7587939698492463E-3</v>
      </c>
      <c r="DD100" s="211">
        <f t="shared" si="126"/>
        <v>2.5125628140703518E-3</v>
      </c>
      <c r="DE100" s="211">
        <f t="shared" si="127"/>
        <v>1.507537688442211E-3</v>
      </c>
      <c r="DF100" s="211">
        <f t="shared" si="128"/>
        <v>2.0100502512562816E-3</v>
      </c>
      <c r="DG100" s="211">
        <f t="shared" si="129"/>
        <v>5.0251256281407036E-3</v>
      </c>
      <c r="DH100" s="211">
        <f t="shared" si="130"/>
        <v>0.25075376884422113</v>
      </c>
      <c r="DI100" s="211">
        <f t="shared" si="131"/>
        <v>1.507537688442211E-3</v>
      </c>
      <c r="DJ100" s="211">
        <f t="shared" si="132"/>
        <v>1.2562814070351759E-3</v>
      </c>
    </row>
    <row r="101" spans="2:114" x14ac:dyDescent="0.25">
      <c r="AT101" s="193">
        <v>38</v>
      </c>
      <c r="AU101" s="198" t="s">
        <v>5937</v>
      </c>
      <c r="BB101" s="211"/>
      <c r="BC101" s="211"/>
      <c r="BE101" s="211" t="s">
        <v>6036</v>
      </c>
      <c r="BF101" s="211" t="s">
        <v>5929</v>
      </c>
      <c r="BG101" s="211">
        <f>SUMIFS('Pres Converted'!S$2:S$651,'Pres Converted'!$D$2:$D$651,$BF101,'Pres Converted'!$C$2:$C$651,"ED",'Pres Converted'!$B$2:$B$651,$BE101)</f>
        <v>4385</v>
      </c>
      <c r="BH101" s="211">
        <f>SUMIFS('Pres Converted'!I$2:I$651,'Pres Converted'!$D$2:$D$651,$BF101,'Pres Converted'!$C$2:$C$651,"ED",'Pres Converted'!$B$2:$B$651,$BE101)</f>
        <v>1338</v>
      </c>
      <c r="BI101" s="211">
        <f>SUMIFS('Pres Converted'!J$2:J$651,'Pres Converted'!$D$2:$D$651,$BF101,'Pres Converted'!$C$2:$C$651,"ED",'Pres Converted'!$B$2:$B$651,$BE101)</f>
        <v>1815</v>
      </c>
      <c r="BJ101" s="211">
        <f>SUMIFS('Pres Converted'!K$2:K$651,'Pres Converted'!$D$2:$D$651,$BF101,'Pres Converted'!$C$2:$C$651,"ED",'Pres Converted'!$B$2:$B$651,$BE101)</f>
        <v>14</v>
      </c>
      <c r="BK101" s="211">
        <f>SUMIFS('Pres Converted'!L$2:L$651,'Pres Converted'!$D$2:$D$651,$BF101,'Pres Converted'!$C$2:$C$651,"ED",'Pres Converted'!$B$2:$B$651,$BE101)</f>
        <v>16</v>
      </c>
      <c r="BL101" s="211">
        <f>SUMIFS('Pres Converted'!M$2:M$651,'Pres Converted'!$D$2:$D$651,$BF101,'Pres Converted'!$C$2:$C$651,"ED",'Pres Converted'!$B$2:$B$651,$BE101)</f>
        <v>12</v>
      </c>
      <c r="BM101" s="211">
        <f>SUMIFS('Pres Converted'!N$2:N$651,'Pres Converted'!$D$2:$D$651,$BF101,'Pres Converted'!$C$2:$C$651,"ED",'Pres Converted'!$B$2:$B$651,$BE101)</f>
        <v>9</v>
      </c>
      <c r="BN101" s="211">
        <f>SUMIFS('Pres Converted'!O$2:O$651,'Pres Converted'!$D$2:$D$651,$BF101,'Pres Converted'!$C$2:$C$651,"ED",'Pres Converted'!$B$2:$B$651,$BE101)</f>
        <v>27</v>
      </c>
      <c r="BO101" s="211">
        <f>SUMIFS('Pres Converted'!P$2:P$651,'Pres Converted'!$D$2:$D$651,$BF101,'Pres Converted'!$C$2:$C$651,"ED",'Pres Converted'!$B$2:$B$651,$BE101)</f>
        <v>1145</v>
      </c>
      <c r="BP101" s="211">
        <f>SUMIFS('Pres Converted'!Q$2:Q$651,'Pres Converted'!$D$2:$D$651,$BF101,'Pres Converted'!$C$2:$C$651,"ED",'Pres Converted'!$B$2:$B$651,$BE101)</f>
        <v>3</v>
      </c>
      <c r="BQ101" s="211">
        <f>SUMIFS('Pres Converted'!R$2:R$651,'Pres Converted'!$D$2:$D$651,$BF101,'Pres Converted'!$C$2:$C$651,"ED",'Pres Converted'!$B$2:$B$651,$BE101)</f>
        <v>6</v>
      </c>
      <c r="BR101" s="211">
        <f>BG101/SUMIF('BY HD'!$A$3:$A$42,$BE101,'BY HD'!$B$3:$B$42)</f>
        <v>1</v>
      </c>
      <c r="BS101" s="211">
        <f>$BR101*SUMIF('BY HD'!$A$3:$A$42,$BE101,'BY HD'!W$3:W$42)</f>
        <v>615</v>
      </c>
      <c r="BT101" s="211">
        <f>(DA101-SUMIF('BY HD'!$A$3:$A$42,$BE101,'BY HD'!M$3:M$42))*$BR101*SUMIF('BY HD'!$A$3:$A$42,$BE101,'BY HD'!$W$3:$W$42)+$BR101*SUMIF('BY HD'!$A$3:$A$42,$BE101,'BY HD'!X$3:X$42)</f>
        <v>235</v>
      </c>
      <c r="BU101" s="211">
        <f>(DB101-SUMIF('BY HD'!$A$3:$A$42,$BE101,'BY HD'!O$3:O$42))*$BR101*SUMIF('BY HD'!$A$3:$A$42,$BE101,'BY HD'!$W$3:$W$42)+$BR101*SUMIF('BY HD'!$A$3:$A$42,$BE101,'BY HD'!Y$3:Y$42)</f>
        <v>248</v>
      </c>
      <c r="BV101" s="211">
        <f>(DC101-SUMIF('BY HD'!$A$3:$A$42,$BE101,'BY HD'!N$3:N$42))*$BR101*SUMIF('BY HD'!$A$3:$A$42,$BE101,'BY HD'!$W$3:$W$42)+$BR101*SUMIF('BY HD'!$A$3:$A$42,$BE101,'BY HD'!Z$3:Z$42)</f>
        <v>1</v>
      </c>
      <c r="BW101" s="211">
        <f>(DD101-SUMIF('BY HD'!$A$3:$A$42,$BE101,'BY HD'!R$3:R$42))*$BR101*SUMIF('BY HD'!$A$3:$A$42,$BE101,'BY HD'!$W$3:$W$42)+$BR101*SUMIF('BY HD'!$A$3:$A$42,$BE101,'BY HD'!AA$3:AA$42)</f>
        <v>3</v>
      </c>
      <c r="BX101" s="211">
        <f>(DE101-SUMIF('BY HD'!$A$3:$A$42,$BE101,'BY HD'!S$3:S$42))*$BR101*SUMIF('BY HD'!$A$3:$A$42,$BE101,'BY HD'!$W$3:$W$42)+$BR101*SUMIF('BY HD'!$A$3:$A$42,$BE101,'BY HD'!AB$3:AB$42)</f>
        <v>2</v>
      </c>
      <c r="BY101" s="211">
        <f>(DF101-SUMIF('BY HD'!$A$3:$A$42,$BE101,'BY HD'!T$3:T$42))*$BR101*SUMIF('BY HD'!$A$3:$A$42,$BE101,'BY HD'!$W$3:$W$42)+$BR101*SUMIF('BY HD'!$A$3:$A$42,$BE101,'BY HD'!AC$3:AC$42)</f>
        <v>0</v>
      </c>
      <c r="BZ101" s="211">
        <f>(DG101-SUMIF('BY HD'!$A$3:$A$42,$BE101,'BY HD'!P$3:P$42))*$BR101*SUMIF('BY HD'!$A$3:$A$42,$BE101,'BY HD'!$W$3:$W$42)+$BR101*SUMIF('BY HD'!$A$3:$A$42,$BE101,'BY HD'!AD$3:AD$42)</f>
        <v>6</v>
      </c>
      <c r="CA101" s="211">
        <f>(DH101-SUMIF('BY HD'!$A$3:$A$42,$BE101,'BY HD'!Q$3:Q$42))*$BR101*SUMIF('BY HD'!$A$3:$A$42,$BE101,'BY HD'!$W$3:$W$42)+$BR101*SUMIF('BY HD'!$A$3:$A$42,$BE101,'BY HD'!AE$3:AE$42)</f>
        <v>118</v>
      </c>
      <c r="CB101" s="211">
        <f>(DI101-SUMIF('BY HD'!$A$3:$A$42,$BE101,'BY HD'!U$3:U$42))*$BR101*SUMIF('BY HD'!$A$3:$A$42,$BE101,'BY HD'!$W$3:$W$42)+$BR101*SUMIF('BY HD'!$A$3:$A$42,$BE101,'BY HD'!AF$3:AF$42)</f>
        <v>0</v>
      </c>
      <c r="CC101" s="211">
        <f>(DJ101-SUMIF('BY HD'!$A$3:$A$42,$BE101,'BY HD'!V$3:V$42))*$BR101*SUMIF('BY HD'!$A$3:$A$42,$BE101,'BY HD'!$W$3:$W$42)+$BR101*SUMIF('BY HD'!$A$3:$A$42,$BE101,'BY HD'!AG$3:AG$42)</f>
        <v>2</v>
      </c>
      <c r="CD101" s="211">
        <f>$BR101*SUMIF('BY HD'!$A$3:$A$42,$BE101,'BY HD'!AR$3:AR$42)</f>
        <v>941</v>
      </c>
      <c r="CE101" s="211">
        <f>(DA101-SUMIF('BY HD'!$A$3:$A$42,$BE101,'BY HD'!M$3:M$42))*$BR101*SUMIF('BY HD'!$A$3:$A$42,$BE101,'BY HD'!$AR$3:$AR$42)+$BR101*SUMIF('BY HD'!$A$3:$A$42,$BE101,'BY HD'!AS$3:AS$42)</f>
        <v>269</v>
      </c>
      <c r="CF101" s="211">
        <f>(DB101-SUMIF('BY HD'!$A$3:$A$42,$BE101,'BY HD'!O$3:O$42))*$BR101*SUMIF('BY HD'!$A$3:$A$42,$BE101,'BY HD'!$AR$3:$AR$42)+$BR101*SUMIF('BY HD'!$A$3:$A$42,$BE101,'BY HD'!AT$3:AT$42)</f>
        <v>326</v>
      </c>
      <c r="CG101" s="211">
        <f>(DC101-SUMIF('BY HD'!$A$3:$A$42,$BE101,'BY HD'!N$3:N$42))*$BR101*SUMIF('BY HD'!$A$3:$A$42,$BE101,'BY HD'!$AR$3:$AR$42)+$BR101*SUMIF('BY HD'!$A$3:$A$42,$BE101,'BY HD'!AU$3:AU$42)</f>
        <v>3</v>
      </c>
      <c r="CH101" s="211">
        <f>(DD101-SUMIF('BY HD'!$A$3:$A$42,$BE101,'BY HD'!R$3:R$42))*$BR101*SUMIF('BY HD'!$A$3:$A$42,$BE101,'BY HD'!$AR$3:$AR$42)+$BR101*SUMIF('BY HD'!$A$3:$A$42,$BE101,'BY HD'!AV$3:AV$42)</f>
        <v>5</v>
      </c>
      <c r="CI101" s="211">
        <f>(DE101-SUMIF('BY HD'!$A$3:$A$42,$BE101,'BY HD'!S$3:S$42))*$BR101*SUMIF('BY HD'!$A$3:$A$42,$BE101,'BY HD'!$AR$3:$AR$42)+$BR101*SUMIF('BY HD'!$A$3:$A$42,$BE101,'BY HD'!AW$3:AW$42)</f>
        <v>1</v>
      </c>
      <c r="CJ101" s="211">
        <f>(DF101-SUMIF('BY HD'!$A$3:$A$42,$BE101,'BY HD'!T$3:T$42))*$BR101*SUMIF('BY HD'!$A$3:$A$42,$BE101,'BY HD'!$AR$3:$AR$42)+$BR101*SUMIF('BY HD'!$A$3:$A$42,$BE101,'BY HD'!AX$3:AX$42)</f>
        <v>1</v>
      </c>
      <c r="CK101" s="211">
        <f>(DG101-SUMIF('BY HD'!$A$3:$A$42,$BE101,'BY HD'!P$3:P$42))*$BR101*SUMIF('BY HD'!$A$3:$A$42,$BE101,'BY HD'!$AR$3:$AR$42)+$BR101*SUMIF('BY HD'!$A$3:$A$42,$BE101,'BY HD'!AY$3:AY$42)</f>
        <v>5</v>
      </c>
      <c r="CL101" s="211">
        <f>(DH101-SUMIF('BY HD'!$A$3:$A$42,$BE101,'BY HD'!Q$3:Q$42))*$BR101*SUMIF('BY HD'!$A$3:$A$42,$BE101,'BY HD'!$AR$3:$AR$42)+$BR101*SUMIF('BY HD'!$A$3:$A$42,$BE101,'BY HD'!AZ$3:AZ$42)</f>
        <v>328</v>
      </c>
      <c r="CM101" s="211">
        <f>(DI101-SUMIF('BY HD'!$A$3:$A$42,$BE101,'BY HD'!U$3:U$42))*$BR101*SUMIF('BY HD'!$A$3:$A$42,$BE101,'BY HD'!$AR$3:$AR$42)+$BR101*SUMIF('BY HD'!$A$3:$A$42,$BE101,'BY HD'!BA$3:BA$42)</f>
        <v>0</v>
      </c>
      <c r="CN101" s="211">
        <f>(DJ101-SUMIF('BY HD'!$A$3:$A$42,$BE101,'BY HD'!V$3:V$42))*$BR101*SUMIF('BY HD'!$A$3:$A$42,$BE101,'BY HD'!$AR$3:$AR$42)+$BR101*SUMIF('BY HD'!$A$3:$A$42,$BE101,'BY HD'!BB$3:BB$42)</f>
        <v>3</v>
      </c>
      <c r="CO101" s="211">
        <f t="shared" si="121"/>
        <v>5941</v>
      </c>
      <c r="CP101" s="211">
        <f t="shared" si="122"/>
        <v>1842</v>
      </c>
      <c r="CQ101" s="211">
        <f t="shared" si="111"/>
        <v>2389</v>
      </c>
      <c r="CR101" s="211">
        <f t="shared" si="112"/>
        <v>18</v>
      </c>
      <c r="CS101" s="211">
        <f t="shared" si="113"/>
        <v>24</v>
      </c>
      <c r="CT101" s="211">
        <f t="shared" si="114"/>
        <v>15</v>
      </c>
      <c r="CU101" s="211">
        <f t="shared" si="115"/>
        <v>10</v>
      </c>
      <c r="CV101" s="211">
        <f t="shared" si="116"/>
        <v>38</v>
      </c>
      <c r="CW101" s="211">
        <f t="shared" si="117"/>
        <v>1591</v>
      </c>
      <c r="CX101" s="211">
        <f t="shared" si="118"/>
        <v>3</v>
      </c>
      <c r="CY101" s="211">
        <f t="shared" si="119"/>
        <v>11</v>
      </c>
      <c r="DA101" s="211">
        <f t="shared" si="123"/>
        <v>0.30513112884834664</v>
      </c>
      <c r="DB101" s="211">
        <f t="shared" si="124"/>
        <v>0.41391106043329534</v>
      </c>
      <c r="DC101" s="211">
        <f t="shared" si="125"/>
        <v>3.1927023945267957E-3</v>
      </c>
      <c r="DD101" s="211">
        <f t="shared" si="126"/>
        <v>3.6488027366020524E-3</v>
      </c>
      <c r="DE101" s="211">
        <f t="shared" si="127"/>
        <v>2.7366020524515395E-3</v>
      </c>
      <c r="DF101" s="211">
        <f t="shared" si="128"/>
        <v>2.0524515393386543E-3</v>
      </c>
      <c r="DG101" s="211">
        <f t="shared" si="129"/>
        <v>6.1573546180159634E-3</v>
      </c>
      <c r="DH101" s="211">
        <f t="shared" si="130"/>
        <v>0.26111744583808438</v>
      </c>
      <c r="DI101" s="211">
        <f t="shared" si="131"/>
        <v>6.8415051311288488E-4</v>
      </c>
      <c r="DJ101" s="211">
        <f t="shared" si="132"/>
        <v>1.3683010262257698E-3</v>
      </c>
    </row>
    <row r="102" spans="2:114" x14ac:dyDescent="0.25">
      <c r="AT102" s="193">
        <v>38</v>
      </c>
      <c r="AU102" s="198" t="s">
        <v>5940</v>
      </c>
      <c r="BB102" s="211"/>
      <c r="BC102" s="211"/>
      <c r="BE102" s="211" t="s">
        <v>6037</v>
      </c>
      <c r="BF102" s="211" t="s">
        <v>5929</v>
      </c>
      <c r="BG102" s="211">
        <f>SUMIFS('Pres Converted'!S$2:S$651,'Pres Converted'!$D$2:$D$651,$BF102,'Pres Converted'!$C$2:$C$651,"ED",'Pres Converted'!$B$2:$B$651,$BE102)</f>
        <v>3368</v>
      </c>
      <c r="BH102" s="211">
        <f>SUMIFS('Pres Converted'!I$2:I$651,'Pres Converted'!$D$2:$D$651,$BF102,'Pres Converted'!$C$2:$C$651,"ED",'Pres Converted'!$B$2:$B$651,$BE102)</f>
        <v>1022</v>
      </c>
      <c r="BI102" s="211">
        <f>SUMIFS('Pres Converted'!J$2:J$651,'Pres Converted'!$D$2:$D$651,$BF102,'Pres Converted'!$C$2:$C$651,"ED",'Pres Converted'!$B$2:$B$651,$BE102)</f>
        <v>1337</v>
      </c>
      <c r="BJ102" s="211">
        <f>SUMIFS('Pres Converted'!K$2:K$651,'Pres Converted'!$D$2:$D$651,$BF102,'Pres Converted'!$C$2:$C$651,"ED",'Pres Converted'!$B$2:$B$651,$BE102)</f>
        <v>6</v>
      </c>
      <c r="BK102" s="211">
        <f>SUMIFS('Pres Converted'!L$2:L$651,'Pres Converted'!$D$2:$D$651,$BF102,'Pres Converted'!$C$2:$C$651,"ED",'Pres Converted'!$B$2:$B$651,$BE102)</f>
        <v>23</v>
      </c>
      <c r="BL102" s="211">
        <f>SUMIFS('Pres Converted'!M$2:M$651,'Pres Converted'!$D$2:$D$651,$BF102,'Pres Converted'!$C$2:$C$651,"ED",'Pres Converted'!$B$2:$B$651,$BE102)</f>
        <v>7</v>
      </c>
      <c r="BM102" s="211">
        <f>SUMIFS('Pres Converted'!N$2:N$651,'Pres Converted'!$D$2:$D$651,$BF102,'Pres Converted'!$C$2:$C$651,"ED",'Pres Converted'!$B$2:$B$651,$BE102)</f>
        <v>22</v>
      </c>
      <c r="BN102" s="211">
        <f>SUMIFS('Pres Converted'!O$2:O$651,'Pres Converted'!$D$2:$D$651,$BF102,'Pres Converted'!$C$2:$C$651,"ED",'Pres Converted'!$B$2:$B$651,$BE102)</f>
        <v>27</v>
      </c>
      <c r="BO102" s="211">
        <f>SUMIFS('Pres Converted'!P$2:P$651,'Pres Converted'!$D$2:$D$651,$BF102,'Pres Converted'!$C$2:$C$651,"ED",'Pres Converted'!$B$2:$B$651,$BE102)</f>
        <v>908</v>
      </c>
      <c r="BP102" s="211">
        <f>SUMIFS('Pres Converted'!Q$2:Q$651,'Pres Converted'!$D$2:$D$651,$BF102,'Pres Converted'!$C$2:$C$651,"ED",'Pres Converted'!$B$2:$B$651,$BE102)</f>
        <v>9</v>
      </c>
      <c r="BQ102" s="211">
        <f>SUMIFS('Pres Converted'!R$2:R$651,'Pres Converted'!$D$2:$D$651,$BF102,'Pres Converted'!$C$2:$C$651,"ED",'Pres Converted'!$B$2:$B$651,$BE102)</f>
        <v>7</v>
      </c>
      <c r="BR102" s="211">
        <f>BG102/SUMIF('BY HD'!$A$3:$A$42,$BE102,'BY HD'!$B$3:$B$42)</f>
        <v>1</v>
      </c>
      <c r="BS102" s="211">
        <f>$BR102*SUMIF('BY HD'!$A$3:$A$42,$BE102,'BY HD'!W$3:W$42)</f>
        <v>358</v>
      </c>
      <c r="BT102" s="211">
        <f>(DA102-SUMIF('BY HD'!$A$3:$A$42,$BE102,'BY HD'!M$3:M$42))*$BR102*SUMIF('BY HD'!$A$3:$A$42,$BE102,'BY HD'!$W$3:$W$42)+$BR102*SUMIF('BY HD'!$A$3:$A$42,$BE102,'BY HD'!X$3:X$42)</f>
        <v>117</v>
      </c>
      <c r="BU102" s="211">
        <f>(DB102-SUMIF('BY HD'!$A$3:$A$42,$BE102,'BY HD'!O$3:O$42))*$BR102*SUMIF('BY HD'!$A$3:$A$42,$BE102,'BY HD'!$W$3:$W$42)+$BR102*SUMIF('BY HD'!$A$3:$A$42,$BE102,'BY HD'!Y$3:Y$42)</f>
        <v>139</v>
      </c>
      <c r="BV102" s="211">
        <f>(DC102-SUMIF('BY HD'!$A$3:$A$42,$BE102,'BY HD'!N$3:N$42))*$BR102*SUMIF('BY HD'!$A$3:$A$42,$BE102,'BY HD'!$W$3:$W$42)+$BR102*SUMIF('BY HD'!$A$3:$A$42,$BE102,'BY HD'!Z$3:Z$42)</f>
        <v>0</v>
      </c>
      <c r="BW102" s="211">
        <f>(DD102-SUMIF('BY HD'!$A$3:$A$42,$BE102,'BY HD'!R$3:R$42))*$BR102*SUMIF('BY HD'!$A$3:$A$42,$BE102,'BY HD'!$W$3:$W$42)+$BR102*SUMIF('BY HD'!$A$3:$A$42,$BE102,'BY HD'!AA$3:AA$42)</f>
        <v>1</v>
      </c>
      <c r="BX102" s="211">
        <f>(DE102-SUMIF('BY HD'!$A$3:$A$42,$BE102,'BY HD'!S$3:S$42))*$BR102*SUMIF('BY HD'!$A$3:$A$42,$BE102,'BY HD'!$W$3:$W$42)+$BR102*SUMIF('BY HD'!$A$3:$A$42,$BE102,'BY HD'!AB$3:AB$42)</f>
        <v>0</v>
      </c>
      <c r="BY102" s="211">
        <f>(DF102-SUMIF('BY HD'!$A$3:$A$42,$BE102,'BY HD'!T$3:T$42))*$BR102*SUMIF('BY HD'!$A$3:$A$42,$BE102,'BY HD'!$W$3:$W$42)+$BR102*SUMIF('BY HD'!$A$3:$A$42,$BE102,'BY HD'!AC$3:AC$42)</f>
        <v>0</v>
      </c>
      <c r="BZ102" s="211">
        <f>(DG102-SUMIF('BY HD'!$A$3:$A$42,$BE102,'BY HD'!P$3:P$42))*$BR102*SUMIF('BY HD'!$A$3:$A$42,$BE102,'BY HD'!$W$3:$W$42)+$BR102*SUMIF('BY HD'!$A$3:$A$42,$BE102,'BY HD'!AD$3:AD$42)</f>
        <v>4</v>
      </c>
      <c r="CA102" s="211">
        <f>(DH102-SUMIF('BY HD'!$A$3:$A$42,$BE102,'BY HD'!Q$3:Q$42))*$BR102*SUMIF('BY HD'!$A$3:$A$42,$BE102,'BY HD'!$W$3:$W$42)+$BR102*SUMIF('BY HD'!$A$3:$A$42,$BE102,'BY HD'!AE$3:AE$42)</f>
        <v>96</v>
      </c>
      <c r="CB102" s="211">
        <f>(DI102-SUMIF('BY HD'!$A$3:$A$42,$BE102,'BY HD'!U$3:U$42))*$BR102*SUMIF('BY HD'!$A$3:$A$42,$BE102,'BY HD'!$W$3:$W$42)+$BR102*SUMIF('BY HD'!$A$3:$A$42,$BE102,'BY HD'!AF$3:AF$42)</f>
        <v>0</v>
      </c>
      <c r="CC102" s="211">
        <f>(DJ102-SUMIF('BY HD'!$A$3:$A$42,$BE102,'BY HD'!V$3:V$42))*$BR102*SUMIF('BY HD'!$A$3:$A$42,$BE102,'BY HD'!$W$3:$W$42)+$BR102*SUMIF('BY HD'!$A$3:$A$42,$BE102,'BY HD'!AG$3:AG$42)</f>
        <v>1</v>
      </c>
      <c r="CD102" s="211">
        <f>$BR102*SUMIF('BY HD'!$A$3:$A$42,$BE102,'BY HD'!AR$3:AR$42)</f>
        <v>907</v>
      </c>
      <c r="CE102" s="211">
        <f>(DA102-SUMIF('BY HD'!$A$3:$A$42,$BE102,'BY HD'!M$3:M$42))*$BR102*SUMIF('BY HD'!$A$3:$A$42,$BE102,'BY HD'!$AR$3:$AR$42)+$BR102*SUMIF('BY HD'!$A$3:$A$42,$BE102,'BY HD'!AS$3:AS$42)</f>
        <v>236</v>
      </c>
      <c r="CF102" s="211">
        <f>(DB102-SUMIF('BY HD'!$A$3:$A$42,$BE102,'BY HD'!O$3:O$42))*$BR102*SUMIF('BY HD'!$A$3:$A$42,$BE102,'BY HD'!$AR$3:$AR$42)+$BR102*SUMIF('BY HD'!$A$3:$A$42,$BE102,'BY HD'!AT$3:AT$42)</f>
        <v>338</v>
      </c>
      <c r="CG102" s="211">
        <f>(DC102-SUMIF('BY HD'!$A$3:$A$42,$BE102,'BY HD'!N$3:N$42))*$BR102*SUMIF('BY HD'!$A$3:$A$42,$BE102,'BY HD'!$AR$3:$AR$42)+$BR102*SUMIF('BY HD'!$A$3:$A$42,$BE102,'BY HD'!AU$3:AU$42)</f>
        <v>5</v>
      </c>
      <c r="CH102" s="211">
        <f>(DD102-SUMIF('BY HD'!$A$3:$A$42,$BE102,'BY HD'!R$3:R$42))*$BR102*SUMIF('BY HD'!$A$3:$A$42,$BE102,'BY HD'!$AR$3:$AR$42)+$BR102*SUMIF('BY HD'!$A$3:$A$42,$BE102,'BY HD'!AV$3:AV$42)</f>
        <v>4</v>
      </c>
      <c r="CI102" s="211">
        <f>(DE102-SUMIF('BY HD'!$A$3:$A$42,$BE102,'BY HD'!S$3:S$42))*$BR102*SUMIF('BY HD'!$A$3:$A$42,$BE102,'BY HD'!$AR$3:$AR$42)+$BR102*SUMIF('BY HD'!$A$3:$A$42,$BE102,'BY HD'!AW$3:AW$42)</f>
        <v>3</v>
      </c>
      <c r="CJ102" s="211">
        <f>(DF102-SUMIF('BY HD'!$A$3:$A$42,$BE102,'BY HD'!T$3:T$42))*$BR102*SUMIF('BY HD'!$A$3:$A$42,$BE102,'BY HD'!$AR$3:$AR$42)+$BR102*SUMIF('BY HD'!$A$3:$A$42,$BE102,'BY HD'!AX$3:AX$42)</f>
        <v>2</v>
      </c>
      <c r="CK102" s="211">
        <f>(DG102-SUMIF('BY HD'!$A$3:$A$42,$BE102,'BY HD'!P$3:P$42))*$BR102*SUMIF('BY HD'!$A$3:$A$42,$BE102,'BY HD'!$AR$3:$AR$42)+$BR102*SUMIF('BY HD'!$A$3:$A$42,$BE102,'BY HD'!AY$3:AY$42)</f>
        <v>2</v>
      </c>
      <c r="CL102" s="211">
        <f>(DH102-SUMIF('BY HD'!$A$3:$A$42,$BE102,'BY HD'!Q$3:Q$42))*$BR102*SUMIF('BY HD'!$A$3:$A$42,$BE102,'BY HD'!$AR$3:$AR$42)+$BR102*SUMIF('BY HD'!$A$3:$A$42,$BE102,'BY HD'!AZ$3:AZ$42)</f>
        <v>316</v>
      </c>
      <c r="CM102" s="211">
        <f>(DI102-SUMIF('BY HD'!$A$3:$A$42,$BE102,'BY HD'!U$3:U$42))*$BR102*SUMIF('BY HD'!$A$3:$A$42,$BE102,'BY HD'!$AR$3:$AR$42)+$BR102*SUMIF('BY HD'!$A$3:$A$42,$BE102,'BY HD'!BA$3:BA$42)</f>
        <v>0</v>
      </c>
      <c r="CN102" s="211">
        <f>(DJ102-SUMIF('BY HD'!$A$3:$A$42,$BE102,'BY HD'!V$3:V$42))*$BR102*SUMIF('BY HD'!$A$3:$A$42,$BE102,'BY HD'!$AR$3:$AR$42)+$BR102*SUMIF('BY HD'!$A$3:$A$42,$BE102,'BY HD'!BB$3:BB$42)</f>
        <v>1</v>
      </c>
      <c r="CO102" s="211">
        <f t="shared" si="121"/>
        <v>4633</v>
      </c>
      <c r="CP102" s="211">
        <f t="shared" si="122"/>
        <v>1375</v>
      </c>
      <c r="CQ102" s="211">
        <f t="shared" si="111"/>
        <v>1814</v>
      </c>
      <c r="CR102" s="211">
        <f t="shared" si="112"/>
        <v>11</v>
      </c>
      <c r="CS102" s="211">
        <f t="shared" si="113"/>
        <v>28</v>
      </c>
      <c r="CT102" s="211">
        <f t="shared" si="114"/>
        <v>10</v>
      </c>
      <c r="CU102" s="211">
        <f t="shared" si="115"/>
        <v>24</v>
      </c>
      <c r="CV102" s="211">
        <f t="shared" si="116"/>
        <v>33</v>
      </c>
      <c r="CW102" s="211">
        <f t="shared" si="117"/>
        <v>1320</v>
      </c>
      <c r="CX102" s="211">
        <f t="shared" si="118"/>
        <v>9</v>
      </c>
      <c r="CY102" s="211">
        <f t="shared" si="119"/>
        <v>9</v>
      </c>
      <c r="DA102" s="211">
        <f t="shared" si="123"/>
        <v>0.30344418052256533</v>
      </c>
      <c r="DB102" s="211">
        <f t="shared" si="124"/>
        <v>0.39697149643705465</v>
      </c>
      <c r="DC102" s="211">
        <f t="shared" si="125"/>
        <v>1.7814726840855108E-3</v>
      </c>
      <c r="DD102" s="211">
        <f t="shared" si="126"/>
        <v>6.8289786223277912E-3</v>
      </c>
      <c r="DE102" s="211">
        <f t="shared" si="127"/>
        <v>2.0783847980997625E-3</v>
      </c>
      <c r="DF102" s="211">
        <f t="shared" si="128"/>
        <v>6.5320665083135393E-3</v>
      </c>
      <c r="DG102" s="211">
        <f t="shared" si="129"/>
        <v>8.0166270783847988E-3</v>
      </c>
      <c r="DH102" s="211">
        <f t="shared" si="130"/>
        <v>0.26959619952494063</v>
      </c>
      <c r="DI102" s="211">
        <f t="shared" si="131"/>
        <v>2.6722090261282658E-3</v>
      </c>
      <c r="DJ102" s="211">
        <f t="shared" si="132"/>
        <v>2.0783847980997625E-3</v>
      </c>
    </row>
    <row r="103" spans="2:114" x14ac:dyDescent="0.25">
      <c r="AT103" s="193">
        <v>38</v>
      </c>
      <c r="AU103" s="198" t="s">
        <v>5936</v>
      </c>
      <c r="BB103" s="211"/>
      <c r="BC103" s="211"/>
      <c r="BE103" s="211" t="s">
        <v>6038</v>
      </c>
      <c r="BF103" s="211" t="s">
        <v>5929</v>
      </c>
      <c r="BG103" s="211">
        <f>SUMIFS('Pres Converted'!S$2:S$651,'Pres Converted'!$D$2:$D$651,$BF103,'Pres Converted'!$C$2:$C$651,"ED",'Pres Converted'!$B$2:$B$651,$BE103)</f>
        <v>4913</v>
      </c>
      <c r="BH103" s="211">
        <f>SUMIFS('Pres Converted'!I$2:I$651,'Pres Converted'!$D$2:$D$651,$BF103,'Pres Converted'!$C$2:$C$651,"ED",'Pres Converted'!$B$2:$B$651,$BE103)</f>
        <v>2050</v>
      </c>
      <c r="BI103" s="211">
        <f>SUMIFS('Pres Converted'!J$2:J$651,'Pres Converted'!$D$2:$D$651,$BF103,'Pres Converted'!$C$2:$C$651,"ED",'Pres Converted'!$B$2:$B$651,$BE103)</f>
        <v>1356</v>
      </c>
      <c r="BJ103" s="211">
        <f>SUMIFS('Pres Converted'!K$2:K$651,'Pres Converted'!$D$2:$D$651,$BF103,'Pres Converted'!$C$2:$C$651,"ED",'Pres Converted'!$B$2:$B$651,$BE103)</f>
        <v>2</v>
      </c>
      <c r="BK103" s="211">
        <f>SUMIFS('Pres Converted'!L$2:L$651,'Pres Converted'!$D$2:$D$651,$BF103,'Pres Converted'!$C$2:$C$651,"ED",'Pres Converted'!$B$2:$B$651,$BE103)</f>
        <v>24</v>
      </c>
      <c r="BL103" s="211">
        <f>SUMIFS('Pres Converted'!M$2:M$651,'Pres Converted'!$D$2:$D$651,$BF103,'Pres Converted'!$C$2:$C$651,"ED",'Pres Converted'!$B$2:$B$651,$BE103)</f>
        <v>8</v>
      </c>
      <c r="BM103" s="211">
        <f>SUMIFS('Pres Converted'!N$2:N$651,'Pres Converted'!$D$2:$D$651,$BF103,'Pres Converted'!$C$2:$C$651,"ED",'Pres Converted'!$B$2:$B$651,$BE103)</f>
        <v>14</v>
      </c>
      <c r="BN103" s="211">
        <f>SUMIFS('Pres Converted'!O$2:O$651,'Pres Converted'!$D$2:$D$651,$BF103,'Pres Converted'!$C$2:$C$651,"ED",'Pres Converted'!$B$2:$B$651,$BE103)</f>
        <v>23</v>
      </c>
      <c r="BO103" s="211">
        <f>SUMIFS('Pres Converted'!P$2:P$651,'Pres Converted'!$D$2:$D$651,$BF103,'Pres Converted'!$C$2:$C$651,"ED",'Pres Converted'!$B$2:$B$651,$BE103)</f>
        <v>1426</v>
      </c>
      <c r="BP103" s="211">
        <f>SUMIFS('Pres Converted'!Q$2:Q$651,'Pres Converted'!$D$2:$D$651,$BF103,'Pres Converted'!$C$2:$C$651,"ED",'Pres Converted'!$B$2:$B$651,$BE103)</f>
        <v>4</v>
      </c>
      <c r="BQ103" s="211">
        <f>SUMIFS('Pres Converted'!R$2:R$651,'Pres Converted'!$D$2:$D$651,$BF103,'Pres Converted'!$C$2:$C$651,"ED",'Pres Converted'!$B$2:$B$651,$BE103)</f>
        <v>6</v>
      </c>
      <c r="BR103" s="211">
        <f>BG103/SUMIF('BY HD'!$A$3:$A$42,$BE103,'BY HD'!$B$3:$B$42)</f>
        <v>1</v>
      </c>
      <c r="BS103" s="211">
        <f>$BR103*SUMIF('BY HD'!$A$3:$A$42,$BE103,'BY HD'!W$3:W$42)</f>
        <v>674</v>
      </c>
      <c r="BT103" s="211">
        <f>(DA103-SUMIF('BY HD'!$A$3:$A$42,$BE103,'BY HD'!M$3:M$42))*$BR103*SUMIF('BY HD'!$A$3:$A$42,$BE103,'BY HD'!$W$3:$W$42)+$BR103*SUMIF('BY HD'!$A$3:$A$42,$BE103,'BY HD'!X$3:X$42)</f>
        <v>284</v>
      </c>
      <c r="BU103" s="211">
        <f>(DB103-SUMIF('BY HD'!$A$3:$A$42,$BE103,'BY HD'!O$3:O$42))*$BR103*SUMIF('BY HD'!$A$3:$A$42,$BE103,'BY HD'!$W$3:$W$42)+$BR103*SUMIF('BY HD'!$A$3:$A$42,$BE103,'BY HD'!Y$3:Y$42)</f>
        <v>201</v>
      </c>
      <c r="BV103" s="211">
        <f>(DC103-SUMIF('BY HD'!$A$3:$A$42,$BE103,'BY HD'!N$3:N$42))*$BR103*SUMIF('BY HD'!$A$3:$A$42,$BE103,'BY HD'!$W$3:$W$42)+$BR103*SUMIF('BY HD'!$A$3:$A$42,$BE103,'BY HD'!Z$3:Z$42)</f>
        <v>2</v>
      </c>
      <c r="BW103" s="211">
        <f>(DD103-SUMIF('BY HD'!$A$3:$A$42,$BE103,'BY HD'!R$3:R$42))*$BR103*SUMIF('BY HD'!$A$3:$A$42,$BE103,'BY HD'!$W$3:$W$42)+$BR103*SUMIF('BY HD'!$A$3:$A$42,$BE103,'BY HD'!AA$3:AA$42)</f>
        <v>1</v>
      </c>
      <c r="BX103" s="211">
        <f>(DE103-SUMIF('BY HD'!$A$3:$A$42,$BE103,'BY HD'!S$3:S$42))*$BR103*SUMIF('BY HD'!$A$3:$A$42,$BE103,'BY HD'!$W$3:$W$42)+$BR103*SUMIF('BY HD'!$A$3:$A$42,$BE103,'BY HD'!AB$3:AB$42)</f>
        <v>0</v>
      </c>
      <c r="BY103" s="211">
        <f>(DF103-SUMIF('BY HD'!$A$3:$A$42,$BE103,'BY HD'!T$3:T$42))*$BR103*SUMIF('BY HD'!$A$3:$A$42,$BE103,'BY HD'!$W$3:$W$42)+$BR103*SUMIF('BY HD'!$A$3:$A$42,$BE103,'BY HD'!AC$3:AC$42)</f>
        <v>0</v>
      </c>
      <c r="BZ103" s="211">
        <f>(DG103-SUMIF('BY HD'!$A$3:$A$42,$BE103,'BY HD'!P$3:P$42))*$BR103*SUMIF('BY HD'!$A$3:$A$42,$BE103,'BY HD'!$W$3:$W$42)+$BR103*SUMIF('BY HD'!$A$3:$A$42,$BE103,'BY HD'!AD$3:AD$42)</f>
        <v>3</v>
      </c>
      <c r="CA103" s="211">
        <f>(DH103-SUMIF('BY HD'!$A$3:$A$42,$BE103,'BY HD'!Q$3:Q$42))*$BR103*SUMIF('BY HD'!$A$3:$A$42,$BE103,'BY HD'!$W$3:$W$42)+$BR103*SUMIF('BY HD'!$A$3:$A$42,$BE103,'BY HD'!AE$3:AE$42)</f>
        <v>183</v>
      </c>
      <c r="CB103" s="211">
        <f>(DI103-SUMIF('BY HD'!$A$3:$A$42,$BE103,'BY HD'!U$3:U$42))*$BR103*SUMIF('BY HD'!$A$3:$A$42,$BE103,'BY HD'!$W$3:$W$42)+$BR103*SUMIF('BY HD'!$A$3:$A$42,$BE103,'BY HD'!AF$3:AF$42)</f>
        <v>0</v>
      </c>
      <c r="CC103" s="211">
        <f>(DJ103-SUMIF('BY HD'!$A$3:$A$42,$BE103,'BY HD'!V$3:V$42))*$BR103*SUMIF('BY HD'!$A$3:$A$42,$BE103,'BY HD'!$W$3:$W$42)+$BR103*SUMIF('BY HD'!$A$3:$A$42,$BE103,'BY HD'!AG$3:AG$42)</f>
        <v>0</v>
      </c>
      <c r="CD103" s="211">
        <f>$BR103*SUMIF('BY HD'!$A$3:$A$42,$BE103,'BY HD'!AR$3:AR$42)</f>
        <v>836</v>
      </c>
      <c r="CE103" s="211">
        <f>(DA103-SUMIF('BY HD'!$A$3:$A$42,$BE103,'BY HD'!M$3:M$42))*$BR103*SUMIF('BY HD'!$A$3:$A$42,$BE103,'BY HD'!$AR$3:$AR$42)+$BR103*SUMIF('BY HD'!$A$3:$A$42,$BE103,'BY HD'!AS$3:AS$42)</f>
        <v>289</v>
      </c>
      <c r="CF103" s="211">
        <f>(DB103-SUMIF('BY HD'!$A$3:$A$42,$BE103,'BY HD'!O$3:O$42))*$BR103*SUMIF('BY HD'!$A$3:$A$42,$BE103,'BY HD'!$AR$3:$AR$42)+$BR103*SUMIF('BY HD'!$A$3:$A$42,$BE103,'BY HD'!AT$3:AT$42)</f>
        <v>192</v>
      </c>
      <c r="CG103" s="211">
        <f>(DC103-SUMIF('BY HD'!$A$3:$A$42,$BE103,'BY HD'!N$3:N$42))*$BR103*SUMIF('BY HD'!$A$3:$A$42,$BE103,'BY HD'!$AR$3:$AR$42)+$BR103*SUMIF('BY HD'!$A$3:$A$42,$BE103,'BY HD'!AU$3:AU$42)</f>
        <v>1</v>
      </c>
      <c r="CH103" s="211">
        <f>(DD103-SUMIF('BY HD'!$A$3:$A$42,$BE103,'BY HD'!R$3:R$42))*$BR103*SUMIF('BY HD'!$A$3:$A$42,$BE103,'BY HD'!$AR$3:$AR$42)+$BR103*SUMIF('BY HD'!$A$3:$A$42,$BE103,'BY HD'!AV$3:AV$42)</f>
        <v>1</v>
      </c>
      <c r="CI103" s="211">
        <f>(DE103-SUMIF('BY HD'!$A$3:$A$42,$BE103,'BY HD'!S$3:S$42))*$BR103*SUMIF('BY HD'!$A$3:$A$42,$BE103,'BY HD'!$AR$3:$AR$42)+$BR103*SUMIF('BY HD'!$A$3:$A$42,$BE103,'BY HD'!AW$3:AW$42)</f>
        <v>0</v>
      </c>
      <c r="CJ103" s="211">
        <f>(DF103-SUMIF('BY HD'!$A$3:$A$42,$BE103,'BY HD'!T$3:T$42))*$BR103*SUMIF('BY HD'!$A$3:$A$42,$BE103,'BY HD'!$AR$3:$AR$42)+$BR103*SUMIF('BY HD'!$A$3:$A$42,$BE103,'BY HD'!AX$3:AX$42)</f>
        <v>1</v>
      </c>
      <c r="CK103" s="211">
        <f>(DG103-SUMIF('BY HD'!$A$3:$A$42,$BE103,'BY HD'!P$3:P$42))*$BR103*SUMIF('BY HD'!$A$3:$A$42,$BE103,'BY HD'!$AR$3:$AR$42)+$BR103*SUMIF('BY HD'!$A$3:$A$42,$BE103,'BY HD'!AY$3:AY$42)</f>
        <v>1</v>
      </c>
      <c r="CL103" s="211">
        <f>(DH103-SUMIF('BY HD'!$A$3:$A$42,$BE103,'BY HD'!Q$3:Q$42))*$BR103*SUMIF('BY HD'!$A$3:$A$42,$BE103,'BY HD'!$AR$3:$AR$42)+$BR103*SUMIF('BY HD'!$A$3:$A$42,$BE103,'BY HD'!AZ$3:AZ$42)</f>
        <v>349</v>
      </c>
      <c r="CM103" s="211">
        <f>(DI103-SUMIF('BY HD'!$A$3:$A$42,$BE103,'BY HD'!U$3:U$42))*$BR103*SUMIF('BY HD'!$A$3:$A$42,$BE103,'BY HD'!$AR$3:$AR$42)+$BR103*SUMIF('BY HD'!$A$3:$A$42,$BE103,'BY HD'!BA$3:BA$42)</f>
        <v>0</v>
      </c>
      <c r="CN103" s="211">
        <f>(DJ103-SUMIF('BY HD'!$A$3:$A$42,$BE103,'BY HD'!V$3:V$42))*$BR103*SUMIF('BY HD'!$A$3:$A$42,$BE103,'BY HD'!$AR$3:$AR$42)+$BR103*SUMIF('BY HD'!$A$3:$A$42,$BE103,'BY HD'!BB$3:BB$42)</f>
        <v>2</v>
      </c>
      <c r="CO103" s="211">
        <f t="shared" si="121"/>
        <v>6423</v>
      </c>
      <c r="CP103" s="211">
        <f t="shared" si="122"/>
        <v>2623</v>
      </c>
      <c r="CQ103" s="211">
        <f t="shared" si="111"/>
        <v>1749</v>
      </c>
      <c r="CR103" s="211">
        <f t="shared" si="112"/>
        <v>5</v>
      </c>
      <c r="CS103" s="211">
        <f t="shared" si="113"/>
        <v>26</v>
      </c>
      <c r="CT103" s="211">
        <f t="shared" si="114"/>
        <v>8</v>
      </c>
      <c r="CU103" s="211">
        <f t="shared" si="115"/>
        <v>15</v>
      </c>
      <c r="CV103" s="211">
        <f t="shared" si="116"/>
        <v>27</v>
      </c>
      <c r="CW103" s="211">
        <f t="shared" si="117"/>
        <v>1958</v>
      </c>
      <c r="CX103" s="211">
        <f t="shared" si="118"/>
        <v>4</v>
      </c>
      <c r="CY103" s="211">
        <f t="shared" si="119"/>
        <v>8</v>
      </c>
      <c r="DA103" s="211">
        <f t="shared" si="123"/>
        <v>0.41726032973743132</v>
      </c>
      <c r="DB103" s="211">
        <f t="shared" si="124"/>
        <v>0.27600244249949113</v>
      </c>
      <c r="DC103" s="211">
        <f t="shared" si="125"/>
        <v>4.0708324852432322E-4</v>
      </c>
      <c r="DD103" s="211">
        <f t="shared" si="126"/>
        <v>4.8849989822918787E-3</v>
      </c>
      <c r="DE103" s="211">
        <f t="shared" si="127"/>
        <v>1.6283329940972929E-3</v>
      </c>
      <c r="DF103" s="211">
        <f t="shared" si="128"/>
        <v>2.8495827396702628E-3</v>
      </c>
      <c r="DG103" s="211">
        <f t="shared" si="129"/>
        <v>4.681457358029717E-3</v>
      </c>
      <c r="DH103" s="211">
        <f t="shared" si="130"/>
        <v>0.29025035619784245</v>
      </c>
      <c r="DI103" s="211">
        <f t="shared" si="131"/>
        <v>8.1416649704864645E-4</v>
      </c>
      <c r="DJ103" s="211">
        <f t="shared" si="132"/>
        <v>1.2212497455729697E-3</v>
      </c>
    </row>
    <row r="104" spans="2:114" x14ac:dyDescent="0.25">
      <c r="AT104" s="193">
        <v>38</v>
      </c>
      <c r="AU104" s="198">
        <v>0</v>
      </c>
      <c r="BB104" s="211"/>
      <c r="BC104" s="211"/>
      <c r="BE104" s="211" t="s">
        <v>6039</v>
      </c>
      <c r="BF104" s="211" t="s">
        <v>5929</v>
      </c>
      <c r="BG104" s="211">
        <f>SUMIFS('Pres Converted'!S$2:S$651,'Pres Converted'!$D$2:$D$651,$BF104,'Pres Converted'!$C$2:$C$651,"ED",'Pres Converted'!$B$2:$B$651,$BE104)</f>
        <v>6654</v>
      </c>
      <c r="BH104" s="211">
        <f>SUMIFS('Pres Converted'!I$2:I$651,'Pres Converted'!$D$2:$D$651,$BF104,'Pres Converted'!$C$2:$C$651,"ED",'Pres Converted'!$B$2:$B$651,$BE104)</f>
        <v>2916</v>
      </c>
      <c r="BI104" s="211">
        <f>SUMIFS('Pres Converted'!J$2:J$651,'Pres Converted'!$D$2:$D$651,$BF104,'Pres Converted'!$C$2:$C$651,"ED",'Pres Converted'!$B$2:$B$651,$BE104)</f>
        <v>1961</v>
      </c>
      <c r="BJ104" s="211">
        <f>SUMIFS('Pres Converted'!K$2:K$651,'Pres Converted'!$D$2:$D$651,$BF104,'Pres Converted'!$C$2:$C$651,"ED",'Pres Converted'!$B$2:$B$651,$BE104)</f>
        <v>8</v>
      </c>
      <c r="BK104" s="211">
        <f>SUMIFS('Pres Converted'!L$2:L$651,'Pres Converted'!$D$2:$D$651,$BF104,'Pres Converted'!$C$2:$C$651,"ED",'Pres Converted'!$B$2:$B$651,$BE104)</f>
        <v>26</v>
      </c>
      <c r="BL104" s="211">
        <f>SUMIFS('Pres Converted'!M$2:M$651,'Pres Converted'!$D$2:$D$651,$BF104,'Pres Converted'!$C$2:$C$651,"ED",'Pres Converted'!$B$2:$B$651,$BE104)</f>
        <v>12</v>
      </c>
      <c r="BM104" s="211">
        <f>SUMIFS('Pres Converted'!N$2:N$651,'Pres Converted'!$D$2:$D$651,$BF104,'Pres Converted'!$C$2:$C$651,"ED",'Pres Converted'!$B$2:$B$651,$BE104)</f>
        <v>3</v>
      </c>
      <c r="BN104" s="211">
        <f>SUMIFS('Pres Converted'!O$2:O$651,'Pres Converted'!$D$2:$D$651,$BF104,'Pres Converted'!$C$2:$C$651,"ED",'Pres Converted'!$B$2:$B$651,$BE104)</f>
        <v>28</v>
      </c>
      <c r="BO104" s="211">
        <f>SUMIFS('Pres Converted'!P$2:P$651,'Pres Converted'!$D$2:$D$651,$BF104,'Pres Converted'!$C$2:$C$651,"ED",'Pres Converted'!$B$2:$B$651,$BE104)</f>
        <v>1684</v>
      </c>
      <c r="BP104" s="211">
        <f>SUMIFS('Pres Converted'!Q$2:Q$651,'Pres Converted'!$D$2:$D$651,$BF104,'Pres Converted'!$C$2:$C$651,"ED",'Pres Converted'!$B$2:$B$651,$BE104)</f>
        <v>5</v>
      </c>
      <c r="BQ104" s="211">
        <f>SUMIFS('Pres Converted'!R$2:R$651,'Pres Converted'!$D$2:$D$651,$BF104,'Pres Converted'!$C$2:$C$651,"ED",'Pres Converted'!$B$2:$B$651,$BE104)</f>
        <v>11</v>
      </c>
      <c r="BR104" s="211">
        <f>BG104/SUMIF('BY HD'!$A$3:$A$42,$BE104,'BY HD'!$B$3:$B$42)</f>
        <v>1</v>
      </c>
      <c r="BS104" s="211">
        <f>$BR104*SUMIF('BY HD'!$A$3:$A$42,$BE104,'BY HD'!W$3:W$42)</f>
        <v>1122</v>
      </c>
      <c r="BT104" s="211">
        <f>(DA104-SUMIF('BY HD'!$A$3:$A$42,$BE104,'BY HD'!M$3:M$42))*$BR104*SUMIF('BY HD'!$A$3:$A$42,$BE104,'BY HD'!$W$3:$W$42)+$BR104*SUMIF('BY HD'!$A$3:$A$42,$BE104,'BY HD'!X$3:X$42)</f>
        <v>482</v>
      </c>
      <c r="BU104" s="211">
        <f>(DB104-SUMIF('BY HD'!$A$3:$A$42,$BE104,'BY HD'!O$3:O$42))*$BR104*SUMIF('BY HD'!$A$3:$A$42,$BE104,'BY HD'!$W$3:$W$42)+$BR104*SUMIF('BY HD'!$A$3:$A$42,$BE104,'BY HD'!Y$3:Y$42)</f>
        <v>383</v>
      </c>
      <c r="BV104" s="211">
        <f>(DC104-SUMIF('BY HD'!$A$3:$A$42,$BE104,'BY HD'!N$3:N$42))*$BR104*SUMIF('BY HD'!$A$3:$A$42,$BE104,'BY HD'!$W$3:$W$42)+$BR104*SUMIF('BY HD'!$A$3:$A$42,$BE104,'BY HD'!Z$3:Z$42)</f>
        <v>0</v>
      </c>
      <c r="BW104" s="211">
        <f>(DD104-SUMIF('BY HD'!$A$3:$A$42,$BE104,'BY HD'!R$3:R$42))*$BR104*SUMIF('BY HD'!$A$3:$A$42,$BE104,'BY HD'!$W$3:$W$42)+$BR104*SUMIF('BY HD'!$A$3:$A$42,$BE104,'BY HD'!AA$3:AA$42)</f>
        <v>3</v>
      </c>
      <c r="BX104" s="211">
        <f>(DE104-SUMIF('BY HD'!$A$3:$A$42,$BE104,'BY HD'!S$3:S$42))*$BR104*SUMIF('BY HD'!$A$3:$A$42,$BE104,'BY HD'!$W$3:$W$42)+$BR104*SUMIF('BY HD'!$A$3:$A$42,$BE104,'BY HD'!AB$3:AB$42)</f>
        <v>0</v>
      </c>
      <c r="BY104" s="211">
        <f>(DF104-SUMIF('BY HD'!$A$3:$A$42,$BE104,'BY HD'!T$3:T$42))*$BR104*SUMIF('BY HD'!$A$3:$A$42,$BE104,'BY HD'!$W$3:$W$42)+$BR104*SUMIF('BY HD'!$A$3:$A$42,$BE104,'BY HD'!AC$3:AC$42)</f>
        <v>0</v>
      </c>
      <c r="BZ104" s="211">
        <f>(DG104-SUMIF('BY HD'!$A$3:$A$42,$BE104,'BY HD'!P$3:P$42))*$BR104*SUMIF('BY HD'!$A$3:$A$42,$BE104,'BY HD'!$W$3:$W$42)+$BR104*SUMIF('BY HD'!$A$3:$A$42,$BE104,'BY HD'!AD$3:AD$42)</f>
        <v>5</v>
      </c>
      <c r="CA104" s="211">
        <f>(DH104-SUMIF('BY HD'!$A$3:$A$42,$BE104,'BY HD'!Q$3:Q$42))*$BR104*SUMIF('BY HD'!$A$3:$A$42,$BE104,'BY HD'!$W$3:$W$42)+$BR104*SUMIF('BY HD'!$A$3:$A$42,$BE104,'BY HD'!AE$3:AE$42)</f>
        <v>247</v>
      </c>
      <c r="CB104" s="211">
        <f>(DI104-SUMIF('BY HD'!$A$3:$A$42,$BE104,'BY HD'!U$3:U$42))*$BR104*SUMIF('BY HD'!$A$3:$A$42,$BE104,'BY HD'!$W$3:$W$42)+$BR104*SUMIF('BY HD'!$A$3:$A$42,$BE104,'BY HD'!AF$3:AF$42)</f>
        <v>0</v>
      </c>
      <c r="CC104" s="211">
        <f>(DJ104-SUMIF('BY HD'!$A$3:$A$42,$BE104,'BY HD'!V$3:V$42))*$BR104*SUMIF('BY HD'!$A$3:$A$42,$BE104,'BY HD'!$W$3:$W$42)+$BR104*SUMIF('BY HD'!$A$3:$A$42,$BE104,'BY HD'!AG$3:AG$42)</f>
        <v>2</v>
      </c>
      <c r="CD104" s="211">
        <f>$BR104*SUMIF('BY HD'!$A$3:$A$42,$BE104,'BY HD'!AR$3:AR$42)</f>
        <v>581</v>
      </c>
      <c r="CE104" s="211">
        <f>(DA104-SUMIF('BY HD'!$A$3:$A$42,$BE104,'BY HD'!M$3:M$42))*$BR104*SUMIF('BY HD'!$A$3:$A$42,$BE104,'BY HD'!$AR$3:$AR$42)+$BR104*SUMIF('BY HD'!$A$3:$A$42,$BE104,'BY HD'!AS$3:AS$42)</f>
        <v>231</v>
      </c>
      <c r="CF104" s="211">
        <f>(DB104-SUMIF('BY HD'!$A$3:$A$42,$BE104,'BY HD'!O$3:O$42))*$BR104*SUMIF('BY HD'!$A$3:$A$42,$BE104,'BY HD'!$AR$3:$AR$42)+$BR104*SUMIF('BY HD'!$A$3:$A$42,$BE104,'BY HD'!AT$3:AT$42)</f>
        <v>139</v>
      </c>
      <c r="CG104" s="211">
        <f>(DC104-SUMIF('BY HD'!$A$3:$A$42,$BE104,'BY HD'!N$3:N$42))*$BR104*SUMIF('BY HD'!$A$3:$A$42,$BE104,'BY HD'!$AR$3:$AR$42)+$BR104*SUMIF('BY HD'!$A$3:$A$42,$BE104,'BY HD'!AU$3:AU$42)</f>
        <v>0</v>
      </c>
      <c r="CH104" s="211">
        <f>(DD104-SUMIF('BY HD'!$A$3:$A$42,$BE104,'BY HD'!R$3:R$42))*$BR104*SUMIF('BY HD'!$A$3:$A$42,$BE104,'BY HD'!$AR$3:$AR$42)+$BR104*SUMIF('BY HD'!$A$3:$A$42,$BE104,'BY HD'!AV$3:AV$42)</f>
        <v>2</v>
      </c>
      <c r="CI104" s="211">
        <f>(DE104-SUMIF('BY HD'!$A$3:$A$42,$BE104,'BY HD'!S$3:S$42))*$BR104*SUMIF('BY HD'!$A$3:$A$42,$BE104,'BY HD'!$AR$3:$AR$42)+$BR104*SUMIF('BY HD'!$A$3:$A$42,$BE104,'BY HD'!AW$3:AW$42)</f>
        <v>1</v>
      </c>
      <c r="CJ104" s="211">
        <f>(DF104-SUMIF('BY HD'!$A$3:$A$42,$BE104,'BY HD'!T$3:T$42))*$BR104*SUMIF('BY HD'!$A$3:$A$42,$BE104,'BY HD'!$AR$3:$AR$42)+$BR104*SUMIF('BY HD'!$A$3:$A$42,$BE104,'BY HD'!AX$3:AX$42)</f>
        <v>0</v>
      </c>
      <c r="CK104" s="211">
        <f>(DG104-SUMIF('BY HD'!$A$3:$A$42,$BE104,'BY HD'!P$3:P$42))*$BR104*SUMIF('BY HD'!$A$3:$A$42,$BE104,'BY HD'!$AR$3:$AR$42)+$BR104*SUMIF('BY HD'!$A$3:$A$42,$BE104,'BY HD'!AY$3:AY$42)</f>
        <v>4</v>
      </c>
      <c r="CL104" s="211">
        <f>(DH104-SUMIF('BY HD'!$A$3:$A$42,$BE104,'BY HD'!Q$3:Q$42))*$BR104*SUMIF('BY HD'!$A$3:$A$42,$BE104,'BY HD'!$AR$3:$AR$42)+$BR104*SUMIF('BY HD'!$A$3:$A$42,$BE104,'BY HD'!AZ$3:AZ$42)</f>
        <v>203</v>
      </c>
      <c r="CM104" s="211">
        <f>(DI104-SUMIF('BY HD'!$A$3:$A$42,$BE104,'BY HD'!U$3:U$42))*$BR104*SUMIF('BY HD'!$A$3:$A$42,$BE104,'BY HD'!$AR$3:$AR$42)+$BR104*SUMIF('BY HD'!$A$3:$A$42,$BE104,'BY HD'!BA$3:BA$42)</f>
        <v>0</v>
      </c>
      <c r="CN104" s="211">
        <f>(DJ104-SUMIF('BY HD'!$A$3:$A$42,$BE104,'BY HD'!V$3:V$42))*$BR104*SUMIF('BY HD'!$A$3:$A$42,$BE104,'BY HD'!$AR$3:$AR$42)+$BR104*SUMIF('BY HD'!$A$3:$A$42,$BE104,'BY HD'!BB$3:BB$42)</f>
        <v>1</v>
      </c>
      <c r="CO104" s="211">
        <f t="shared" si="121"/>
        <v>8357</v>
      </c>
      <c r="CP104" s="211">
        <f t="shared" si="122"/>
        <v>3629</v>
      </c>
      <c r="CQ104" s="211">
        <f t="shared" si="111"/>
        <v>2483</v>
      </c>
      <c r="CR104" s="211">
        <f t="shared" si="112"/>
        <v>8</v>
      </c>
      <c r="CS104" s="211">
        <f t="shared" si="113"/>
        <v>31</v>
      </c>
      <c r="CT104" s="211">
        <f t="shared" si="114"/>
        <v>13</v>
      </c>
      <c r="CU104" s="211">
        <f t="shared" si="115"/>
        <v>3</v>
      </c>
      <c r="CV104" s="211">
        <f t="shared" si="116"/>
        <v>37</v>
      </c>
      <c r="CW104" s="211">
        <f t="shared" si="117"/>
        <v>2134</v>
      </c>
      <c r="CX104" s="211">
        <f t="shared" si="118"/>
        <v>5</v>
      </c>
      <c r="CY104" s="211">
        <f t="shared" si="119"/>
        <v>14</v>
      </c>
      <c r="DA104" s="211">
        <f t="shared" si="123"/>
        <v>0.43823264201983769</v>
      </c>
      <c r="DB104" s="211">
        <f t="shared" si="124"/>
        <v>0.29470994890291552</v>
      </c>
      <c r="DC104" s="211">
        <f t="shared" si="125"/>
        <v>1.2022843402464682E-3</v>
      </c>
      <c r="DD104" s="211">
        <f t="shared" si="126"/>
        <v>3.9074241058010221E-3</v>
      </c>
      <c r="DE104" s="211">
        <f t="shared" si="127"/>
        <v>1.8034265103697023E-3</v>
      </c>
      <c r="DF104" s="211">
        <f t="shared" si="128"/>
        <v>4.5085662759242559E-4</v>
      </c>
      <c r="DG104" s="211">
        <f t="shared" si="129"/>
        <v>4.207995190862639E-3</v>
      </c>
      <c r="DH104" s="211">
        <f t="shared" si="130"/>
        <v>0.2530808536218816</v>
      </c>
      <c r="DI104" s="211">
        <f t="shared" si="131"/>
        <v>7.514277126540427E-4</v>
      </c>
      <c r="DJ104" s="211">
        <f t="shared" si="132"/>
        <v>1.6531409678388939E-3</v>
      </c>
    </row>
    <row r="105" spans="2:114" x14ac:dyDescent="0.25">
      <c r="AT105" s="193">
        <v>39</v>
      </c>
      <c r="AU105" s="198" t="s">
        <v>5936</v>
      </c>
      <c r="BB105" s="211"/>
      <c r="BC105" s="211"/>
      <c r="BE105" s="211" t="s">
        <v>6040</v>
      </c>
      <c r="BF105" s="211" t="s">
        <v>5929</v>
      </c>
      <c r="BG105" s="211">
        <f>SUMIFS('Pres Converted'!S$2:S$651,'Pres Converted'!$D$2:$D$651,$BF105,'Pres Converted'!$C$2:$C$651,"ED",'Pres Converted'!$B$2:$B$651,$BE105)</f>
        <v>4858</v>
      </c>
      <c r="BH105" s="211">
        <f>SUMIFS('Pres Converted'!I$2:I$651,'Pres Converted'!$D$2:$D$651,$BF105,'Pres Converted'!$C$2:$C$651,"ED",'Pres Converted'!$B$2:$B$651,$BE105)</f>
        <v>1949</v>
      </c>
      <c r="BI105" s="211">
        <f>SUMIFS('Pres Converted'!J$2:J$651,'Pres Converted'!$D$2:$D$651,$BF105,'Pres Converted'!$C$2:$C$651,"ED",'Pres Converted'!$B$2:$B$651,$BE105)</f>
        <v>1487</v>
      </c>
      <c r="BJ105" s="211">
        <f>SUMIFS('Pres Converted'!K$2:K$651,'Pres Converted'!$D$2:$D$651,$BF105,'Pres Converted'!$C$2:$C$651,"ED",'Pres Converted'!$B$2:$B$651,$BE105)</f>
        <v>3</v>
      </c>
      <c r="BK105" s="211">
        <f>SUMIFS('Pres Converted'!L$2:L$651,'Pres Converted'!$D$2:$D$651,$BF105,'Pres Converted'!$C$2:$C$651,"ED",'Pres Converted'!$B$2:$B$651,$BE105)</f>
        <v>30</v>
      </c>
      <c r="BL105" s="211">
        <f>SUMIFS('Pres Converted'!M$2:M$651,'Pres Converted'!$D$2:$D$651,$BF105,'Pres Converted'!$C$2:$C$651,"ED",'Pres Converted'!$B$2:$B$651,$BE105)</f>
        <v>9</v>
      </c>
      <c r="BM105" s="211">
        <f>SUMIFS('Pres Converted'!N$2:N$651,'Pres Converted'!$D$2:$D$651,$BF105,'Pres Converted'!$C$2:$C$651,"ED",'Pres Converted'!$B$2:$B$651,$BE105)</f>
        <v>6</v>
      </c>
      <c r="BN105" s="211">
        <f>SUMIFS('Pres Converted'!O$2:O$651,'Pres Converted'!$D$2:$D$651,$BF105,'Pres Converted'!$C$2:$C$651,"ED",'Pres Converted'!$B$2:$B$651,$BE105)</f>
        <v>24</v>
      </c>
      <c r="BO105" s="211">
        <f>SUMIFS('Pres Converted'!P$2:P$651,'Pres Converted'!$D$2:$D$651,$BF105,'Pres Converted'!$C$2:$C$651,"ED",'Pres Converted'!$B$2:$B$651,$BE105)</f>
        <v>1341</v>
      </c>
      <c r="BP105" s="211">
        <f>SUMIFS('Pres Converted'!Q$2:Q$651,'Pres Converted'!$D$2:$D$651,$BF105,'Pres Converted'!$C$2:$C$651,"ED",'Pres Converted'!$B$2:$B$651,$BE105)</f>
        <v>4</v>
      </c>
      <c r="BQ105" s="211">
        <f>SUMIFS('Pres Converted'!R$2:R$651,'Pres Converted'!$D$2:$D$651,$BF105,'Pres Converted'!$C$2:$C$651,"ED",'Pres Converted'!$B$2:$B$651,$BE105)</f>
        <v>5</v>
      </c>
      <c r="BR105" s="211">
        <f>BG105/SUMIF('BY HD'!$A$3:$A$42,$BE105,'BY HD'!$B$3:$B$42)</f>
        <v>1</v>
      </c>
      <c r="BS105" s="211">
        <f>$BR105*SUMIF('BY HD'!$A$3:$A$42,$BE105,'BY HD'!W$3:W$42)</f>
        <v>665</v>
      </c>
      <c r="BT105" s="211">
        <f>(DA105-SUMIF('BY HD'!$A$3:$A$42,$BE105,'BY HD'!M$3:M$42))*$BR105*SUMIF('BY HD'!$A$3:$A$42,$BE105,'BY HD'!$W$3:$W$42)+$BR105*SUMIF('BY HD'!$A$3:$A$42,$BE105,'BY HD'!X$3:X$42)</f>
        <v>271</v>
      </c>
      <c r="BU105" s="211">
        <f>(DB105-SUMIF('BY HD'!$A$3:$A$42,$BE105,'BY HD'!O$3:O$42))*$BR105*SUMIF('BY HD'!$A$3:$A$42,$BE105,'BY HD'!$W$3:$W$42)+$BR105*SUMIF('BY HD'!$A$3:$A$42,$BE105,'BY HD'!Y$3:Y$42)</f>
        <v>203</v>
      </c>
      <c r="BV105" s="211">
        <f>(DC105-SUMIF('BY HD'!$A$3:$A$42,$BE105,'BY HD'!N$3:N$42))*$BR105*SUMIF('BY HD'!$A$3:$A$42,$BE105,'BY HD'!$W$3:$W$42)+$BR105*SUMIF('BY HD'!$A$3:$A$42,$BE105,'BY HD'!Z$3:Z$42)</f>
        <v>1</v>
      </c>
      <c r="BW105" s="211">
        <f>(DD105-SUMIF('BY HD'!$A$3:$A$42,$BE105,'BY HD'!R$3:R$42))*$BR105*SUMIF('BY HD'!$A$3:$A$42,$BE105,'BY HD'!$W$3:$W$42)+$BR105*SUMIF('BY HD'!$A$3:$A$42,$BE105,'BY HD'!AA$3:AA$42)</f>
        <v>8</v>
      </c>
      <c r="BX105" s="211">
        <f>(DE105-SUMIF('BY HD'!$A$3:$A$42,$BE105,'BY HD'!S$3:S$42))*$BR105*SUMIF('BY HD'!$A$3:$A$42,$BE105,'BY HD'!$W$3:$W$42)+$BR105*SUMIF('BY HD'!$A$3:$A$42,$BE105,'BY HD'!AB$3:AB$42)</f>
        <v>1</v>
      </c>
      <c r="BY105" s="211">
        <f>(DF105-SUMIF('BY HD'!$A$3:$A$42,$BE105,'BY HD'!T$3:T$42))*$BR105*SUMIF('BY HD'!$A$3:$A$42,$BE105,'BY HD'!$W$3:$W$42)+$BR105*SUMIF('BY HD'!$A$3:$A$42,$BE105,'BY HD'!AC$3:AC$42)</f>
        <v>1</v>
      </c>
      <c r="BZ105" s="211">
        <f>(DG105-SUMIF('BY HD'!$A$3:$A$42,$BE105,'BY HD'!P$3:P$42))*$BR105*SUMIF('BY HD'!$A$3:$A$42,$BE105,'BY HD'!$W$3:$W$42)+$BR105*SUMIF('BY HD'!$A$3:$A$42,$BE105,'BY HD'!AD$3:AD$42)</f>
        <v>2</v>
      </c>
      <c r="CA105" s="211">
        <f>(DH105-SUMIF('BY HD'!$A$3:$A$42,$BE105,'BY HD'!Q$3:Q$42))*$BR105*SUMIF('BY HD'!$A$3:$A$42,$BE105,'BY HD'!$W$3:$W$42)+$BR105*SUMIF('BY HD'!$A$3:$A$42,$BE105,'BY HD'!AE$3:AE$42)</f>
        <v>174</v>
      </c>
      <c r="CB105" s="211">
        <f>(DI105-SUMIF('BY HD'!$A$3:$A$42,$BE105,'BY HD'!U$3:U$42))*$BR105*SUMIF('BY HD'!$A$3:$A$42,$BE105,'BY HD'!$W$3:$W$42)+$BR105*SUMIF('BY HD'!$A$3:$A$42,$BE105,'BY HD'!AF$3:AF$42)</f>
        <v>1</v>
      </c>
      <c r="CC105" s="211">
        <f>(DJ105-SUMIF('BY HD'!$A$3:$A$42,$BE105,'BY HD'!V$3:V$42))*$BR105*SUMIF('BY HD'!$A$3:$A$42,$BE105,'BY HD'!$W$3:$W$42)+$BR105*SUMIF('BY HD'!$A$3:$A$42,$BE105,'BY HD'!AG$3:AG$42)</f>
        <v>3</v>
      </c>
      <c r="CD105" s="211">
        <f>$BR105*SUMIF('BY HD'!$A$3:$A$42,$BE105,'BY HD'!AR$3:AR$42)</f>
        <v>896</v>
      </c>
      <c r="CE105" s="211">
        <f>(DA105-SUMIF('BY HD'!$A$3:$A$42,$BE105,'BY HD'!M$3:M$42))*$BR105*SUMIF('BY HD'!$A$3:$A$42,$BE105,'BY HD'!$AR$3:$AR$42)+$BR105*SUMIF('BY HD'!$A$3:$A$42,$BE105,'BY HD'!AS$3:AS$42)</f>
        <v>319</v>
      </c>
      <c r="CF105" s="211">
        <f>(DB105-SUMIF('BY HD'!$A$3:$A$42,$BE105,'BY HD'!O$3:O$42))*$BR105*SUMIF('BY HD'!$A$3:$A$42,$BE105,'BY HD'!$AR$3:$AR$42)+$BR105*SUMIF('BY HD'!$A$3:$A$42,$BE105,'BY HD'!AT$3:AT$42)</f>
        <v>241</v>
      </c>
      <c r="CG105" s="211">
        <f>(DC105-SUMIF('BY HD'!$A$3:$A$42,$BE105,'BY HD'!N$3:N$42))*$BR105*SUMIF('BY HD'!$A$3:$A$42,$BE105,'BY HD'!$AR$3:$AR$42)+$BR105*SUMIF('BY HD'!$A$3:$A$42,$BE105,'BY HD'!AU$3:AU$42)</f>
        <v>2</v>
      </c>
      <c r="CH105" s="211">
        <f>(DD105-SUMIF('BY HD'!$A$3:$A$42,$BE105,'BY HD'!R$3:R$42))*$BR105*SUMIF('BY HD'!$A$3:$A$42,$BE105,'BY HD'!$AR$3:$AR$42)+$BR105*SUMIF('BY HD'!$A$3:$A$42,$BE105,'BY HD'!AV$3:AV$42)</f>
        <v>3</v>
      </c>
      <c r="CI105" s="211">
        <f>(DE105-SUMIF('BY HD'!$A$3:$A$42,$BE105,'BY HD'!S$3:S$42))*$BR105*SUMIF('BY HD'!$A$3:$A$42,$BE105,'BY HD'!$AR$3:$AR$42)+$BR105*SUMIF('BY HD'!$A$3:$A$42,$BE105,'BY HD'!AW$3:AW$42)</f>
        <v>2</v>
      </c>
      <c r="CJ105" s="211">
        <f>(DF105-SUMIF('BY HD'!$A$3:$A$42,$BE105,'BY HD'!T$3:T$42))*$BR105*SUMIF('BY HD'!$A$3:$A$42,$BE105,'BY HD'!$AR$3:$AR$42)+$BR105*SUMIF('BY HD'!$A$3:$A$42,$BE105,'BY HD'!AX$3:AX$42)</f>
        <v>2</v>
      </c>
      <c r="CK105" s="211">
        <f>(DG105-SUMIF('BY HD'!$A$3:$A$42,$BE105,'BY HD'!P$3:P$42))*$BR105*SUMIF('BY HD'!$A$3:$A$42,$BE105,'BY HD'!$AR$3:$AR$42)+$BR105*SUMIF('BY HD'!$A$3:$A$42,$BE105,'BY HD'!AY$3:AY$42)</f>
        <v>1</v>
      </c>
      <c r="CL105" s="211">
        <f>(DH105-SUMIF('BY HD'!$A$3:$A$42,$BE105,'BY HD'!Q$3:Q$42))*$BR105*SUMIF('BY HD'!$A$3:$A$42,$BE105,'BY HD'!$AR$3:$AR$42)+$BR105*SUMIF('BY HD'!$A$3:$A$42,$BE105,'BY HD'!AZ$3:AZ$42)</f>
        <v>325</v>
      </c>
      <c r="CM105" s="211">
        <f>(DI105-SUMIF('BY HD'!$A$3:$A$42,$BE105,'BY HD'!U$3:U$42))*$BR105*SUMIF('BY HD'!$A$3:$A$42,$BE105,'BY HD'!$AR$3:$AR$42)+$BR105*SUMIF('BY HD'!$A$3:$A$42,$BE105,'BY HD'!BA$3:BA$42)</f>
        <v>1</v>
      </c>
      <c r="CN105" s="211">
        <f>(DJ105-SUMIF('BY HD'!$A$3:$A$42,$BE105,'BY HD'!V$3:V$42))*$BR105*SUMIF('BY HD'!$A$3:$A$42,$BE105,'BY HD'!$AR$3:$AR$42)+$BR105*SUMIF('BY HD'!$A$3:$A$42,$BE105,'BY HD'!BB$3:BB$42)</f>
        <v>0</v>
      </c>
      <c r="CO105" s="211">
        <f t="shared" si="121"/>
        <v>6419</v>
      </c>
      <c r="CP105" s="211">
        <f t="shared" si="122"/>
        <v>2539</v>
      </c>
      <c r="CQ105" s="211">
        <f t="shared" si="111"/>
        <v>1931</v>
      </c>
      <c r="CR105" s="211">
        <f t="shared" si="112"/>
        <v>6</v>
      </c>
      <c r="CS105" s="211">
        <f t="shared" si="113"/>
        <v>41</v>
      </c>
      <c r="CT105" s="211">
        <f t="shared" si="114"/>
        <v>12</v>
      </c>
      <c r="CU105" s="211">
        <f t="shared" si="115"/>
        <v>9</v>
      </c>
      <c r="CV105" s="211">
        <f t="shared" si="116"/>
        <v>27</v>
      </c>
      <c r="CW105" s="211">
        <f t="shared" si="117"/>
        <v>1840</v>
      </c>
      <c r="CX105" s="211">
        <f t="shared" si="118"/>
        <v>6</v>
      </c>
      <c r="CY105" s="211">
        <f t="shared" si="119"/>
        <v>8</v>
      </c>
      <c r="DA105" s="211">
        <f t="shared" si="123"/>
        <v>0.40119390695759571</v>
      </c>
      <c r="DB105" s="211">
        <f t="shared" si="124"/>
        <v>0.30609304240428159</v>
      </c>
      <c r="DC105" s="211">
        <f t="shared" si="125"/>
        <v>6.1753808151502677E-4</v>
      </c>
      <c r="DD105" s="211">
        <f t="shared" si="126"/>
        <v>6.1753808151502679E-3</v>
      </c>
      <c r="DE105" s="211">
        <f t="shared" si="127"/>
        <v>1.8526142445450802E-3</v>
      </c>
      <c r="DF105" s="211">
        <f t="shared" si="128"/>
        <v>1.2350761630300535E-3</v>
      </c>
      <c r="DG105" s="211">
        <f t="shared" si="129"/>
        <v>4.9403046521202141E-3</v>
      </c>
      <c r="DH105" s="211">
        <f t="shared" si="130"/>
        <v>0.27603952243721697</v>
      </c>
      <c r="DI105" s="211">
        <f t="shared" si="131"/>
        <v>8.2338410868670235E-4</v>
      </c>
      <c r="DJ105" s="211">
        <f t="shared" si="132"/>
        <v>1.0292301358583778E-3</v>
      </c>
    </row>
    <row r="106" spans="2:114" x14ac:dyDescent="0.25">
      <c r="AT106" s="193">
        <v>30</v>
      </c>
      <c r="AU106" s="198" t="s">
        <v>5941</v>
      </c>
      <c r="BB106" s="211"/>
      <c r="BC106" s="211"/>
      <c r="BE106" s="211" t="s">
        <v>6041</v>
      </c>
      <c r="BF106" s="211" t="s">
        <v>5929</v>
      </c>
      <c r="BG106" s="211">
        <f>SUMIFS('Pres Converted'!S$2:S$651,'Pres Converted'!$D$2:$D$651,$BF106,'Pres Converted'!$C$2:$C$651,"ED",'Pres Converted'!$B$2:$B$651,$BE106)</f>
        <v>5550</v>
      </c>
      <c r="BH106" s="211">
        <f>SUMIFS('Pres Converted'!I$2:I$651,'Pres Converted'!$D$2:$D$651,$BF106,'Pres Converted'!$C$2:$C$651,"ED",'Pres Converted'!$B$2:$B$651,$BE106)</f>
        <v>2271</v>
      </c>
      <c r="BI106" s="211">
        <f>SUMIFS('Pres Converted'!J$2:J$651,'Pres Converted'!$D$2:$D$651,$BF106,'Pres Converted'!$C$2:$C$651,"ED",'Pres Converted'!$B$2:$B$651,$BE106)</f>
        <v>1845</v>
      </c>
      <c r="BJ106" s="211">
        <f>SUMIFS('Pres Converted'!K$2:K$651,'Pres Converted'!$D$2:$D$651,$BF106,'Pres Converted'!$C$2:$C$651,"ED",'Pres Converted'!$B$2:$B$651,$BE106)</f>
        <v>4</v>
      </c>
      <c r="BK106" s="211">
        <f>SUMIFS('Pres Converted'!L$2:L$651,'Pres Converted'!$D$2:$D$651,$BF106,'Pres Converted'!$C$2:$C$651,"ED",'Pres Converted'!$B$2:$B$651,$BE106)</f>
        <v>20</v>
      </c>
      <c r="BL106" s="211">
        <f>SUMIFS('Pres Converted'!M$2:M$651,'Pres Converted'!$D$2:$D$651,$BF106,'Pres Converted'!$C$2:$C$651,"ED",'Pres Converted'!$B$2:$B$651,$BE106)</f>
        <v>5</v>
      </c>
      <c r="BM106" s="211">
        <f>SUMIFS('Pres Converted'!N$2:N$651,'Pres Converted'!$D$2:$D$651,$BF106,'Pres Converted'!$C$2:$C$651,"ED",'Pres Converted'!$B$2:$B$651,$BE106)</f>
        <v>9</v>
      </c>
      <c r="BN106" s="211">
        <f>SUMIFS('Pres Converted'!O$2:O$651,'Pres Converted'!$D$2:$D$651,$BF106,'Pres Converted'!$C$2:$C$651,"ED",'Pres Converted'!$B$2:$B$651,$BE106)</f>
        <v>21</v>
      </c>
      <c r="BO106" s="211">
        <f>SUMIFS('Pres Converted'!P$2:P$651,'Pres Converted'!$D$2:$D$651,$BF106,'Pres Converted'!$C$2:$C$651,"ED",'Pres Converted'!$B$2:$B$651,$BE106)</f>
        <v>1354</v>
      </c>
      <c r="BP106" s="211">
        <f>SUMIFS('Pres Converted'!Q$2:Q$651,'Pres Converted'!$D$2:$D$651,$BF106,'Pres Converted'!$C$2:$C$651,"ED",'Pres Converted'!$B$2:$B$651,$BE106)</f>
        <v>8</v>
      </c>
      <c r="BQ106" s="211">
        <f>SUMIFS('Pres Converted'!R$2:R$651,'Pres Converted'!$D$2:$D$651,$BF106,'Pres Converted'!$C$2:$C$651,"ED",'Pres Converted'!$B$2:$B$651,$BE106)</f>
        <v>13</v>
      </c>
      <c r="BR106" s="211">
        <f>BG106/SUMIF('BY HD'!$A$3:$A$42,$BE106,'BY HD'!$B$3:$B$42)</f>
        <v>1</v>
      </c>
      <c r="BS106" s="211">
        <f>$BR106*SUMIF('BY HD'!$A$3:$A$42,$BE106,'BY HD'!W$3:W$42)</f>
        <v>881</v>
      </c>
      <c r="BT106" s="211">
        <f>(DA106-SUMIF('BY HD'!$A$3:$A$42,$BE106,'BY HD'!M$3:M$42))*$BR106*SUMIF('BY HD'!$A$3:$A$42,$BE106,'BY HD'!$W$3:$W$42)+$BR106*SUMIF('BY HD'!$A$3:$A$42,$BE106,'BY HD'!X$3:X$42)</f>
        <v>365</v>
      </c>
      <c r="BU106" s="211">
        <f>(DB106-SUMIF('BY HD'!$A$3:$A$42,$BE106,'BY HD'!O$3:O$42))*$BR106*SUMIF('BY HD'!$A$3:$A$42,$BE106,'BY HD'!$W$3:$W$42)+$BR106*SUMIF('BY HD'!$A$3:$A$42,$BE106,'BY HD'!Y$3:Y$42)</f>
        <v>323</v>
      </c>
      <c r="BV106" s="211">
        <f>(DC106-SUMIF('BY HD'!$A$3:$A$42,$BE106,'BY HD'!N$3:N$42))*$BR106*SUMIF('BY HD'!$A$3:$A$42,$BE106,'BY HD'!$W$3:$W$42)+$BR106*SUMIF('BY HD'!$A$3:$A$42,$BE106,'BY HD'!Z$3:Z$42)</f>
        <v>1</v>
      </c>
      <c r="BW106" s="211">
        <f>(DD106-SUMIF('BY HD'!$A$3:$A$42,$BE106,'BY HD'!R$3:R$42))*$BR106*SUMIF('BY HD'!$A$3:$A$42,$BE106,'BY HD'!$W$3:$W$42)+$BR106*SUMIF('BY HD'!$A$3:$A$42,$BE106,'BY HD'!AA$3:AA$42)</f>
        <v>3</v>
      </c>
      <c r="BX106" s="211">
        <f>(DE106-SUMIF('BY HD'!$A$3:$A$42,$BE106,'BY HD'!S$3:S$42))*$BR106*SUMIF('BY HD'!$A$3:$A$42,$BE106,'BY HD'!$W$3:$W$42)+$BR106*SUMIF('BY HD'!$A$3:$A$42,$BE106,'BY HD'!AB$3:AB$42)</f>
        <v>2</v>
      </c>
      <c r="BY106" s="211">
        <f>(DF106-SUMIF('BY HD'!$A$3:$A$42,$BE106,'BY HD'!T$3:T$42))*$BR106*SUMIF('BY HD'!$A$3:$A$42,$BE106,'BY HD'!$W$3:$W$42)+$BR106*SUMIF('BY HD'!$A$3:$A$42,$BE106,'BY HD'!AC$3:AC$42)</f>
        <v>2</v>
      </c>
      <c r="BZ106" s="211">
        <f>(DG106-SUMIF('BY HD'!$A$3:$A$42,$BE106,'BY HD'!P$3:P$42))*$BR106*SUMIF('BY HD'!$A$3:$A$42,$BE106,'BY HD'!$W$3:$W$42)+$BR106*SUMIF('BY HD'!$A$3:$A$42,$BE106,'BY HD'!AD$3:AD$42)</f>
        <v>2</v>
      </c>
      <c r="CA106" s="211">
        <f>(DH106-SUMIF('BY HD'!$A$3:$A$42,$BE106,'BY HD'!Q$3:Q$42))*$BR106*SUMIF('BY HD'!$A$3:$A$42,$BE106,'BY HD'!$W$3:$W$42)+$BR106*SUMIF('BY HD'!$A$3:$A$42,$BE106,'BY HD'!AE$3:AE$42)</f>
        <v>183</v>
      </c>
      <c r="CB106" s="211">
        <f>(DI106-SUMIF('BY HD'!$A$3:$A$42,$BE106,'BY HD'!U$3:U$42))*$BR106*SUMIF('BY HD'!$A$3:$A$42,$BE106,'BY HD'!$W$3:$W$42)+$BR106*SUMIF('BY HD'!$A$3:$A$42,$BE106,'BY HD'!AF$3:AF$42)</f>
        <v>0</v>
      </c>
      <c r="CC106" s="211">
        <f>(DJ106-SUMIF('BY HD'!$A$3:$A$42,$BE106,'BY HD'!V$3:V$42))*$BR106*SUMIF('BY HD'!$A$3:$A$42,$BE106,'BY HD'!$W$3:$W$42)+$BR106*SUMIF('BY HD'!$A$3:$A$42,$BE106,'BY HD'!AG$3:AG$42)</f>
        <v>0</v>
      </c>
      <c r="CD106" s="211">
        <f>$BR106*SUMIF('BY HD'!$A$3:$A$42,$BE106,'BY HD'!AR$3:AR$42)</f>
        <v>794</v>
      </c>
      <c r="CE106" s="211">
        <f>(DA106-SUMIF('BY HD'!$A$3:$A$42,$BE106,'BY HD'!M$3:M$42))*$BR106*SUMIF('BY HD'!$A$3:$A$42,$BE106,'BY HD'!$AR$3:$AR$42)+$BR106*SUMIF('BY HD'!$A$3:$A$42,$BE106,'BY HD'!AS$3:AS$42)</f>
        <v>278</v>
      </c>
      <c r="CF106" s="211">
        <f>(DB106-SUMIF('BY HD'!$A$3:$A$42,$BE106,'BY HD'!O$3:O$42))*$BR106*SUMIF('BY HD'!$A$3:$A$42,$BE106,'BY HD'!$AR$3:$AR$42)+$BR106*SUMIF('BY HD'!$A$3:$A$42,$BE106,'BY HD'!AT$3:AT$42)</f>
        <v>215</v>
      </c>
      <c r="CG106" s="211">
        <f>(DC106-SUMIF('BY HD'!$A$3:$A$42,$BE106,'BY HD'!N$3:N$42))*$BR106*SUMIF('BY HD'!$A$3:$A$42,$BE106,'BY HD'!$AR$3:$AR$42)+$BR106*SUMIF('BY HD'!$A$3:$A$42,$BE106,'BY HD'!AU$3:AU$42)</f>
        <v>1</v>
      </c>
      <c r="CH106" s="211">
        <f>(DD106-SUMIF('BY HD'!$A$3:$A$42,$BE106,'BY HD'!R$3:R$42))*$BR106*SUMIF('BY HD'!$A$3:$A$42,$BE106,'BY HD'!$AR$3:$AR$42)+$BR106*SUMIF('BY HD'!$A$3:$A$42,$BE106,'BY HD'!AV$3:AV$42)</f>
        <v>5</v>
      </c>
      <c r="CI106" s="211">
        <f>(DE106-SUMIF('BY HD'!$A$3:$A$42,$BE106,'BY HD'!S$3:S$42))*$BR106*SUMIF('BY HD'!$A$3:$A$42,$BE106,'BY HD'!$AR$3:$AR$42)+$BR106*SUMIF('BY HD'!$A$3:$A$42,$BE106,'BY HD'!AW$3:AW$42)</f>
        <v>2</v>
      </c>
      <c r="CJ106" s="211">
        <f>(DF106-SUMIF('BY HD'!$A$3:$A$42,$BE106,'BY HD'!T$3:T$42))*$BR106*SUMIF('BY HD'!$A$3:$A$42,$BE106,'BY HD'!$AR$3:$AR$42)+$BR106*SUMIF('BY HD'!$A$3:$A$42,$BE106,'BY HD'!AX$3:AX$42)</f>
        <v>2</v>
      </c>
      <c r="CK106" s="211">
        <f>(DG106-SUMIF('BY HD'!$A$3:$A$42,$BE106,'BY HD'!P$3:P$42))*$BR106*SUMIF('BY HD'!$A$3:$A$42,$BE106,'BY HD'!$AR$3:$AR$42)+$BR106*SUMIF('BY HD'!$A$3:$A$42,$BE106,'BY HD'!AY$3:AY$42)</f>
        <v>2</v>
      </c>
      <c r="CL106" s="211">
        <f>(DH106-SUMIF('BY HD'!$A$3:$A$42,$BE106,'BY HD'!Q$3:Q$42))*$BR106*SUMIF('BY HD'!$A$3:$A$42,$BE106,'BY HD'!$AR$3:$AR$42)+$BR106*SUMIF('BY HD'!$A$3:$A$42,$BE106,'BY HD'!AZ$3:AZ$42)</f>
        <v>286</v>
      </c>
      <c r="CM106" s="211">
        <f>(DI106-SUMIF('BY HD'!$A$3:$A$42,$BE106,'BY HD'!U$3:U$42))*$BR106*SUMIF('BY HD'!$A$3:$A$42,$BE106,'BY HD'!$AR$3:$AR$42)+$BR106*SUMIF('BY HD'!$A$3:$A$42,$BE106,'BY HD'!BA$3:BA$42)</f>
        <v>0</v>
      </c>
      <c r="CN106" s="211">
        <f>(DJ106-SUMIF('BY HD'!$A$3:$A$42,$BE106,'BY HD'!V$3:V$42))*$BR106*SUMIF('BY HD'!$A$3:$A$42,$BE106,'BY HD'!$AR$3:$AR$42)+$BR106*SUMIF('BY HD'!$A$3:$A$42,$BE106,'BY HD'!BB$3:BB$42)</f>
        <v>3</v>
      </c>
      <c r="CO106" s="211">
        <f t="shared" si="121"/>
        <v>7225</v>
      </c>
      <c r="CP106" s="211">
        <f t="shared" si="122"/>
        <v>2914</v>
      </c>
      <c r="CQ106" s="211">
        <f t="shared" si="111"/>
        <v>2383</v>
      </c>
      <c r="CR106" s="211">
        <f t="shared" si="112"/>
        <v>6</v>
      </c>
      <c r="CS106" s="211">
        <f t="shared" si="113"/>
        <v>28</v>
      </c>
      <c r="CT106" s="211">
        <f t="shared" si="114"/>
        <v>9</v>
      </c>
      <c r="CU106" s="211">
        <f t="shared" si="115"/>
        <v>13</v>
      </c>
      <c r="CV106" s="211">
        <f t="shared" si="116"/>
        <v>25</v>
      </c>
      <c r="CW106" s="211">
        <f t="shared" si="117"/>
        <v>1823</v>
      </c>
      <c r="CX106" s="211">
        <f t="shared" si="118"/>
        <v>8</v>
      </c>
      <c r="CY106" s="211">
        <f t="shared" si="119"/>
        <v>16</v>
      </c>
      <c r="DA106" s="211">
        <f t="shared" si="123"/>
        <v>0.40918918918918917</v>
      </c>
      <c r="DB106" s="211">
        <f t="shared" si="124"/>
        <v>0.33243243243243242</v>
      </c>
      <c r="DC106" s="211">
        <f t="shared" si="125"/>
        <v>7.2072072072072073E-4</v>
      </c>
      <c r="DD106" s="211">
        <f t="shared" si="126"/>
        <v>3.6036036036036037E-3</v>
      </c>
      <c r="DE106" s="211">
        <f t="shared" si="127"/>
        <v>9.0090090090090091E-4</v>
      </c>
      <c r="DF106" s="211">
        <f t="shared" si="128"/>
        <v>1.6216216216216215E-3</v>
      </c>
      <c r="DG106" s="211">
        <f t="shared" si="129"/>
        <v>3.7837837837837837E-3</v>
      </c>
      <c r="DH106" s="211">
        <f t="shared" si="130"/>
        <v>0.24396396396396397</v>
      </c>
      <c r="DI106" s="211">
        <f t="shared" si="131"/>
        <v>1.4414414414414415E-3</v>
      </c>
      <c r="DJ106" s="211">
        <f t="shared" si="132"/>
        <v>2.3423423423423423E-3</v>
      </c>
    </row>
    <row r="107" spans="2:114" x14ac:dyDescent="0.25">
      <c r="AT107" s="193">
        <v>39</v>
      </c>
      <c r="AU107" s="198" t="s">
        <v>5941</v>
      </c>
      <c r="BB107" s="211"/>
      <c r="BC107" s="211"/>
      <c r="BE107" s="211" t="s">
        <v>6042</v>
      </c>
      <c r="BF107" s="211" t="s">
        <v>5929</v>
      </c>
      <c r="BG107" s="211">
        <f>SUMIFS('Pres Converted'!S$2:S$651,'Pres Converted'!$D$2:$D$651,$BF107,'Pres Converted'!$C$2:$C$651,"ED",'Pres Converted'!$B$2:$B$651,$BE107)</f>
        <v>5026</v>
      </c>
      <c r="BH107" s="211">
        <f>SUMIFS('Pres Converted'!I$2:I$651,'Pres Converted'!$D$2:$D$651,$BF107,'Pres Converted'!$C$2:$C$651,"ED",'Pres Converted'!$B$2:$B$651,$BE107)</f>
        <v>1880</v>
      </c>
      <c r="BI107" s="211">
        <f>SUMIFS('Pres Converted'!J$2:J$651,'Pres Converted'!$D$2:$D$651,$BF107,'Pres Converted'!$C$2:$C$651,"ED",'Pres Converted'!$B$2:$B$651,$BE107)</f>
        <v>1867</v>
      </c>
      <c r="BJ107" s="211">
        <f>SUMIFS('Pres Converted'!K$2:K$651,'Pres Converted'!$D$2:$D$651,$BF107,'Pres Converted'!$C$2:$C$651,"ED",'Pres Converted'!$B$2:$B$651,$BE107)</f>
        <v>7</v>
      </c>
      <c r="BK107" s="211">
        <f>SUMIFS('Pres Converted'!L$2:L$651,'Pres Converted'!$D$2:$D$651,$BF107,'Pres Converted'!$C$2:$C$651,"ED",'Pres Converted'!$B$2:$B$651,$BE107)</f>
        <v>15</v>
      </c>
      <c r="BL107" s="211">
        <f>SUMIFS('Pres Converted'!M$2:M$651,'Pres Converted'!$D$2:$D$651,$BF107,'Pres Converted'!$C$2:$C$651,"ED",'Pres Converted'!$B$2:$B$651,$BE107)</f>
        <v>14</v>
      </c>
      <c r="BM107" s="211">
        <f>SUMIFS('Pres Converted'!N$2:N$651,'Pres Converted'!$D$2:$D$651,$BF107,'Pres Converted'!$C$2:$C$651,"ED",'Pres Converted'!$B$2:$B$651,$BE107)</f>
        <v>9</v>
      </c>
      <c r="BN107" s="211">
        <f>SUMIFS('Pres Converted'!O$2:O$651,'Pres Converted'!$D$2:$D$651,$BF107,'Pres Converted'!$C$2:$C$651,"ED",'Pres Converted'!$B$2:$B$651,$BE107)</f>
        <v>31</v>
      </c>
      <c r="BO107" s="211">
        <f>SUMIFS('Pres Converted'!P$2:P$651,'Pres Converted'!$D$2:$D$651,$BF107,'Pres Converted'!$C$2:$C$651,"ED",'Pres Converted'!$B$2:$B$651,$BE107)</f>
        <v>1188</v>
      </c>
      <c r="BP107" s="211">
        <f>SUMIFS('Pres Converted'!Q$2:Q$651,'Pres Converted'!$D$2:$D$651,$BF107,'Pres Converted'!$C$2:$C$651,"ED",'Pres Converted'!$B$2:$B$651,$BE107)</f>
        <v>7</v>
      </c>
      <c r="BQ107" s="211">
        <f>SUMIFS('Pres Converted'!R$2:R$651,'Pres Converted'!$D$2:$D$651,$BF107,'Pres Converted'!$C$2:$C$651,"ED",'Pres Converted'!$B$2:$B$651,$BE107)</f>
        <v>8</v>
      </c>
      <c r="BR107" s="211">
        <f>BG107/SUMIF('BY HD'!$A$3:$A$42,$BE107,'BY HD'!$B$3:$B$42)</f>
        <v>1</v>
      </c>
      <c r="BS107" s="211">
        <f>$BR107*SUMIF('BY HD'!$A$3:$A$42,$BE107,'BY HD'!W$3:W$42)</f>
        <v>708</v>
      </c>
      <c r="BT107" s="211">
        <f>(DA107-SUMIF('BY HD'!$A$3:$A$42,$BE107,'BY HD'!M$3:M$42))*$BR107*SUMIF('BY HD'!$A$3:$A$42,$BE107,'BY HD'!$W$3:$W$42)+$BR107*SUMIF('BY HD'!$A$3:$A$42,$BE107,'BY HD'!X$3:X$42)</f>
        <v>287</v>
      </c>
      <c r="BU107" s="211">
        <f>(DB107-SUMIF('BY HD'!$A$3:$A$42,$BE107,'BY HD'!O$3:O$42))*$BR107*SUMIF('BY HD'!$A$3:$A$42,$BE107,'BY HD'!$W$3:$W$42)+$BR107*SUMIF('BY HD'!$A$3:$A$42,$BE107,'BY HD'!Y$3:Y$42)</f>
        <v>224</v>
      </c>
      <c r="BV107" s="211">
        <f>(DC107-SUMIF('BY HD'!$A$3:$A$42,$BE107,'BY HD'!N$3:N$42))*$BR107*SUMIF('BY HD'!$A$3:$A$42,$BE107,'BY HD'!$W$3:$W$42)+$BR107*SUMIF('BY HD'!$A$3:$A$42,$BE107,'BY HD'!Z$3:Z$42)</f>
        <v>0</v>
      </c>
      <c r="BW107" s="211">
        <f>(DD107-SUMIF('BY HD'!$A$3:$A$42,$BE107,'BY HD'!R$3:R$42))*$BR107*SUMIF('BY HD'!$A$3:$A$42,$BE107,'BY HD'!$W$3:$W$42)+$BR107*SUMIF('BY HD'!$A$3:$A$42,$BE107,'BY HD'!AA$3:AA$42)</f>
        <v>3</v>
      </c>
      <c r="BX107" s="211">
        <f>(DE107-SUMIF('BY HD'!$A$3:$A$42,$BE107,'BY HD'!S$3:S$42))*$BR107*SUMIF('BY HD'!$A$3:$A$42,$BE107,'BY HD'!$W$3:$W$42)+$BR107*SUMIF('BY HD'!$A$3:$A$42,$BE107,'BY HD'!AB$3:AB$42)</f>
        <v>1</v>
      </c>
      <c r="BY107" s="211">
        <f>(DF107-SUMIF('BY HD'!$A$3:$A$42,$BE107,'BY HD'!T$3:T$42))*$BR107*SUMIF('BY HD'!$A$3:$A$42,$BE107,'BY HD'!$W$3:$W$42)+$BR107*SUMIF('BY HD'!$A$3:$A$42,$BE107,'BY HD'!AC$3:AC$42)</f>
        <v>0</v>
      </c>
      <c r="BZ107" s="211">
        <f>(DG107-SUMIF('BY HD'!$A$3:$A$42,$BE107,'BY HD'!P$3:P$42))*$BR107*SUMIF('BY HD'!$A$3:$A$42,$BE107,'BY HD'!$W$3:$W$42)+$BR107*SUMIF('BY HD'!$A$3:$A$42,$BE107,'BY HD'!AD$3:AD$42)</f>
        <v>0</v>
      </c>
      <c r="CA107" s="211">
        <f>(DH107-SUMIF('BY HD'!$A$3:$A$42,$BE107,'BY HD'!Q$3:Q$42))*$BR107*SUMIF('BY HD'!$A$3:$A$42,$BE107,'BY HD'!$W$3:$W$42)+$BR107*SUMIF('BY HD'!$A$3:$A$42,$BE107,'BY HD'!AE$3:AE$42)</f>
        <v>189</v>
      </c>
      <c r="CB107" s="211">
        <f>(DI107-SUMIF('BY HD'!$A$3:$A$42,$BE107,'BY HD'!U$3:U$42))*$BR107*SUMIF('BY HD'!$A$3:$A$42,$BE107,'BY HD'!$W$3:$W$42)+$BR107*SUMIF('BY HD'!$A$3:$A$42,$BE107,'BY HD'!AF$3:AF$42)</f>
        <v>2</v>
      </c>
      <c r="CC107" s="211">
        <f>(DJ107-SUMIF('BY HD'!$A$3:$A$42,$BE107,'BY HD'!V$3:V$42))*$BR107*SUMIF('BY HD'!$A$3:$A$42,$BE107,'BY HD'!$W$3:$W$42)+$BR107*SUMIF('BY HD'!$A$3:$A$42,$BE107,'BY HD'!AG$3:AG$42)</f>
        <v>2</v>
      </c>
      <c r="CD107" s="211">
        <f>$BR107*SUMIF('BY HD'!$A$3:$A$42,$BE107,'BY HD'!AR$3:AR$42)</f>
        <v>898</v>
      </c>
      <c r="CE107" s="211">
        <f>(DA107-SUMIF('BY HD'!$A$3:$A$42,$BE107,'BY HD'!M$3:M$42))*$BR107*SUMIF('BY HD'!$A$3:$A$42,$BE107,'BY HD'!$AR$3:$AR$42)+$BR107*SUMIF('BY HD'!$A$3:$A$42,$BE107,'BY HD'!AS$3:AS$42)</f>
        <v>270</v>
      </c>
      <c r="CF107" s="211">
        <f>(DB107-SUMIF('BY HD'!$A$3:$A$42,$BE107,'BY HD'!O$3:O$42))*$BR107*SUMIF('BY HD'!$A$3:$A$42,$BE107,'BY HD'!$AR$3:$AR$42)+$BR107*SUMIF('BY HD'!$A$3:$A$42,$BE107,'BY HD'!AT$3:AT$42)</f>
        <v>295</v>
      </c>
      <c r="CG107" s="211">
        <f>(DC107-SUMIF('BY HD'!$A$3:$A$42,$BE107,'BY HD'!N$3:N$42))*$BR107*SUMIF('BY HD'!$A$3:$A$42,$BE107,'BY HD'!$AR$3:$AR$42)+$BR107*SUMIF('BY HD'!$A$3:$A$42,$BE107,'BY HD'!AU$3:AU$42)</f>
        <v>3</v>
      </c>
      <c r="CH107" s="211">
        <f>(DD107-SUMIF('BY HD'!$A$3:$A$42,$BE107,'BY HD'!R$3:R$42))*$BR107*SUMIF('BY HD'!$A$3:$A$42,$BE107,'BY HD'!$AR$3:$AR$42)+$BR107*SUMIF('BY HD'!$A$3:$A$42,$BE107,'BY HD'!AV$3:AV$42)</f>
        <v>4</v>
      </c>
      <c r="CI107" s="211">
        <f>(DE107-SUMIF('BY HD'!$A$3:$A$42,$BE107,'BY HD'!S$3:S$42))*$BR107*SUMIF('BY HD'!$A$3:$A$42,$BE107,'BY HD'!$AR$3:$AR$42)+$BR107*SUMIF('BY HD'!$A$3:$A$42,$BE107,'BY HD'!AW$3:AW$42)</f>
        <v>0</v>
      </c>
      <c r="CJ107" s="211">
        <f>(DF107-SUMIF('BY HD'!$A$3:$A$42,$BE107,'BY HD'!T$3:T$42))*$BR107*SUMIF('BY HD'!$A$3:$A$42,$BE107,'BY HD'!$AR$3:$AR$42)+$BR107*SUMIF('BY HD'!$A$3:$A$42,$BE107,'BY HD'!AX$3:AX$42)</f>
        <v>2</v>
      </c>
      <c r="CK107" s="211">
        <f>(DG107-SUMIF('BY HD'!$A$3:$A$42,$BE107,'BY HD'!P$3:P$42))*$BR107*SUMIF('BY HD'!$A$3:$A$42,$BE107,'BY HD'!$AR$3:$AR$42)+$BR107*SUMIF('BY HD'!$A$3:$A$42,$BE107,'BY HD'!AY$3:AY$42)</f>
        <v>6</v>
      </c>
      <c r="CL107" s="211">
        <f>(DH107-SUMIF('BY HD'!$A$3:$A$42,$BE107,'BY HD'!Q$3:Q$42))*$BR107*SUMIF('BY HD'!$A$3:$A$42,$BE107,'BY HD'!$AR$3:$AR$42)+$BR107*SUMIF('BY HD'!$A$3:$A$42,$BE107,'BY HD'!AZ$3:AZ$42)</f>
        <v>316</v>
      </c>
      <c r="CM107" s="211">
        <f>(DI107-SUMIF('BY HD'!$A$3:$A$42,$BE107,'BY HD'!U$3:U$42))*$BR107*SUMIF('BY HD'!$A$3:$A$42,$BE107,'BY HD'!$AR$3:$AR$42)+$BR107*SUMIF('BY HD'!$A$3:$A$42,$BE107,'BY HD'!BA$3:BA$42)</f>
        <v>1</v>
      </c>
      <c r="CN107" s="211">
        <f>(DJ107-SUMIF('BY HD'!$A$3:$A$42,$BE107,'BY HD'!V$3:V$42))*$BR107*SUMIF('BY HD'!$A$3:$A$42,$BE107,'BY HD'!$AR$3:$AR$42)+$BR107*SUMIF('BY HD'!$A$3:$A$42,$BE107,'BY HD'!BB$3:BB$42)</f>
        <v>1</v>
      </c>
      <c r="CO107" s="211">
        <f t="shared" si="121"/>
        <v>6632</v>
      </c>
      <c r="CP107" s="211">
        <f t="shared" si="122"/>
        <v>2437</v>
      </c>
      <c r="CQ107" s="211">
        <f t="shared" si="111"/>
        <v>2386</v>
      </c>
      <c r="CR107" s="211">
        <f t="shared" si="112"/>
        <v>10</v>
      </c>
      <c r="CS107" s="211">
        <f t="shared" si="113"/>
        <v>22</v>
      </c>
      <c r="CT107" s="211">
        <f t="shared" si="114"/>
        <v>15</v>
      </c>
      <c r="CU107" s="211">
        <f t="shared" si="115"/>
        <v>11</v>
      </c>
      <c r="CV107" s="211">
        <f t="shared" si="116"/>
        <v>37</v>
      </c>
      <c r="CW107" s="211">
        <f t="shared" si="117"/>
        <v>1693</v>
      </c>
      <c r="CX107" s="211">
        <f t="shared" si="118"/>
        <v>10</v>
      </c>
      <c r="CY107" s="211">
        <f t="shared" si="119"/>
        <v>11</v>
      </c>
      <c r="DA107" s="211">
        <f t="shared" si="123"/>
        <v>0.37405491444488659</v>
      </c>
      <c r="DB107" s="211">
        <f t="shared" si="124"/>
        <v>0.37146836450457621</v>
      </c>
      <c r="DC107" s="211">
        <f t="shared" si="125"/>
        <v>1.3927576601671309E-3</v>
      </c>
      <c r="DD107" s="211">
        <f t="shared" si="126"/>
        <v>2.9844807003581377E-3</v>
      </c>
      <c r="DE107" s="211">
        <f t="shared" si="127"/>
        <v>2.7855153203342618E-3</v>
      </c>
      <c r="DF107" s="211">
        <f t="shared" si="128"/>
        <v>1.7906884202148826E-3</v>
      </c>
      <c r="DG107" s="211">
        <f t="shared" si="129"/>
        <v>6.1679267807401511E-3</v>
      </c>
      <c r="DH107" s="211">
        <f t="shared" si="130"/>
        <v>0.2363708714683645</v>
      </c>
      <c r="DI107" s="211">
        <f t="shared" si="131"/>
        <v>1.3927576601671309E-3</v>
      </c>
      <c r="DJ107" s="211">
        <f t="shared" si="132"/>
        <v>1.5917230401910067E-3</v>
      </c>
    </row>
    <row r="108" spans="2:114" x14ac:dyDescent="0.25">
      <c r="AT108" s="193">
        <v>39</v>
      </c>
      <c r="AU108" s="198">
        <v>0</v>
      </c>
      <c r="BB108" s="211"/>
      <c r="BC108" s="211"/>
      <c r="BE108" s="211" t="s">
        <v>6043</v>
      </c>
      <c r="BF108" s="211" t="s">
        <v>5929</v>
      </c>
      <c r="BG108" s="211">
        <f>SUMIFS('Pres Converted'!S$2:S$651,'Pres Converted'!$D$2:$D$651,$BF108,'Pres Converted'!$C$2:$C$651,"ED",'Pres Converted'!$B$2:$B$651,$BE108)</f>
        <v>5629</v>
      </c>
      <c r="BH108" s="211">
        <f>SUMIFS('Pres Converted'!I$2:I$651,'Pres Converted'!$D$2:$D$651,$BF108,'Pres Converted'!$C$2:$C$651,"ED",'Pres Converted'!$B$2:$B$651,$BE108)</f>
        <v>2458</v>
      </c>
      <c r="BI108" s="211">
        <f>SUMIFS('Pres Converted'!J$2:J$651,'Pres Converted'!$D$2:$D$651,$BF108,'Pres Converted'!$C$2:$C$651,"ED",'Pres Converted'!$B$2:$B$651,$BE108)</f>
        <v>1794</v>
      </c>
      <c r="BJ108" s="211">
        <f>SUMIFS('Pres Converted'!K$2:K$651,'Pres Converted'!$D$2:$D$651,$BF108,'Pres Converted'!$C$2:$C$651,"ED",'Pres Converted'!$B$2:$B$651,$BE108)</f>
        <v>7</v>
      </c>
      <c r="BK108" s="211">
        <f>SUMIFS('Pres Converted'!L$2:L$651,'Pres Converted'!$D$2:$D$651,$BF108,'Pres Converted'!$C$2:$C$651,"ED",'Pres Converted'!$B$2:$B$651,$BE108)</f>
        <v>31</v>
      </c>
      <c r="BL108" s="211">
        <f>SUMIFS('Pres Converted'!M$2:M$651,'Pres Converted'!$D$2:$D$651,$BF108,'Pres Converted'!$C$2:$C$651,"ED",'Pres Converted'!$B$2:$B$651,$BE108)</f>
        <v>8</v>
      </c>
      <c r="BM108" s="211">
        <f>SUMIFS('Pres Converted'!N$2:N$651,'Pres Converted'!$D$2:$D$651,$BF108,'Pres Converted'!$C$2:$C$651,"ED",'Pres Converted'!$B$2:$B$651,$BE108)</f>
        <v>16</v>
      </c>
      <c r="BN108" s="211">
        <f>SUMIFS('Pres Converted'!O$2:O$651,'Pres Converted'!$D$2:$D$651,$BF108,'Pres Converted'!$C$2:$C$651,"ED",'Pres Converted'!$B$2:$B$651,$BE108)</f>
        <v>20</v>
      </c>
      <c r="BO108" s="211">
        <f>SUMIFS('Pres Converted'!P$2:P$651,'Pres Converted'!$D$2:$D$651,$BF108,'Pres Converted'!$C$2:$C$651,"ED",'Pres Converted'!$B$2:$B$651,$BE108)</f>
        <v>1288</v>
      </c>
      <c r="BP108" s="211">
        <f>SUMIFS('Pres Converted'!Q$2:Q$651,'Pres Converted'!$D$2:$D$651,$BF108,'Pres Converted'!$C$2:$C$651,"ED",'Pres Converted'!$B$2:$B$651,$BE108)</f>
        <v>2</v>
      </c>
      <c r="BQ108" s="211">
        <f>SUMIFS('Pres Converted'!R$2:R$651,'Pres Converted'!$D$2:$D$651,$BF108,'Pres Converted'!$C$2:$C$651,"ED",'Pres Converted'!$B$2:$B$651,$BE108)</f>
        <v>5</v>
      </c>
      <c r="BR108" s="211">
        <f>BG108/SUMIF('BY HD'!$A$3:$A$42,$BE108,'BY HD'!$B$3:$B$42)</f>
        <v>1</v>
      </c>
      <c r="BS108" s="211">
        <f>$BR108*SUMIF('BY HD'!$A$3:$A$42,$BE108,'BY HD'!W$3:W$42)</f>
        <v>937</v>
      </c>
      <c r="BT108" s="211">
        <f>(DA108-SUMIF('BY HD'!$A$3:$A$42,$BE108,'BY HD'!M$3:M$42))*$BR108*SUMIF('BY HD'!$A$3:$A$42,$BE108,'BY HD'!$W$3:$W$42)+$BR108*SUMIF('BY HD'!$A$3:$A$42,$BE108,'BY HD'!X$3:X$42)</f>
        <v>450</v>
      </c>
      <c r="BU108" s="211">
        <f>(DB108-SUMIF('BY HD'!$A$3:$A$42,$BE108,'BY HD'!O$3:O$42))*$BR108*SUMIF('BY HD'!$A$3:$A$42,$BE108,'BY HD'!$W$3:$W$42)+$BR108*SUMIF('BY HD'!$A$3:$A$42,$BE108,'BY HD'!Y$3:Y$42)</f>
        <v>272</v>
      </c>
      <c r="BV108" s="211">
        <f>(DC108-SUMIF('BY HD'!$A$3:$A$42,$BE108,'BY HD'!N$3:N$42))*$BR108*SUMIF('BY HD'!$A$3:$A$42,$BE108,'BY HD'!$W$3:$W$42)+$BR108*SUMIF('BY HD'!$A$3:$A$42,$BE108,'BY HD'!Z$3:Z$42)</f>
        <v>0</v>
      </c>
      <c r="BW108" s="211">
        <f>(DD108-SUMIF('BY HD'!$A$3:$A$42,$BE108,'BY HD'!R$3:R$42))*$BR108*SUMIF('BY HD'!$A$3:$A$42,$BE108,'BY HD'!$W$3:$W$42)+$BR108*SUMIF('BY HD'!$A$3:$A$42,$BE108,'BY HD'!AA$3:AA$42)</f>
        <v>0</v>
      </c>
      <c r="BX108" s="211">
        <f>(DE108-SUMIF('BY HD'!$A$3:$A$42,$BE108,'BY HD'!S$3:S$42))*$BR108*SUMIF('BY HD'!$A$3:$A$42,$BE108,'BY HD'!$W$3:$W$42)+$BR108*SUMIF('BY HD'!$A$3:$A$42,$BE108,'BY HD'!AB$3:AB$42)</f>
        <v>1</v>
      </c>
      <c r="BY108" s="211">
        <f>(DF108-SUMIF('BY HD'!$A$3:$A$42,$BE108,'BY HD'!T$3:T$42))*$BR108*SUMIF('BY HD'!$A$3:$A$42,$BE108,'BY HD'!$W$3:$W$42)+$BR108*SUMIF('BY HD'!$A$3:$A$42,$BE108,'BY HD'!AC$3:AC$42)</f>
        <v>1</v>
      </c>
      <c r="BZ108" s="211">
        <f>(DG108-SUMIF('BY HD'!$A$3:$A$42,$BE108,'BY HD'!P$3:P$42))*$BR108*SUMIF('BY HD'!$A$3:$A$42,$BE108,'BY HD'!$W$3:$W$42)+$BR108*SUMIF('BY HD'!$A$3:$A$42,$BE108,'BY HD'!AD$3:AD$42)</f>
        <v>2</v>
      </c>
      <c r="CA108" s="211">
        <f>(DH108-SUMIF('BY HD'!$A$3:$A$42,$BE108,'BY HD'!Q$3:Q$42))*$BR108*SUMIF('BY HD'!$A$3:$A$42,$BE108,'BY HD'!$W$3:$W$42)+$BR108*SUMIF('BY HD'!$A$3:$A$42,$BE108,'BY HD'!AE$3:AE$42)</f>
        <v>209</v>
      </c>
      <c r="CB108" s="211">
        <f>(DI108-SUMIF('BY HD'!$A$3:$A$42,$BE108,'BY HD'!U$3:U$42))*$BR108*SUMIF('BY HD'!$A$3:$A$42,$BE108,'BY HD'!$W$3:$W$42)+$BR108*SUMIF('BY HD'!$A$3:$A$42,$BE108,'BY HD'!AF$3:AF$42)</f>
        <v>1</v>
      </c>
      <c r="CC108" s="211">
        <f>(DJ108-SUMIF('BY HD'!$A$3:$A$42,$BE108,'BY HD'!V$3:V$42))*$BR108*SUMIF('BY HD'!$A$3:$A$42,$BE108,'BY HD'!$W$3:$W$42)+$BR108*SUMIF('BY HD'!$A$3:$A$42,$BE108,'BY HD'!AG$3:AG$42)</f>
        <v>1</v>
      </c>
      <c r="CD108" s="211">
        <f>$BR108*SUMIF('BY HD'!$A$3:$A$42,$BE108,'BY HD'!AR$3:AR$42)</f>
        <v>667</v>
      </c>
      <c r="CE108" s="211">
        <f>(DA108-SUMIF('BY HD'!$A$3:$A$42,$BE108,'BY HD'!M$3:M$42))*$BR108*SUMIF('BY HD'!$A$3:$A$42,$BE108,'BY HD'!$AR$3:$AR$42)+$BR108*SUMIF('BY HD'!$A$3:$A$42,$BE108,'BY HD'!AS$3:AS$42)</f>
        <v>256</v>
      </c>
      <c r="CF108" s="211">
        <f>(DB108-SUMIF('BY HD'!$A$3:$A$42,$BE108,'BY HD'!O$3:O$42))*$BR108*SUMIF('BY HD'!$A$3:$A$42,$BE108,'BY HD'!$AR$3:$AR$42)+$BR108*SUMIF('BY HD'!$A$3:$A$42,$BE108,'BY HD'!AT$3:AT$42)</f>
        <v>187</v>
      </c>
      <c r="CG108" s="211">
        <f>(DC108-SUMIF('BY HD'!$A$3:$A$42,$BE108,'BY HD'!N$3:N$42))*$BR108*SUMIF('BY HD'!$A$3:$A$42,$BE108,'BY HD'!$AR$3:$AR$42)+$BR108*SUMIF('BY HD'!$A$3:$A$42,$BE108,'BY HD'!AU$3:AU$42)</f>
        <v>2</v>
      </c>
      <c r="CH108" s="211">
        <f>(DD108-SUMIF('BY HD'!$A$3:$A$42,$BE108,'BY HD'!R$3:R$42))*$BR108*SUMIF('BY HD'!$A$3:$A$42,$BE108,'BY HD'!$AR$3:$AR$42)+$BR108*SUMIF('BY HD'!$A$3:$A$42,$BE108,'BY HD'!AV$3:AV$42)</f>
        <v>2</v>
      </c>
      <c r="CI108" s="211">
        <f>(DE108-SUMIF('BY HD'!$A$3:$A$42,$BE108,'BY HD'!S$3:S$42))*$BR108*SUMIF('BY HD'!$A$3:$A$42,$BE108,'BY HD'!$AR$3:$AR$42)+$BR108*SUMIF('BY HD'!$A$3:$A$42,$BE108,'BY HD'!AW$3:AW$42)</f>
        <v>0</v>
      </c>
      <c r="CJ108" s="211">
        <f>(DF108-SUMIF('BY HD'!$A$3:$A$42,$BE108,'BY HD'!T$3:T$42))*$BR108*SUMIF('BY HD'!$A$3:$A$42,$BE108,'BY HD'!$AR$3:$AR$42)+$BR108*SUMIF('BY HD'!$A$3:$A$42,$BE108,'BY HD'!AX$3:AX$42)</f>
        <v>2</v>
      </c>
      <c r="CK108" s="211">
        <f>(DG108-SUMIF('BY HD'!$A$3:$A$42,$BE108,'BY HD'!P$3:P$42))*$BR108*SUMIF('BY HD'!$A$3:$A$42,$BE108,'BY HD'!$AR$3:$AR$42)+$BR108*SUMIF('BY HD'!$A$3:$A$42,$BE108,'BY HD'!AY$3:AY$42)</f>
        <v>1</v>
      </c>
      <c r="CL108" s="211">
        <f>(DH108-SUMIF('BY HD'!$A$3:$A$42,$BE108,'BY HD'!Q$3:Q$42))*$BR108*SUMIF('BY HD'!$A$3:$A$42,$BE108,'BY HD'!$AR$3:$AR$42)+$BR108*SUMIF('BY HD'!$A$3:$A$42,$BE108,'BY HD'!AZ$3:AZ$42)</f>
        <v>216</v>
      </c>
      <c r="CM108" s="211">
        <f>(DI108-SUMIF('BY HD'!$A$3:$A$42,$BE108,'BY HD'!U$3:U$42))*$BR108*SUMIF('BY HD'!$A$3:$A$42,$BE108,'BY HD'!$AR$3:$AR$42)+$BR108*SUMIF('BY HD'!$A$3:$A$42,$BE108,'BY HD'!BA$3:BA$42)</f>
        <v>0</v>
      </c>
      <c r="CN108" s="211">
        <f>(DJ108-SUMIF('BY HD'!$A$3:$A$42,$BE108,'BY HD'!V$3:V$42))*$BR108*SUMIF('BY HD'!$A$3:$A$42,$BE108,'BY HD'!$AR$3:$AR$42)+$BR108*SUMIF('BY HD'!$A$3:$A$42,$BE108,'BY HD'!BB$3:BB$42)</f>
        <v>1</v>
      </c>
      <c r="CO108" s="211">
        <f t="shared" si="121"/>
        <v>7233</v>
      </c>
      <c r="CP108" s="211">
        <f t="shared" si="122"/>
        <v>3164</v>
      </c>
      <c r="CQ108" s="211">
        <f t="shared" si="111"/>
        <v>2253</v>
      </c>
      <c r="CR108" s="211">
        <f t="shared" si="112"/>
        <v>9</v>
      </c>
      <c r="CS108" s="211">
        <f t="shared" si="113"/>
        <v>33</v>
      </c>
      <c r="CT108" s="211">
        <f t="shared" si="114"/>
        <v>9</v>
      </c>
      <c r="CU108" s="211">
        <f t="shared" si="115"/>
        <v>19</v>
      </c>
      <c r="CV108" s="211">
        <f t="shared" si="116"/>
        <v>23</v>
      </c>
      <c r="CW108" s="211">
        <f t="shared" si="117"/>
        <v>1713</v>
      </c>
      <c r="CX108" s="211">
        <f t="shared" si="118"/>
        <v>3</v>
      </c>
      <c r="CY108" s="211">
        <f t="shared" si="119"/>
        <v>7</v>
      </c>
      <c r="DA108" s="211">
        <f t="shared" si="123"/>
        <v>0.43666725883815954</v>
      </c>
      <c r="DB108" s="211">
        <f t="shared" si="124"/>
        <v>0.3187066974595843</v>
      </c>
      <c r="DC108" s="211">
        <f t="shared" si="125"/>
        <v>1.2435601350151003E-3</v>
      </c>
      <c r="DD108" s="211">
        <f t="shared" si="126"/>
        <v>5.5071948836383014E-3</v>
      </c>
      <c r="DE108" s="211">
        <f t="shared" si="127"/>
        <v>1.4212115828744004E-3</v>
      </c>
      <c r="DF108" s="211">
        <f t="shared" si="128"/>
        <v>2.8424231657488007E-3</v>
      </c>
      <c r="DG108" s="211">
        <f t="shared" si="129"/>
        <v>3.5530289571860012E-3</v>
      </c>
      <c r="DH108" s="211">
        <f t="shared" si="130"/>
        <v>0.22881506484277847</v>
      </c>
      <c r="DI108" s="211">
        <f t="shared" si="131"/>
        <v>3.5530289571860009E-4</v>
      </c>
      <c r="DJ108" s="211">
        <f t="shared" si="132"/>
        <v>8.882572392965003E-4</v>
      </c>
    </row>
    <row r="109" spans="2:114" x14ac:dyDescent="0.25">
      <c r="AT109" s="193">
        <v>40</v>
      </c>
      <c r="AU109" s="198" t="s">
        <v>5945</v>
      </c>
      <c r="BB109" s="211"/>
      <c r="BC109" s="211"/>
      <c r="BE109" s="211" t="s">
        <v>6044</v>
      </c>
      <c r="BF109" s="211" t="s">
        <v>5929</v>
      </c>
      <c r="BG109" s="211">
        <f>SUMIFS('Pres Converted'!S$2:S$651,'Pres Converted'!$D$2:$D$651,$BF109,'Pres Converted'!$C$2:$C$651,"ED",'Pres Converted'!$B$2:$B$651,$BE109)</f>
        <v>2917</v>
      </c>
      <c r="BH109" s="211">
        <f>SUMIFS('Pres Converted'!I$2:I$651,'Pres Converted'!$D$2:$D$651,$BF109,'Pres Converted'!$C$2:$C$651,"ED",'Pres Converted'!$B$2:$B$651,$BE109)</f>
        <v>1330</v>
      </c>
      <c r="BI109" s="211">
        <f>SUMIFS('Pres Converted'!J$2:J$651,'Pres Converted'!$D$2:$D$651,$BF109,'Pres Converted'!$C$2:$C$651,"ED",'Pres Converted'!$B$2:$B$651,$BE109)</f>
        <v>764</v>
      </c>
      <c r="BJ109" s="211">
        <f>SUMIFS('Pres Converted'!K$2:K$651,'Pres Converted'!$D$2:$D$651,$BF109,'Pres Converted'!$C$2:$C$651,"ED",'Pres Converted'!$B$2:$B$651,$BE109)</f>
        <v>4</v>
      </c>
      <c r="BK109" s="211">
        <f>SUMIFS('Pres Converted'!L$2:L$651,'Pres Converted'!$D$2:$D$651,$BF109,'Pres Converted'!$C$2:$C$651,"ED",'Pres Converted'!$B$2:$B$651,$BE109)</f>
        <v>18</v>
      </c>
      <c r="BL109" s="211">
        <f>SUMIFS('Pres Converted'!M$2:M$651,'Pres Converted'!$D$2:$D$651,$BF109,'Pres Converted'!$C$2:$C$651,"ED",'Pres Converted'!$B$2:$B$651,$BE109)</f>
        <v>5</v>
      </c>
      <c r="BM109" s="211">
        <f>SUMIFS('Pres Converted'!N$2:N$651,'Pres Converted'!$D$2:$D$651,$BF109,'Pres Converted'!$C$2:$C$651,"ED",'Pres Converted'!$B$2:$B$651,$BE109)</f>
        <v>4</v>
      </c>
      <c r="BN109" s="211">
        <f>SUMIFS('Pres Converted'!O$2:O$651,'Pres Converted'!$D$2:$D$651,$BF109,'Pres Converted'!$C$2:$C$651,"ED",'Pres Converted'!$B$2:$B$651,$BE109)</f>
        <v>8</v>
      </c>
      <c r="BO109" s="211">
        <f>SUMIFS('Pres Converted'!P$2:P$651,'Pres Converted'!$D$2:$D$651,$BF109,'Pres Converted'!$C$2:$C$651,"ED",'Pres Converted'!$B$2:$B$651,$BE109)</f>
        <v>771</v>
      </c>
      <c r="BP109" s="211">
        <f>SUMIFS('Pres Converted'!Q$2:Q$651,'Pres Converted'!$D$2:$D$651,$BF109,'Pres Converted'!$C$2:$C$651,"ED",'Pres Converted'!$B$2:$B$651,$BE109)</f>
        <v>9</v>
      </c>
      <c r="BQ109" s="211">
        <f>SUMIFS('Pres Converted'!R$2:R$651,'Pres Converted'!$D$2:$D$651,$BF109,'Pres Converted'!$C$2:$C$651,"ED",'Pres Converted'!$B$2:$B$651,$BE109)</f>
        <v>4</v>
      </c>
      <c r="BR109" s="211">
        <f>BG109/SUMIF('BY HD'!$A$3:$A$42,$BE109,'BY HD'!$B$3:$B$42)</f>
        <v>1</v>
      </c>
      <c r="BS109" s="211">
        <f>$BR109*SUMIF('BY HD'!$A$3:$A$42,$BE109,'BY HD'!W$3:W$42)</f>
        <v>851</v>
      </c>
      <c r="BT109" s="211">
        <f>(DA109-SUMIF('BY HD'!$A$3:$A$42,$BE109,'BY HD'!M$3:M$42))*$BR109*SUMIF('BY HD'!$A$3:$A$42,$BE109,'BY HD'!$W$3:$W$42)+$BR109*SUMIF('BY HD'!$A$3:$A$42,$BE109,'BY HD'!X$3:X$42)</f>
        <v>443</v>
      </c>
      <c r="BU109" s="211">
        <f>(DB109-SUMIF('BY HD'!$A$3:$A$42,$BE109,'BY HD'!O$3:O$42))*$BR109*SUMIF('BY HD'!$A$3:$A$42,$BE109,'BY HD'!$W$3:$W$42)+$BR109*SUMIF('BY HD'!$A$3:$A$42,$BE109,'BY HD'!Y$3:Y$42)</f>
        <v>203</v>
      </c>
      <c r="BV109" s="211">
        <f>(DC109-SUMIF('BY HD'!$A$3:$A$42,$BE109,'BY HD'!N$3:N$42))*$BR109*SUMIF('BY HD'!$A$3:$A$42,$BE109,'BY HD'!$W$3:$W$42)+$BR109*SUMIF('BY HD'!$A$3:$A$42,$BE109,'BY HD'!Z$3:Z$42)</f>
        <v>0</v>
      </c>
      <c r="BW109" s="211">
        <f>(DD109-SUMIF('BY HD'!$A$3:$A$42,$BE109,'BY HD'!R$3:R$42))*$BR109*SUMIF('BY HD'!$A$3:$A$42,$BE109,'BY HD'!$W$3:$W$42)+$BR109*SUMIF('BY HD'!$A$3:$A$42,$BE109,'BY HD'!AA$3:AA$42)</f>
        <v>1</v>
      </c>
      <c r="BX109" s="211">
        <f>(DE109-SUMIF('BY HD'!$A$3:$A$42,$BE109,'BY HD'!S$3:S$42))*$BR109*SUMIF('BY HD'!$A$3:$A$42,$BE109,'BY HD'!$W$3:$W$42)+$BR109*SUMIF('BY HD'!$A$3:$A$42,$BE109,'BY HD'!AB$3:AB$42)</f>
        <v>1</v>
      </c>
      <c r="BY109" s="211">
        <f>(DF109-SUMIF('BY HD'!$A$3:$A$42,$BE109,'BY HD'!T$3:T$42))*$BR109*SUMIF('BY HD'!$A$3:$A$42,$BE109,'BY HD'!$W$3:$W$42)+$BR109*SUMIF('BY HD'!$A$3:$A$42,$BE109,'BY HD'!AC$3:AC$42)</f>
        <v>2</v>
      </c>
      <c r="BZ109" s="211">
        <f>(DG109-SUMIF('BY HD'!$A$3:$A$42,$BE109,'BY HD'!P$3:P$42))*$BR109*SUMIF('BY HD'!$A$3:$A$42,$BE109,'BY HD'!$W$3:$W$42)+$BR109*SUMIF('BY HD'!$A$3:$A$42,$BE109,'BY HD'!AD$3:AD$42)</f>
        <v>2</v>
      </c>
      <c r="CA109" s="211">
        <f>(DH109-SUMIF('BY HD'!$A$3:$A$42,$BE109,'BY HD'!Q$3:Q$42))*$BR109*SUMIF('BY HD'!$A$3:$A$42,$BE109,'BY HD'!$W$3:$W$42)+$BR109*SUMIF('BY HD'!$A$3:$A$42,$BE109,'BY HD'!AE$3:AE$42)</f>
        <v>198</v>
      </c>
      <c r="CB109" s="211">
        <f>(DI109-SUMIF('BY HD'!$A$3:$A$42,$BE109,'BY HD'!U$3:U$42))*$BR109*SUMIF('BY HD'!$A$3:$A$42,$BE109,'BY HD'!$W$3:$W$42)+$BR109*SUMIF('BY HD'!$A$3:$A$42,$BE109,'BY HD'!AF$3:AF$42)</f>
        <v>1</v>
      </c>
      <c r="CC109" s="211">
        <f>(DJ109-SUMIF('BY HD'!$A$3:$A$42,$BE109,'BY HD'!V$3:V$42))*$BR109*SUMIF('BY HD'!$A$3:$A$42,$BE109,'BY HD'!$W$3:$W$42)+$BR109*SUMIF('BY HD'!$A$3:$A$42,$BE109,'BY HD'!AG$3:AG$42)</f>
        <v>0</v>
      </c>
      <c r="CD109" s="211">
        <f>$BR109*SUMIF('BY HD'!$A$3:$A$42,$BE109,'BY HD'!AR$3:AR$42)</f>
        <v>782</v>
      </c>
      <c r="CE109" s="211">
        <f>(DA109-SUMIF('BY HD'!$A$3:$A$42,$BE109,'BY HD'!M$3:M$42))*$BR109*SUMIF('BY HD'!$A$3:$A$42,$BE109,'BY HD'!$AR$3:$AR$42)+$BR109*SUMIF('BY HD'!$A$3:$A$42,$BE109,'BY HD'!AS$3:AS$42)</f>
        <v>354</v>
      </c>
      <c r="CF109" s="211">
        <f>(DB109-SUMIF('BY HD'!$A$3:$A$42,$BE109,'BY HD'!O$3:O$42))*$BR109*SUMIF('BY HD'!$A$3:$A$42,$BE109,'BY HD'!$AR$3:$AR$42)+$BR109*SUMIF('BY HD'!$A$3:$A$42,$BE109,'BY HD'!AT$3:AT$42)</f>
        <v>172</v>
      </c>
      <c r="CG109" s="211">
        <f>(DC109-SUMIF('BY HD'!$A$3:$A$42,$BE109,'BY HD'!N$3:N$42))*$BR109*SUMIF('BY HD'!$A$3:$A$42,$BE109,'BY HD'!$AR$3:$AR$42)+$BR109*SUMIF('BY HD'!$A$3:$A$42,$BE109,'BY HD'!AU$3:AU$42)</f>
        <v>0</v>
      </c>
      <c r="CH109" s="211">
        <f>(DD109-SUMIF('BY HD'!$A$3:$A$42,$BE109,'BY HD'!R$3:R$42))*$BR109*SUMIF('BY HD'!$A$3:$A$42,$BE109,'BY HD'!$AR$3:$AR$42)+$BR109*SUMIF('BY HD'!$A$3:$A$42,$BE109,'BY HD'!AV$3:AV$42)</f>
        <v>2</v>
      </c>
      <c r="CI109" s="211">
        <f>(DE109-SUMIF('BY HD'!$A$3:$A$42,$BE109,'BY HD'!S$3:S$42))*$BR109*SUMIF('BY HD'!$A$3:$A$42,$BE109,'BY HD'!$AR$3:$AR$42)+$BR109*SUMIF('BY HD'!$A$3:$A$42,$BE109,'BY HD'!AW$3:AW$42)</f>
        <v>0</v>
      </c>
      <c r="CJ109" s="211">
        <f>(DF109-SUMIF('BY HD'!$A$3:$A$42,$BE109,'BY HD'!T$3:T$42))*$BR109*SUMIF('BY HD'!$A$3:$A$42,$BE109,'BY HD'!$AR$3:$AR$42)+$BR109*SUMIF('BY HD'!$A$3:$A$42,$BE109,'BY HD'!AX$3:AX$42)</f>
        <v>3</v>
      </c>
      <c r="CK109" s="211">
        <f>(DG109-SUMIF('BY HD'!$A$3:$A$42,$BE109,'BY HD'!P$3:P$42))*$BR109*SUMIF('BY HD'!$A$3:$A$42,$BE109,'BY HD'!$AR$3:$AR$42)+$BR109*SUMIF('BY HD'!$A$3:$A$42,$BE109,'BY HD'!AY$3:AY$42)</f>
        <v>1</v>
      </c>
      <c r="CL109" s="211">
        <f>(DH109-SUMIF('BY HD'!$A$3:$A$42,$BE109,'BY HD'!Q$3:Q$42))*$BR109*SUMIF('BY HD'!$A$3:$A$42,$BE109,'BY HD'!$AR$3:$AR$42)+$BR109*SUMIF('BY HD'!$A$3:$A$42,$BE109,'BY HD'!AZ$3:AZ$42)</f>
        <v>248</v>
      </c>
      <c r="CM109" s="211">
        <f>(DI109-SUMIF('BY HD'!$A$3:$A$42,$BE109,'BY HD'!U$3:U$42))*$BR109*SUMIF('BY HD'!$A$3:$A$42,$BE109,'BY HD'!$AR$3:$AR$42)+$BR109*SUMIF('BY HD'!$A$3:$A$42,$BE109,'BY HD'!BA$3:BA$42)</f>
        <v>0</v>
      </c>
      <c r="CN109" s="211">
        <f>(DJ109-SUMIF('BY HD'!$A$3:$A$42,$BE109,'BY HD'!V$3:V$42))*$BR109*SUMIF('BY HD'!$A$3:$A$42,$BE109,'BY HD'!$AR$3:$AR$42)+$BR109*SUMIF('BY HD'!$A$3:$A$42,$BE109,'BY HD'!BB$3:BB$42)</f>
        <v>2</v>
      </c>
      <c r="CO109" s="211">
        <f t="shared" si="121"/>
        <v>4550</v>
      </c>
      <c r="CP109" s="211">
        <f t="shared" si="122"/>
        <v>2127</v>
      </c>
      <c r="CQ109" s="211">
        <f t="shared" si="111"/>
        <v>1139</v>
      </c>
      <c r="CR109" s="211">
        <f t="shared" si="112"/>
        <v>4</v>
      </c>
      <c r="CS109" s="211">
        <f t="shared" si="113"/>
        <v>21</v>
      </c>
      <c r="CT109" s="211">
        <f t="shared" si="114"/>
        <v>6</v>
      </c>
      <c r="CU109" s="211">
        <f t="shared" si="115"/>
        <v>9</v>
      </c>
      <c r="CV109" s="211">
        <f t="shared" si="116"/>
        <v>11</v>
      </c>
      <c r="CW109" s="211">
        <f t="shared" si="117"/>
        <v>1217</v>
      </c>
      <c r="CX109" s="211">
        <f t="shared" si="118"/>
        <v>10</v>
      </c>
      <c r="CY109" s="211">
        <f t="shared" si="119"/>
        <v>6</v>
      </c>
      <c r="DA109" s="211">
        <f t="shared" si="123"/>
        <v>0.45594789166952349</v>
      </c>
      <c r="DB109" s="211">
        <f t="shared" si="124"/>
        <v>0.26191292423723</v>
      </c>
      <c r="DC109" s="211">
        <f t="shared" si="125"/>
        <v>1.3712718546451835E-3</v>
      </c>
      <c r="DD109" s="211">
        <f t="shared" si="126"/>
        <v>6.1707233459033254E-3</v>
      </c>
      <c r="DE109" s="211">
        <f t="shared" si="127"/>
        <v>1.7140898183064792E-3</v>
      </c>
      <c r="DF109" s="211">
        <f t="shared" si="128"/>
        <v>1.3712718546451835E-3</v>
      </c>
      <c r="DG109" s="211">
        <f t="shared" si="129"/>
        <v>2.742543709290367E-3</v>
      </c>
      <c r="DH109" s="211">
        <f t="shared" si="130"/>
        <v>0.26431264998285908</v>
      </c>
      <c r="DI109" s="211">
        <f t="shared" si="131"/>
        <v>3.0853616729516627E-3</v>
      </c>
      <c r="DJ109" s="211">
        <f t="shared" si="132"/>
        <v>1.3712718546451835E-3</v>
      </c>
    </row>
    <row r="110" spans="2:114" x14ac:dyDescent="0.25">
      <c r="AT110" s="193">
        <v>40</v>
      </c>
      <c r="AU110" s="198" t="s">
        <v>5944</v>
      </c>
      <c r="BB110" s="211"/>
      <c r="BC110" s="211"/>
      <c r="BE110" s="211" t="s">
        <v>6045</v>
      </c>
      <c r="BF110" s="211" t="s">
        <v>5929</v>
      </c>
      <c r="BG110" s="211">
        <f>SUMIFS('Pres Converted'!S$2:S$651,'Pres Converted'!$D$2:$D$651,$BF110,'Pres Converted'!$C$2:$C$651,"ED",'Pres Converted'!$B$2:$B$651,$BE110)</f>
        <v>5458</v>
      </c>
      <c r="BH110" s="211">
        <f>SUMIFS('Pres Converted'!I$2:I$651,'Pres Converted'!$D$2:$D$651,$BF110,'Pres Converted'!$C$2:$C$651,"ED",'Pres Converted'!$B$2:$B$651,$BE110)</f>
        <v>2560</v>
      </c>
      <c r="BI110" s="211">
        <f>SUMIFS('Pres Converted'!J$2:J$651,'Pres Converted'!$D$2:$D$651,$BF110,'Pres Converted'!$C$2:$C$651,"ED",'Pres Converted'!$B$2:$B$651,$BE110)</f>
        <v>1440</v>
      </c>
      <c r="BJ110" s="211">
        <f>SUMIFS('Pres Converted'!K$2:K$651,'Pres Converted'!$D$2:$D$651,$BF110,'Pres Converted'!$C$2:$C$651,"ED",'Pres Converted'!$B$2:$B$651,$BE110)</f>
        <v>5</v>
      </c>
      <c r="BK110" s="211">
        <f>SUMIFS('Pres Converted'!L$2:L$651,'Pres Converted'!$D$2:$D$651,$BF110,'Pres Converted'!$C$2:$C$651,"ED",'Pres Converted'!$B$2:$B$651,$BE110)</f>
        <v>16</v>
      </c>
      <c r="BL110" s="211">
        <f>SUMIFS('Pres Converted'!M$2:M$651,'Pres Converted'!$D$2:$D$651,$BF110,'Pres Converted'!$C$2:$C$651,"ED",'Pres Converted'!$B$2:$B$651,$BE110)</f>
        <v>6</v>
      </c>
      <c r="BM110" s="211">
        <f>SUMIFS('Pres Converted'!N$2:N$651,'Pres Converted'!$D$2:$D$651,$BF110,'Pres Converted'!$C$2:$C$651,"ED",'Pres Converted'!$B$2:$B$651,$BE110)</f>
        <v>7</v>
      </c>
      <c r="BN110" s="211">
        <f>SUMIFS('Pres Converted'!O$2:O$651,'Pres Converted'!$D$2:$D$651,$BF110,'Pres Converted'!$C$2:$C$651,"ED",'Pres Converted'!$B$2:$B$651,$BE110)</f>
        <v>23</v>
      </c>
      <c r="BO110" s="211">
        <f>SUMIFS('Pres Converted'!P$2:P$651,'Pres Converted'!$D$2:$D$651,$BF110,'Pres Converted'!$C$2:$C$651,"ED",'Pres Converted'!$B$2:$B$651,$BE110)</f>
        <v>1389</v>
      </c>
      <c r="BP110" s="211">
        <f>SUMIFS('Pres Converted'!Q$2:Q$651,'Pres Converted'!$D$2:$D$651,$BF110,'Pres Converted'!$C$2:$C$651,"ED",'Pres Converted'!$B$2:$B$651,$BE110)</f>
        <v>3</v>
      </c>
      <c r="BQ110" s="211">
        <f>SUMIFS('Pres Converted'!R$2:R$651,'Pres Converted'!$D$2:$D$651,$BF110,'Pres Converted'!$C$2:$C$651,"ED",'Pres Converted'!$B$2:$B$651,$BE110)</f>
        <v>9</v>
      </c>
      <c r="BR110" s="211">
        <f>BG110/SUMIF('BY HD'!$A$3:$A$42,$BE110,'BY HD'!$B$3:$B$42)</f>
        <v>1</v>
      </c>
      <c r="BS110" s="211">
        <f>$BR110*SUMIF('BY HD'!$A$3:$A$42,$BE110,'BY HD'!W$3:W$42)</f>
        <v>1052</v>
      </c>
      <c r="BT110" s="211">
        <f>(DA110-SUMIF('BY HD'!$A$3:$A$42,$BE110,'BY HD'!M$3:M$42))*$BR110*SUMIF('BY HD'!$A$3:$A$42,$BE110,'BY HD'!$W$3:$W$42)+$BR110*SUMIF('BY HD'!$A$3:$A$42,$BE110,'BY HD'!X$3:X$42)</f>
        <v>529</v>
      </c>
      <c r="BU110" s="211">
        <f>(DB110-SUMIF('BY HD'!$A$3:$A$42,$BE110,'BY HD'!O$3:O$42))*$BR110*SUMIF('BY HD'!$A$3:$A$42,$BE110,'BY HD'!$W$3:$W$42)+$BR110*SUMIF('BY HD'!$A$3:$A$42,$BE110,'BY HD'!Y$3:Y$42)</f>
        <v>268</v>
      </c>
      <c r="BV110" s="211">
        <f>(DC110-SUMIF('BY HD'!$A$3:$A$42,$BE110,'BY HD'!N$3:N$42))*$BR110*SUMIF('BY HD'!$A$3:$A$42,$BE110,'BY HD'!$W$3:$W$42)+$BR110*SUMIF('BY HD'!$A$3:$A$42,$BE110,'BY HD'!Z$3:Z$42)</f>
        <v>1</v>
      </c>
      <c r="BW110" s="211">
        <f>(DD110-SUMIF('BY HD'!$A$3:$A$42,$BE110,'BY HD'!R$3:R$42))*$BR110*SUMIF('BY HD'!$A$3:$A$42,$BE110,'BY HD'!$W$3:$W$42)+$BR110*SUMIF('BY HD'!$A$3:$A$42,$BE110,'BY HD'!AA$3:AA$42)</f>
        <v>2</v>
      </c>
      <c r="BX110" s="211">
        <f>(DE110-SUMIF('BY HD'!$A$3:$A$42,$BE110,'BY HD'!S$3:S$42))*$BR110*SUMIF('BY HD'!$A$3:$A$42,$BE110,'BY HD'!$W$3:$W$42)+$BR110*SUMIF('BY HD'!$A$3:$A$42,$BE110,'BY HD'!AB$3:AB$42)</f>
        <v>0</v>
      </c>
      <c r="BY110" s="211">
        <f>(DF110-SUMIF('BY HD'!$A$3:$A$42,$BE110,'BY HD'!T$3:T$42))*$BR110*SUMIF('BY HD'!$A$3:$A$42,$BE110,'BY HD'!$W$3:$W$42)+$BR110*SUMIF('BY HD'!$A$3:$A$42,$BE110,'BY HD'!AC$3:AC$42)</f>
        <v>0</v>
      </c>
      <c r="BZ110" s="211">
        <f>(DG110-SUMIF('BY HD'!$A$3:$A$42,$BE110,'BY HD'!P$3:P$42))*$BR110*SUMIF('BY HD'!$A$3:$A$42,$BE110,'BY HD'!$W$3:$W$42)+$BR110*SUMIF('BY HD'!$A$3:$A$42,$BE110,'BY HD'!AD$3:AD$42)</f>
        <v>3</v>
      </c>
      <c r="CA110" s="211">
        <f>(DH110-SUMIF('BY HD'!$A$3:$A$42,$BE110,'BY HD'!Q$3:Q$42))*$BR110*SUMIF('BY HD'!$A$3:$A$42,$BE110,'BY HD'!$W$3:$W$42)+$BR110*SUMIF('BY HD'!$A$3:$A$42,$BE110,'BY HD'!AE$3:AE$42)</f>
        <v>247</v>
      </c>
      <c r="CB110" s="211">
        <f>(DI110-SUMIF('BY HD'!$A$3:$A$42,$BE110,'BY HD'!U$3:U$42))*$BR110*SUMIF('BY HD'!$A$3:$A$42,$BE110,'BY HD'!$W$3:$W$42)+$BR110*SUMIF('BY HD'!$A$3:$A$42,$BE110,'BY HD'!AF$3:AF$42)</f>
        <v>1</v>
      </c>
      <c r="CC110" s="211">
        <f>(DJ110-SUMIF('BY HD'!$A$3:$A$42,$BE110,'BY HD'!V$3:V$42))*$BR110*SUMIF('BY HD'!$A$3:$A$42,$BE110,'BY HD'!$W$3:$W$42)+$BR110*SUMIF('BY HD'!$A$3:$A$42,$BE110,'BY HD'!AG$3:AG$42)</f>
        <v>1</v>
      </c>
      <c r="CD110" s="211">
        <f>$BR110*SUMIF('BY HD'!$A$3:$A$42,$BE110,'BY HD'!AR$3:AR$42)</f>
        <v>828</v>
      </c>
      <c r="CE110" s="211">
        <f>(DA110-SUMIF('BY HD'!$A$3:$A$42,$BE110,'BY HD'!M$3:M$42))*$BR110*SUMIF('BY HD'!$A$3:$A$42,$BE110,'BY HD'!$AR$3:$AR$42)+$BR110*SUMIF('BY HD'!$A$3:$A$42,$BE110,'BY HD'!AS$3:AS$42)</f>
        <v>352</v>
      </c>
      <c r="CF110" s="211">
        <f>(DB110-SUMIF('BY HD'!$A$3:$A$42,$BE110,'BY HD'!O$3:O$42))*$BR110*SUMIF('BY HD'!$A$3:$A$42,$BE110,'BY HD'!$AR$3:$AR$42)+$BR110*SUMIF('BY HD'!$A$3:$A$42,$BE110,'BY HD'!AT$3:AT$42)</f>
        <v>168</v>
      </c>
      <c r="CG110" s="211">
        <f>(DC110-SUMIF('BY HD'!$A$3:$A$42,$BE110,'BY HD'!N$3:N$42))*$BR110*SUMIF('BY HD'!$A$3:$A$42,$BE110,'BY HD'!$AR$3:$AR$42)+$BR110*SUMIF('BY HD'!$A$3:$A$42,$BE110,'BY HD'!AU$3:AU$42)</f>
        <v>0</v>
      </c>
      <c r="CH110" s="211">
        <f>(DD110-SUMIF('BY HD'!$A$3:$A$42,$BE110,'BY HD'!R$3:R$42))*$BR110*SUMIF('BY HD'!$A$3:$A$42,$BE110,'BY HD'!$AR$3:$AR$42)+$BR110*SUMIF('BY HD'!$A$3:$A$42,$BE110,'BY HD'!AV$3:AV$42)</f>
        <v>7</v>
      </c>
      <c r="CI110" s="211">
        <f>(DE110-SUMIF('BY HD'!$A$3:$A$42,$BE110,'BY HD'!S$3:S$42))*$BR110*SUMIF('BY HD'!$A$3:$A$42,$BE110,'BY HD'!$AR$3:$AR$42)+$BR110*SUMIF('BY HD'!$A$3:$A$42,$BE110,'BY HD'!AW$3:AW$42)</f>
        <v>1</v>
      </c>
      <c r="CJ110" s="211">
        <f>(DF110-SUMIF('BY HD'!$A$3:$A$42,$BE110,'BY HD'!T$3:T$42))*$BR110*SUMIF('BY HD'!$A$3:$A$42,$BE110,'BY HD'!$AR$3:$AR$42)+$BR110*SUMIF('BY HD'!$A$3:$A$42,$BE110,'BY HD'!AX$3:AX$42)</f>
        <v>4</v>
      </c>
      <c r="CK110" s="211">
        <f>(DG110-SUMIF('BY HD'!$A$3:$A$42,$BE110,'BY HD'!P$3:P$42))*$BR110*SUMIF('BY HD'!$A$3:$A$42,$BE110,'BY HD'!$AR$3:$AR$42)+$BR110*SUMIF('BY HD'!$A$3:$A$42,$BE110,'BY HD'!AY$3:AY$42)</f>
        <v>1</v>
      </c>
      <c r="CL110" s="211">
        <f>(DH110-SUMIF('BY HD'!$A$3:$A$42,$BE110,'BY HD'!Q$3:Q$42))*$BR110*SUMIF('BY HD'!$A$3:$A$42,$BE110,'BY HD'!$AR$3:$AR$42)+$BR110*SUMIF('BY HD'!$A$3:$A$42,$BE110,'BY HD'!AZ$3:AZ$42)</f>
        <v>294</v>
      </c>
      <c r="CM110" s="211">
        <f>(DI110-SUMIF('BY HD'!$A$3:$A$42,$BE110,'BY HD'!U$3:U$42))*$BR110*SUMIF('BY HD'!$A$3:$A$42,$BE110,'BY HD'!$AR$3:$AR$42)+$BR110*SUMIF('BY HD'!$A$3:$A$42,$BE110,'BY HD'!BA$3:BA$42)</f>
        <v>1</v>
      </c>
      <c r="CN110" s="211">
        <f>(DJ110-SUMIF('BY HD'!$A$3:$A$42,$BE110,'BY HD'!V$3:V$42))*$BR110*SUMIF('BY HD'!$A$3:$A$42,$BE110,'BY HD'!$AR$3:$AR$42)+$BR110*SUMIF('BY HD'!$A$3:$A$42,$BE110,'BY HD'!BB$3:BB$42)</f>
        <v>0</v>
      </c>
      <c r="CO110" s="211">
        <f t="shared" si="121"/>
        <v>7338</v>
      </c>
      <c r="CP110" s="211">
        <f t="shared" si="122"/>
        <v>3441</v>
      </c>
      <c r="CQ110" s="211">
        <f t="shared" ref="CQ110:CQ145" si="134">CF110+BU110+BI110</f>
        <v>1876</v>
      </c>
      <c r="CR110" s="211">
        <f t="shared" ref="CR110:CR145" si="135">CG110+BV110+BJ110</f>
        <v>6</v>
      </c>
      <c r="CS110" s="211">
        <f t="shared" ref="CS110:CS145" si="136">CH110+BW110+BK110</f>
        <v>25</v>
      </c>
      <c r="CT110" s="211">
        <f t="shared" ref="CT110:CT145" si="137">CI110+BX110+BL110</f>
        <v>7</v>
      </c>
      <c r="CU110" s="211">
        <f t="shared" ref="CU110:CU145" si="138">CJ110+BY110+BM110</f>
        <v>11</v>
      </c>
      <c r="CV110" s="211">
        <f t="shared" ref="CV110:CV145" si="139">CK110+BZ110+BN110</f>
        <v>27</v>
      </c>
      <c r="CW110" s="211">
        <f t="shared" ref="CW110:CW145" si="140">CL110+CA110+BO110</f>
        <v>1930</v>
      </c>
      <c r="CX110" s="211">
        <f t="shared" ref="CX110:CX145" si="141">CM110+CB110+BP110</f>
        <v>5</v>
      </c>
      <c r="CY110" s="211">
        <f t="shared" ref="CY110:CY145" si="142">CN110+CC110+BQ110</f>
        <v>10</v>
      </c>
      <c r="DA110" s="211">
        <f t="shared" si="123"/>
        <v>0.46903627702455114</v>
      </c>
      <c r="DB110" s="211">
        <f t="shared" si="124"/>
        <v>0.26383290582631003</v>
      </c>
      <c r="DC110" s="211">
        <f t="shared" si="125"/>
        <v>9.1608647856357645E-4</v>
      </c>
      <c r="DD110" s="211">
        <f t="shared" si="126"/>
        <v>2.9314767314034445E-3</v>
      </c>
      <c r="DE110" s="211">
        <f t="shared" si="127"/>
        <v>1.0993037742762918E-3</v>
      </c>
      <c r="DF110" s="211">
        <f t="shared" si="128"/>
        <v>1.282521069989007E-3</v>
      </c>
      <c r="DG110" s="211">
        <f t="shared" si="129"/>
        <v>4.2139978013924512E-3</v>
      </c>
      <c r="DH110" s="211">
        <f t="shared" si="130"/>
        <v>0.25448882374496151</v>
      </c>
      <c r="DI110" s="211">
        <f t="shared" si="131"/>
        <v>5.4965188713814589E-4</v>
      </c>
      <c r="DJ110" s="211">
        <f t="shared" si="132"/>
        <v>1.6489556614144375E-3</v>
      </c>
    </row>
    <row r="111" spans="2:114" x14ac:dyDescent="0.25">
      <c r="AT111" s="193">
        <v>40</v>
      </c>
      <c r="AU111" s="198" t="s">
        <v>5943</v>
      </c>
      <c r="BB111" s="211"/>
      <c r="BC111" s="211"/>
      <c r="BE111" s="211" t="s">
        <v>6046</v>
      </c>
      <c r="BF111" s="211" t="s">
        <v>5929</v>
      </c>
      <c r="BG111" s="211">
        <f>SUMIFS('Pres Converted'!S$2:S$651,'Pres Converted'!$D$2:$D$651,$BF111,'Pres Converted'!$C$2:$C$651,"ED",'Pres Converted'!$B$2:$B$651,$BE111)</f>
        <v>5341</v>
      </c>
      <c r="BH111" s="211">
        <f>SUMIFS('Pres Converted'!I$2:I$651,'Pres Converted'!$D$2:$D$651,$BF111,'Pres Converted'!$C$2:$C$651,"ED",'Pres Converted'!$B$2:$B$651,$BE111)</f>
        <v>2501</v>
      </c>
      <c r="BI111" s="211">
        <f>SUMIFS('Pres Converted'!J$2:J$651,'Pres Converted'!$D$2:$D$651,$BF111,'Pres Converted'!$C$2:$C$651,"ED",'Pres Converted'!$B$2:$B$651,$BE111)</f>
        <v>1180</v>
      </c>
      <c r="BJ111" s="211">
        <f>SUMIFS('Pres Converted'!K$2:K$651,'Pres Converted'!$D$2:$D$651,$BF111,'Pres Converted'!$C$2:$C$651,"ED",'Pres Converted'!$B$2:$B$651,$BE111)</f>
        <v>1</v>
      </c>
      <c r="BK111" s="211">
        <f>SUMIFS('Pres Converted'!L$2:L$651,'Pres Converted'!$D$2:$D$651,$BF111,'Pres Converted'!$C$2:$C$651,"ED",'Pres Converted'!$B$2:$B$651,$BE111)</f>
        <v>29</v>
      </c>
      <c r="BL111" s="211">
        <f>SUMIFS('Pres Converted'!M$2:M$651,'Pres Converted'!$D$2:$D$651,$BF111,'Pres Converted'!$C$2:$C$651,"ED",'Pres Converted'!$B$2:$B$651,$BE111)</f>
        <v>6</v>
      </c>
      <c r="BM111" s="211">
        <f>SUMIFS('Pres Converted'!N$2:N$651,'Pres Converted'!$D$2:$D$651,$BF111,'Pres Converted'!$C$2:$C$651,"ED",'Pres Converted'!$B$2:$B$651,$BE111)</f>
        <v>11</v>
      </c>
      <c r="BN111" s="211">
        <f>SUMIFS('Pres Converted'!O$2:O$651,'Pres Converted'!$D$2:$D$651,$BF111,'Pres Converted'!$C$2:$C$651,"ED",'Pres Converted'!$B$2:$B$651,$BE111)</f>
        <v>18</v>
      </c>
      <c r="BO111" s="211">
        <f>SUMIFS('Pres Converted'!P$2:P$651,'Pres Converted'!$D$2:$D$651,$BF111,'Pres Converted'!$C$2:$C$651,"ED",'Pres Converted'!$B$2:$B$651,$BE111)</f>
        <v>1582</v>
      </c>
      <c r="BP111" s="211">
        <f>SUMIFS('Pres Converted'!Q$2:Q$651,'Pres Converted'!$D$2:$D$651,$BF111,'Pres Converted'!$C$2:$C$651,"ED",'Pres Converted'!$B$2:$B$651,$BE111)</f>
        <v>4</v>
      </c>
      <c r="BQ111" s="211">
        <f>SUMIFS('Pres Converted'!R$2:R$651,'Pres Converted'!$D$2:$D$651,$BF111,'Pres Converted'!$C$2:$C$651,"ED",'Pres Converted'!$B$2:$B$651,$BE111)</f>
        <v>9</v>
      </c>
      <c r="BR111" s="211">
        <f>BG111/SUMIF('BY HD'!$A$3:$A$42,$BE111,'BY HD'!$B$3:$B$42)</f>
        <v>1</v>
      </c>
      <c r="BS111" s="211">
        <f>$BR111*SUMIF('BY HD'!$A$3:$A$42,$BE111,'BY HD'!W$3:W$42)</f>
        <v>770</v>
      </c>
      <c r="BT111" s="211">
        <f>(DA111-SUMIF('BY HD'!$A$3:$A$42,$BE111,'BY HD'!M$3:M$42))*$BR111*SUMIF('BY HD'!$A$3:$A$42,$BE111,'BY HD'!$W$3:$W$42)+$BR111*SUMIF('BY HD'!$A$3:$A$42,$BE111,'BY HD'!X$3:X$42)</f>
        <v>377</v>
      </c>
      <c r="BU111" s="211">
        <f>(DB111-SUMIF('BY HD'!$A$3:$A$42,$BE111,'BY HD'!O$3:O$42))*$BR111*SUMIF('BY HD'!$A$3:$A$42,$BE111,'BY HD'!$W$3:$W$42)+$BR111*SUMIF('BY HD'!$A$3:$A$42,$BE111,'BY HD'!Y$3:Y$42)</f>
        <v>184</v>
      </c>
      <c r="BV111" s="211">
        <f>(DC111-SUMIF('BY HD'!$A$3:$A$42,$BE111,'BY HD'!N$3:N$42))*$BR111*SUMIF('BY HD'!$A$3:$A$42,$BE111,'BY HD'!$W$3:$W$42)+$BR111*SUMIF('BY HD'!$A$3:$A$42,$BE111,'BY HD'!Z$3:Z$42)</f>
        <v>1</v>
      </c>
      <c r="BW111" s="211">
        <f>(DD111-SUMIF('BY HD'!$A$3:$A$42,$BE111,'BY HD'!R$3:R$42))*$BR111*SUMIF('BY HD'!$A$3:$A$42,$BE111,'BY HD'!$W$3:$W$42)+$BR111*SUMIF('BY HD'!$A$3:$A$42,$BE111,'BY HD'!AA$3:AA$42)</f>
        <v>0</v>
      </c>
      <c r="BX111" s="211">
        <f>(DE111-SUMIF('BY HD'!$A$3:$A$42,$BE111,'BY HD'!S$3:S$42))*$BR111*SUMIF('BY HD'!$A$3:$A$42,$BE111,'BY HD'!$W$3:$W$42)+$BR111*SUMIF('BY HD'!$A$3:$A$42,$BE111,'BY HD'!AB$3:AB$42)</f>
        <v>0</v>
      </c>
      <c r="BY111" s="211">
        <f>(DF111-SUMIF('BY HD'!$A$3:$A$42,$BE111,'BY HD'!T$3:T$42))*$BR111*SUMIF('BY HD'!$A$3:$A$42,$BE111,'BY HD'!$W$3:$W$42)+$BR111*SUMIF('BY HD'!$A$3:$A$42,$BE111,'BY HD'!AC$3:AC$42)</f>
        <v>0</v>
      </c>
      <c r="BZ111" s="211">
        <f>(DG111-SUMIF('BY HD'!$A$3:$A$42,$BE111,'BY HD'!P$3:P$42))*$BR111*SUMIF('BY HD'!$A$3:$A$42,$BE111,'BY HD'!$W$3:$W$42)+$BR111*SUMIF('BY HD'!$A$3:$A$42,$BE111,'BY HD'!AD$3:AD$42)</f>
        <v>5</v>
      </c>
      <c r="CA111" s="211">
        <f>(DH111-SUMIF('BY HD'!$A$3:$A$42,$BE111,'BY HD'!Q$3:Q$42))*$BR111*SUMIF('BY HD'!$A$3:$A$42,$BE111,'BY HD'!$W$3:$W$42)+$BR111*SUMIF('BY HD'!$A$3:$A$42,$BE111,'BY HD'!AE$3:AE$42)</f>
        <v>201</v>
      </c>
      <c r="CB111" s="211">
        <f>(DI111-SUMIF('BY HD'!$A$3:$A$42,$BE111,'BY HD'!U$3:U$42))*$BR111*SUMIF('BY HD'!$A$3:$A$42,$BE111,'BY HD'!$W$3:$W$42)+$BR111*SUMIF('BY HD'!$A$3:$A$42,$BE111,'BY HD'!AF$3:AF$42)</f>
        <v>2</v>
      </c>
      <c r="CC111" s="211">
        <f>(DJ111-SUMIF('BY HD'!$A$3:$A$42,$BE111,'BY HD'!V$3:V$42))*$BR111*SUMIF('BY HD'!$A$3:$A$42,$BE111,'BY HD'!$W$3:$W$42)+$BR111*SUMIF('BY HD'!$A$3:$A$42,$BE111,'BY HD'!AG$3:AG$42)</f>
        <v>0</v>
      </c>
      <c r="CD111" s="211">
        <f>$BR111*SUMIF('BY HD'!$A$3:$A$42,$BE111,'BY HD'!AR$3:AR$42)</f>
        <v>816</v>
      </c>
      <c r="CE111" s="211">
        <f>(DA111-SUMIF('BY HD'!$A$3:$A$42,$BE111,'BY HD'!M$3:M$42))*$BR111*SUMIF('BY HD'!$A$3:$A$42,$BE111,'BY HD'!$AR$3:$AR$42)+$BR111*SUMIF('BY HD'!$A$3:$A$42,$BE111,'BY HD'!AS$3:AS$42)</f>
        <v>319</v>
      </c>
      <c r="CF111" s="211">
        <f>(DB111-SUMIF('BY HD'!$A$3:$A$42,$BE111,'BY HD'!O$3:O$42))*$BR111*SUMIF('BY HD'!$A$3:$A$42,$BE111,'BY HD'!$AR$3:$AR$42)+$BR111*SUMIF('BY HD'!$A$3:$A$42,$BE111,'BY HD'!AT$3:AT$42)</f>
        <v>149</v>
      </c>
      <c r="CG111" s="211">
        <f>(DC111-SUMIF('BY HD'!$A$3:$A$42,$BE111,'BY HD'!N$3:N$42))*$BR111*SUMIF('BY HD'!$A$3:$A$42,$BE111,'BY HD'!$AR$3:$AR$42)+$BR111*SUMIF('BY HD'!$A$3:$A$42,$BE111,'BY HD'!AU$3:AU$42)</f>
        <v>1</v>
      </c>
      <c r="CH111" s="211">
        <f>(DD111-SUMIF('BY HD'!$A$3:$A$42,$BE111,'BY HD'!R$3:R$42))*$BR111*SUMIF('BY HD'!$A$3:$A$42,$BE111,'BY HD'!$AR$3:$AR$42)+$BR111*SUMIF('BY HD'!$A$3:$A$42,$BE111,'BY HD'!AV$3:AV$42)</f>
        <v>3</v>
      </c>
      <c r="CI111" s="211">
        <f>(DE111-SUMIF('BY HD'!$A$3:$A$42,$BE111,'BY HD'!S$3:S$42))*$BR111*SUMIF('BY HD'!$A$3:$A$42,$BE111,'BY HD'!$AR$3:$AR$42)+$BR111*SUMIF('BY HD'!$A$3:$A$42,$BE111,'BY HD'!AW$3:AW$42)</f>
        <v>0</v>
      </c>
      <c r="CJ111" s="211">
        <f>(DF111-SUMIF('BY HD'!$A$3:$A$42,$BE111,'BY HD'!T$3:T$42))*$BR111*SUMIF('BY HD'!$A$3:$A$42,$BE111,'BY HD'!$AR$3:$AR$42)+$BR111*SUMIF('BY HD'!$A$3:$A$42,$BE111,'BY HD'!AX$3:AX$42)</f>
        <v>3</v>
      </c>
      <c r="CK111" s="211">
        <f>(DG111-SUMIF('BY HD'!$A$3:$A$42,$BE111,'BY HD'!P$3:P$42))*$BR111*SUMIF('BY HD'!$A$3:$A$42,$BE111,'BY HD'!$AR$3:$AR$42)+$BR111*SUMIF('BY HD'!$A$3:$A$42,$BE111,'BY HD'!AY$3:AY$42)</f>
        <v>0</v>
      </c>
      <c r="CL111" s="211">
        <f>(DH111-SUMIF('BY HD'!$A$3:$A$42,$BE111,'BY HD'!Q$3:Q$42))*$BR111*SUMIF('BY HD'!$A$3:$A$42,$BE111,'BY HD'!$AR$3:$AR$42)+$BR111*SUMIF('BY HD'!$A$3:$A$42,$BE111,'BY HD'!AZ$3:AZ$42)</f>
        <v>339</v>
      </c>
      <c r="CM111" s="211">
        <f>(DI111-SUMIF('BY HD'!$A$3:$A$42,$BE111,'BY HD'!U$3:U$42))*$BR111*SUMIF('BY HD'!$A$3:$A$42,$BE111,'BY HD'!$AR$3:$AR$42)+$BR111*SUMIF('BY HD'!$A$3:$A$42,$BE111,'BY HD'!BA$3:BA$42)</f>
        <v>2</v>
      </c>
      <c r="CN111" s="211">
        <f>(DJ111-SUMIF('BY HD'!$A$3:$A$42,$BE111,'BY HD'!V$3:V$42))*$BR111*SUMIF('BY HD'!$A$3:$A$42,$BE111,'BY HD'!$AR$3:$AR$42)+$BR111*SUMIF('BY HD'!$A$3:$A$42,$BE111,'BY HD'!BB$3:BB$42)</f>
        <v>0</v>
      </c>
      <c r="CO111" s="211">
        <f t="shared" si="121"/>
        <v>6927</v>
      </c>
      <c r="CP111" s="211">
        <f t="shared" si="122"/>
        <v>3197</v>
      </c>
      <c r="CQ111" s="211">
        <f t="shared" si="134"/>
        <v>1513</v>
      </c>
      <c r="CR111" s="211">
        <f t="shared" si="135"/>
        <v>3</v>
      </c>
      <c r="CS111" s="211">
        <f t="shared" si="136"/>
        <v>32</v>
      </c>
      <c r="CT111" s="211">
        <f t="shared" si="137"/>
        <v>6</v>
      </c>
      <c r="CU111" s="211">
        <f t="shared" si="138"/>
        <v>14</v>
      </c>
      <c r="CV111" s="211">
        <f t="shared" si="139"/>
        <v>23</v>
      </c>
      <c r="CW111" s="211">
        <f t="shared" si="140"/>
        <v>2122</v>
      </c>
      <c r="CX111" s="211">
        <f t="shared" si="141"/>
        <v>8</v>
      </c>
      <c r="CY111" s="211">
        <f t="shared" si="142"/>
        <v>9</v>
      </c>
      <c r="DA111" s="211">
        <f t="shared" si="123"/>
        <v>0.46826436996817078</v>
      </c>
      <c r="DB111" s="211">
        <f t="shared" si="124"/>
        <v>0.22093240966111216</v>
      </c>
      <c r="DC111" s="211">
        <f t="shared" si="125"/>
        <v>1.8723085564501031E-4</v>
      </c>
      <c r="DD111" s="211">
        <f t="shared" si="126"/>
        <v>5.429694813705299E-3</v>
      </c>
      <c r="DE111" s="211">
        <f t="shared" si="127"/>
        <v>1.1233851338700617E-3</v>
      </c>
      <c r="DF111" s="211">
        <f t="shared" si="128"/>
        <v>2.0595394120951132E-3</v>
      </c>
      <c r="DG111" s="211">
        <f t="shared" si="129"/>
        <v>3.3701554016101853E-3</v>
      </c>
      <c r="DH111" s="211">
        <f t="shared" si="130"/>
        <v>0.2961992136304063</v>
      </c>
      <c r="DI111" s="211">
        <f t="shared" si="131"/>
        <v>7.4892342258004124E-4</v>
      </c>
      <c r="DJ111" s="211">
        <f t="shared" si="132"/>
        <v>1.6850777008050927E-3</v>
      </c>
    </row>
    <row r="112" spans="2:114" x14ac:dyDescent="0.25">
      <c r="AT112" s="193">
        <v>40</v>
      </c>
      <c r="AU112" s="198" t="s">
        <v>5941</v>
      </c>
      <c r="BB112" s="211"/>
      <c r="BC112" s="211"/>
      <c r="BE112" s="211" t="s">
        <v>6047</v>
      </c>
      <c r="BF112" s="211" t="s">
        <v>5930</v>
      </c>
      <c r="BG112" s="211">
        <f>SUMIFS('Pres Converted'!S$2:S$651,'Pres Converted'!$D$2:$D$651,$BF112,'Pres Converted'!$C$2:$C$651,"ED",'Pres Converted'!$B$2:$B$651,$BE112)</f>
        <v>4074</v>
      </c>
      <c r="BH112" s="211">
        <f>SUMIFS('Pres Converted'!I$2:I$651,'Pres Converted'!$D$2:$D$651,$BF112,'Pres Converted'!$C$2:$C$651,"ED",'Pres Converted'!$B$2:$B$651,$BE112)</f>
        <v>1679</v>
      </c>
      <c r="BI112" s="211">
        <f>SUMIFS('Pres Converted'!J$2:J$651,'Pres Converted'!$D$2:$D$651,$BF112,'Pres Converted'!$C$2:$C$651,"ED",'Pres Converted'!$B$2:$B$651,$BE112)</f>
        <v>904</v>
      </c>
      <c r="BJ112" s="211">
        <f>SUMIFS('Pres Converted'!K$2:K$651,'Pres Converted'!$D$2:$D$651,$BF112,'Pres Converted'!$C$2:$C$651,"ED",'Pres Converted'!$B$2:$B$651,$BE112)</f>
        <v>1</v>
      </c>
      <c r="BK112" s="211">
        <f>SUMIFS('Pres Converted'!L$2:L$651,'Pres Converted'!$D$2:$D$651,$BF112,'Pres Converted'!$C$2:$C$651,"ED",'Pres Converted'!$B$2:$B$651,$BE112)</f>
        <v>48</v>
      </c>
      <c r="BL112" s="211">
        <f>SUMIFS('Pres Converted'!M$2:M$651,'Pres Converted'!$D$2:$D$651,$BF112,'Pres Converted'!$C$2:$C$651,"ED",'Pres Converted'!$B$2:$B$651,$BE112)</f>
        <v>1</v>
      </c>
      <c r="BM112" s="211">
        <f>SUMIFS('Pres Converted'!N$2:N$651,'Pres Converted'!$D$2:$D$651,$BF112,'Pres Converted'!$C$2:$C$651,"ED",'Pres Converted'!$B$2:$B$651,$BE112)</f>
        <v>11</v>
      </c>
      <c r="BN112" s="211">
        <f>SUMIFS('Pres Converted'!O$2:O$651,'Pres Converted'!$D$2:$D$651,$BF112,'Pres Converted'!$C$2:$C$651,"ED",'Pres Converted'!$B$2:$B$651,$BE112)</f>
        <v>27</v>
      </c>
      <c r="BO112" s="211">
        <f>SUMIFS('Pres Converted'!P$2:P$651,'Pres Converted'!$D$2:$D$651,$BF112,'Pres Converted'!$C$2:$C$651,"ED",'Pres Converted'!$B$2:$B$651,$BE112)</f>
        <v>1387</v>
      </c>
      <c r="BP112" s="211">
        <f>SUMIFS('Pres Converted'!Q$2:Q$651,'Pres Converted'!$D$2:$D$651,$BF112,'Pres Converted'!$C$2:$C$651,"ED",'Pres Converted'!$B$2:$B$651,$BE112)</f>
        <v>10</v>
      </c>
      <c r="BQ112" s="211">
        <f>SUMIFS('Pres Converted'!R$2:R$651,'Pres Converted'!$D$2:$D$651,$BF112,'Pres Converted'!$C$2:$C$651,"ED",'Pres Converted'!$B$2:$B$651,$BE112)</f>
        <v>6</v>
      </c>
      <c r="BR112" s="211">
        <f>BG112/SUMIF('BY HD'!$A$3:$A$42,$BE112,'BY HD'!$B$3:$B$42)</f>
        <v>0.80801269337564463</v>
      </c>
      <c r="BS112" s="211">
        <f>$BR112*SUMIF('BY HD'!$A$3:$A$42,$BE112,'BY HD'!W$3:W$42)</f>
        <v>609.24157080523605</v>
      </c>
      <c r="BT112" s="211">
        <f>(DA112-SUMIF('BY HD'!$A$3:$A$42,$BE112,'BY HD'!M$3:M$42))*$BR112*SUMIF('BY HD'!$A$3:$A$42,$BE112,'BY HD'!$W$3:$W$42)+$BR112*SUMIF('BY HD'!$A$3:$A$42,$BE112,'BY HD'!X$3:X$42)</f>
        <v>269.29498818414021</v>
      </c>
      <c r="BU112" s="211">
        <f>(DB112-SUMIF('BY HD'!$A$3:$A$42,$BE112,'BY HD'!O$3:O$42))*$BR112*SUMIF('BY HD'!$A$3:$A$42,$BE112,'BY HD'!$W$3:$W$42)+$BR112*SUMIF('BY HD'!$A$3:$A$42,$BE112,'BY HD'!Y$3:Y$42)</f>
        <v>108.06711540552418</v>
      </c>
      <c r="BV112" s="211">
        <f>(DC112-SUMIF('BY HD'!$A$3:$A$42,$BE112,'BY HD'!N$3:N$42))*$BR112*SUMIF('BY HD'!$A$3:$A$42,$BE112,'BY HD'!$W$3:$W$42)+$BR112*SUMIF('BY HD'!$A$3:$A$42,$BE112,'BY HD'!Z$3:Z$42)</f>
        <v>2.8710517492019829E-2</v>
      </c>
      <c r="BW112" s="211">
        <f>(DD112-SUMIF('BY HD'!$A$3:$A$42,$BE112,'BY HD'!R$3:R$42))*$BR112*SUMIF('BY HD'!$A$3:$A$42,$BE112,'BY HD'!$W$3:$W$42)+$BR112*SUMIF('BY HD'!$A$3:$A$42,$BE112,'BY HD'!AA$3:AA$42)</f>
        <v>3.7643224128742596</v>
      </c>
      <c r="BX112" s="211">
        <f>(DE112-SUMIF('BY HD'!$A$3:$A$42,$BE112,'BY HD'!S$3:S$42))*$BR112*SUMIF('BY HD'!$A$3:$A$42,$BE112,'BY HD'!$W$3:$W$42)+$BR112*SUMIF('BY HD'!$A$3:$A$42,$BE112,'BY HD'!AB$3:AB$42)</f>
        <v>2.8710517492019829E-2</v>
      </c>
      <c r="BY112" s="211">
        <f>(DF112-SUMIF('BY HD'!$A$3:$A$42,$BE112,'BY HD'!T$3:T$42))*$BR112*SUMIF('BY HD'!$A$3:$A$42,$BE112,'BY HD'!$W$3:$W$42)+$BR112*SUMIF('BY HD'!$A$3:$A$42,$BE112,'BY HD'!AC$3:AC$42)</f>
        <v>0.31581569241221802</v>
      </c>
      <c r="BZ112" s="211">
        <f>(DG112-SUMIF('BY HD'!$A$3:$A$42,$BE112,'BY HD'!P$3:P$42))*$BR112*SUMIF('BY HD'!$A$3:$A$42,$BE112,'BY HD'!$W$3:$W$42)+$BR112*SUMIF('BY HD'!$A$3:$A$42,$BE112,'BY HD'!AD$3:AD$42)</f>
        <v>9.0591570278128621</v>
      </c>
      <c r="CA112" s="211">
        <f>(DH112-SUMIF('BY HD'!$A$3:$A$42,$BE112,'BY HD'!Q$3:Q$42))*$BR112*SUMIF('BY HD'!$A$3:$A$42,$BE112,'BY HD'!$W$3:$W$42)+$BR112*SUMIF('BY HD'!$A$3:$A$42,$BE112,'BY HD'!AE$3:AE$42)</f>
        <v>217.65703670288187</v>
      </c>
      <c r="CB112" s="211">
        <f>(DI112-SUMIF('BY HD'!$A$3:$A$42,$BE112,'BY HD'!U$3:U$42))*$BR112*SUMIF('BY HD'!$A$3:$A$42,$BE112,'BY HD'!$W$3:$W$42)+$BR112*SUMIF('BY HD'!$A$3:$A$42,$BE112,'BY HD'!AF$3:AF$42)</f>
        <v>0.85345123965433711</v>
      </c>
      <c r="CC112" s="211">
        <f>(DJ112-SUMIF('BY HD'!$A$3:$A$42,$BE112,'BY HD'!V$3:V$42))*$BR112*SUMIF('BY HD'!$A$3:$A$42,$BE112,'BY HD'!$W$3:$W$42)+$BR112*SUMIF('BY HD'!$A$3:$A$42,$BE112,'BY HD'!AG$3:AG$42)</f>
        <v>0.17226310495211897</v>
      </c>
      <c r="CD112" s="211">
        <f>$BR112*SUMIF('BY HD'!$A$3:$A$42,$BE112,'BY HD'!AR$3:AR$42)</f>
        <v>719.13129710432372</v>
      </c>
      <c r="CE112" s="211">
        <f>(DA112-SUMIF('BY HD'!$A$3:$A$42,$BE112,'BY HD'!M$3:M$42))*$BR112*SUMIF('BY HD'!$A$3:$A$42,$BE112,'BY HD'!$AR$3:$AR$42)+$BR112*SUMIF('BY HD'!$A$3:$A$42,$BE112,'BY HD'!AS$3:AS$42)</f>
        <v>236.64459602409968</v>
      </c>
      <c r="CF112" s="211">
        <f>(DB112-SUMIF('BY HD'!$A$3:$A$42,$BE112,'BY HD'!O$3:O$42))*$BR112*SUMIF('BY HD'!$A$3:$A$42,$BE112,'BY HD'!$AR$3:$AR$42)+$BR112*SUMIF('BY HD'!$A$3:$A$42,$BE112,'BY HD'!AT$3:AT$42)</f>
        <v>91.51167338348354</v>
      </c>
      <c r="CG112" s="211">
        <f>(DC112-SUMIF('BY HD'!$A$3:$A$42,$BE112,'BY HD'!N$3:N$42))*$BR112*SUMIF('BY HD'!$A$3:$A$42,$BE112,'BY HD'!$AR$3:$AR$42)+$BR112*SUMIF('BY HD'!$A$3:$A$42,$BE112,'BY HD'!AU$3:AU$42)</f>
        <v>3.3889072371217036E-2</v>
      </c>
      <c r="CH112" s="211">
        <f>(DD112-SUMIF('BY HD'!$A$3:$A$42,$BE112,'BY HD'!R$3:R$42))*$BR112*SUMIF('BY HD'!$A$3:$A$42,$BE112,'BY HD'!$AR$3:$AR$42)+$BR112*SUMIF('BY HD'!$A$3:$A$42,$BE112,'BY HD'!AV$3:AV$42)</f>
        <v>9.5164178221464102</v>
      </c>
      <c r="CI112" s="211">
        <f>(DE112-SUMIF('BY HD'!$A$3:$A$42,$BE112,'BY HD'!S$3:S$42))*$BR112*SUMIF('BY HD'!$A$3:$A$42,$BE112,'BY HD'!$AR$3:$AR$42)+$BR112*SUMIF('BY HD'!$A$3:$A$42,$BE112,'BY HD'!AW$3:AW$42)</f>
        <v>3.3889072371217036E-2</v>
      </c>
      <c r="CJ112" s="211">
        <f>(DF112-SUMIF('BY HD'!$A$3:$A$42,$BE112,'BY HD'!T$3:T$42))*$BR112*SUMIF('BY HD'!$A$3:$A$42,$BE112,'BY HD'!$AR$3:$AR$42)+$BR112*SUMIF('BY HD'!$A$3:$A$42,$BE112,'BY HD'!AX$3:AX$42)</f>
        <v>1.180792489459032</v>
      </c>
      <c r="CK112" s="211">
        <f>(DG112-SUMIF('BY HD'!$A$3:$A$42,$BE112,'BY HD'!P$3:P$42))*$BR112*SUMIF('BY HD'!$A$3:$A$42,$BE112,'BY HD'!$AR$3:$AR$42)+$BR112*SUMIF('BY HD'!$A$3:$A$42,$BE112,'BY HD'!AY$3:AY$42)</f>
        <v>4.2419275074695841</v>
      </c>
      <c r="CL112" s="211">
        <f>(DH112-SUMIF('BY HD'!$A$3:$A$42,$BE112,'BY HD'!Q$3:Q$42))*$BR112*SUMIF('BY HD'!$A$3:$A$42,$BE112,'BY HD'!$AR$3:$AR$42)+$BR112*SUMIF('BY HD'!$A$3:$A$42,$BE112,'BY HD'!AZ$3:AZ$42)</f>
        <v>374.09511755360489</v>
      </c>
      <c r="CM112" s="211">
        <f>(DI112-SUMIF('BY HD'!$A$3:$A$42,$BE112,'BY HD'!U$3:U$42))*$BR112*SUMIF('BY HD'!$A$3:$A$42,$BE112,'BY HD'!$AR$3:$AR$42)+$BR112*SUMIF('BY HD'!$A$3:$A$42,$BE112,'BY HD'!BA$3:BA$42)</f>
        <v>1.6696597450908599</v>
      </c>
      <c r="CN112" s="211">
        <f>(DJ112-SUMIF('BY HD'!$A$3:$A$42,$BE112,'BY HD'!V$3:V$42))*$BR112*SUMIF('BY HD'!$A$3:$A$42,$BE112,'BY HD'!$AR$3:$AR$42)+$BR112*SUMIF('BY HD'!$A$3:$A$42,$BE112,'BY HD'!BB$3:BB$42)</f>
        <v>0.20333443422730224</v>
      </c>
      <c r="CO112" s="211">
        <f t="shared" si="121"/>
        <v>5402.3728679095593</v>
      </c>
      <c r="CP112" s="211">
        <f t="shared" si="122"/>
        <v>2184.9395842082399</v>
      </c>
      <c r="CQ112" s="211">
        <f t="shared" si="134"/>
        <v>1103.5787887890078</v>
      </c>
      <c r="CR112" s="211">
        <f t="shared" si="135"/>
        <v>1.0625995898632368</v>
      </c>
      <c r="CS112" s="211">
        <f t="shared" si="136"/>
        <v>61.280740235020673</v>
      </c>
      <c r="CT112" s="211">
        <f t="shared" si="137"/>
        <v>1.0625995898632368</v>
      </c>
      <c r="CU112" s="211">
        <f t="shared" si="138"/>
        <v>12.496608181871251</v>
      </c>
      <c r="CV112" s="211">
        <f t="shared" si="139"/>
        <v>40.301084535282442</v>
      </c>
      <c r="CW112" s="211">
        <f t="shared" si="140"/>
        <v>1978.7521542564868</v>
      </c>
      <c r="CX112" s="211">
        <f t="shared" si="141"/>
        <v>12.523110984745196</v>
      </c>
      <c r="CY112" s="211">
        <f t="shared" si="142"/>
        <v>6.3755975391794211</v>
      </c>
      <c r="DA112" s="211">
        <f t="shared" si="123"/>
        <v>0.41212567501227293</v>
      </c>
      <c r="DB112" s="211">
        <f t="shared" si="124"/>
        <v>0.22189494354442807</v>
      </c>
      <c r="DC112" s="211">
        <f t="shared" si="125"/>
        <v>2.4545900834560628E-4</v>
      </c>
      <c r="DD112" s="211">
        <f t="shared" si="126"/>
        <v>1.1782032400589101E-2</v>
      </c>
      <c r="DE112" s="211">
        <f t="shared" si="127"/>
        <v>2.4545900834560628E-4</v>
      </c>
      <c r="DF112" s="211">
        <f t="shared" si="128"/>
        <v>2.7000490918016691E-3</v>
      </c>
      <c r="DG112" s="211">
        <f t="shared" si="129"/>
        <v>6.6273932253313695E-3</v>
      </c>
      <c r="DH112" s="211">
        <f t="shared" si="130"/>
        <v>0.34045164457535593</v>
      </c>
      <c r="DI112" s="211">
        <f t="shared" si="131"/>
        <v>2.4545900834560628E-3</v>
      </c>
      <c r="DJ112" s="211">
        <f t="shared" si="132"/>
        <v>1.4727540500736377E-3</v>
      </c>
    </row>
    <row r="113" spans="46:114" x14ac:dyDescent="0.25">
      <c r="AT113" s="193">
        <v>40</v>
      </c>
      <c r="AU113" s="198" t="s">
        <v>5946</v>
      </c>
      <c r="BB113" s="211"/>
      <c r="BC113" s="211"/>
      <c r="BE113" s="211" t="s">
        <v>6047</v>
      </c>
      <c r="BF113" s="211" t="s">
        <v>5929</v>
      </c>
      <c r="BG113" s="211">
        <f>SUMIFS('Pres Converted'!S$2:S$651,'Pres Converted'!$D$2:$D$651,$BF113,'Pres Converted'!$C$2:$C$651,"ED",'Pres Converted'!$B$2:$B$651,$BE113)</f>
        <v>968</v>
      </c>
      <c r="BH113" s="211">
        <f>SUMIFS('Pres Converted'!I$2:I$651,'Pres Converted'!$D$2:$D$651,$BF113,'Pres Converted'!$C$2:$C$651,"ED",'Pres Converted'!$B$2:$B$651,$BE113)</f>
        <v>377</v>
      </c>
      <c r="BI113" s="211">
        <f>SUMIFS('Pres Converted'!J$2:J$651,'Pres Converted'!$D$2:$D$651,$BF113,'Pres Converted'!$C$2:$C$651,"ED",'Pres Converted'!$B$2:$B$651,$BE113)</f>
        <v>270</v>
      </c>
      <c r="BJ113" s="211">
        <f>SUMIFS('Pres Converted'!K$2:K$651,'Pres Converted'!$D$2:$D$651,$BF113,'Pres Converted'!$C$2:$C$651,"ED",'Pres Converted'!$B$2:$B$651,$BE113)</f>
        <v>0</v>
      </c>
      <c r="BK113" s="211">
        <f>SUMIFS('Pres Converted'!L$2:L$651,'Pres Converted'!$D$2:$D$651,$BF113,'Pres Converted'!$C$2:$C$651,"ED",'Pres Converted'!$B$2:$B$651,$BE113)</f>
        <v>7</v>
      </c>
      <c r="BL113" s="211">
        <f>SUMIFS('Pres Converted'!M$2:M$651,'Pres Converted'!$D$2:$D$651,$BF113,'Pres Converted'!$C$2:$C$651,"ED",'Pres Converted'!$B$2:$B$651,$BE113)</f>
        <v>0</v>
      </c>
      <c r="BM113" s="211">
        <f>SUMIFS('Pres Converted'!N$2:N$651,'Pres Converted'!$D$2:$D$651,$BF113,'Pres Converted'!$C$2:$C$651,"ED",'Pres Converted'!$B$2:$B$651,$BE113)</f>
        <v>0</v>
      </c>
      <c r="BN113" s="211">
        <f>SUMIFS('Pres Converted'!O$2:O$651,'Pres Converted'!$D$2:$D$651,$BF113,'Pres Converted'!$C$2:$C$651,"ED",'Pres Converted'!$B$2:$B$651,$BE113)</f>
        <v>5</v>
      </c>
      <c r="BO113" s="211">
        <f>SUMIFS('Pres Converted'!P$2:P$651,'Pres Converted'!$D$2:$D$651,$BF113,'Pres Converted'!$C$2:$C$651,"ED",'Pres Converted'!$B$2:$B$651,$BE113)</f>
        <v>307</v>
      </c>
      <c r="BP113" s="211">
        <f>SUMIFS('Pres Converted'!Q$2:Q$651,'Pres Converted'!$D$2:$D$651,$BF113,'Pres Converted'!$C$2:$C$651,"ED",'Pres Converted'!$B$2:$B$651,$BE113)</f>
        <v>2</v>
      </c>
      <c r="BQ113" s="211">
        <f>SUMIFS('Pres Converted'!R$2:R$651,'Pres Converted'!$D$2:$D$651,$BF113,'Pres Converted'!$C$2:$C$651,"ED",'Pres Converted'!$B$2:$B$651,$BE113)</f>
        <v>0</v>
      </c>
      <c r="BR113" s="211">
        <f>BG113/SUMIF('BY HD'!$A$3:$A$42,$BE113,'BY HD'!$B$3:$B$42)</f>
        <v>0.19198730662435542</v>
      </c>
      <c r="BS113" s="211">
        <f>$BR113*SUMIF('BY HD'!$A$3:$A$42,$BE113,'BY HD'!W$3:W$42)</f>
        <v>144.75842919476398</v>
      </c>
      <c r="BT113" s="211">
        <f>(DA113-SUMIF('BY HD'!$A$3:$A$42,$BE113,'BY HD'!M$3:M$42))*$BR113*SUMIF('BY HD'!$A$3:$A$42,$BE113,'BY HD'!$W$3:$W$42)+$BR113*SUMIF('BY HD'!$A$3:$A$42,$BE113,'BY HD'!X$3:X$42)</f>
        <v>60.705011815859841</v>
      </c>
      <c r="BU113" s="211">
        <f>(DB113-SUMIF('BY HD'!$A$3:$A$42,$BE113,'BY HD'!O$3:O$42))*$BR113*SUMIF('BY HD'!$A$3:$A$42,$BE113,'BY HD'!$W$3:$W$42)+$BR113*SUMIF('BY HD'!$A$3:$A$42,$BE113,'BY HD'!Y$3:Y$42)</f>
        <v>33.932884594475823</v>
      </c>
      <c r="BV113" s="211">
        <f>(DC113-SUMIF('BY HD'!$A$3:$A$42,$BE113,'BY HD'!N$3:N$42))*$BR113*SUMIF('BY HD'!$A$3:$A$42,$BE113,'BY HD'!$W$3:$W$42)+$BR113*SUMIF('BY HD'!$A$3:$A$42,$BE113,'BY HD'!Z$3:Z$42)</f>
        <v>-2.8710517492019832E-2</v>
      </c>
      <c r="BW113" s="211">
        <f>(DD113-SUMIF('BY HD'!$A$3:$A$42,$BE113,'BY HD'!R$3:R$42))*$BR113*SUMIF('BY HD'!$A$3:$A$42,$BE113,'BY HD'!$W$3:$W$42)+$BR113*SUMIF('BY HD'!$A$3:$A$42,$BE113,'BY HD'!AA$3:AA$42)</f>
        <v>0.23567758712573994</v>
      </c>
      <c r="BX113" s="211">
        <f>(DE113-SUMIF('BY HD'!$A$3:$A$42,$BE113,'BY HD'!S$3:S$42))*$BR113*SUMIF('BY HD'!$A$3:$A$42,$BE113,'BY HD'!$W$3:$W$42)+$BR113*SUMIF('BY HD'!$A$3:$A$42,$BE113,'BY HD'!AB$3:AB$42)</f>
        <v>-2.8710517492019832E-2</v>
      </c>
      <c r="BY113" s="211">
        <f>(DF113-SUMIF('BY HD'!$A$3:$A$42,$BE113,'BY HD'!T$3:T$42))*$BR113*SUMIF('BY HD'!$A$3:$A$42,$BE113,'BY HD'!$W$3:$W$42)+$BR113*SUMIF('BY HD'!$A$3:$A$42,$BE113,'BY HD'!AC$3:AC$42)</f>
        <v>-0.31581569241221813</v>
      </c>
      <c r="BZ113" s="211">
        <f>(DG113-SUMIF('BY HD'!$A$3:$A$42,$BE113,'BY HD'!P$3:P$42))*$BR113*SUMIF('BY HD'!$A$3:$A$42,$BE113,'BY HD'!$W$3:$W$42)+$BR113*SUMIF('BY HD'!$A$3:$A$42,$BE113,'BY HD'!AD$3:AD$42)</f>
        <v>1.9408429721871385</v>
      </c>
      <c r="CA113" s="211">
        <f>(DH113-SUMIF('BY HD'!$A$3:$A$42,$BE113,'BY HD'!Q$3:Q$42))*$BR113*SUMIF('BY HD'!$A$3:$A$42,$BE113,'BY HD'!$W$3:$W$42)+$BR113*SUMIF('BY HD'!$A$3:$A$42,$BE113,'BY HD'!AE$3:AE$42)</f>
        <v>48.342963297118182</v>
      </c>
      <c r="CB113" s="211">
        <f>(DI113-SUMIF('BY HD'!$A$3:$A$42,$BE113,'BY HD'!U$3:U$42))*$BR113*SUMIF('BY HD'!$A$3:$A$42,$BE113,'BY HD'!$W$3:$W$42)+$BR113*SUMIF('BY HD'!$A$3:$A$42,$BE113,'BY HD'!AF$3:AF$42)</f>
        <v>0.14654876034566289</v>
      </c>
      <c r="CC113" s="211">
        <f>(DJ113-SUMIF('BY HD'!$A$3:$A$42,$BE113,'BY HD'!V$3:V$42))*$BR113*SUMIF('BY HD'!$A$3:$A$42,$BE113,'BY HD'!$W$3:$W$42)+$BR113*SUMIF('BY HD'!$A$3:$A$42,$BE113,'BY HD'!AG$3:AG$42)</f>
        <v>-0.17226310495211899</v>
      </c>
      <c r="CD113" s="211">
        <f>$BR113*SUMIF('BY HD'!$A$3:$A$42,$BE113,'BY HD'!AR$3:AR$42)</f>
        <v>170.86870289567634</v>
      </c>
      <c r="CE113" s="211">
        <f>(DA113-SUMIF('BY HD'!$A$3:$A$42,$BE113,'BY HD'!M$3:M$42))*$BR113*SUMIF('BY HD'!$A$3:$A$42,$BE113,'BY HD'!$AR$3:$AR$42)+$BR113*SUMIF('BY HD'!$A$3:$A$42,$BE113,'BY HD'!AS$3:AS$42)</f>
        <v>52.355403975900344</v>
      </c>
      <c r="CF113" s="211">
        <f>(DB113-SUMIF('BY HD'!$A$3:$A$42,$BE113,'BY HD'!O$3:O$42))*$BR113*SUMIF('BY HD'!$A$3:$A$42,$BE113,'BY HD'!$AR$3:$AR$42)+$BR113*SUMIF('BY HD'!$A$3:$A$42,$BE113,'BY HD'!AT$3:AT$42)</f>
        <v>31.488326616516467</v>
      </c>
      <c r="CG113" s="211">
        <f>(DC113-SUMIF('BY HD'!$A$3:$A$42,$BE113,'BY HD'!N$3:N$42))*$BR113*SUMIF('BY HD'!$A$3:$A$42,$BE113,'BY HD'!$AR$3:$AR$42)+$BR113*SUMIF('BY HD'!$A$3:$A$42,$BE113,'BY HD'!AU$3:AU$42)</f>
        <v>-3.3889072371217042E-2</v>
      </c>
      <c r="CH113" s="211">
        <f>(DD113-SUMIF('BY HD'!$A$3:$A$42,$BE113,'BY HD'!R$3:R$42))*$BR113*SUMIF('BY HD'!$A$3:$A$42,$BE113,'BY HD'!$AR$3:$AR$42)+$BR113*SUMIF('BY HD'!$A$3:$A$42,$BE113,'BY HD'!AV$3:AV$42)</f>
        <v>1.4835821778535903</v>
      </c>
      <c r="CI113" s="211">
        <f>(DE113-SUMIF('BY HD'!$A$3:$A$42,$BE113,'BY HD'!S$3:S$42))*$BR113*SUMIF('BY HD'!$A$3:$A$42,$BE113,'BY HD'!$AR$3:$AR$42)+$BR113*SUMIF('BY HD'!$A$3:$A$42,$BE113,'BY HD'!AW$3:AW$42)</f>
        <v>-3.3889072371217042E-2</v>
      </c>
      <c r="CJ113" s="211">
        <f>(DF113-SUMIF('BY HD'!$A$3:$A$42,$BE113,'BY HD'!T$3:T$42))*$BR113*SUMIF('BY HD'!$A$3:$A$42,$BE113,'BY HD'!$AR$3:$AR$42)+$BR113*SUMIF('BY HD'!$A$3:$A$42,$BE113,'BY HD'!AX$3:AX$42)</f>
        <v>-0.18079248945903204</v>
      </c>
      <c r="CK113" s="211">
        <f>(DG113-SUMIF('BY HD'!$A$3:$A$42,$BE113,'BY HD'!P$3:P$42))*$BR113*SUMIF('BY HD'!$A$3:$A$42,$BE113,'BY HD'!$AR$3:$AR$42)+$BR113*SUMIF('BY HD'!$A$3:$A$42,$BE113,'BY HD'!AY$3:AY$42)</f>
        <v>0.75807249253041609</v>
      </c>
      <c r="CL113" s="211">
        <f>(DH113-SUMIF('BY HD'!$A$3:$A$42,$BE113,'BY HD'!Q$3:Q$42))*$BR113*SUMIF('BY HD'!$A$3:$A$42,$BE113,'BY HD'!$AR$3:$AR$42)+$BR113*SUMIF('BY HD'!$A$3:$A$42,$BE113,'BY HD'!AZ$3:AZ$42)</f>
        <v>84.904882446395163</v>
      </c>
      <c r="CM113" s="211">
        <f>(DI113-SUMIF('BY HD'!$A$3:$A$42,$BE113,'BY HD'!U$3:U$42))*$BR113*SUMIF('BY HD'!$A$3:$A$42,$BE113,'BY HD'!$AR$3:$AR$42)+$BR113*SUMIF('BY HD'!$A$3:$A$42,$BE113,'BY HD'!BA$3:BA$42)</f>
        <v>0.3303402549091401</v>
      </c>
      <c r="CN113" s="211">
        <f>(DJ113-SUMIF('BY HD'!$A$3:$A$42,$BE113,'BY HD'!V$3:V$42))*$BR113*SUMIF('BY HD'!$A$3:$A$42,$BE113,'BY HD'!$AR$3:$AR$42)+$BR113*SUMIF('BY HD'!$A$3:$A$42,$BE113,'BY HD'!BB$3:BB$42)</f>
        <v>-0.20333443422730227</v>
      </c>
      <c r="CO113" s="211">
        <f t="shared" si="121"/>
        <v>1283.6271320904402</v>
      </c>
      <c r="CP113" s="211">
        <f t="shared" si="122"/>
        <v>490.06041579176019</v>
      </c>
      <c r="CQ113" s="211">
        <f t="shared" si="134"/>
        <v>335.42121121099228</v>
      </c>
      <c r="CR113" s="211">
        <f t="shared" si="135"/>
        <v>-6.2599589863236882E-2</v>
      </c>
      <c r="CS113" s="211">
        <f t="shared" si="136"/>
        <v>8.7192597649793306</v>
      </c>
      <c r="CT113" s="211">
        <f t="shared" si="137"/>
        <v>-6.2599589863236882E-2</v>
      </c>
      <c r="CU113" s="211">
        <f t="shared" si="138"/>
        <v>-0.49660818187125016</v>
      </c>
      <c r="CV113" s="211">
        <f t="shared" si="139"/>
        <v>7.6989154647175546</v>
      </c>
      <c r="CW113" s="211">
        <f t="shared" si="140"/>
        <v>440.24784574351338</v>
      </c>
      <c r="CX113" s="211">
        <f t="shared" si="141"/>
        <v>2.4768890152548031</v>
      </c>
      <c r="CY113" s="211">
        <f t="shared" si="142"/>
        <v>-0.37559753917942129</v>
      </c>
      <c r="DA113" s="211">
        <f t="shared" si="123"/>
        <v>0.38946280991735538</v>
      </c>
      <c r="DB113" s="211">
        <f t="shared" si="124"/>
        <v>0.27892561983471076</v>
      </c>
      <c r="DC113" s="211">
        <f t="shared" si="125"/>
        <v>0</v>
      </c>
      <c r="DD113" s="211">
        <f t="shared" si="126"/>
        <v>7.2314049586776862E-3</v>
      </c>
      <c r="DE113" s="211">
        <f t="shared" si="127"/>
        <v>0</v>
      </c>
      <c r="DF113" s="211">
        <f t="shared" si="128"/>
        <v>0</v>
      </c>
      <c r="DG113" s="211">
        <f t="shared" si="129"/>
        <v>5.1652892561983473E-3</v>
      </c>
      <c r="DH113" s="211">
        <f t="shared" si="130"/>
        <v>0.31714876033057854</v>
      </c>
      <c r="DI113" s="211">
        <f t="shared" si="131"/>
        <v>2.0661157024793389E-3</v>
      </c>
      <c r="DJ113" s="211">
        <f t="shared" si="132"/>
        <v>0</v>
      </c>
    </row>
    <row r="114" spans="46:114" x14ac:dyDescent="0.25">
      <c r="AT114" s="193">
        <v>40</v>
      </c>
      <c r="AU114" s="198">
        <v>0</v>
      </c>
      <c r="BB114" s="211"/>
      <c r="BC114" s="211"/>
      <c r="BE114" s="211" t="s">
        <v>6048</v>
      </c>
      <c r="BF114" s="211" t="s">
        <v>5930</v>
      </c>
      <c r="BG114" s="211">
        <f>SUMIFS('Pres Converted'!S$2:S$651,'Pres Converted'!$D$2:$D$651,$BF114,'Pres Converted'!$C$2:$C$651,"ED",'Pres Converted'!$B$2:$B$651,$BE114)</f>
        <v>5581</v>
      </c>
      <c r="BH114" s="211">
        <f>SUMIFS('Pres Converted'!I$2:I$651,'Pres Converted'!$D$2:$D$651,$BF114,'Pres Converted'!$C$2:$C$651,"ED",'Pres Converted'!$B$2:$B$651,$BE114)</f>
        <v>2267</v>
      </c>
      <c r="BI114" s="211">
        <f>SUMIFS('Pres Converted'!J$2:J$651,'Pres Converted'!$D$2:$D$651,$BF114,'Pres Converted'!$C$2:$C$651,"ED",'Pres Converted'!$B$2:$B$651,$BE114)</f>
        <v>1331</v>
      </c>
      <c r="BJ114" s="211">
        <f>SUMIFS('Pres Converted'!K$2:K$651,'Pres Converted'!$D$2:$D$651,$BF114,'Pres Converted'!$C$2:$C$651,"ED",'Pres Converted'!$B$2:$B$651,$BE114)</f>
        <v>5</v>
      </c>
      <c r="BK114" s="211">
        <f>SUMIFS('Pres Converted'!L$2:L$651,'Pres Converted'!$D$2:$D$651,$BF114,'Pres Converted'!$C$2:$C$651,"ED",'Pres Converted'!$B$2:$B$651,$BE114)</f>
        <v>53</v>
      </c>
      <c r="BL114" s="211">
        <f>SUMIFS('Pres Converted'!M$2:M$651,'Pres Converted'!$D$2:$D$651,$BF114,'Pres Converted'!$C$2:$C$651,"ED",'Pres Converted'!$B$2:$B$651,$BE114)</f>
        <v>8</v>
      </c>
      <c r="BM114" s="211">
        <f>SUMIFS('Pres Converted'!N$2:N$651,'Pres Converted'!$D$2:$D$651,$BF114,'Pres Converted'!$C$2:$C$651,"ED",'Pres Converted'!$B$2:$B$651,$BE114)</f>
        <v>20</v>
      </c>
      <c r="BN114" s="211">
        <f>SUMIFS('Pres Converted'!O$2:O$651,'Pres Converted'!$D$2:$D$651,$BF114,'Pres Converted'!$C$2:$C$651,"ED",'Pres Converted'!$B$2:$B$651,$BE114)</f>
        <v>50</v>
      </c>
      <c r="BO114" s="211">
        <f>SUMIFS('Pres Converted'!P$2:P$651,'Pres Converted'!$D$2:$D$651,$BF114,'Pres Converted'!$C$2:$C$651,"ED",'Pres Converted'!$B$2:$B$651,$BE114)</f>
        <v>1829</v>
      </c>
      <c r="BP114" s="211">
        <f>SUMIFS('Pres Converted'!Q$2:Q$651,'Pres Converted'!$D$2:$D$651,$BF114,'Pres Converted'!$C$2:$C$651,"ED",'Pres Converted'!$B$2:$B$651,$BE114)</f>
        <v>10</v>
      </c>
      <c r="BQ114" s="211">
        <f>SUMIFS('Pres Converted'!R$2:R$651,'Pres Converted'!$D$2:$D$651,$BF114,'Pres Converted'!$C$2:$C$651,"ED",'Pres Converted'!$B$2:$B$651,$BE114)</f>
        <v>8</v>
      </c>
      <c r="BR114" s="211">
        <f>BG114/SUMIF('BY HD'!$A$3:$A$42,$BE114,'BY HD'!$B$3:$B$42)</f>
        <v>1</v>
      </c>
      <c r="BS114" s="211">
        <f>$BR114*SUMIF('BY HD'!$A$3:$A$42,$BE114,'BY HD'!W$3:W$42)</f>
        <v>729</v>
      </c>
      <c r="BT114" s="211">
        <f>(DA114-SUMIF('BY HD'!$A$3:$A$42,$BE114,'BY HD'!M$3:M$42))*$BR114*SUMIF('BY HD'!$A$3:$A$42,$BE114,'BY HD'!$W$3:$W$42)+$BR114*SUMIF('BY HD'!$A$3:$A$42,$BE114,'BY HD'!X$3:X$42)</f>
        <v>281</v>
      </c>
      <c r="BU114" s="211">
        <f>(DB114-SUMIF('BY HD'!$A$3:$A$42,$BE114,'BY HD'!O$3:O$42))*$BR114*SUMIF('BY HD'!$A$3:$A$42,$BE114,'BY HD'!$W$3:$W$42)+$BR114*SUMIF('BY HD'!$A$3:$A$42,$BE114,'BY HD'!Y$3:Y$42)</f>
        <v>184</v>
      </c>
      <c r="BV114" s="211">
        <f>(DC114-SUMIF('BY HD'!$A$3:$A$42,$BE114,'BY HD'!N$3:N$42))*$BR114*SUMIF('BY HD'!$A$3:$A$42,$BE114,'BY HD'!$W$3:$W$42)+$BR114*SUMIF('BY HD'!$A$3:$A$42,$BE114,'BY HD'!Z$3:Z$42)</f>
        <v>1</v>
      </c>
      <c r="BW114" s="211">
        <f>(DD114-SUMIF('BY HD'!$A$3:$A$42,$BE114,'BY HD'!R$3:R$42))*$BR114*SUMIF('BY HD'!$A$3:$A$42,$BE114,'BY HD'!$W$3:$W$42)+$BR114*SUMIF('BY HD'!$A$3:$A$42,$BE114,'BY HD'!AA$3:AA$42)</f>
        <v>6</v>
      </c>
      <c r="BX114" s="211">
        <f>(DE114-SUMIF('BY HD'!$A$3:$A$42,$BE114,'BY HD'!S$3:S$42))*$BR114*SUMIF('BY HD'!$A$3:$A$42,$BE114,'BY HD'!$W$3:$W$42)+$BR114*SUMIF('BY HD'!$A$3:$A$42,$BE114,'BY HD'!AB$3:AB$42)</f>
        <v>1</v>
      </c>
      <c r="BY114" s="211">
        <f>(DF114-SUMIF('BY HD'!$A$3:$A$42,$BE114,'BY HD'!T$3:T$42))*$BR114*SUMIF('BY HD'!$A$3:$A$42,$BE114,'BY HD'!$W$3:$W$42)+$BR114*SUMIF('BY HD'!$A$3:$A$42,$BE114,'BY HD'!AC$3:AC$42)</f>
        <v>1</v>
      </c>
      <c r="BZ114" s="211">
        <f>(DG114-SUMIF('BY HD'!$A$3:$A$42,$BE114,'BY HD'!P$3:P$42))*$BR114*SUMIF('BY HD'!$A$3:$A$42,$BE114,'BY HD'!$W$3:$W$42)+$BR114*SUMIF('BY HD'!$A$3:$A$42,$BE114,'BY HD'!AD$3:AD$42)</f>
        <v>5</v>
      </c>
      <c r="CA114" s="211">
        <f>(DH114-SUMIF('BY HD'!$A$3:$A$42,$BE114,'BY HD'!Q$3:Q$42))*$BR114*SUMIF('BY HD'!$A$3:$A$42,$BE114,'BY HD'!$W$3:$W$42)+$BR114*SUMIF('BY HD'!$A$3:$A$42,$BE114,'BY HD'!AE$3:AE$42)</f>
        <v>247</v>
      </c>
      <c r="CB114" s="211">
        <f>(DI114-SUMIF('BY HD'!$A$3:$A$42,$BE114,'BY HD'!U$3:U$42))*$BR114*SUMIF('BY HD'!$A$3:$A$42,$BE114,'BY HD'!$W$3:$W$42)+$BR114*SUMIF('BY HD'!$A$3:$A$42,$BE114,'BY HD'!AF$3:AF$42)</f>
        <v>2</v>
      </c>
      <c r="CC114" s="211">
        <f>(DJ114-SUMIF('BY HD'!$A$3:$A$42,$BE114,'BY HD'!V$3:V$42))*$BR114*SUMIF('BY HD'!$A$3:$A$42,$BE114,'BY HD'!$W$3:$W$42)+$BR114*SUMIF('BY HD'!$A$3:$A$42,$BE114,'BY HD'!AG$3:AG$42)</f>
        <v>1</v>
      </c>
      <c r="CD114" s="211">
        <f>$BR114*SUMIF('BY HD'!$A$3:$A$42,$BE114,'BY HD'!AR$3:AR$42)</f>
        <v>660</v>
      </c>
      <c r="CE114" s="211">
        <f>(DA114-SUMIF('BY HD'!$A$3:$A$42,$BE114,'BY HD'!M$3:M$42))*$BR114*SUMIF('BY HD'!$A$3:$A$42,$BE114,'BY HD'!$AR$3:$AR$42)+$BR114*SUMIF('BY HD'!$A$3:$A$42,$BE114,'BY HD'!AS$3:AS$42)</f>
        <v>209</v>
      </c>
      <c r="CF114" s="211">
        <f>(DB114-SUMIF('BY HD'!$A$3:$A$42,$BE114,'BY HD'!O$3:O$42))*$BR114*SUMIF('BY HD'!$A$3:$A$42,$BE114,'BY HD'!$AR$3:$AR$42)+$BR114*SUMIF('BY HD'!$A$3:$A$42,$BE114,'BY HD'!AT$3:AT$42)</f>
        <v>110</v>
      </c>
      <c r="CG114" s="211">
        <f>(DC114-SUMIF('BY HD'!$A$3:$A$42,$BE114,'BY HD'!N$3:N$42))*$BR114*SUMIF('BY HD'!$A$3:$A$42,$BE114,'BY HD'!$AR$3:$AR$42)+$BR114*SUMIF('BY HD'!$A$3:$A$42,$BE114,'BY HD'!AU$3:AU$42)</f>
        <v>0</v>
      </c>
      <c r="CH114" s="211">
        <f>(DD114-SUMIF('BY HD'!$A$3:$A$42,$BE114,'BY HD'!R$3:R$42))*$BR114*SUMIF('BY HD'!$A$3:$A$42,$BE114,'BY HD'!$AR$3:$AR$42)+$BR114*SUMIF('BY HD'!$A$3:$A$42,$BE114,'BY HD'!AV$3:AV$42)</f>
        <v>5</v>
      </c>
      <c r="CI114" s="211">
        <f>(DE114-SUMIF('BY HD'!$A$3:$A$42,$BE114,'BY HD'!S$3:S$42))*$BR114*SUMIF('BY HD'!$A$3:$A$42,$BE114,'BY HD'!$AR$3:$AR$42)+$BR114*SUMIF('BY HD'!$A$3:$A$42,$BE114,'BY HD'!AW$3:AW$42)</f>
        <v>3</v>
      </c>
      <c r="CJ114" s="211">
        <f>(DF114-SUMIF('BY HD'!$A$3:$A$42,$BE114,'BY HD'!T$3:T$42))*$BR114*SUMIF('BY HD'!$A$3:$A$42,$BE114,'BY HD'!$AR$3:$AR$42)+$BR114*SUMIF('BY HD'!$A$3:$A$42,$BE114,'BY HD'!AX$3:AX$42)</f>
        <v>1</v>
      </c>
      <c r="CK114" s="211">
        <f>(DG114-SUMIF('BY HD'!$A$3:$A$42,$BE114,'BY HD'!P$3:P$42))*$BR114*SUMIF('BY HD'!$A$3:$A$42,$BE114,'BY HD'!$AR$3:$AR$42)+$BR114*SUMIF('BY HD'!$A$3:$A$42,$BE114,'BY HD'!AY$3:AY$42)</f>
        <v>5</v>
      </c>
      <c r="CL114" s="211">
        <f>(DH114-SUMIF('BY HD'!$A$3:$A$42,$BE114,'BY HD'!Q$3:Q$42))*$BR114*SUMIF('BY HD'!$A$3:$A$42,$BE114,'BY HD'!$AR$3:$AR$42)+$BR114*SUMIF('BY HD'!$A$3:$A$42,$BE114,'BY HD'!AZ$3:AZ$42)</f>
        <v>325</v>
      </c>
      <c r="CM114" s="211">
        <f>(DI114-SUMIF('BY HD'!$A$3:$A$42,$BE114,'BY HD'!U$3:U$42))*$BR114*SUMIF('BY HD'!$A$3:$A$42,$BE114,'BY HD'!$AR$3:$AR$42)+$BR114*SUMIF('BY HD'!$A$3:$A$42,$BE114,'BY HD'!BA$3:BA$42)</f>
        <v>1</v>
      </c>
      <c r="CN114" s="211">
        <f>(DJ114-SUMIF('BY HD'!$A$3:$A$42,$BE114,'BY HD'!V$3:V$42))*$BR114*SUMIF('BY HD'!$A$3:$A$42,$BE114,'BY HD'!$AR$3:$AR$42)+$BR114*SUMIF('BY HD'!$A$3:$A$42,$BE114,'BY HD'!BB$3:BB$42)</f>
        <v>1</v>
      </c>
      <c r="CO114" s="211">
        <f t="shared" si="121"/>
        <v>6970</v>
      </c>
      <c r="CP114" s="211">
        <f t="shared" si="122"/>
        <v>2757</v>
      </c>
      <c r="CQ114" s="211">
        <f t="shared" si="134"/>
        <v>1625</v>
      </c>
      <c r="CR114" s="211">
        <f t="shared" si="135"/>
        <v>6</v>
      </c>
      <c r="CS114" s="211">
        <f t="shared" si="136"/>
        <v>64</v>
      </c>
      <c r="CT114" s="211">
        <f t="shared" si="137"/>
        <v>12</v>
      </c>
      <c r="CU114" s="211">
        <f t="shared" si="138"/>
        <v>22</v>
      </c>
      <c r="CV114" s="211">
        <f t="shared" si="139"/>
        <v>60</v>
      </c>
      <c r="CW114" s="211">
        <f t="shared" si="140"/>
        <v>2401</v>
      </c>
      <c r="CX114" s="211">
        <f t="shared" si="141"/>
        <v>13</v>
      </c>
      <c r="CY114" s="211">
        <f t="shared" si="142"/>
        <v>10</v>
      </c>
      <c r="DA114" s="211">
        <f t="shared" si="123"/>
        <v>0.4061996058054112</v>
      </c>
      <c r="DB114" s="211">
        <f t="shared" si="124"/>
        <v>0.23848772621394015</v>
      </c>
      <c r="DC114" s="211">
        <f t="shared" si="125"/>
        <v>8.9589679268948217E-4</v>
      </c>
      <c r="DD114" s="211">
        <f t="shared" si="126"/>
        <v>9.4965060025085108E-3</v>
      </c>
      <c r="DE114" s="211">
        <f t="shared" si="127"/>
        <v>1.4334348683031715E-3</v>
      </c>
      <c r="DF114" s="211">
        <f t="shared" si="128"/>
        <v>3.5835871707579287E-3</v>
      </c>
      <c r="DG114" s="211">
        <f t="shared" si="129"/>
        <v>8.9589679268948213E-3</v>
      </c>
      <c r="DH114" s="211">
        <f t="shared" si="130"/>
        <v>0.32771904676581259</v>
      </c>
      <c r="DI114" s="211">
        <f t="shared" si="131"/>
        <v>1.7917935853789643E-3</v>
      </c>
      <c r="DJ114" s="211">
        <f t="shared" si="132"/>
        <v>1.4334348683031715E-3</v>
      </c>
    </row>
    <row r="115" spans="46:114" x14ac:dyDescent="0.25">
      <c r="AT115" s="193">
        <v>99</v>
      </c>
      <c r="AU115" s="198" t="e">
        <v>#N/A</v>
      </c>
      <c r="BB115" s="211"/>
      <c r="BC115" s="211"/>
      <c r="BE115" s="211" t="s">
        <v>6049</v>
      </c>
      <c r="BF115" s="211" t="s">
        <v>5930</v>
      </c>
      <c r="BG115" s="211">
        <f>SUMIFS('Pres Converted'!S$2:S$651,'Pres Converted'!$D$2:$D$651,$BF115,'Pres Converted'!$C$2:$C$651,"ED",'Pres Converted'!$B$2:$B$651,$BE115)</f>
        <v>5105</v>
      </c>
      <c r="BH115" s="211">
        <f>SUMIFS('Pres Converted'!I$2:I$651,'Pres Converted'!$D$2:$D$651,$BF115,'Pres Converted'!$C$2:$C$651,"ED",'Pres Converted'!$B$2:$B$651,$BE115)</f>
        <v>1854</v>
      </c>
      <c r="BI115" s="211">
        <f>SUMIFS('Pres Converted'!J$2:J$651,'Pres Converted'!$D$2:$D$651,$BF115,'Pres Converted'!$C$2:$C$651,"ED",'Pres Converted'!$B$2:$B$651,$BE115)</f>
        <v>1132</v>
      </c>
      <c r="BJ115" s="211">
        <f>SUMIFS('Pres Converted'!K$2:K$651,'Pres Converted'!$D$2:$D$651,$BF115,'Pres Converted'!$C$2:$C$651,"ED",'Pres Converted'!$B$2:$B$651,$BE115)</f>
        <v>3</v>
      </c>
      <c r="BK115" s="211">
        <f>SUMIFS('Pres Converted'!L$2:L$651,'Pres Converted'!$D$2:$D$651,$BF115,'Pres Converted'!$C$2:$C$651,"ED",'Pres Converted'!$B$2:$B$651,$BE115)</f>
        <v>81</v>
      </c>
      <c r="BL115" s="211">
        <f>SUMIFS('Pres Converted'!M$2:M$651,'Pres Converted'!$D$2:$D$651,$BF115,'Pres Converted'!$C$2:$C$651,"ED",'Pres Converted'!$B$2:$B$651,$BE115)</f>
        <v>7</v>
      </c>
      <c r="BM115" s="211">
        <f>SUMIFS('Pres Converted'!N$2:N$651,'Pres Converted'!$D$2:$D$651,$BF115,'Pres Converted'!$C$2:$C$651,"ED",'Pres Converted'!$B$2:$B$651,$BE115)</f>
        <v>12</v>
      </c>
      <c r="BN115" s="211">
        <f>SUMIFS('Pres Converted'!O$2:O$651,'Pres Converted'!$D$2:$D$651,$BF115,'Pres Converted'!$C$2:$C$651,"ED",'Pres Converted'!$B$2:$B$651,$BE115)</f>
        <v>45</v>
      </c>
      <c r="BO115" s="211">
        <f>SUMIFS('Pres Converted'!P$2:P$651,'Pres Converted'!$D$2:$D$651,$BF115,'Pres Converted'!$C$2:$C$651,"ED",'Pres Converted'!$B$2:$B$651,$BE115)</f>
        <v>1946</v>
      </c>
      <c r="BP115" s="211">
        <f>SUMIFS('Pres Converted'!Q$2:Q$651,'Pres Converted'!$D$2:$D$651,$BF115,'Pres Converted'!$C$2:$C$651,"ED",'Pres Converted'!$B$2:$B$651,$BE115)</f>
        <v>15</v>
      </c>
      <c r="BQ115" s="211">
        <f>SUMIFS('Pres Converted'!R$2:R$651,'Pres Converted'!$D$2:$D$651,$BF115,'Pres Converted'!$C$2:$C$651,"ED",'Pres Converted'!$B$2:$B$651,$BE115)</f>
        <v>10</v>
      </c>
      <c r="BR115" s="211">
        <f>BG115/SUMIF('BY HD'!$A$3:$A$42,$BE115,'BY HD'!$B$3:$B$42)</f>
        <v>1</v>
      </c>
      <c r="BS115" s="211">
        <f>$BR115*SUMIF('BY HD'!$A$3:$A$42,$BE115,'BY HD'!W$3:W$42)</f>
        <v>979</v>
      </c>
      <c r="BT115" s="211">
        <f>(DA115-SUMIF('BY HD'!$A$3:$A$42,$BE115,'BY HD'!M$3:M$42))*$BR115*SUMIF('BY HD'!$A$3:$A$42,$BE115,'BY HD'!$W$3:$W$42)+$BR115*SUMIF('BY HD'!$A$3:$A$42,$BE115,'BY HD'!X$3:X$42)</f>
        <v>346</v>
      </c>
      <c r="BU115" s="211">
        <f>(DB115-SUMIF('BY HD'!$A$3:$A$42,$BE115,'BY HD'!O$3:O$42))*$BR115*SUMIF('BY HD'!$A$3:$A$42,$BE115,'BY HD'!$W$3:$W$42)+$BR115*SUMIF('BY HD'!$A$3:$A$42,$BE115,'BY HD'!Y$3:Y$42)</f>
        <v>249</v>
      </c>
      <c r="BV115" s="211">
        <f>(DC115-SUMIF('BY HD'!$A$3:$A$42,$BE115,'BY HD'!N$3:N$42))*$BR115*SUMIF('BY HD'!$A$3:$A$42,$BE115,'BY HD'!$W$3:$W$42)+$BR115*SUMIF('BY HD'!$A$3:$A$42,$BE115,'BY HD'!Z$3:Z$42)</f>
        <v>2</v>
      </c>
      <c r="BW115" s="211">
        <f>(DD115-SUMIF('BY HD'!$A$3:$A$42,$BE115,'BY HD'!R$3:R$42))*$BR115*SUMIF('BY HD'!$A$3:$A$42,$BE115,'BY HD'!$W$3:$W$42)+$BR115*SUMIF('BY HD'!$A$3:$A$42,$BE115,'BY HD'!AA$3:AA$42)</f>
        <v>15</v>
      </c>
      <c r="BX115" s="211">
        <f>(DE115-SUMIF('BY HD'!$A$3:$A$42,$BE115,'BY HD'!S$3:S$42))*$BR115*SUMIF('BY HD'!$A$3:$A$42,$BE115,'BY HD'!$W$3:$W$42)+$BR115*SUMIF('BY HD'!$A$3:$A$42,$BE115,'BY HD'!AB$3:AB$42)</f>
        <v>1</v>
      </c>
      <c r="BY115" s="211">
        <f>(DF115-SUMIF('BY HD'!$A$3:$A$42,$BE115,'BY HD'!T$3:T$42))*$BR115*SUMIF('BY HD'!$A$3:$A$42,$BE115,'BY HD'!$W$3:$W$42)+$BR115*SUMIF('BY HD'!$A$3:$A$42,$BE115,'BY HD'!AC$3:AC$42)</f>
        <v>0</v>
      </c>
      <c r="BZ115" s="211">
        <f>(DG115-SUMIF('BY HD'!$A$3:$A$42,$BE115,'BY HD'!P$3:P$42))*$BR115*SUMIF('BY HD'!$A$3:$A$42,$BE115,'BY HD'!$W$3:$W$42)+$BR115*SUMIF('BY HD'!$A$3:$A$42,$BE115,'BY HD'!AD$3:AD$42)</f>
        <v>9</v>
      </c>
      <c r="CA115" s="211">
        <f>(DH115-SUMIF('BY HD'!$A$3:$A$42,$BE115,'BY HD'!Q$3:Q$42))*$BR115*SUMIF('BY HD'!$A$3:$A$42,$BE115,'BY HD'!$W$3:$W$42)+$BR115*SUMIF('BY HD'!$A$3:$A$42,$BE115,'BY HD'!AE$3:AE$42)</f>
        <v>352</v>
      </c>
      <c r="CB115" s="211">
        <f>(DI115-SUMIF('BY HD'!$A$3:$A$42,$BE115,'BY HD'!U$3:U$42))*$BR115*SUMIF('BY HD'!$A$3:$A$42,$BE115,'BY HD'!$W$3:$W$42)+$BR115*SUMIF('BY HD'!$A$3:$A$42,$BE115,'BY HD'!AF$3:AF$42)</f>
        <v>4</v>
      </c>
      <c r="CC115" s="211">
        <f>(DJ115-SUMIF('BY HD'!$A$3:$A$42,$BE115,'BY HD'!V$3:V$42))*$BR115*SUMIF('BY HD'!$A$3:$A$42,$BE115,'BY HD'!$W$3:$W$42)+$BR115*SUMIF('BY HD'!$A$3:$A$42,$BE115,'BY HD'!AG$3:AG$42)</f>
        <v>1</v>
      </c>
      <c r="CD115" s="211">
        <f>$BR115*SUMIF('BY HD'!$A$3:$A$42,$BE115,'BY HD'!AR$3:AR$42)</f>
        <v>950</v>
      </c>
      <c r="CE115" s="211">
        <f>(DA115-SUMIF('BY HD'!$A$3:$A$42,$BE115,'BY HD'!M$3:M$42))*$BR115*SUMIF('BY HD'!$A$3:$A$42,$BE115,'BY HD'!$AR$3:$AR$42)+$BR115*SUMIF('BY HD'!$A$3:$A$42,$BE115,'BY HD'!AS$3:AS$42)</f>
        <v>259</v>
      </c>
      <c r="CF115" s="211">
        <f>(DB115-SUMIF('BY HD'!$A$3:$A$42,$BE115,'BY HD'!O$3:O$42))*$BR115*SUMIF('BY HD'!$A$3:$A$42,$BE115,'BY HD'!$AR$3:$AR$42)+$BR115*SUMIF('BY HD'!$A$3:$A$42,$BE115,'BY HD'!AT$3:AT$42)</f>
        <v>141</v>
      </c>
      <c r="CG115" s="211">
        <f>(DC115-SUMIF('BY HD'!$A$3:$A$42,$BE115,'BY HD'!N$3:N$42))*$BR115*SUMIF('BY HD'!$A$3:$A$42,$BE115,'BY HD'!$AR$3:$AR$42)+$BR115*SUMIF('BY HD'!$A$3:$A$42,$BE115,'BY HD'!AU$3:AU$42)</f>
        <v>0</v>
      </c>
      <c r="CH115" s="211">
        <f>(DD115-SUMIF('BY HD'!$A$3:$A$42,$BE115,'BY HD'!R$3:R$42))*$BR115*SUMIF('BY HD'!$A$3:$A$42,$BE115,'BY HD'!$AR$3:$AR$42)+$BR115*SUMIF('BY HD'!$A$3:$A$42,$BE115,'BY HD'!AV$3:AV$42)</f>
        <v>8</v>
      </c>
      <c r="CI115" s="211">
        <f>(DE115-SUMIF('BY HD'!$A$3:$A$42,$BE115,'BY HD'!S$3:S$42))*$BR115*SUMIF('BY HD'!$A$3:$A$42,$BE115,'BY HD'!$AR$3:$AR$42)+$BR115*SUMIF('BY HD'!$A$3:$A$42,$BE115,'BY HD'!AW$3:AW$42)</f>
        <v>3</v>
      </c>
      <c r="CJ115" s="211">
        <f>(DF115-SUMIF('BY HD'!$A$3:$A$42,$BE115,'BY HD'!T$3:T$42))*$BR115*SUMIF('BY HD'!$A$3:$A$42,$BE115,'BY HD'!$AR$3:$AR$42)+$BR115*SUMIF('BY HD'!$A$3:$A$42,$BE115,'BY HD'!AX$3:AX$42)</f>
        <v>1</v>
      </c>
      <c r="CK115" s="211">
        <f>(DG115-SUMIF('BY HD'!$A$3:$A$42,$BE115,'BY HD'!P$3:P$42))*$BR115*SUMIF('BY HD'!$A$3:$A$42,$BE115,'BY HD'!$AR$3:$AR$42)+$BR115*SUMIF('BY HD'!$A$3:$A$42,$BE115,'BY HD'!AY$3:AY$42)</f>
        <v>8</v>
      </c>
      <c r="CL115" s="211">
        <f>(DH115-SUMIF('BY HD'!$A$3:$A$42,$BE115,'BY HD'!Q$3:Q$42))*$BR115*SUMIF('BY HD'!$A$3:$A$42,$BE115,'BY HD'!$AR$3:$AR$42)+$BR115*SUMIF('BY HD'!$A$3:$A$42,$BE115,'BY HD'!AZ$3:AZ$42)</f>
        <v>527</v>
      </c>
      <c r="CM115" s="211">
        <f>(DI115-SUMIF('BY HD'!$A$3:$A$42,$BE115,'BY HD'!U$3:U$42))*$BR115*SUMIF('BY HD'!$A$3:$A$42,$BE115,'BY HD'!$AR$3:$AR$42)+$BR115*SUMIF('BY HD'!$A$3:$A$42,$BE115,'BY HD'!BA$3:BA$42)</f>
        <v>1</v>
      </c>
      <c r="CN115" s="211">
        <f>(DJ115-SUMIF('BY HD'!$A$3:$A$42,$BE115,'BY HD'!V$3:V$42))*$BR115*SUMIF('BY HD'!$A$3:$A$42,$BE115,'BY HD'!$AR$3:$AR$42)+$BR115*SUMIF('BY HD'!$A$3:$A$42,$BE115,'BY HD'!BB$3:BB$42)</f>
        <v>2</v>
      </c>
      <c r="CO115" s="211">
        <f t="shared" si="121"/>
        <v>7034</v>
      </c>
      <c r="CP115" s="211">
        <f t="shared" si="122"/>
        <v>2459</v>
      </c>
      <c r="CQ115" s="211">
        <f t="shared" si="134"/>
        <v>1522</v>
      </c>
      <c r="CR115" s="211">
        <f t="shared" si="135"/>
        <v>5</v>
      </c>
      <c r="CS115" s="211">
        <f t="shared" si="136"/>
        <v>104</v>
      </c>
      <c r="CT115" s="211">
        <f t="shared" si="137"/>
        <v>11</v>
      </c>
      <c r="CU115" s="211">
        <f t="shared" si="138"/>
        <v>13</v>
      </c>
      <c r="CV115" s="211">
        <f t="shared" si="139"/>
        <v>62</v>
      </c>
      <c r="CW115" s="211">
        <f t="shared" si="140"/>
        <v>2825</v>
      </c>
      <c r="CX115" s="211">
        <f t="shared" si="141"/>
        <v>20</v>
      </c>
      <c r="CY115" s="211">
        <f t="shared" si="142"/>
        <v>13</v>
      </c>
      <c r="DA115" s="211">
        <f t="shared" si="123"/>
        <v>0.36317335945151813</v>
      </c>
      <c r="DB115" s="211">
        <f t="shared" si="124"/>
        <v>0.221743388834476</v>
      </c>
      <c r="DC115" s="211">
        <f t="shared" si="125"/>
        <v>5.8765915768854064E-4</v>
      </c>
      <c r="DD115" s="211">
        <f t="shared" si="126"/>
        <v>1.5866797257590597E-2</v>
      </c>
      <c r="DE115" s="211">
        <f t="shared" si="127"/>
        <v>1.3712047012732615E-3</v>
      </c>
      <c r="DF115" s="211">
        <f t="shared" si="128"/>
        <v>2.3506366307541626E-3</v>
      </c>
      <c r="DG115" s="211">
        <f t="shared" si="129"/>
        <v>8.8148873653281102E-3</v>
      </c>
      <c r="DH115" s="211">
        <f t="shared" si="130"/>
        <v>0.38119490695396668</v>
      </c>
      <c r="DI115" s="211">
        <f t="shared" si="131"/>
        <v>2.9382957884427031E-3</v>
      </c>
      <c r="DJ115" s="211">
        <f t="shared" si="132"/>
        <v>1.9588638589618022E-3</v>
      </c>
    </row>
    <row r="116" spans="46:114" x14ac:dyDescent="0.25">
      <c r="AT116" s="193">
        <v>99</v>
      </c>
      <c r="AU116" s="198">
        <v>0</v>
      </c>
      <c r="BB116" s="211"/>
      <c r="BC116" s="211"/>
      <c r="BE116" s="211" t="s">
        <v>6050</v>
      </c>
      <c r="BF116" s="211" t="s">
        <v>5931</v>
      </c>
      <c r="BG116" s="211">
        <f>SUMIFS('Pres Converted'!S$2:S$651,'Pres Converted'!$D$2:$D$651,$BF116,'Pres Converted'!$C$2:$C$651,"ED",'Pres Converted'!$B$2:$B$651,$BE116)</f>
        <v>5859</v>
      </c>
      <c r="BH116" s="211">
        <f>SUMIFS('Pres Converted'!I$2:I$651,'Pres Converted'!$D$2:$D$651,$BF116,'Pres Converted'!$C$2:$C$651,"ED",'Pres Converted'!$B$2:$B$651,$BE116)</f>
        <v>1733</v>
      </c>
      <c r="BI116" s="211">
        <f>SUMIFS('Pres Converted'!J$2:J$651,'Pres Converted'!$D$2:$D$651,$BF116,'Pres Converted'!$C$2:$C$651,"ED",'Pres Converted'!$B$2:$B$651,$BE116)</f>
        <v>2494</v>
      </c>
      <c r="BJ116" s="211">
        <f>SUMIFS('Pres Converted'!K$2:K$651,'Pres Converted'!$D$2:$D$651,$BF116,'Pres Converted'!$C$2:$C$651,"ED",'Pres Converted'!$B$2:$B$651,$BE116)</f>
        <v>11</v>
      </c>
      <c r="BK116" s="211">
        <f>SUMIFS('Pres Converted'!L$2:L$651,'Pres Converted'!$D$2:$D$651,$BF116,'Pres Converted'!$C$2:$C$651,"ED",'Pres Converted'!$B$2:$B$651,$BE116)</f>
        <v>39</v>
      </c>
      <c r="BL116" s="211">
        <f>SUMIFS('Pres Converted'!M$2:M$651,'Pres Converted'!$D$2:$D$651,$BF116,'Pres Converted'!$C$2:$C$651,"ED",'Pres Converted'!$B$2:$B$651,$BE116)</f>
        <v>20</v>
      </c>
      <c r="BM116" s="211">
        <f>SUMIFS('Pres Converted'!N$2:N$651,'Pres Converted'!$D$2:$D$651,$BF116,'Pres Converted'!$C$2:$C$651,"ED",'Pres Converted'!$B$2:$B$651,$BE116)</f>
        <v>13</v>
      </c>
      <c r="BN116" s="211">
        <f>SUMIFS('Pres Converted'!O$2:O$651,'Pres Converted'!$D$2:$D$651,$BF116,'Pres Converted'!$C$2:$C$651,"ED",'Pres Converted'!$B$2:$B$651,$BE116)</f>
        <v>41</v>
      </c>
      <c r="BO116" s="211">
        <f>SUMIFS('Pres Converted'!P$2:P$651,'Pres Converted'!$D$2:$D$651,$BF116,'Pres Converted'!$C$2:$C$651,"ED",'Pres Converted'!$B$2:$B$651,$BE116)</f>
        <v>1495</v>
      </c>
      <c r="BP116" s="211">
        <f>SUMIFS('Pres Converted'!Q$2:Q$651,'Pres Converted'!$D$2:$D$651,$BF116,'Pres Converted'!$C$2:$C$651,"ED",'Pres Converted'!$B$2:$B$651,$BE116)</f>
        <v>5</v>
      </c>
      <c r="BQ116" s="211">
        <f>SUMIFS('Pres Converted'!R$2:R$651,'Pres Converted'!$D$2:$D$651,$BF116,'Pres Converted'!$C$2:$C$651,"ED",'Pres Converted'!$B$2:$B$651,$BE116)</f>
        <v>8</v>
      </c>
      <c r="BR116" s="211">
        <f>BG116/SUMIF('BY HD'!$A$3:$A$42,$BE116,'BY HD'!$B$3:$B$42)</f>
        <v>1</v>
      </c>
      <c r="BS116" s="211">
        <f>$BR116*SUMIF('BY HD'!$A$3:$A$42,$BE116,'BY HD'!W$3:W$42)</f>
        <v>992</v>
      </c>
      <c r="BT116" s="211">
        <f>(DA116-SUMIF('BY HD'!$A$3:$A$42,$BE116,'BY HD'!M$3:M$42))*$BR116*SUMIF('BY HD'!$A$3:$A$42,$BE116,'BY HD'!$W$3:$W$42)+$BR116*SUMIF('BY HD'!$A$3:$A$42,$BE116,'BY HD'!X$3:X$42)</f>
        <v>274</v>
      </c>
      <c r="BU116" s="211">
        <f>(DB116-SUMIF('BY HD'!$A$3:$A$42,$BE116,'BY HD'!O$3:O$42))*$BR116*SUMIF('BY HD'!$A$3:$A$42,$BE116,'BY HD'!$W$3:$W$42)+$BR116*SUMIF('BY HD'!$A$3:$A$42,$BE116,'BY HD'!Y$3:Y$42)</f>
        <v>473</v>
      </c>
      <c r="BV116" s="211">
        <f>(DC116-SUMIF('BY HD'!$A$3:$A$42,$BE116,'BY HD'!N$3:N$42))*$BR116*SUMIF('BY HD'!$A$3:$A$42,$BE116,'BY HD'!$W$3:$W$42)+$BR116*SUMIF('BY HD'!$A$3:$A$42,$BE116,'BY HD'!Z$3:Z$42)</f>
        <v>4</v>
      </c>
      <c r="BW116" s="211">
        <f>(DD116-SUMIF('BY HD'!$A$3:$A$42,$BE116,'BY HD'!R$3:R$42))*$BR116*SUMIF('BY HD'!$A$3:$A$42,$BE116,'BY HD'!$W$3:$W$42)+$BR116*SUMIF('BY HD'!$A$3:$A$42,$BE116,'BY HD'!AA$3:AA$42)</f>
        <v>5</v>
      </c>
      <c r="BX116" s="211">
        <f>(DE116-SUMIF('BY HD'!$A$3:$A$42,$BE116,'BY HD'!S$3:S$42))*$BR116*SUMIF('BY HD'!$A$3:$A$42,$BE116,'BY HD'!$W$3:$W$42)+$BR116*SUMIF('BY HD'!$A$3:$A$42,$BE116,'BY HD'!AB$3:AB$42)</f>
        <v>1</v>
      </c>
      <c r="BY116" s="211">
        <f>(DF116-SUMIF('BY HD'!$A$3:$A$42,$BE116,'BY HD'!T$3:T$42))*$BR116*SUMIF('BY HD'!$A$3:$A$42,$BE116,'BY HD'!$W$3:$W$42)+$BR116*SUMIF('BY HD'!$A$3:$A$42,$BE116,'BY HD'!AC$3:AC$42)</f>
        <v>2</v>
      </c>
      <c r="BZ116" s="211">
        <f>(DG116-SUMIF('BY HD'!$A$3:$A$42,$BE116,'BY HD'!P$3:P$42))*$BR116*SUMIF('BY HD'!$A$3:$A$42,$BE116,'BY HD'!$W$3:$W$42)+$BR116*SUMIF('BY HD'!$A$3:$A$42,$BE116,'BY HD'!AD$3:AD$42)</f>
        <v>7</v>
      </c>
      <c r="CA116" s="211">
        <f>(DH116-SUMIF('BY HD'!$A$3:$A$42,$BE116,'BY HD'!Q$3:Q$42))*$BR116*SUMIF('BY HD'!$A$3:$A$42,$BE116,'BY HD'!$W$3:$W$42)+$BR116*SUMIF('BY HD'!$A$3:$A$42,$BE116,'BY HD'!AE$3:AE$42)</f>
        <v>223</v>
      </c>
      <c r="CB116" s="211">
        <f>(DI116-SUMIF('BY HD'!$A$3:$A$42,$BE116,'BY HD'!U$3:U$42))*$BR116*SUMIF('BY HD'!$A$3:$A$42,$BE116,'BY HD'!$W$3:$W$42)+$BR116*SUMIF('BY HD'!$A$3:$A$42,$BE116,'BY HD'!AF$3:AF$42)</f>
        <v>1</v>
      </c>
      <c r="CC116" s="211">
        <f>(DJ116-SUMIF('BY HD'!$A$3:$A$42,$BE116,'BY HD'!V$3:V$42))*$BR116*SUMIF('BY HD'!$A$3:$A$42,$BE116,'BY HD'!$W$3:$W$42)+$BR116*SUMIF('BY HD'!$A$3:$A$42,$BE116,'BY HD'!AG$3:AG$42)</f>
        <v>2</v>
      </c>
      <c r="CD116" s="211">
        <f>$BR116*SUMIF('BY HD'!$A$3:$A$42,$BE116,'BY HD'!AR$3:AR$42)</f>
        <v>772</v>
      </c>
      <c r="CE116" s="211">
        <f>(DA116-SUMIF('BY HD'!$A$3:$A$42,$BE116,'BY HD'!M$3:M$42))*$BR116*SUMIF('BY HD'!$A$3:$A$42,$BE116,'BY HD'!$AR$3:$AR$42)+$BR116*SUMIF('BY HD'!$A$3:$A$42,$BE116,'BY HD'!AS$3:AS$42)</f>
        <v>198</v>
      </c>
      <c r="CF116" s="211">
        <f>(DB116-SUMIF('BY HD'!$A$3:$A$42,$BE116,'BY HD'!O$3:O$42))*$BR116*SUMIF('BY HD'!$A$3:$A$42,$BE116,'BY HD'!$AR$3:$AR$42)+$BR116*SUMIF('BY HD'!$A$3:$A$42,$BE116,'BY HD'!AT$3:AT$42)</f>
        <v>249</v>
      </c>
      <c r="CG116" s="211">
        <f>(DC116-SUMIF('BY HD'!$A$3:$A$42,$BE116,'BY HD'!N$3:N$42))*$BR116*SUMIF('BY HD'!$A$3:$A$42,$BE116,'BY HD'!$AR$3:$AR$42)+$BR116*SUMIF('BY HD'!$A$3:$A$42,$BE116,'BY HD'!AU$3:AU$42)</f>
        <v>1</v>
      </c>
      <c r="CH116" s="211">
        <f>(DD116-SUMIF('BY HD'!$A$3:$A$42,$BE116,'BY HD'!R$3:R$42))*$BR116*SUMIF('BY HD'!$A$3:$A$42,$BE116,'BY HD'!$AR$3:$AR$42)+$BR116*SUMIF('BY HD'!$A$3:$A$42,$BE116,'BY HD'!AV$3:AV$42)</f>
        <v>5</v>
      </c>
      <c r="CI116" s="211">
        <f>(DE116-SUMIF('BY HD'!$A$3:$A$42,$BE116,'BY HD'!S$3:S$42))*$BR116*SUMIF('BY HD'!$A$3:$A$42,$BE116,'BY HD'!$AR$3:$AR$42)+$BR116*SUMIF('BY HD'!$A$3:$A$42,$BE116,'BY HD'!AW$3:AW$42)</f>
        <v>2</v>
      </c>
      <c r="CJ116" s="211">
        <f>(DF116-SUMIF('BY HD'!$A$3:$A$42,$BE116,'BY HD'!T$3:T$42))*$BR116*SUMIF('BY HD'!$A$3:$A$42,$BE116,'BY HD'!$AR$3:$AR$42)+$BR116*SUMIF('BY HD'!$A$3:$A$42,$BE116,'BY HD'!AX$3:AX$42)</f>
        <v>1</v>
      </c>
      <c r="CK116" s="211">
        <f>(DG116-SUMIF('BY HD'!$A$3:$A$42,$BE116,'BY HD'!P$3:P$42))*$BR116*SUMIF('BY HD'!$A$3:$A$42,$BE116,'BY HD'!$AR$3:$AR$42)+$BR116*SUMIF('BY HD'!$A$3:$A$42,$BE116,'BY HD'!AY$3:AY$42)</f>
        <v>7</v>
      </c>
      <c r="CL116" s="211">
        <f>(DH116-SUMIF('BY HD'!$A$3:$A$42,$BE116,'BY HD'!Q$3:Q$42))*$BR116*SUMIF('BY HD'!$A$3:$A$42,$BE116,'BY HD'!$AR$3:$AR$42)+$BR116*SUMIF('BY HD'!$A$3:$A$42,$BE116,'BY HD'!AZ$3:AZ$42)</f>
        <v>308</v>
      </c>
      <c r="CM116" s="211">
        <f>(DI116-SUMIF('BY HD'!$A$3:$A$42,$BE116,'BY HD'!U$3:U$42))*$BR116*SUMIF('BY HD'!$A$3:$A$42,$BE116,'BY HD'!$AR$3:$AR$42)+$BR116*SUMIF('BY HD'!$A$3:$A$42,$BE116,'BY HD'!BA$3:BA$42)</f>
        <v>0</v>
      </c>
      <c r="CN116" s="211">
        <f>(DJ116-SUMIF('BY HD'!$A$3:$A$42,$BE116,'BY HD'!V$3:V$42))*$BR116*SUMIF('BY HD'!$A$3:$A$42,$BE116,'BY HD'!$AR$3:$AR$42)+$BR116*SUMIF('BY HD'!$A$3:$A$42,$BE116,'BY HD'!BB$3:BB$42)</f>
        <v>1</v>
      </c>
      <c r="CO116" s="211">
        <f t="shared" si="121"/>
        <v>7623</v>
      </c>
      <c r="CP116" s="211">
        <f t="shared" si="122"/>
        <v>2205</v>
      </c>
      <c r="CQ116" s="211">
        <f t="shared" si="134"/>
        <v>3216</v>
      </c>
      <c r="CR116" s="211">
        <f t="shared" si="135"/>
        <v>16</v>
      </c>
      <c r="CS116" s="211">
        <f t="shared" si="136"/>
        <v>49</v>
      </c>
      <c r="CT116" s="211">
        <f t="shared" si="137"/>
        <v>23</v>
      </c>
      <c r="CU116" s="211">
        <f t="shared" si="138"/>
        <v>16</v>
      </c>
      <c r="CV116" s="211">
        <f t="shared" si="139"/>
        <v>55</v>
      </c>
      <c r="CW116" s="211">
        <f t="shared" si="140"/>
        <v>2026</v>
      </c>
      <c r="CX116" s="211">
        <f t="shared" si="141"/>
        <v>6</v>
      </c>
      <c r="CY116" s="211">
        <f t="shared" si="142"/>
        <v>11</v>
      </c>
      <c r="DA116" s="211">
        <f t="shared" si="123"/>
        <v>0.29578426352619902</v>
      </c>
      <c r="DB116" s="211">
        <f t="shared" si="124"/>
        <v>0.4256699095408773</v>
      </c>
      <c r="DC116" s="211">
        <f t="shared" si="125"/>
        <v>1.8774534903567162E-3</v>
      </c>
      <c r="DD116" s="211">
        <f t="shared" si="126"/>
        <v>6.6564260112647209E-3</v>
      </c>
      <c r="DE116" s="211">
        <f t="shared" si="127"/>
        <v>3.4135518006485747E-3</v>
      </c>
      <c r="DF116" s="211">
        <f t="shared" si="128"/>
        <v>2.2188086704215738E-3</v>
      </c>
      <c r="DG116" s="211">
        <f t="shared" si="129"/>
        <v>6.9977811913295787E-3</v>
      </c>
      <c r="DH116" s="211">
        <f t="shared" si="130"/>
        <v>0.25516299709848095</v>
      </c>
      <c r="DI116" s="211">
        <f t="shared" si="131"/>
        <v>8.5338795016214367E-4</v>
      </c>
      <c r="DJ116" s="211">
        <f t="shared" si="132"/>
        <v>1.36542072025943E-3</v>
      </c>
    </row>
    <row r="117" spans="46:114" x14ac:dyDescent="0.25">
      <c r="AT117" s="202">
        <v>0</v>
      </c>
      <c r="AU117" s="209" t="e">
        <v>#N/A</v>
      </c>
      <c r="BB117" s="211"/>
      <c r="BC117" s="211"/>
      <c r="BE117" s="211" t="s">
        <v>6051</v>
      </c>
      <c r="BF117" s="211" t="s">
        <v>5931</v>
      </c>
      <c r="BG117" s="211">
        <f>SUMIFS('Pres Converted'!S$2:S$651,'Pres Converted'!$D$2:$D$651,$BF117,'Pres Converted'!$C$2:$C$651,"ED",'Pres Converted'!$B$2:$B$651,$BE117)</f>
        <v>4806</v>
      </c>
      <c r="BH117" s="211">
        <f>SUMIFS('Pres Converted'!I$2:I$651,'Pres Converted'!$D$2:$D$651,$BF117,'Pres Converted'!$C$2:$C$651,"ED",'Pres Converted'!$B$2:$B$651,$BE117)</f>
        <v>1889</v>
      </c>
      <c r="BI117" s="211">
        <f>SUMIFS('Pres Converted'!J$2:J$651,'Pres Converted'!$D$2:$D$651,$BF117,'Pres Converted'!$C$2:$C$651,"ED",'Pres Converted'!$B$2:$B$651,$BE117)</f>
        <v>1409</v>
      </c>
      <c r="BJ117" s="211">
        <f>SUMIFS('Pres Converted'!K$2:K$651,'Pres Converted'!$D$2:$D$651,$BF117,'Pres Converted'!$C$2:$C$651,"ED",'Pres Converted'!$B$2:$B$651,$BE117)</f>
        <v>9</v>
      </c>
      <c r="BK117" s="211">
        <f>SUMIFS('Pres Converted'!L$2:L$651,'Pres Converted'!$D$2:$D$651,$BF117,'Pres Converted'!$C$2:$C$651,"ED",'Pres Converted'!$B$2:$B$651,$BE117)</f>
        <v>31</v>
      </c>
      <c r="BL117" s="211">
        <f>SUMIFS('Pres Converted'!M$2:M$651,'Pres Converted'!$D$2:$D$651,$BF117,'Pres Converted'!$C$2:$C$651,"ED",'Pres Converted'!$B$2:$B$651,$BE117)</f>
        <v>9</v>
      </c>
      <c r="BM117" s="211">
        <f>SUMIFS('Pres Converted'!N$2:N$651,'Pres Converted'!$D$2:$D$651,$BF117,'Pres Converted'!$C$2:$C$651,"ED",'Pres Converted'!$B$2:$B$651,$BE117)</f>
        <v>11</v>
      </c>
      <c r="BN117" s="211">
        <f>SUMIFS('Pres Converted'!O$2:O$651,'Pres Converted'!$D$2:$D$651,$BF117,'Pres Converted'!$C$2:$C$651,"ED",'Pres Converted'!$B$2:$B$651,$BE117)</f>
        <v>23</v>
      </c>
      <c r="BO117" s="211">
        <f>SUMIFS('Pres Converted'!P$2:P$651,'Pres Converted'!$D$2:$D$651,$BF117,'Pres Converted'!$C$2:$C$651,"ED",'Pres Converted'!$B$2:$B$651,$BE117)</f>
        <v>1413</v>
      </c>
      <c r="BP117" s="211">
        <f>SUMIFS('Pres Converted'!Q$2:Q$651,'Pres Converted'!$D$2:$D$651,$BF117,'Pres Converted'!$C$2:$C$651,"ED",'Pres Converted'!$B$2:$B$651,$BE117)</f>
        <v>2</v>
      </c>
      <c r="BQ117" s="211">
        <f>SUMIFS('Pres Converted'!R$2:R$651,'Pres Converted'!$D$2:$D$651,$BF117,'Pres Converted'!$C$2:$C$651,"ED",'Pres Converted'!$B$2:$B$651,$BE117)</f>
        <v>10</v>
      </c>
      <c r="BR117" s="211">
        <f>BG117/SUMIF('BY HD'!$A$3:$A$42,$BE117,'BY HD'!$B$3:$B$42)</f>
        <v>1</v>
      </c>
      <c r="BS117" s="211">
        <f>$BR117*SUMIF('BY HD'!$A$3:$A$42,$BE117,'BY HD'!W$3:W$42)</f>
        <v>737</v>
      </c>
      <c r="BT117" s="211">
        <f>(DA117-SUMIF('BY HD'!$A$3:$A$42,$BE117,'BY HD'!M$3:M$42))*$BR117*SUMIF('BY HD'!$A$3:$A$42,$BE117,'BY HD'!$W$3:$W$42)+$BR117*SUMIF('BY HD'!$A$3:$A$42,$BE117,'BY HD'!X$3:X$42)</f>
        <v>300</v>
      </c>
      <c r="BU117" s="211">
        <f>(DB117-SUMIF('BY HD'!$A$3:$A$42,$BE117,'BY HD'!O$3:O$42))*$BR117*SUMIF('BY HD'!$A$3:$A$42,$BE117,'BY HD'!$W$3:$W$42)+$BR117*SUMIF('BY HD'!$A$3:$A$42,$BE117,'BY HD'!Y$3:Y$42)</f>
        <v>258</v>
      </c>
      <c r="BV117" s="211">
        <f>(DC117-SUMIF('BY HD'!$A$3:$A$42,$BE117,'BY HD'!N$3:N$42))*$BR117*SUMIF('BY HD'!$A$3:$A$42,$BE117,'BY HD'!$W$3:$W$42)+$BR117*SUMIF('BY HD'!$A$3:$A$42,$BE117,'BY HD'!Z$3:Z$42)</f>
        <v>0</v>
      </c>
      <c r="BW117" s="211">
        <f>(DD117-SUMIF('BY HD'!$A$3:$A$42,$BE117,'BY HD'!R$3:R$42))*$BR117*SUMIF('BY HD'!$A$3:$A$42,$BE117,'BY HD'!$W$3:$W$42)+$BR117*SUMIF('BY HD'!$A$3:$A$42,$BE117,'BY HD'!AA$3:AA$42)</f>
        <v>5</v>
      </c>
      <c r="BX117" s="211">
        <f>(DE117-SUMIF('BY HD'!$A$3:$A$42,$BE117,'BY HD'!S$3:S$42))*$BR117*SUMIF('BY HD'!$A$3:$A$42,$BE117,'BY HD'!$W$3:$W$42)+$BR117*SUMIF('BY HD'!$A$3:$A$42,$BE117,'BY HD'!AB$3:AB$42)</f>
        <v>2</v>
      </c>
      <c r="BY117" s="211">
        <f>(DF117-SUMIF('BY HD'!$A$3:$A$42,$BE117,'BY HD'!T$3:T$42))*$BR117*SUMIF('BY HD'!$A$3:$A$42,$BE117,'BY HD'!$W$3:$W$42)+$BR117*SUMIF('BY HD'!$A$3:$A$42,$BE117,'BY HD'!AC$3:AC$42)</f>
        <v>0</v>
      </c>
      <c r="BZ117" s="211">
        <f>(DG117-SUMIF('BY HD'!$A$3:$A$42,$BE117,'BY HD'!P$3:P$42))*$BR117*SUMIF('BY HD'!$A$3:$A$42,$BE117,'BY HD'!$W$3:$W$42)+$BR117*SUMIF('BY HD'!$A$3:$A$42,$BE117,'BY HD'!AD$3:AD$42)</f>
        <v>2</v>
      </c>
      <c r="CA117" s="211">
        <f>(DH117-SUMIF('BY HD'!$A$3:$A$42,$BE117,'BY HD'!Q$3:Q$42))*$BR117*SUMIF('BY HD'!$A$3:$A$42,$BE117,'BY HD'!$W$3:$W$42)+$BR117*SUMIF('BY HD'!$A$3:$A$42,$BE117,'BY HD'!AE$3:AE$42)</f>
        <v>168</v>
      </c>
      <c r="CB117" s="211">
        <f>(DI117-SUMIF('BY HD'!$A$3:$A$42,$BE117,'BY HD'!U$3:U$42))*$BR117*SUMIF('BY HD'!$A$3:$A$42,$BE117,'BY HD'!$W$3:$W$42)+$BR117*SUMIF('BY HD'!$A$3:$A$42,$BE117,'BY HD'!AF$3:AF$42)</f>
        <v>0</v>
      </c>
      <c r="CC117" s="211">
        <f>(DJ117-SUMIF('BY HD'!$A$3:$A$42,$BE117,'BY HD'!V$3:V$42))*$BR117*SUMIF('BY HD'!$A$3:$A$42,$BE117,'BY HD'!$W$3:$W$42)+$BR117*SUMIF('BY HD'!$A$3:$A$42,$BE117,'BY HD'!AG$3:AG$42)</f>
        <v>2</v>
      </c>
      <c r="CD117" s="211">
        <f>$BR117*SUMIF('BY HD'!$A$3:$A$42,$BE117,'BY HD'!AR$3:AR$42)</f>
        <v>790</v>
      </c>
      <c r="CE117" s="211">
        <f>(DA117-SUMIF('BY HD'!$A$3:$A$42,$BE117,'BY HD'!M$3:M$42))*$BR117*SUMIF('BY HD'!$A$3:$A$42,$BE117,'BY HD'!$AR$3:$AR$42)+$BR117*SUMIF('BY HD'!$A$3:$A$42,$BE117,'BY HD'!AS$3:AS$42)</f>
        <v>245</v>
      </c>
      <c r="CF117" s="211">
        <f>(DB117-SUMIF('BY HD'!$A$3:$A$42,$BE117,'BY HD'!O$3:O$42))*$BR117*SUMIF('BY HD'!$A$3:$A$42,$BE117,'BY HD'!$AR$3:$AR$42)+$BR117*SUMIF('BY HD'!$A$3:$A$42,$BE117,'BY HD'!AT$3:AT$42)</f>
        <v>193</v>
      </c>
      <c r="CG117" s="211">
        <f>(DC117-SUMIF('BY HD'!$A$3:$A$42,$BE117,'BY HD'!N$3:N$42))*$BR117*SUMIF('BY HD'!$A$3:$A$42,$BE117,'BY HD'!$AR$3:$AR$42)+$BR117*SUMIF('BY HD'!$A$3:$A$42,$BE117,'BY HD'!AU$3:AU$42)</f>
        <v>2</v>
      </c>
      <c r="CH117" s="211">
        <f>(DD117-SUMIF('BY HD'!$A$3:$A$42,$BE117,'BY HD'!R$3:R$42))*$BR117*SUMIF('BY HD'!$A$3:$A$42,$BE117,'BY HD'!$AR$3:$AR$42)+$BR117*SUMIF('BY HD'!$A$3:$A$42,$BE117,'BY HD'!AV$3:AV$42)</f>
        <v>6</v>
      </c>
      <c r="CI117" s="211">
        <f>(DE117-SUMIF('BY HD'!$A$3:$A$42,$BE117,'BY HD'!S$3:S$42))*$BR117*SUMIF('BY HD'!$A$3:$A$42,$BE117,'BY HD'!$AR$3:$AR$42)+$BR117*SUMIF('BY HD'!$A$3:$A$42,$BE117,'BY HD'!AW$3:AW$42)</f>
        <v>2</v>
      </c>
      <c r="CJ117" s="211">
        <f>(DF117-SUMIF('BY HD'!$A$3:$A$42,$BE117,'BY HD'!T$3:T$42))*$BR117*SUMIF('BY HD'!$A$3:$A$42,$BE117,'BY HD'!$AR$3:$AR$42)+$BR117*SUMIF('BY HD'!$A$3:$A$42,$BE117,'BY HD'!AX$3:AX$42)</f>
        <v>3</v>
      </c>
      <c r="CK117" s="211">
        <f>(DG117-SUMIF('BY HD'!$A$3:$A$42,$BE117,'BY HD'!P$3:P$42))*$BR117*SUMIF('BY HD'!$A$3:$A$42,$BE117,'BY HD'!$AR$3:$AR$42)+$BR117*SUMIF('BY HD'!$A$3:$A$42,$BE117,'BY HD'!AY$3:AY$42)</f>
        <v>7</v>
      </c>
      <c r="CL117" s="211">
        <f>(DH117-SUMIF('BY HD'!$A$3:$A$42,$BE117,'BY HD'!Q$3:Q$42))*$BR117*SUMIF('BY HD'!$A$3:$A$42,$BE117,'BY HD'!$AR$3:$AR$42)+$BR117*SUMIF('BY HD'!$A$3:$A$42,$BE117,'BY HD'!AZ$3:AZ$42)</f>
        <v>331</v>
      </c>
      <c r="CM117" s="211">
        <f>(DI117-SUMIF('BY HD'!$A$3:$A$42,$BE117,'BY HD'!U$3:U$42))*$BR117*SUMIF('BY HD'!$A$3:$A$42,$BE117,'BY HD'!$AR$3:$AR$42)+$BR117*SUMIF('BY HD'!$A$3:$A$42,$BE117,'BY HD'!BA$3:BA$42)</f>
        <v>0</v>
      </c>
      <c r="CN117" s="211">
        <f>(DJ117-SUMIF('BY HD'!$A$3:$A$42,$BE117,'BY HD'!V$3:V$42))*$BR117*SUMIF('BY HD'!$A$3:$A$42,$BE117,'BY HD'!$AR$3:$AR$42)+$BR117*SUMIF('BY HD'!$A$3:$A$42,$BE117,'BY HD'!BB$3:BB$42)</f>
        <v>1</v>
      </c>
      <c r="CO117" s="211">
        <f t="shared" si="121"/>
        <v>6333</v>
      </c>
      <c r="CP117" s="211">
        <f t="shared" si="122"/>
        <v>2434</v>
      </c>
      <c r="CQ117" s="211">
        <f t="shared" si="134"/>
        <v>1860</v>
      </c>
      <c r="CR117" s="211">
        <f t="shared" si="135"/>
        <v>11</v>
      </c>
      <c r="CS117" s="211">
        <f t="shared" si="136"/>
        <v>42</v>
      </c>
      <c r="CT117" s="211">
        <f t="shared" si="137"/>
        <v>13</v>
      </c>
      <c r="CU117" s="211">
        <f t="shared" si="138"/>
        <v>14</v>
      </c>
      <c r="CV117" s="211">
        <f t="shared" si="139"/>
        <v>32</v>
      </c>
      <c r="CW117" s="211">
        <f t="shared" si="140"/>
        <v>1912</v>
      </c>
      <c r="CX117" s="211">
        <f t="shared" si="141"/>
        <v>2</v>
      </c>
      <c r="CY117" s="211">
        <f t="shared" si="142"/>
        <v>13</v>
      </c>
      <c r="DA117" s="211">
        <f t="shared" si="123"/>
        <v>0.39305035372451103</v>
      </c>
      <c r="DB117" s="211">
        <f t="shared" si="124"/>
        <v>0.29317519766957967</v>
      </c>
      <c r="DC117" s="211">
        <f t="shared" si="125"/>
        <v>1.8726591760299626E-3</v>
      </c>
      <c r="DD117" s="211">
        <f t="shared" si="126"/>
        <v>6.4502704952143159E-3</v>
      </c>
      <c r="DE117" s="211">
        <f t="shared" si="127"/>
        <v>1.8726591760299626E-3</v>
      </c>
      <c r="DF117" s="211">
        <f t="shared" si="128"/>
        <v>2.2888056595921765E-3</v>
      </c>
      <c r="DG117" s="211">
        <f t="shared" si="129"/>
        <v>4.78568456096546E-3</v>
      </c>
      <c r="DH117" s="211">
        <f t="shared" si="130"/>
        <v>0.29400749063670412</v>
      </c>
      <c r="DI117" s="211">
        <f t="shared" si="131"/>
        <v>4.1614648356221392E-4</v>
      </c>
      <c r="DJ117" s="211">
        <f t="shared" si="132"/>
        <v>2.0807324178110697E-3</v>
      </c>
    </row>
    <row r="118" spans="46:114" ht="13.2" x14ac:dyDescent="0.25">
      <c r="AT118"/>
      <c r="AU118"/>
      <c r="BB118" s="211"/>
      <c r="BC118" s="211"/>
      <c r="BE118" s="211" t="s">
        <v>6052</v>
      </c>
      <c r="BF118" s="211" t="s">
        <v>5931</v>
      </c>
      <c r="BG118" s="211">
        <f>SUMIFS('Pres Converted'!S$2:S$651,'Pres Converted'!$D$2:$D$651,$BF118,'Pres Converted'!$C$2:$C$651,"ED",'Pres Converted'!$B$2:$B$651,$BE118)</f>
        <v>4797</v>
      </c>
      <c r="BH118" s="211">
        <f>SUMIFS('Pres Converted'!I$2:I$651,'Pres Converted'!$D$2:$D$651,$BF118,'Pres Converted'!$C$2:$C$651,"ED",'Pres Converted'!$B$2:$B$651,$BE118)</f>
        <v>1744</v>
      </c>
      <c r="BI118" s="211">
        <f>SUMIFS('Pres Converted'!J$2:J$651,'Pres Converted'!$D$2:$D$651,$BF118,'Pres Converted'!$C$2:$C$651,"ED",'Pres Converted'!$B$2:$B$651,$BE118)</f>
        <v>1479</v>
      </c>
      <c r="BJ118" s="211">
        <f>SUMIFS('Pres Converted'!K$2:K$651,'Pres Converted'!$D$2:$D$651,$BF118,'Pres Converted'!$C$2:$C$651,"ED",'Pres Converted'!$B$2:$B$651,$BE118)</f>
        <v>7</v>
      </c>
      <c r="BK118" s="211">
        <f>SUMIFS('Pres Converted'!L$2:L$651,'Pres Converted'!$D$2:$D$651,$BF118,'Pres Converted'!$C$2:$C$651,"ED",'Pres Converted'!$B$2:$B$651,$BE118)</f>
        <v>69</v>
      </c>
      <c r="BL118" s="211">
        <f>SUMIFS('Pres Converted'!M$2:M$651,'Pres Converted'!$D$2:$D$651,$BF118,'Pres Converted'!$C$2:$C$651,"ED",'Pres Converted'!$B$2:$B$651,$BE118)</f>
        <v>11</v>
      </c>
      <c r="BM118" s="211">
        <f>SUMIFS('Pres Converted'!N$2:N$651,'Pres Converted'!$D$2:$D$651,$BF118,'Pres Converted'!$C$2:$C$651,"ED",'Pres Converted'!$B$2:$B$651,$BE118)</f>
        <v>12</v>
      </c>
      <c r="BN118" s="211">
        <f>SUMIFS('Pres Converted'!O$2:O$651,'Pres Converted'!$D$2:$D$651,$BF118,'Pres Converted'!$C$2:$C$651,"ED",'Pres Converted'!$B$2:$B$651,$BE118)</f>
        <v>15</v>
      </c>
      <c r="BO118" s="211">
        <f>SUMIFS('Pres Converted'!P$2:P$651,'Pres Converted'!$D$2:$D$651,$BF118,'Pres Converted'!$C$2:$C$651,"ED",'Pres Converted'!$B$2:$B$651,$BE118)</f>
        <v>1448</v>
      </c>
      <c r="BP118" s="211">
        <f>SUMIFS('Pres Converted'!Q$2:Q$651,'Pres Converted'!$D$2:$D$651,$BF118,'Pres Converted'!$C$2:$C$651,"ED",'Pres Converted'!$B$2:$B$651,$BE118)</f>
        <v>6</v>
      </c>
      <c r="BQ118" s="211">
        <f>SUMIFS('Pres Converted'!R$2:R$651,'Pres Converted'!$D$2:$D$651,$BF118,'Pres Converted'!$C$2:$C$651,"ED",'Pres Converted'!$B$2:$B$651,$BE118)</f>
        <v>6</v>
      </c>
      <c r="BR118" s="211">
        <f>BG118/SUMIF('BY HD'!$A$3:$A$42,$BE118,'BY HD'!$B$3:$B$42)</f>
        <v>1</v>
      </c>
      <c r="BS118" s="211">
        <f>$BR118*SUMIF('BY HD'!$A$3:$A$42,$BE118,'BY HD'!W$3:W$42)</f>
        <v>723</v>
      </c>
      <c r="BT118" s="211">
        <f>(DA118-SUMIF('BY HD'!$A$3:$A$42,$BE118,'BY HD'!M$3:M$42))*$BR118*SUMIF('BY HD'!$A$3:$A$42,$BE118,'BY HD'!$W$3:$W$42)+$BR118*SUMIF('BY HD'!$A$3:$A$42,$BE118,'BY HD'!X$3:X$42)</f>
        <v>240</v>
      </c>
      <c r="BU118" s="211">
        <f>(DB118-SUMIF('BY HD'!$A$3:$A$42,$BE118,'BY HD'!O$3:O$42))*$BR118*SUMIF('BY HD'!$A$3:$A$42,$BE118,'BY HD'!$W$3:$W$42)+$BR118*SUMIF('BY HD'!$A$3:$A$42,$BE118,'BY HD'!Y$3:Y$42)</f>
        <v>263</v>
      </c>
      <c r="BV118" s="211">
        <f>(DC118-SUMIF('BY HD'!$A$3:$A$42,$BE118,'BY HD'!N$3:N$42))*$BR118*SUMIF('BY HD'!$A$3:$A$42,$BE118,'BY HD'!$W$3:$W$42)+$BR118*SUMIF('BY HD'!$A$3:$A$42,$BE118,'BY HD'!Z$3:Z$42)</f>
        <v>0</v>
      </c>
      <c r="BW118" s="211">
        <f>(DD118-SUMIF('BY HD'!$A$3:$A$42,$BE118,'BY HD'!R$3:R$42))*$BR118*SUMIF('BY HD'!$A$3:$A$42,$BE118,'BY HD'!$W$3:$W$42)+$BR118*SUMIF('BY HD'!$A$3:$A$42,$BE118,'BY HD'!AA$3:AA$42)</f>
        <v>4</v>
      </c>
      <c r="BX118" s="211">
        <f>(DE118-SUMIF('BY HD'!$A$3:$A$42,$BE118,'BY HD'!S$3:S$42))*$BR118*SUMIF('BY HD'!$A$3:$A$42,$BE118,'BY HD'!$W$3:$W$42)+$BR118*SUMIF('BY HD'!$A$3:$A$42,$BE118,'BY HD'!AB$3:AB$42)</f>
        <v>0</v>
      </c>
      <c r="BY118" s="211">
        <f>(DF118-SUMIF('BY HD'!$A$3:$A$42,$BE118,'BY HD'!T$3:T$42))*$BR118*SUMIF('BY HD'!$A$3:$A$42,$BE118,'BY HD'!$W$3:$W$42)+$BR118*SUMIF('BY HD'!$A$3:$A$42,$BE118,'BY HD'!AC$3:AC$42)</f>
        <v>2</v>
      </c>
      <c r="BZ118" s="211">
        <f>(DG118-SUMIF('BY HD'!$A$3:$A$42,$BE118,'BY HD'!P$3:P$42))*$BR118*SUMIF('BY HD'!$A$3:$A$42,$BE118,'BY HD'!$W$3:$W$42)+$BR118*SUMIF('BY HD'!$A$3:$A$42,$BE118,'BY HD'!AD$3:AD$42)</f>
        <v>3</v>
      </c>
      <c r="CA118" s="211">
        <f>(DH118-SUMIF('BY HD'!$A$3:$A$42,$BE118,'BY HD'!Q$3:Q$42))*$BR118*SUMIF('BY HD'!$A$3:$A$42,$BE118,'BY HD'!$W$3:$W$42)+$BR118*SUMIF('BY HD'!$A$3:$A$42,$BE118,'BY HD'!AE$3:AE$42)</f>
        <v>208</v>
      </c>
      <c r="CB118" s="211">
        <f>(DI118-SUMIF('BY HD'!$A$3:$A$42,$BE118,'BY HD'!U$3:U$42))*$BR118*SUMIF('BY HD'!$A$3:$A$42,$BE118,'BY HD'!$W$3:$W$42)+$BR118*SUMIF('BY HD'!$A$3:$A$42,$BE118,'BY HD'!AF$3:AF$42)</f>
        <v>1</v>
      </c>
      <c r="CC118" s="211">
        <f>(DJ118-SUMIF('BY HD'!$A$3:$A$42,$BE118,'BY HD'!V$3:V$42))*$BR118*SUMIF('BY HD'!$A$3:$A$42,$BE118,'BY HD'!$W$3:$W$42)+$BR118*SUMIF('BY HD'!$A$3:$A$42,$BE118,'BY HD'!AG$3:AG$42)</f>
        <v>2</v>
      </c>
      <c r="CD118" s="211">
        <f>$BR118*SUMIF('BY HD'!$A$3:$A$42,$BE118,'BY HD'!AR$3:AR$42)</f>
        <v>820</v>
      </c>
      <c r="CE118" s="211">
        <f>(DA118-SUMIF('BY HD'!$A$3:$A$42,$BE118,'BY HD'!M$3:M$42))*$BR118*SUMIF('BY HD'!$A$3:$A$42,$BE118,'BY HD'!$AR$3:$AR$42)+$BR118*SUMIF('BY HD'!$A$3:$A$42,$BE118,'BY HD'!AS$3:AS$42)</f>
        <v>239</v>
      </c>
      <c r="CF118" s="211">
        <f>(DB118-SUMIF('BY HD'!$A$3:$A$42,$BE118,'BY HD'!O$3:O$42))*$BR118*SUMIF('BY HD'!$A$3:$A$42,$BE118,'BY HD'!$AR$3:$AR$42)+$BR118*SUMIF('BY HD'!$A$3:$A$42,$BE118,'BY HD'!AT$3:AT$42)</f>
        <v>227</v>
      </c>
      <c r="CG118" s="211">
        <f>(DC118-SUMIF('BY HD'!$A$3:$A$42,$BE118,'BY HD'!N$3:N$42))*$BR118*SUMIF('BY HD'!$A$3:$A$42,$BE118,'BY HD'!$AR$3:$AR$42)+$BR118*SUMIF('BY HD'!$A$3:$A$42,$BE118,'BY HD'!AU$3:AU$42)</f>
        <v>1</v>
      </c>
      <c r="CH118" s="211">
        <f>(DD118-SUMIF('BY HD'!$A$3:$A$42,$BE118,'BY HD'!R$3:R$42))*$BR118*SUMIF('BY HD'!$A$3:$A$42,$BE118,'BY HD'!$AR$3:$AR$42)+$BR118*SUMIF('BY HD'!$A$3:$A$42,$BE118,'BY HD'!AV$3:AV$42)</f>
        <v>8</v>
      </c>
      <c r="CI118" s="211">
        <f>(DE118-SUMIF('BY HD'!$A$3:$A$42,$BE118,'BY HD'!S$3:S$42))*$BR118*SUMIF('BY HD'!$A$3:$A$42,$BE118,'BY HD'!$AR$3:$AR$42)+$BR118*SUMIF('BY HD'!$A$3:$A$42,$BE118,'BY HD'!AW$3:AW$42)</f>
        <v>1</v>
      </c>
      <c r="CJ118" s="211">
        <f>(DF118-SUMIF('BY HD'!$A$3:$A$42,$BE118,'BY HD'!T$3:T$42))*$BR118*SUMIF('BY HD'!$A$3:$A$42,$BE118,'BY HD'!$AR$3:$AR$42)+$BR118*SUMIF('BY HD'!$A$3:$A$42,$BE118,'BY HD'!AX$3:AX$42)</f>
        <v>4</v>
      </c>
      <c r="CK118" s="211">
        <f>(DG118-SUMIF('BY HD'!$A$3:$A$42,$BE118,'BY HD'!P$3:P$42))*$BR118*SUMIF('BY HD'!$A$3:$A$42,$BE118,'BY HD'!$AR$3:$AR$42)+$BR118*SUMIF('BY HD'!$A$3:$A$42,$BE118,'BY HD'!AY$3:AY$42)</f>
        <v>1</v>
      </c>
      <c r="CL118" s="211">
        <f>(DH118-SUMIF('BY HD'!$A$3:$A$42,$BE118,'BY HD'!Q$3:Q$42))*$BR118*SUMIF('BY HD'!$A$3:$A$42,$BE118,'BY HD'!$AR$3:$AR$42)+$BR118*SUMIF('BY HD'!$A$3:$A$42,$BE118,'BY HD'!AZ$3:AZ$42)</f>
        <v>336</v>
      </c>
      <c r="CM118" s="211">
        <f>(DI118-SUMIF('BY HD'!$A$3:$A$42,$BE118,'BY HD'!U$3:U$42))*$BR118*SUMIF('BY HD'!$A$3:$A$42,$BE118,'BY HD'!$AR$3:$AR$42)+$BR118*SUMIF('BY HD'!$A$3:$A$42,$BE118,'BY HD'!BA$3:BA$42)</f>
        <v>2</v>
      </c>
      <c r="CN118" s="211">
        <f>(DJ118-SUMIF('BY HD'!$A$3:$A$42,$BE118,'BY HD'!V$3:V$42))*$BR118*SUMIF('BY HD'!$A$3:$A$42,$BE118,'BY HD'!$AR$3:$AR$42)+$BR118*SUMIF('BY HD'!$A$3:$A$42,$BE118,'BY HD'!BB$3:BB$42)</f>
        <v>1</v>
      </c>
      <c r="CO118" s="211">
        <f t="shared" si="121"/>
        <v>6340</v>
      </c>
      <c r="CP118" s="211">
        <f t="shared" si="122"/>
        <v>2223</v>
      </c>
      <c r="CQ118" s="211">
        <f t="shared" si="134"/>
        <v>1969</v>
      </c>
      <c r="CR118" s="211">
        <f t="shared" si="135"/>
        <v>8</v>
      </c>
      <c r="CS118" s="211">
        <f t="shared" si="136"/>
        <v>81</v>
      </c>
      <c r="CT118" s="211">
        <f t="shared" si="137"/>
        <v>12</v>
      </c>
      <c r="CU118" s="211">
        <f t="shared" si="138"/>
        <v>18</v>
      </c>
      <c r="CV118" s="211">
        <f t="shared" si="139"/>
        <v>19</v>
      </c>
      <c r="CW118" s="211">
        <f t="shared" si="140"/>
        <v>1992</v>
      </c>
      <c r="CX118" s="211">
        <f t="shared" si="141"/>
        <v>9</v>
      </c>
      <c r="CY118" s="211">
        <f t="shared" si="142"/>
        <v>9</v>
      </c>
      <c r="DA118" s="211">
        <f t="shared" si="123"/>
        <v>0.36356055868250992</v>
      </c>
      <c r="DB118" s="211">
        <f t="shared" si="124"/>
        <v>0.30831769856160102</v>
      </c>
      <c r="DC118" s="211">
        <f t="shared" si="125"/>
        <v>1.4592453616843861E-3</v>
      </c>
      <c r="DD118" s="211">
        <f t="shared" si="126"/>
        <v>1.4383989993746092E-2</v>
      </c>
      <c r="DE118" s="211">
        <f t="shared" si="127"/>
        <v>2.2930998540754638E-3</v>
      </c>
      <c r="DF118" s="211">
        <f t="shared" si="128"/>
        <v>2.5015634771732333E-3</v>
      </c>
      <c r="DG118" s="211">
        <f t="shared" si="129"/>
        <v>3.1269543464665416E-3</v>
      </c>
      <c r="DH118" s="211">
        <f t="shared" si="130"/>
        <v>0.30185532624557015</v>
      </c>
      <c r="DI118" s="211">
        <f t="shared" si="131"/>
        <v>1.2507817385866166E-3</v>
      </c>
      <c r="DJ118" s="211">
        <f t="shared" si="132"/>
        <v>1.2507817385866166E-3</v>
      </c>
    </row>
    <row r="119" spans="46:114" ht="13.2" x14ac:dyDescent="0.25">
      <c r="AT119"/>
      <c r="AU119"/>
      <c r="BB119" s="211"/>
      <c r="BC119" s="211"/>
      <c r="BE119" s="211" t="s">
        <v>6053</v>
      </c>
      <c r="BF119" s="211" t="s">
        <v>5931</v>
      </c>
      <c r="BG119" s="211">
        <f>SUMIFS('Pres Converted'!S$2:S$651,'Pres Converted'!$D$2:$D$651,$BF119,'Pres Converted'!$C$2:$C$651,"ED",'Pres Converted'!$B$2:$B$651,$BE119)</f>
        <v>3378</v>
      </c>
      <c r="BH119" s="211">
        <f>SUMIFS('Pres Converted'!I$2:I$651,'Pres Converted'!$D$2:$D$651,$BF119,'Pres Converted'!$C$2:$C$651,"ED",'Pres Converted'!$B$2:$B$651,$BE119)</f>
        <v>1452</v>
      </c>
      <c r="BI119" s="211">
        <f>SUMIFS('Pres Converted'!J$2:J$651,'Pres Converted'!$D$2:$D$651,$BF119,'Pres Converted'!$C$2:$C$651,"ED",'Pres Converted'!$B$2:$B$651,$BE119)</f>
        <v>773</v>
      </c>
      <c r="BJ119" s="211">
        <f>SUMIFS('Pres Converted'!K$2:K$651,'Pres Converted'!$D$2:$D$651,$BF119,'Pres Converted'!$C$2:$C$651,"ED",'Pres Converted'!$B$2:$B$651,$BE119)</f>
        <v>4</v>
      </c>
      <c r="BK119" s="211">
        <f>SUMIFS('Pres Converted'!L$2:L$651,'Pres Converted'!$D$2:$D$651,$BF119,'Pres Converted'!$C$2:$C$651,"ED",'Pres Converted'!$B$2:$B$651,$BE119)</f>
        <v>35</v>
      </c>
      <c r="BL119" s="211">
        <f>SUMIFS('Pres Converted'!M$2:M$651,'Pres Converted'!$D$2:$D$651,$BF119,'Pres Converted'!$C$2:$C$651,"ED",'Pres Converted'!$B$2:$B$651,$BE119)</f>
        <v>5</v>
      </c>
      <c r="BM119" s="211">
        <f>SUMIFS('Pres Converted'!N$2:N$651,'Pres Converted'!$D$2:$D$651,$BF119,'Pres Converted'!$C$2:$C$651,"ED",'Pres Converted'!$B$2:$B$651,$BE119)</f>
        <v>0</v>
      </c>
      <c r="BN119" s="211">
        <f>SUMIFS('Pres Converted'!O$2:O$651,'Pres Converted'!$D$2:$D$651,$BF119,'Pres Converted'!$C$2:$C$651,"ED",'Pres Converted'!$B$2:$B$651,$BE119)</f>
        <v>8</v>
      </c>
      <c r="BO119" s="211">
        <f>SUMIFS('Pres Converted'!P$2:P$651,'Pres Converted'!$D$2:$D$651,$BF119,'Pres Converted'!$C$2:$C$651,"ED",'Pres Converted'!$B$2:$B$651,$BE119)</f>
        <v>1093</v>
      </c>
      <c r="BP119" s="211">
        <f>SUMIFS('Pres Converted'!Q$2:Q$651,'Pres Converted'!$D$2:$D$651,$BF119,'Pres Converted'!$C$2:$C$651,"ED",'Pres Converted'!$B$2:$B$651,$BE119)</f>
        <v>4</v>
      </c>
      <c r="BQ119" s="211">
        <f>SUMIFS('Pres Converted'!R$2:R$651,'Pres Converted'!$D$2:$D$651,$BF119,'Pres Converted'!$C$2:$C$651,"ED",'Pres Converted'!$B$2:$B$651,$BE119)</f>
        <v>4</v>
      </c>
      <c r="BR119" s="211">
        <f>BG119/SUMIF('BY HD'!$A$3:$A$42,$BE119,'BY HD'!$B$3:$B$42)</f>
        <v>1</v>
      </c>
      <c r="BS119" s="211">
        <f>$BR119*SUMIF('BY HD'!$A$3:$A$42,$BE119,'BY HD'!W$3:W$42)</f>
        <v>1055</v>
      </c>
      <c r="BT119" s="211">
        <f>(DA119-SUMIF('BY HD'!$A$3:$A$42,$BE119,'BY HD'!M$3:M$42))*$BR119*SUMIF('BY HD'!$A$3:$A$42,$BE119,'BY HD'!$W$3:$W$42)+$BR119*SUMIF('BY HD'!$A$3:$A$42,$BE119,'BY HD'!X$3:X$42)</f>
        <v>531</v>
      </c>
      <c r="BU119" s="211">
        <f>(DB119-SUMIF('BY HD'!$A$3:$A$42,$BE119,'BY HD'!O$3:O$42))*$BR119*SUMIF('BY HD'!$A$3:$A$42,$BE119,'BY HD'!$W$3:$W$42)+$BR119*SUMIF('BY HD'!$A$3:$A$42,$BE119,'BY HD'!Y$3:Y$42)</f>
        <v>226</v>
      </c>
      <c r="BV119" s="211">
        <f>(DC119-SUMIF('BY HD'!$A$3:$A$42,$BE119,'BY HD'!N$3:N$42))*$BR119*SUMIF('BY HD'!$A$3:$A$42,$BE119,'BY HD'!$W$3:$W$42)+$BR119*SUMIF('BY HD'!$A$3:$A$42,$BE119,'BY HD'!Z$3:Z$42)</f>
        <v>1</v>
      </c>
      <c r="BW119" s="211">
        <f>(DD119-SUMIF('BY HD'!$A$3:$A$42,$BE119,'BY HD'!R$3:R$42))*$BR119*SUMIF('BY HD'!$A$3:$A$42,$BE119,'BY HD'!$W$3:$W$42)+$BR119*SUMIF('BY HD'!$A$3:$A$42,$BE119,'BY HD'!AA$3:AA$42)</f>
        <v>4</v>
      </c>
      <c r="BX119" s="211">
        <f>(DE119-SUMIF('BY HD'!$A$3:$A$42,$BE119,'BY HD'!S$3:S$42))*$BR119*SUMIF('BY HD'!$A$3:$A$42,$BE119,'BY HD'!$W$3:$W$42)+$BR119*SUMIF('BY HD'!$A$3:$A$42,$BE119,'BY HD'!AB$3:AB$42)</f>
        <v>0</v>
      </c>
      <c r="BY119" s="211">
        <f>(DF119-SUMIF('BY HD'!$A$3:$A$42,$BE119,'BY HD'!T$3:T$42))*$BR119*SUMIF('BY HD'!$A$3:$A$42,$BE119,'BY HD'!$W$3:$W$42)+$BR119*SUMIF('BY HD'!$A$3:$A$42,$BE119,'BY HD'!AC$3:AC$42)</f>
        <v>4</v>
      </c>
      <c r="BZ119" s="211">
        <f>(DG119-SUMIF('BY HD'!$A$3:$A$42,$BE119,'BY HD'!P$3:P$42))*$BR119*SUMIF('BY HD'!$A$3:$A$42,$BE119,'BY HD'!$W$3:$W$42)+$BR119*SUMIF('BY HD'!$A$3:$A$42,$BE119,'BY HD'!AD$3:AD$42)</f>
        <v>1</v>
      </c>
      <c r="CA119" s="211">
        <f>(DH119-SUMIF('BY HD'!$A$3:$A$42,$BE119,'BY HD'!Q$3:Q$42))*$BR119*SUMIF('BY HD'!$A$3:$A$42,$BE119,'BY HD'!$W$3:$W$42)+$BR119*SUMIF('BY HD'!$A$3:$A$42,$BE119,'BY HD'!AE$3:AE$42)</f>
        <v>286</v>
      </c>
      <c r="CB119" s="211">
        <f>(DI119-SUMIF('BY HD'!$A$3:$A$42,$BE119,'BY HD'!U$3:U$42))*$BR119*SUMIF('BY HD'!$A$3:$A$42,$BE119,'BY HD'!$W$3:$W$42)+$BR119*SUMIF('BY HD'!$A$3:$A$42,$BE119,'BY HD'!AF$3:AF$42)</f>
        <v>1</v>
      </c>
      <c r="CC119" s="211">
        <f>(DJ119-SUMIF('BY HD'!$A$3:$A$42,$BE119,'BY HD'!V$3:V$42))*$BR119*SUMIF('BY HD'!$A$3:$A$42,$BE119,'BY HD'!$W$3:$W$42)+$BR119*SUMIF('BY HD'!$A$3:$A$42,$BE119,'BY HD'!AG$3:AG$42)</f>
        <v>1</v>
      </c>
      <c r="CD119" s="211">
        <f>$BR119*SUMIF('BY HD'!$A$3:$A$42,$BE119,'BY HD'!AR$3:AR$42)</f>
        <v>860</v>
      </c>
      <c r="CE119" s="211">
        <f>(DA119-SUMIF('BY HD'!$A$3:$A$42,$BE119,'BY HD'!M$3:M$42))*$BR119*SUMIF('BY HD'!$A$3:$A$42,$BE119,'BY HD'!$AR$3:$AR$42)+$BR119*SUMIF('BY HD'!$A$3:$A$42,$BE119,'BY HD'!AS$3:AS$42)</f>
        <v>356</v>
      </c>
      <c r="CF119" s="211">
        <f>(DB119-SUMIF('BY HD'!$A$3:$A$42,$BE119,'BY HD'!O$3:O$42))*$BR119*SUMIF('BY HD'!$A$3:$A$42,$BE119,'BY HD'!$AR$3:$AR$42)+$BR119*SUMIF('BY HD'!$A$3:$A$42,$BE119,'BY HD'!AT$3:AT$42)</f>
        <v>151</v>
      </c>
      <c r="CG119" s="211">
        <f>(DC119-SUMIF('BY HD'!$A$3:$A$42,$BE119,'BY HD'!N$3:N$42))*$BR119*SUMIF('BY HD'!$A$3:$A$42,$BE119,'BY HD'!$AR$3:$AR$42)+$BR119*SUMIF('BY HD'!$A$3:$A$42,$BE119,'BY HD'!AU$3:AU$42)</f>
        <v>0</v>
      </c>
      <c r="CH119" s="211">
        <f>(DD119-SUMIF('BY HD'!$A$3:$A$42,$BE119,'BY HD'!R$3:R$42))*$BR119*SUMIF('BY HD'!$A$3:$A$42,$BE119,'BY HD'!$AR$3:$AR$42)+$BR119*SUMIF('BY HD'!$A$3:$A$42,$BE119,'BY HD'!AV$3:AV$42)</f>
        <v>5</v>
      </c>
      <c r="CI119" s="211">
        <f>(DE119-SUMIF('BY HD'!$A$3:$A$42,$BE119,'BY HD'!S$3:S$42))*$BR119*SUMIF('BY HD'!$A$3:$A$42,$BE119,'BY HD'!$AR$3:$AR$42)+$BR119*SUMIF('BY HD'!$A$3:$A$42,$BE119,'BY HD'!AW$3:AW$42)</f>
        <v>1</v>
      </c>
      <c r="CJ119" s="211">
        <f>(DF119-SUMIF('BY HD'!$A$3:$A$42,$BE119,'BY HD'!T$3:T$42))*$BR119*SUMIF('BY HD'!$A$3:$A$42,$BE119,'BY HD'!$AR$3:$AR$42)+$BR119*SUMIF('BY HD'!$A$3:$A$42,$BE119,'BY HD'!AX$3:AX$42)</f>
        <v>1</v>
      </c>
      <c r="CK119" s="211">
        <f>(DG119-SUMIF('BY HD'!$A$3:$A$42,$BE119,'BY HD'!P$3:P$42))*$BR119*SUMIF('BY HD'!$A$3:$A$42,$BE119,'BY HD'!$AR$3:$AR$42)+$BR119*SUMIF('BY HD'!$A$3:$A$42,$BE119,'BY HD'!AY$3:AY$42)</f>
        <v>0</v>
      </c>
      <c r="CL119" s="211">
        <f>(DH119-SUMIF('BY HD'!$A$3:$A$42,$BE119,'BY HD'!Q$3:Q$42))*$BR119*SUMIF('BY HD'!$A$3:$A$42,$BE119,'BY HD'!$AR$3:$AR$42)+$BR119*SUMIF('BY HD'!$A$3:$A$42,$BE119,'BY HD'!AZ$3:AZ$42)</f>
        <v>345</v>
      </c>
      <c r="CM119" s="211">
        <f>(DI119-SUMIF('BY HD'!$A$3:$A$42,$BE119,'BY HD'!U$3:U$42))*$BR119*SUMIF('BY HD'!$A$3:$A$42,$BE119,'BY HD'!$AR$3:$AR$42)+$BR119*SUMIF('BY HD'!$A$3:$A$42,$BE119,'BY HD'!BA$3:BA$42)</f>
        <v>0</v>
      </c>
      <c r="CN119" s="211">
        <f>(DJ119-SUMIF('BY HD'!$A$3:$A$42,$BE119,'BY HD'!V$3:V$42))*$BR119*SUMIF('BY HD'!$A$3:$A$42,$BE119,'BY HD'!$AR$3:$AR$42)+$BR119*SUMIF('BY HD'!$A$3:$A$42,$BE119,'BY HD'!BB$3:BB$42)</f>
        <v>1</v>
      </c>
      <c r="CO119" s="211">
        <f t="shared" si="121"/>
        <v>5293</v>
      </c>
      <c r="CP119" s="211">
        <f t="shared" si="122"/>
        <v>2339</v>
      </c>
      <c r="CQ119" s="211">
        <f t="shared" si="134"/>
        <v>1150</v>
      </c>
      <c r="CR119" s="211">
        <f t="shared" si="135"/>
        <v>5</v>
      </c>
      <c r="CS119" s="211">
        <f t="shared" si="136"/>
        <v>44</v>
      </c>
      <c r="CT119" s="211">
        <f t="shared" si="137"/>
        <v>6</v>
      </c>
      <c r="CU119" s="211">
        <f t="shared" si="138"/>
        <v>5</v>
      </c>
      <c r="CV119" s="211">
        <f t="shared" si="139"/>
        <v>9</v>
      </c>
      <c r="CW119" s="211">
        <f t="shared" si="140"/>
        <v>1724</v>
      </c>
      <c r="CX119" s="211">
        <f t="shared" si="141"/>
        <v>5</v>
      </c>
      <c r="CY119" s="211">
        <f t="shared" si="142"/>
        <v>6</v>
      </c>
      <c r="DA119" s="211">
        <f t="shared" si="123"/>
        <v>0.42984014209591476</v>
      </c>
      <c r="DB119" s="211">
        <f t="shared" si="124"/>
        <v>0.22883362936648904</v>
      </c>
      <c r="DC119" s="211">
        <f t="shared" si="125"/>
        <v>1.1841326228537595E-3</v>
      </c>
      <c r="DD119" s="211">
        <f t="shared" si="126"/>
        <v>1.0361160449970397E-2</v>
      </c>
      <c r="DE119" s="211">
        <f t="shared" si="127"/>
        <v>1.4801657785671995E-3</v>
      </c>
      <c r="DF119" s="211">
        <f t="shared" si="128"/>
        <v>0</v>
      </c>
      <c r="DG119" s="211">
        <f t="shared" si="129"/>
        <v>2.368265245707519E-3</v>
      </c>
      <c r="DH119" s="211">
        <f t="shared" si="130"/>
        <v>0.32356423919478983</v>
      </c>
      <c r="DI119" s="211">
        <f t="shared" si="131"/>
        <v>1.1841326228537595E-3</v>
      </c>
      <c r="DJ119" s="211">
        <f t="shared" si="132"/>
        <v>1.1841326228537595E-3</v>
      </c>
    </row>
    <row r="120" spans="46:114" ht="13.2" x14ac:dyDescent="0.25">
      <c r="AT120"/>
      <c r="AU120"/>
      <c r="BB120" s="211"/>
      <c r="BC120" s="211"/>
      <c r="BE120" s="211" t="s">
        <v>6054</v>
      </c>
      <c r="BF120" s="211" t="s">
        <v>5931</v>
      </c>
      <c r="BG120" s="211">
        <f>SUMIFS('Pres Converted'!S$2:S$651,'Pres Converted'!$D$2:$D$651,$BF120,'Pres Converted'!$C$2:$C$651,"ED",'Pres Converted'!$B$2:$B$651,$BE120)</f>
        <v>5591</v>
      </c>
      <c r="BH120" s="211">
        <f>SUMIFS('Pres Converted'!I$2:I$651,'Pres Converted'!$D$2:$D$651,$BF120,'Pres Converted'!$C$2:$C$651,"ED",'Pres Converted'!$B$2:$B$651,$BE120)</f>
        <v>2396</v>
      </c>
      <c r="BI120" s="211">
        <f>SUMIFS('Pres Converted'!J$2:J$651,'Pres Converted'!$D$2:$D$651,$BF120,'Pres Converted'!$C$2:$C$651,"ED",'Pres Converted'!$B$2:$B$651,$BE120)</f>
        <v>1333</v>
      </c>
      <c r="BJ120" s="211">
        <f>SUMIFS('Pres Converted'!K$2:K$651,'Pres Converted'!$D$2:$D$651,$BF120,'Pres Converted'!$C$2:$C$651,"ED",'Pres Converted'!$B$2:$B$651,$BE120)</f>
        <v>2</v>
      </c>
      <c r="BK120" s="211">
        <f>SUMIFS('Pres Converted'!L$2:L$651,'Pres Converted'!$D$2:$D$651,$BF120,'Pres Converted'!$C$2:$C$651,"ED",'Pres Converted'!$B$2:$B$651,$BE120)</f>
        <v>48</v>
      </c>
      <c r="BL120" s="211">
        <f>SUMIFS('Pres Converted'!M$2:M$651,'Pres Converted'!$D$2:$D$651,$BF120,'Pres Converted'!$C$2:$C$651,"ED",'Pres Converted'!$B$2:$B$651,$BE120)</f>
        <v>14</v>
      </c>
      <c r="BM120" s="211">
        <f>SUMIFS('Pres Converted'!N$2:N$651,'Pres Converted'!$D$2:$D$651,$BF120,'Pres Converted'!$C$2:$C$651,"ED",'Pres Converted'!$B$2:$B$651,$BE120)</f>
        <v>8</v>
      </c>
      <c r="BN120" s="211">
        <f>SUMIFS('Pres Converted'!O$2:O$651,'Pres Converted'!$D$2:$D$651,$BF120,'Pres Converted'!$C$2:$C$651,"ED",'Pres Converted'!$B$2:$B$651,$BE120)</f>
        <v>40</v>
      </c>
      <c r="BO120" s="211">
        <f>SUMIFS('Pres Converted'!P$2:P$651,'Pres Converted'!$D$2:$D$651,$BF120,'Pres Converted'!$C$2:$C$651,"ED",'Pres Converted'!$B$2:$B$651,$BE120)</f>
        <v>1732</v>
      </c>
      <c r="BP120" s="211">
        <f>SUMIFS('Pres Converted'!Q$2:Q$651,'Pres Converted'!$D$2:$D$651,$BF120,'Pres Converted'!$C$2:$C$651,"ED",'Pres Converted'!$B$2:$B$651,$BE120)</f>
        <v>7</v>
      </c>
      <c r="BQ120" s="211">
        <f>SUMIFS('Pres Converted'!R$2:R$651,'Pres Converted'!$D$2:$D$651,$BF120,'Pres Converted'!$C$2:$C$651,"ED",'Pres Converted'!$B$2:$B$651,$BE120)</f>
        <v>11</v>
      </c>
      <c r="BR120" s="211">
        <f>BG120/SUMIF('BY HD'!$A$3:$A$42,$BE120,'BY HD'!$B$3:$B$42)</f>
        <v>1</v>
      </c>
      <c r="BS120" s="211">
        <f>$BR120*SUMIF('BY HD'!$A$3:$A$42,$BE120,'BY HD'!W$3:W$42)</f>
        <v>971</v>
      </c>
      <c r="BT120" s="211">
        <f>(DA120-SUMIF('BY HD'!$A$3:$A$42,$BE120,'BY HD'!M$3:M$42))*$BR120*SUMIF('BY HD'!$A$3:$A$42,$BE120,'BY HD'!$W$3:$W$42)+$BR120*SUMIF('BY HD'!$A$3:$A$42,$BE120,'BY HD'!X$3:X$42)</f>
        <v>458</v>
      </c>
      <c r="BU120" s="211">
        <f>(DB120-SUMIF('BY HD'!$A$3:$A$42,$BE120,'BY HD'!O$3:O$42))*$BR120*SUMIF('BY HD'!$A$3:$A$42,$BE120,'BY HD'!$W$3:$W$42)+$BR120*SUMIF('BY HD'!$A$3:$A$42,$BE120,'BY HD'!Y$3:Y$42)</f>
        <v>255</v>
      </c>
      <c r="BV120" s="211">
        <f>(DC120-SUMIF('BY HD'!$A$3:$A$42,$BE120,'BY HD'!N$3:N$42))*$BR120*SUMIF('BY HD'!$A$3:$A$42,$BE120,'BY HD'!$W$3:$W$42)+$BR120*SUMIF('BY HD'!$A$3:$A$42,$BE120,'BY HD'!Z$3:Z$42)</f>
        <v>2</v>
      </c>
      <c r="BW120" s="211">
        <f>(DD120-SUMIF('BY HD'!$A$3:$A$42,$BE120,'BY HD'!R$3:R$42))*$BR120*SUMIF('BY HD'!$A$3:$A$42,$BE120,'BY HD'!$W$3:$W$42)+$BR120*SUMIF('BY HD'!$A$3:$A$42,$BE120,'BY HD'!AA$3:AA$42)</f>
        <v>4</v>
      </c>
      <c r="BX120" s="211">
        <f>(DE120-SUMIF('BY HD'!$A$3:$A$42,$BE120,'BY HD'!S$3:S$42))*$BR120*SUMIF('BY HD'!$A$3:$A$42,$BE120,'BY HD'!$W$3:$W$42)+$BR120*SUMIF('BY HD'!$A$3:$A$42,$BE120,'BY HD'!AB$3:AB$42)</f>
        <v>1</v>
      </c>
      <c r="BY120" s="211">
        <f>(DF120-SUMIF('BY HD'!$A$3:$A$42,$BE120,'BY HD'!T$3:T$42))*$BR120*SUMIF('BY HD'!$A$3:$A$42,$BE120,'BY HD'!$W$3:$W$42)+$BR120*SUMIF('BY HD'!$A$3:$A$42,$BE120,'BY HD'!AC$3:AC$42)</f>
        <v>1</v>
      </c>
      <c r="BZ120" s="211">
        <f>(DG120-SUMIF('BY HD'!$A$3:$A$42,$BE120,'BY HD'!P$3:P$42))*$BR120*SUMIF('BY HD'!$A$3:$A$42,$BE120,'BY HD'!$W$3:$W$42)+$BR120*SUMIF('BY HD'!$A$3:$A$42,$BE120,'BY HD'!AD$3:AD$42)</f>
        <v>7</v>
      </c>
      <c r="CA120" s="211">
        <f>(DH120-SUMIF('BY HD'!$A$3:$A$42,$BE120,'BY HD'!Q$3:Q$42))*$BR120*SUMIF('BY HD'!$A$3:$A$42,$BE120,'BY HD'!$W$3:$W$42)+$BR120*SUMIF('BY HD'!$A$3:$A$42,$BE120,'BY HD'!AE$3:AE$42)</f>
        <v>240</v>
      </c>
      <c r="CB120" s="211">
        <f>(DI120-SUMIF('BY HD'!$A$3:$A$42,$BE120,'BY HD'!U$3:U$42))*$BR120*SUMIF('BY HD'!$A$3:$A$42,$BE120,'BY HD'!$W$3:$W$42)+$BR120*SUMIF('BY HD'!$A$3:$A$42,$BE120,'BY HD'!AF$3:AF$42)</f>
        <v>1</v>
      </c>
      <c r="CC120" s="211">
        <f>(DJ120-SUMIF('BY HD'!$A$3:$A$42,$BE120,'BY HD'!V$3:V$42))*$BR120*SUMIF('BY HD'!$A$3:$A$42,$BE120,'BY HD'!$W$3:$W$42)+$BR120*SUMIF('BY HD'!$A$3:$A$42,$BE120,'BY HD'!AG$3:AG$42)</f>
        <v>2</v>
      </c>
      <c r="CD120" s="211">
        <f>$BR120*SUMIF('BY HD'!$A$3:$A$42,$BE120,'BY HD'!AR$3:AR$42)</f>
        <v>690</v>
      </c>
      <c r="CE120" s="211">
        <f>(DA120-SUMIF('BY HD'!$A$3:$A$42,$BE120,'BY HD'!M$3:M$42))*$BR120*SUMIF('BY HD'!$A$3:$A$42,$BE120,'BY HD'!$AR$3:$AR$42)+$BR120*SUMIF('BY HD'!$A$3:$A$42,$BE120,'BY HD'!AS$3:AS$42)</f>
        <v>246</v>
      </c>
      <c r="CF120" s="211">
        <f>(DB120-SUMIF('BY HD'!$A$3:$A$42,$BE120,'BY HD'!O$3:O$42))*$BR120*SUMIF('BY HD'!$A$3:$A$42,$BE120,'BY HD'!$AR$3:$AR$42)+$BR120*SUMIF('BY HD'!$A$3:$A$42,$BE120,'BY HD'!AT$3:AT$42)</f>
        <v>124</v>
      </c>
      <c r="CG120" s="211">
        <f>(DC120-SUMIF('BY HD'!$A$3:$A$42,$BE120,'BY HD'!N$3:N$42))*$BR120*SUMIF('BY HD'!$A$3:$A$42,$BE120,'BY HD'!$AR$3:$AR$42)+$BR120*SUMIF('BY HD'!$A$3:$A$42,$BE120,'BY HD'!AU$3:AU$42)</f>
        <v>1</v>
      </c>
      <c r="CH120" s="211">
        <f>(DD120-SUMIF('BY HD'!$A$3:$A$42,$BE120,'BY HD'!R$3:R$42))*$BR120*SUMIF('BY HD'!$A$3:$A$42,$BE120,'BY HD'!$AR$3:$AR$42)+$BR120*SUMIF('BY HD'!$A$3:$A$42,$BE120,'BY HD'!AV$3:AV$42)</f>
        <v>4</v>
      </c>
      <c r="CI120" s="211">
        <f>(DE120-SUMIF('BY HD'!$A$3:$A$42,$BE120,'BY HD'!S$3:S$42))*$BR120*SUMIF('BY HD'!$A$3:$A$42,$BE120,'BY HD'!$AR$3:$AR$42)+$BR120*SUMIF('BY HD'!$A$3:$A$42,$BE120,'BY HD'!AW$3:AW$42)</f>
        <v>3</v>
      </c>
      <c r="CJ120" s="211">
        <f>(DF120-SUMIF('BY HD'!$A$3:$A$42,$BE120,'BY HD'!T$3:T$42))*$BR120*SUMIF('BY HD'!$A$3:$A$42,$BE120,'BY HD'!$AR$3:$AR$42)+$BR120*SUMIF('BY HD'!$A$3:$A$42,$BE120,'BY HD'!AX$3:AX$42)</f>
        <v>2</v>
      </c>
      <c r="CK120" s="211">
        <f>(DG120-SUMIF('BY HD'!$A$3:$A$42,$BE120,'BY HD'!P$3:P$42))*$BR120*SUMIF('BY HD'!$A$3:$A$42,$BE120,'BY HD'!$AR$3:$AR$42)+$BR120*SUMIF('BY HD'!$A$3:$A$42,$BE120,'BY HD'!AY$3:AY$42)</f>
        <v>3</v>
      </c>
      <c r="CL120" s="211">
        <f>(DH120-SUMIF('BY HD'!$A$3:$A$42,$BE120,'BY HD'!Q$3:Q$42))*$BR120*SUMIF('BY HD'!$A$3:$A$42,$BE120,'BY HD'!$AR$3:$AR$42)+$BR120*SUMIF('BY HD'!$A$3:$A$42,$BE120,'BY HD'!AZ$3:AZ$42)</f>
        <v>306</v>
      </c>
      <c r="CM120" s="211">
        <f>(DI120-SUMIF('BY HD'!$A$3:$A$42,$BE120,'BY HD'!U$3:U$42))*$BR120*SUMIF('BY HD'!$A$3:$A$42,$BE120,'BY HD'!$AR$3:$AR$42)+$BR120*SUMIF('BY HD'!$A$3:$A$42,$BE120,'BY HD'!BA$3:BA$42)</f>
        <v>0</v>
      </c>
      <c r="CN120" s="211">
        <f>(DJ120-SUMIF('BY HD'!$A$3:$A$42,$BE120,'BY HD'!V$3:V$42))*$BR120*SUMIF('BY HD'!$A$3:$A$42,$BE120,'BY HD'!$AR$3:$AR$42)+$BR120*SUMIF('BY HD'!$A$3:$A$42,$BE120,'BY HD'!BB$3:BB$42)</f>
        <v>1</v>
      </c>
      <c r="CO120" s="211">
        <f t="shared" si="121"/>
        <v>7252</v>
      </c>
      <c r="CP120" s="211">
        <f t="shared" si="122"/>
        <v>3100</v>
      </c>
      <c r="CQ120" s="211">
        <f t="shared" si="134"/>
        <v>1712</v>
      </c>
      <c r="CR120" s="211">
        <f t="shared" si="135"/>
        <v>5</v>
      </c>
      <c r="CS120" s="211">
        <f t="shared" si="136"/>
        <v>56</v>
      </c>
      <c r="CT120" s="211">
        <f t="shared" si="137"/>
        <v>18</v>
      </c>
      <c r="CU120" s="211">
        <f t="shared" si="138"/>
        <v>11</v>
      </c>
      <c r="CV120" s="211">
        <f t="shared" si="139"/>
        <v>50</v>
      </c>
      <c r="CW120" s="211">
        <f t="shared" si="140"/>
        <v>2278</v>
      </c>
      <c r="CX120" s="211">
        <f t="shared" si="141"/>
        <v>8</v>
      </c>
      <c r="CY120" s="211">
        <f t="shared" si="142"/>
        <v>14</v>
      </c>
      <c r="DA120" s="211">
        <f t="shared" si="123"/>
        <v>0.42854587730280808</v>
      </c>
      <c r="DB120" s="211">
        <f t="shared" si="124"/>
        <v>0.23841888749776427</v>
      </c>
      <c r="DC120" s="211">
        <f t="shared" si="125"/>
        <v>3.5771776068681808E-4</v>
      </c>
      <c r="DD120" s="211">
        <f t="shared" si="126"/>
        <v>8.5852262564836343E-3</v>
      </c>
      <c r="DE120" s="211">
        <f t="shared" si="127"/>
        <v>2.5040243248077268E-3</v>
      </c>
      <c r="DF120" s="211">
        <f t="shared" si="128"/>
        <v>1.4308710427472723E-3</v>
      </c>
      <c r="DG120" s="211">
        <f t="shared" si="129"/>
        <v>7.1543552137363622E-3</v>
      </c>
      <c r="DH120" s="211">
        <f t="shared" si="130"/>
        <v>0.30978358075478446</v>
      </c>
      <c r="DI120" s="211">
        <f t="shared" si="131"/>
        <v>1.2520121624038634E-3</v>
      </c>
      <c r="DJ120" s="211">
        <f t="shared" si="132"/>
        <v>1.9674476837774997E-3</v>
      </c>
    </row>
    <row r="121" spans="46:114" ht="13.2" x14ac:dyDescent="0.25">
      <c r="AT121"/>
      <c r="AU121"/>
      <c r="BB121" s="211"/>
      <c r="BC121" s="211"/>
      <c r="BE121" s="211" t="s">
        <v>6055</v>
      </c>
      <c r="BF121" s="211" t="s">
        <v>5932</v>
      </c>
      <c r="BG121" s="211">
        <f>SUMIFS('Pres Converted'!S$2:S$651,'Pres Converted'!$D$2:$D$651,$BF121,'Pres Converted'!$C$2:$C$651,"ED",'Pres Converted'!$B$2:$B$651,$BE121)</f>
        <v>758</v>
      </c>
      <c r="BH121" s="211">
        <f>SUMIFS('Pres Converted'!I$2:I$651,'Pres Converted'!$D$2:$D$651,$BF121,'Pres Converted'!$C$2:$C$651,"ED",'Pres Converted'!$B$2:$B$651,$BE121)</f>
        <v>214</v>
      </c>
      <c r="BI121" s="211">
        <f>SUMIFS('Pres Converted'!J$2:J$651,'Pres Converted'!$D$2:$D$651,$BF121,'Pres Converted'!$C$2:$C$651,"ED",'Pres Converted'!$B$2:$B$651,$BE121)</f>
        <v>246</v>
      </c>
      <c r="BJ121" s="211">
        <f>SUMIFS('Pres Converted'!K$2:K$651,'Pres Converted'!$D$2:$D$651,$BF121,'Pres Converted'!$C$2:$C$651,"ED",'Pres Converted'!$B$2:$B$651,$BE121)</f>
        <v>0</v>
      </c>
      <c r="BK121" s="211">
        <f>SUMIFS('Pres Converted'!L$2:L$651,'Pres Converted'!$D$2:$D$651,$BF121,'Pres Converted'!$C$2:$C$651,"ED",'Pres Converted'!$B$2:$B$651,$BE121)</f>
        <v>5</v>
      </c>
      <c r="BL121" s="211">
        <f>SUMIFS('Pres Converted'!M$2:M$651,'Pres Converted'!$D$2:$D$651,$BF121,'Pres Converted'!$C$2:$C$651,"ED",'Pres Converted'!$B$2:$B$651,$BE121)</f>
        <v>0</v>
      </c>
      <c r="BM121" s="211">
        <f>SUMIFS('Pres Converted'!N$2:N$651,'Pres Converted'!$D$2:$D$651,$BF121,'Pres Converted'!$C$2:$C$651,"ED",'Pres Converted'!$B$2:$B$651,$BE121)</f>
        <v>2</v>
      </c>
      <c r="BN121" s="211">
        <f>SUMIFS('Pres Converted'!O$2:O$651,'Pres Converted'!$D$2:$D$651,$BF121,'Pres Converted'!$C$2:$C$651,"ED",'Pres Converted'!$B$2:$B$651,$BE121)</f>
        <v>6</v>
      </c>
      <c r="BO121" s="211">
        <f>SUMIFS('Pres Converted'!P$2:P$651,'Pres Converted'!$D$2:$D$651,$BF121,'Pres Converted'!$C$2:$C$651,"ED",'Pres Converted'!$B$2:$B$651,$BE121)</f>
        <v>284</v>
      </c>
      <c r="BP121" s="211">
        <f>SUMIFS('Pres Converted'!Q$2:Q$651,'Pres Converted'!$D$2:$D$651,$BF121,'Pres Converted'!$C$2:$C$651,"ED",'Pres Converted'!$B$2:$B$651,$BE121)</f>
        <v>1</v>
      </c>
      <c r="BQ121" s="211">
        <f>SUMIFS('Pres Converted'!R$2:R$651,'Pres Converted'!$D$2:$D$651,$BF121,'Pres Converted'!$C$2:$C$651,"ED",'Pres Converted'!$B$2:$B$651,$BE121)</f>
        <v>0</v>
      </c>
      <c r="BR121" s="211">
        <f>BG121/SUMIF('BY HD'!$A$3:$A$42,$BE121,'BY HD'!$B$3:$B$42)</f>
        <v>0.1580813347236705</v>
      </c>
      <c r="BS121" s="211">
        <f>$BR121*SUMIF('BY HD'!$A$3:$A$42,$BE121,'BY HD'!W$3:W$42)</f>
        <v>246.76496350364965</v>
      </c>
      <c r="BT121" s="211">
        <f>(DA121-SUMIF('BY HD'!$A$3:$A$42,$BE121,'BY HD'!M$3:M$42))*$BR121*SUMIF('BY HD'!$A$3:$A$42,$BE121,'BY HD'!$W$3:$W$42)+$BR121*SUMIF('BY HD'!$A$3:$A$42,$BE121,'BY HD'!X$3:X$42)</f>
        <v>84.829114877876137</v>
      </c>
      <c r="BU121" s="211">
        <f>(DB121-SUMIF('BY HD'!$A$3:$A$42,$BE121,'BY HD'!O$3:O$42))*$BR121*SUMIF('BY HD'!$A$3:$A$42,$BE121,'BY HD'!$W$3:$W$42)+$BR121*SUMIF('BY HD'!$A$3:$A$42,$BE121,'BY HD'!Y$3:Y$42)</f>
        <v>80.729689533653527</v>
      </c>
      <c r="BV121" s="211">
        <f>(DC121-SUMIF('BY HD'!$A$3:$A$42,$BE121,'BY HD'!N$3:N$42))*$BR121*SUMIF('BY HD'!$A$3:$A$42,$BE121,'BY HD'!$W$3:$W$42)+$BR121*SUMIF('BY HD'!$A$3:$A$42,$BE121,'BY HD'!Z$3:Z$42)</f>
        <v>-0.15438892398559936</v>
      </c>
      <c r="BW121" s="211">
        <f>(DD121-SUMIF('BY HD'!$A$3:$A$42,$BE121,'BY HD'!R$3:R$42))*$BR121*SUMIF('BY HD'!$A$3:$A$42,$BE121,'BY HD'!$W$3:$W$42)+$BR121*SUMIF('BY HD'!$A$3:$A$42,$BE121,'BY HD'!AA$3:AA$42)</f>
        <v>0.30446952802112925</v>
      </c>
      <c r="BX121" s="211">
        <f>(DE121-SUMIF('BY HD'!$A$3:$A$42,$BE121,'BY HD'!S$3:S$42))*$BR121*SUMIF('BY HD'!$A$3:$A$42,$BE121,'BY HD'!$W$3:$W$42)+$BR121*SUMIF('BY HD'!$A$3:$A$42,$BE121,'BY HD'!AB$3:AB$42)</f>
        <v>-0.15069651324752822</v>
      </c>
      <c r="BY121" s="211">
        <f>(DF121-SUMIF('BY HD'!$A$3:$A$42,$BE121,'BY HD'!T$3:T$42))*$BR121*SUMIF('BY HD'!$A$3:$A$42,$BE121,'BY HD'!$W$3:$W$42)+$BR121*SUMIF('BY HD'!$A$3:$A$42,$BE121,'BY HD'!AC$3:AC$42)</f>
        <v>0.19162052929222192</v>
      </c>
      <c r="BZ121" s="211">
        <f>(DG121-SUMIF('BY HD'!$A$3:$A$42,$BE121,'BY HD'!P$3:P$42))*$BR121*SUMIF('BY HD'!$A$3:$A$42,$BE121,'BY HD'!$W$3:$W$42)+$BR121*SUMIF('BY HD'!$A$3:$A$42,$BE121,'BY HD'!AD$3:AD$42)</f>
        <v>2.3908353439942767</v>
      </c>
      <c r="CA121" s="211">
        <f>(DH121-SUMIF('BY HD'!$A$3:$A$42,$BE121,'BY HD'!Q$3:Q$42))*$BR121*SUMIF('BY HD'!$A$3:$A$42,$BE121,'BY HD'!$W$3:$W$42)+$BR121*SUMIF('BY HD'!$A$3:$A$42,$BE121,'BY HD'!AE$3:AE$42)</f>
        <v>78.390620399899547</v>
      </c>
      <c r="CB121" s="211">
        <f>(DI121-SUMIF('BY HD'!$A$3:$A$42,$BE121,'BY HD'!U$3:U$42))*$BR121*SUMIF('BY HD'!$A$3:$A$42,$BE121,'BY HD'!$W$3:$W$42)+$BR121*SUMIF('BY HD'!$A$3:$A$42,$BE121,'BY HD'!AF$3:AF$42)</f>
        <v>6.8232571946142184E-2</v>
      </c>
      <c r="CC121" s="211">
        <f>(DJ121-SUMIF('BY HD'!$A$3:$A$42,$BE121,'BY HD'!V$3:V$42))*$BR121*SUMIF('BY HD'!$A$3:$A$42,$BE121,'BY HD'!$W$3:$W$42)+$BR121*SUMIF('BY HD'!$A$3:$A$42,$BE121,'BY HD'!AG$3:AG$42)</f>
        <v>0.16546615619981281</v>
      </c>
      <c r="CD121" s="211">
        <f>$BR121*SUMIF('BY HD'!$A$3:$A$42,$BE121,'BY HD'!AR$3:AR$42)</f>
        <v>130.7332638164755</v>
      </c>
      <c r="CE121" s="211">
        <f>(DA121-SUMIF('BY HD'!$A$3:$A$42,$BE121,'BY HD'!M$3:M$42))*$BR121*SUMIF('BY HD'!$A$3:$A$42,$BE121,'BY HD'!$AR$3:$AR$42)+$BR121*SUMIF('BY HD'!$A$3:$A$42,$BE121,'BY HD'!AS$3:AS$42)</f>
        <v>35.956584076435199</v>
      </c>
      <c r="CF121" s="211">
        <f>(DB121-SUMIF('BY HD'!$A$3:$A$42,$BE121,'BY HD'!O$3:O$42))*$BR121*SUMIF('BY HD'!$A$3:$A$42,$BE121,'BY HD'!$AR$3:$AR$42)+$BR121*SUMIF('BY HD'!$A$3:$A$42,$BE121,'BY HD'!AT$3:AT$42)</f>
        <v>36.166507299813745</v>
      </c>
      <c r="CG121" s="211">
        <f>(DC121-SUMIF('BY HD'!$A$3:$A$42,$BE121,'BY HD'!N$3:N$42))*$BR121*SUMIF('BY HD'!$A$3:$A$42,$BE121,'BY HD'!$AR$3:$AR$42)+$BR121*SUMIF('BY HD'!$A$3:$A$42,$BE121,'BY HD'!AU$3:AU$42)</f>
        <v>7.6287843284791143E-2</v>
      </c>
      <c r="CH121" s="211">
        <f>(DD121-SUMIF('BY HD'!$A$3:$A$42,$BE121,'BY HD'!R$3:R$42))*$BR121*SUMIF('BY HD'!$A$3:$A$42,$BE121,'BY HD'!$AR$3:$AR$42)+$BR121*SUMIF('BY HD'!$A$3:$A$42,$BE121,'BY HD'!AV$3:AV$42)</f>
        <v>1.5652004118819463</v>
      </c>
      <c r="CI121" s="211">
        <f>(DE121-SUMIF('BY HD'!$A$3:$A$42,$BE121,'BY HD'!S$3:S$42))*$BR121*SUMIF('BY HD'!$A$3:$A$42,$BE121,'BY HD'!$AR$3:$AR$42)+$BR121*SUMIF('BY HD'!$A$3:$A$42,$BE121,'BY HD'!AW$3:AW$42)</f>
        <v>-0.16358698287775872</v>
      </c>
      <c r="CJ121" s="211">
        <f>(DF121-SUMIF('BY HD'!$A$3:$A$42,$BE121,'BY HD'!T$3:T$42))*$BR121*SUMIF('BY HD'!$A$3:$A$42,$BE121,'BY HD'!$AR$3:$AR$42)+$BR121*SUMIF('BY HD'!$A$3:$A$42,$BE121,'BY HD'!AX$3:AX$42)</f>
        <v>0.3339313522841072</v>
      </c>
      <c r="CK121" s="211">
        <f>(DG121-SUMIF('BY HD'!$A$3:$A$42,$BE121,'BY HD'!P$3:P$42))*$BR121*SUMIF('BY HD'!$A$3:$A$42,$BE121,'BY HD'!$AR$3:$AR$42)+$BR121*SUMIF('BY HD'!$A$3:$A$42,$BE121,'BY HD'!AY$3:AY$42)</f>
        <v>0.99655215232238148</v>
      </c>
      <c r="CL121" s="211">
        <f>(DH121-SUMIF('BY HD'!$A$3:$A$42,$BE121,'BY HD'!Q$3:Q$42))*$BR121*SUMIF('BY HD'!$A$3:$A$42,$BE121,'BY HD'!$AR$3:$AR$42)+$BR121*SUMIF('BY HD'!$A$3:$A$42,$BE121,'BY HD'!AZ$3:AZ$42)</f>
        <v>55.296900468749499</v>
      </c>
      <c r="CM121" s="211">
        <f>(DI121-SUMIF('BY HD'!$A$3:$A$42,$BE121,'BY HD'!U$3:U$42))*$BR121*SUMIF('BY HD'!$A$3:$A$42,$BE121,'BY HD'!$AR$3:$AR$42)+$BR121*SUMIF('BY HD'!$A$3:$A$42,$BE121,'BY HD'!BA$3:BA$42)</f>
        <v>0.19423017328834674</v>
      </c>
      <c r="CN121" s="211">
        <f>(DJ121-SUMIF('BY HD'!$A$3:$A$42,$BE121,'BY HD'!V$3:V$42))*$BR121*SUMIF('BY HD'!$A$3:$A$42,$BE121,'BY HD'!$AR$3:$AR$42)+$BR121*SUMIF('BY HD'!$A$3:$A$42,$BE121,'BY HD'!BB$3:BB$42)</f>
        <v>0.31065702129325279</v>
      </c>
      <c r="CO121" s="211">
        <f t="shared" si="121"/>
        <v>1135.4982273201251</v>
      </c>
      <c r="CP121" s="211">
        <f t="shared" si="122"/>
        <v>334.78569895431133</v>
      </c>
      <c r="CQ121" s="211">
        <f t="shared" si="134"/>
        <v>362.89619683346729</v>
      </c>
      <c r="CR121" s="211">
        <f t="shared" si="135"/>
        <v>-7.810108070080822E-2</v>
      </c>
      <c r="CS121" s="211">
        <f t="shared" si="136"/>
        <v>6.8696699399030754</v>
      </c>
      <c r="CT121" s="211">
        <f t="shared" si="137"/>
        <v>-0.31428349612528694</v>
      </c>
      <c r="CU121" s="211">
        <f t="shared" si="138"/>
        <v>2.5255518815763294</v>
      </c>
      <c r="CV121" s="211">
        <f t="shared" si="139"/>
        <v>9.3873874963166593</v>
      </c>
      <c r="CW121" s="211">
        <f t="shared" si="140"/>
        <v>417.68752086864902</v>
      </c>
      <c r="CX121" s="211">
        <f t="shared" si="141"/>
        <v>1.262462745234489</v>
      </c>
      <c r="CY121" s="211">
        <f t="shared" si="142"/>
        <v>0.4761231774930656</v>
      </c>
      <c r="DA121" s="211">
        <f t="shared" si="123"/>
        <v>0.28232189973614774</v>
      </c>
      <c r="DB121" s="211">
        <f t="shared" si="124"/>
        <v>0.32453825857519791</v>
      </c>
      <c r="DC121" s="211">
        <f t="shared" si="125"/>
        <v>0</v>
      </c>
      <c r="DD121" s="211">
        <f t="shared" si="126"/>
        <v>6.5963060686015833E-3</v>
      </c>
      <c r="DE121" s="211">
        <f t="shared" si="127"/>
        <v>0</v>
      </c>
      <c r="DF121" s="211">
        <f t="shared" si="128"/>
        <v>2.6385224274406332E-3</v>
      </c>
      <c r="DG121" s="211">
        <f t="shared" si="129"/>
        <v>7.9155672823219003E-3</v>
      </c>
      <c r="DH121" s="211">
        <f t="shared" si="130"/>
        <v>0.37467018469656993</v>
      </c>
      <c r="DI121" s="211">
        <f t="shared" si="131"/>
        <v>1.3192612137203166E-3</v>
      </c>
      <c r="DJ121" s="211">
        <f t="shared" si="132"/>
        <v>0</v>
      </c>
    </row>
    <row r="122" spans="46:114" ht="13.2" x14ac:dyDescent="0.25">
      <c r="AT122"/>
      <c r="AU122"/>
      <c r="BC122" s="216"/>
      <c r="BE122">
        <v>34</v>
      </c>
      <c r="BF122" s="216" t="s">
        <v>5935</v>
      </c>
      <c r="BG122" s="211">
        <f>SUMIFS('Pres Converted'!S$2:S$651,'Pres Converted'!$D$2:$D$651,$BF122,'Pres Converted'!$C$2:$C$651,"ED",'Pres Converted'!$B$2:$B$651,$BE122)</f>
        <v>296</v>
      </c>
      <c r="BH122" s="211">
        <f>SUMIFS('Pres Converted'!I$2:I$651,'Pres Converted'!$D$2:$D$651,$BF122,'Pres Converted'!$C$2:$C$651,"ED",'Pres Converted'!$B$2:$B$651,$BE122)</f>
        <v>96</v>
      </c>
      <c r="BI122" s="211">
        <f>SUMIFS('Pres Converted'!J$2:J$651,'Pres Converted'!$D$2:$D$651,$BF122,'Pres Converted'!$C$2:$C$651,"ED",'Pres Converted'!$B$2:$B$651,$BE122)</f>
        <v>73</v>
      </c>
      <c r="BJ122" s="211">
        <f>SUMIFS('Pres Converted'!K$2:K$651,'Pres Converted'!$D$2:$D$651,$BF122,'Pres Converted'!$C$2:$C$651,"ED",'Pres Converted'!$B$2:$B$651,$BE122)</f>
        <v>1</v>
      </c>
      <c r="BK122" s="211">
        <f>SUMIFS('Pres Converted'!L$2:L$651,'Pres Converted'!$D$2:$D$651,$BF122,'Pres Converted'!$C$2:$C$651,"ED",'Pres Converted'!$B$2:$B$651,$BE122)</f>
        <v>3</v>
      </c>
      <c r="BL122" s="211">
        <f>SUMIFS('Pres Converted'!M$2:M$651,'Pres Converted'!$D$2:$D$651,$BF122,'Pres Converted'!$C$2:$C$651,"ED",'Pres Converted'!$B$2:$B$651,$BE122)</f>
        <v>1</v>
      </c>
      <c r="BM122" s="211">
        <f>SUMIFS('Pres Converted'!N$2:N$651,'Pres Converted'!$D$2:$D$651,$BF122,'Pres Converted'!$C$2:$C$651,"ED",'Pres Converted'!$B$2:$B$651,$BE122)</f>
        <v>5</v>
      </c>
      <c r="BN122" s="211">
        <f>SUMIFS('Pres Converted'!O$2:O$651,'Pres Converted'!$D$2:$D$651,$BF122,'Pres Converted'!$C$2:$C$651,"ED",'Pres Converted'!$B$2:$B$651,$BE122)</f>
        <v>0</v>
      </c>
      <c r="BO122" s="211">
        <f>SUMIFS('Pres Converted'!P$2:P$651,'Pres Converted'!$D$2:$D$651,$BF122,'Pres Converted'!$C$2:$C$651,"ED",'Pres Converted'!$B$2:$B$651,$BE122)</f>
        <v>115</v>
      </c>
      <c r="BP122" s="211">
        <f>SUMIFS('Pres Converted'!Q$2:Q$651,'Pres Converted'!$D$2:$D$651,$BF122,'Pres Converted'!$C$2:$C$651,"ED",'Pres Converted'!$B$2:$B$651,$BE122)</f>
        <v>2</v>
      </c>
      <c r="BQ122" s="211">
        <f>SUMIFS('Pres Converted'!R$2:R$651,'Pres Converted'!$D$2:$D$651,$BF122,'Pres Converted'!$C$2:$C$651,"ED",'Pres Converted'!$B$2:$B$651,$BE122)</f>
        <v>0</v>
      </c>
      <c r="BR122" s="211">
        <f>BG122/SUMIF('BY HD'!$A$3:$A$42,$BE122,'BY HD'!$B$3:$B$42)</f>
        <v>6.1730969760166843E-2</v>
      </c>
      <c r="BS122" s="211">
        <f>$BR122*SUMIF('BY HD'!$A$3:$A$42,$BE122,'BY HD'!W$3:W$42)</f>
        <v>96.362043795620437</v>
      </c>
      <c r="BT122" s="211">
        <f>(DA122-SUMIF('BY HD'!$A$3:$A$42,$BE122,'BY HD'!M$3:M$42))*$BR122*SUMIF('BY HD'!$A$3:$A$42,$BE122,'BY HD'!$W$3:$W$42)+$BR122*SUMIF('BY HD'!$A$3:$A$42,$BE122,'BY HD'!X$3:X$42)</f>
        <v>37.173320749259801</v>
      </c>
      <c r="BU122" s="211">
        <f>(DB122-SUMIF('BY HD'!$A$3:$A$42,$BE122,'BY HD'!O$3:O$42))*$BR122*SUMIF('BY HD'!$A$3:$A$42,$BE122,'BY HD'!$W$3:$W$42)+$BR122*SUMIF('BY HD'!$A$3:$A$42,$BE122,'BY HD'!Y$3:Y$42)</f>
        <v>24.016843883911921</v>
      </c>
      <c r="BV122" s="211">
        <f>(DC122-SUMIF('BY HD'!$A$3:$A$42,$BE122,'BY HD'!N$3:N$42))*$BR122*SUMIF('BY HD'!$A$3:$A$42,$BE122,'BY HD'!$W$3:$W$42)+$BR122*SUMIF('BY HD'!$A$3:$A$42,$BE122,'BY HD'!Z$3:Z$42)</f>
        <v>0.26525836675977871</v>
      </c>
      <c r="BW122" s="211">
        <f>(DD122-SUMIF('BY HD'!$A$3:$A$42,$BE122,'BY HD'!R$3:R$42))*$BR122*SUMIF('BY HD'!$A$3:$A$42,$BE122,'BY HD'!$W$3:$W$42)+$BR122*SUMIF('BY HD'!$A$3:$A$42,$BE122,'BY HD'!AA$3:AA$42)</f>
        <v>0.45990455386161083</v>
      </c>
      <c r="BX122" s="211">
        <f>(DE122-SUMIF('BY HD'!$A$3:$A$42,$BE122,'BY HD'!S$3:S$42))*$BR122*SUMIF('BY HD'!$A$3:$A$42,$BE122,'BY HD'!$W$3:$W$42)+$BR122*SUMIF('BY HD'!$A$3:$A$42,$BE122,'BY HD'!AB$3:AB$42)</f>
        <v>0.26670025802424974</v>
      </c>
      <c r="BY122" s="211">
        <f>(DF122-SUMIF('BY HD'!$A$3:$A$42,$BE122,'BY HD'!T$3:T$42))*$BR122*SUMIF('BY HD'!$A$3:$A$42,$BE122,'BY HD'!$W$3:$W$42)+$BR122*SUMIF('BY HD'!$A$3:$A$42,$BE122,'BY HD'!AC$3:AC$42)</f>
        <v>1.4483118820547562</v>
      </c>
      <c r="BZ122" s="211">
        <f>(DG122-SUMIF('BY HD'!$A$3:$A$42,$BE122,'BY HD'!P$3:P$42))*$BR122*SUMIF('BY HD'!$A$3:$A$42,$BE122,'BY HD'!$W$3:$W$42)+$BR122*SUMIF('BY HD'!$A$3:$A$42,$BE122,'BY HD'!AD$3:AD$42)</f>
        <v>0.17086411483981945</v>
      </c>
      <c r="CA122" s="211">
        <f>(DH122-SUMIF('BY HD'!$A$3:$A$42,$BE122,'BY HD'!Q$3:Q$42))*$BR122*SUMIF('BY HD'!$A$3:$A$42,$BE122,'BY HD'!$W$3:$W$42)+$BR122*SUMIF('BY HD'!$A$3:$A$42,$BE122,'BY HD'!AE$3:AE$42)</f>
        <v>31.945612141601273</v>
      </c>
      <c r="CB122" s="211">
        <f>(DI122-SUMIF('BY HD'!$A$3:$A$42,$BE122,'BY HD'!U$3:U$42))*$BR122*SUMIF('BY HD'!$A$3:$A$42,$BE122,'BY HD'!$W$3:$W$42)+$BR122*SUMIF('BY HD'!$A$3:$A$42,$BE122,'BY HD'!AF$3:AF$42)</f>
        <v>0.55061309301812256</v>
      </c>
      <c r="CC122" s="211">
        <f>(DJ122-SUMIF('BY HD'!$A$3:$A$42,$BE122,'BY HD'!V$3:V$42))*$BR122*SUMIF('BY HD'!$A$3:$A$42,$BE122,'BY HD'!$W$3:$W$42)+$BR122*SUMIF('BY HD'!$A$3:$A$42,$BE122,'BY HD'!AG$3:AG$42)</f>
        <v>6.4614752289108943E-2</v>
      </c>
      <c r="CD122" s="211">
        <f>$BR122*SUMIF('BY HD'!$A$3:$A$42,$BE122,'BY HD'!AR$3:AR$42)</f>
        <v>51.051511991657982</v>
      </c>
      <c r="CE122" s="211">
        <f>(DA122-SUMIF('BY HD'!$A$3:$A$42,$BE122,'BY HD'!M$3:M$42))*$BR122*SUMIF('BY HD'!$A$3:$A$42,$BE122,'BY HD'!$AR$3:$AR$42)+$BR122*SUMIF('BY HD'!$A$3:$A$42,$BE122,'BY HD'!AS$3:AS$42)</f>
        <v>16.185380800516704</v>
      </c>
      <c r="CF122" s="211">
        <f>(DB122-SUMIF('BY HD'!$A$3:$A$42,$BE122,'BY HD'!O$3:O$42))*$BR122*SUMIF('BY HD'!$A$3:$A$42,$BE122,'BY HD'!$AR$3:$AR$42)+$BR122*SUMIF('BY HD'!$A$3:$A$42,$BE122,'BY HD'!AT$3:AT$42)</f>
        <v>10.145306687862423</v>
      </c>
      <c r="CG122" s="211">
        <f>(DC122-SUMIF('BY HD'!$A$3:$A$42,$BE122,'BY HD'!N$3:N$42))*$BR122*SUMIF('BY HD'!$A$3:$A$42,$BE122,'BY HD'!$AR$3:$AR$42)+$BR122*SUMIF('BY HD'!$A$3:$A$42,$BE122,'BY HD'!AU$3:AU$42)</f>
        <v>0.2022618277424455</v>
      </c>
      <c r="CH122" s="211">
        <f>(DD122-SUMIF('BY HD'!$A$3:$A$42,$BE122,'BY HD'!R$3:R$42))*$BR122*SUMIF('BY HD'!$A$3:$A$42,$BE122,'BY HD'!$AR$3:$AR$42)+$BR122*SUMIF('BY HD'!$A$3:$A$42,$BE122,'BY HD'!AV$3:AV$42)</f>
        <v>0.79187540027466052</v>
      </c>
      <c r="CI122" s="211">
        <f>(DE122-SUMIF('BY HD'!$A$3:$A$42,$BE122,'BY HD'!S$3:S$42))*$BR122*SUMIF('BY HD'!$A$3:$A$42,$BE122,'BY HD'!$AR$3:$AR$42)+$BR122*SUMIF('BY HD'!$A$3:$A$42,$BE122,'BY HD'!AW$3:AW$42)</f>
        <v>0.10859039166841547</v>
      </c>
      <c r="CJ122" s="211">
        <f>(DF122-SUMIF('BY HD'!$A$3:$A$42,$BE122,'BY HD'!T$3:T$42))*$BR122*SUMIF('BY HD'!$A$3:$A$42,$BE122,'BY HD'!$AR$3:$AR$42)+$BR122*SUMIF('BY HD'!$A$3:$A$42,$BE122,'BY HD'!AX$3:AX$42)</f>
        <v>0.85805669574559018</v>
      </c>
      <c r="CK122" s="211">
        <f>(DG122-SUMIF('BY HD'!$A$3:$A$42,$BE122,'BY HD'!P$3:P$42))*$BR122*SUMIF('BY HD'!$A$3:$A$42,$BE122,'BY HD'!$AR$3:$AR$42)+$BR122*SUMIF('BY HD'!$A$3:$A$42,$BE122,'BY HD'!AY$3:AY$42)</f>
        <v>-1.4946747839740093E-2</v>
      </c>
      <c r="CL122" s="211">
        <f>(DH122-SUMIF('BY HD'!$A$3:$A$42,$BE122,'BY HD'!Q$3:Q$42))*$BR122*SUMIF('BY HD'!$A$3:$A$42,$BE122,'BY HD'!$AR$3:$AR$42)+$BR122*SUMIF('BY HD'!$A$3:$A$42,$BE122,'BY HD'!AZ$3:AZ$42)</f>
        <v>22.30023545120536</v>
      </c>
      <c r="CM122" s="211">
        <f>(DI122-SUMIF('BY HD'!$A$3:$A$42,$BE122,'BY HD'!U$3:U$42))*$BR122*SUMIF('BY HD'!$A$3:$A$42,$BE122,'BY HD'!$AR$3:$AR$42)+$BR122*SUMIF('BY HD'!$A$3:$A$42,$BE122,'BY HD'!BA$3:BA$42)</f>
        <v>0.35343950782934519</v>
      </c>
      <c r="CN122" s="211">
        <f>(DJ122-SUMIF('BY HD'!$A$3:$A$42,$BE122,'BY HD'!V$3:V$42))*$BR122*SUMIF('BY HD'!$A$3:$A$42,$BE122,'BY HD'!$AR$3:$AR$42)+$BR122*SUMIF('BY HD'!$A$3:$A$42,$BE122,'BY HD'!BB$3:BB$42)</f>
        <v>0.12131197665277417</v>
      </c>
      <c r="CO122" s="211">
        <f t="shared" si="121"/>
        <v>443.41355578727843</v>
      </c>
      <c r="CP122" s="211">
        <f t="shared" si="122"/>
        <v>149.3587015497765</v>
      </c>
      <c r="CQ122" s="211">
        <f t="shared" si="134"/>
        <v>107.16215057177435</v>
      </c>
      <c r="CR122" s="211">
        <f t="shared" si="135"/>
        <v>1.4675201945022243</v>
      </c>
      <c r="CS122" s="211">
        <f t="shared" si="136"/>
        <v>4.2517799541362713</v>
      </c>
      <c r="CT122" s="211">
        <f t="shared" si="137"/>
        <v>1.3752906496926651</v>
      </c>
      <c r="CU122" s="211">
        <f t="shared" si="138"/>
        <v>7.3063685778003462</v>
      </c>
      <c r="CV122" s="211">
        <f t="shared" si="139"/>
        <v>0.15591736700007935</v>
      </c>
      <c r="CW122" s="211">
        <f t="shared" si="140"/>
        <v>169.24584759280663</v>
      </c>
      <c r="CX122" s="211">
        <f t="shared" si="141"/>
        <v>2.9040526008474679</v>
      </c>
      <c r="CY122" s="211">
        <f t="shared" si="142"/>
        <v>0.18592672894188311</v>
      </c>
      <c r="DA122" s="211">
        <f t="shared" si="123"/>
        <v>0.32432432432432434</v>
      </c>
      <c r="DB122" s="211">
        <f t="shared" si="124"/>
        <v>0.24662162162162163</v>
      </c>
      <c r="DC122" s="211">
        <f t="shared" si="125"/>
        <v>3.3783783783783786E-3</v>
      </c>
      <c r="DD122" s="211">
        <f t="shared" si="126"/>
        <v>1.0135135135135136E-2</v>
      </c>
      <c r="DE122" s="211">
        <f t="shared" si="127"/>
        <v>3.3783783783783786E-3</v>
      </c>
      <c r="DF122" s="211">
        <f t="shared" si="128"/>
        <v>1.6891891891891893E-2</v>
      </c>
      <c r="DG122" s="211">
        <f t="shared" si="129"/>
        <v>0</v>
      </c>
      <c r="DH122" s="211">
        <f t="shared" si="130"/>
        <v>0.38851351351351349</v>
      </c>
      <c r="DI122" s="211">
        <f t="shared" si="131"/>
        <v>6.7567567567567571E-3</v>
      </c>
      <c r="DJ122" s="211">
        <f t="shared" si="132"/>
        <v>0</v>
      </c>
    </row>
    <row r="123" spans="46:114" ht="13.2" x14ac:dyDescent="0.25">
      <c r="AT123"/>
      <c r="AU123"/>
      <c r="BB123" s="211"/>
      <c r="BC123" s="211"/>
      <c r="BE123" s="211" t="s">
        <v>6055</v>
      </c>
      <c r="BF123" s="211" t="s">
        <v>5931</v>
      </c>
      <c r="BG123" s="211">
        <f>SUMIFS('Pres Converted'!S$2:S$651,'Pres Converted'!$D$2:$D$651,$BF123,'Pres Converted'!$C$2:$C$651,"ED",'Pres Converted'!$B$2:$B$651,$BE123)</f>
        <v>3741</v>
      </c>
      <c r="BH123" s="211">
        <f>SUMIFS('Pres Converted'!I$2:I$651,'Pres Converted'!$D$2:$D$651,$BF123,'Pres Converted'!$C$2:$C$651,"ED",'Pres Converted'!$B$2:$B$651,$BE123)</f>
        <v>1905</v>
      </c>
      <c r="BI123" s="211">
        <f>SUMIFS('Pres Converted'!J$2:J$651,'Pres Converted'!$D$2:$D$651,$BF123,'Pres Converted'!$C$2:$C$651,"ED",'Pres Converted'!$B$2:$B$651,$BE123)</f>
        <v>676</v>
      </c>
      <c r="BJ123" s="211">
        <f>SUMIFS('Pres Converted'!K$2:K$651,'Pres Converted'!$D$2:$D$651,$BF123,'Pres Converted'!$C$2:$C$651,"ED",'Pres Converted'!$B$2:$B$651,$BE123)</f>
        <v>2</v>
      </c>
      <c r="BK123" s="211">
        <f>SUMIFS('Pres Converted'!L$2:L$651,'Pres Converted'!$D$2:$D$651,$BF123,'Pres Converted'!$C$2:$C$651,"ED",'Pres Converted'!$B$2:$B$651,$BE123)</f>
        <v>30</v>
      </c>
      <c r="BL123" s="211">
        <f>SUMIFS('Pres Converted'!M$2:M$651,'Pres Converted'!$D$2:$D$651,$BF123,'Pres Converted'!$C$2:$C$651,"ED",'Pres Converted'!$B$2:$B$651,$BE123)</f>
        <v>5</v>
      </c>
      <c r="BM123" s="211">
        <f>SUMIFS('Pres Converted'!N$2:N$651,'Pres Converted'!$D$2:$D$651,$BF123,'Pres Converted'!$C$2:$C$651,"ED",'Pres Converted'!$B$2:$B$651,$BE123)</f>
        <v>5</v>
      </c>
      <c r="BN123" s="211">
        <f>SUMIFS('Pres Converted'!O$2:O$651,'Pres Converted'!$D$2:$D$651,$BF123,'Pres Converted'!$C$2:$C$651,"ED",'Pres Converted'!$B$2:$B$651,$BE123)</f>
        <v>7</v>
      </c>
      <c r="BO123" s="211">
        <f>SUMIFS('Pres Converted'!P$2:P$651,'Pres Converted'!$D$2:$D$651,$BF123,'Pres Converted'!$C$2:$C$651,"ED",'Pres Converted'!$B$2:$B$651,$BE123)</f>
        <v>1103</v>
      </c>
      <c r="BP123" s="211">
        <f>SUMIFS('Pres Converted'!Q$2:Q$651,'Pres Converted'!$D$2:$D$651,$BF123,'Pres Converted'!$C$2:$C$651,"ED",'Pres Converted'!$B$2:$B$651,$BE123)</f>
        <v>2</v>
      </c>
      <c r="BQ123" s="211">
        <f>SUMIFS('Pres Converted'!R$2:R$651,'Pres Converted'!$D$2:$D$651,$BF123,'Pres Converted'!$C$2:$C$651,"ED",'Pres Converted'!$B$2:$B$651,$BE123)</f>
        <v>6</v>
      </c>
      <c r="BR123" s="211">
        <f>BG123/SUMIF('BY HD'!$A$3:$A$42,$BE123,'BY HD'!$B$3:$B$42)</f>
        <v>0.78018769551616263</v>
      </c>
      <c r="BS123" s="211">
        <f>$BR123*SUMIF('BY HD'!$A$3:$A$42,$BE123,'BY HD'!W$3:W$42)</f>
        <v>1217.8729927007298</v>
      </c>
      <c r="BT123" s="211">
        <f>(DA123-SUMIF('BY HD'!$A$3:$A$42,$BE123,'BY HD'!M$3:M$42))*$BR123*SUMIF('BY HD'!$A$3:$A$42,$BE123,'BY HD'!$W$3:$W$42)+$BR123*SUMIF('BY HD'!$A$3:$A$42,$BE123,'BY HD'!X$3:X$42)</f>
        <v>694.99756437286408</v>
      </c>
      <c r="BU123" s="211">
        <f>(DB123-SUMIF('BY HD'!$A$3:$A$42,$BE123,'BY HD'!O$3:O$42))*$BR123*SUMIF('BY HD'!$A$3:$A$42,$BE123,'BY HD'!$W$3:$W$42)+$BR123*SUMIF('BY HD'!$A$3:$A$42,$BE123,'BY HD'!Y$3:Y$42)</f>
        <v>223.25346658243456</v>
      </c>
      <c r="BV123" s="211">
        <f>(DC123-SUMIF('BY HD'!$A$3:$A$42,$BE123,'BY HD'!N$3:N$42))*$BR123*SUMIF('BY HD'!$A$3:$A$42,$BE123,'BY HD'!$W$3:$W$42)+$BR123*SUMIF('BY HD'!$A$3:$A$42,$BE123,'BY HD'!Z$3:Z$42)</f>
        <v>-0.11086944277417936</v>
      </c>
      <c r="BW123" s="211">
        <f>(DD123-SUMIF('BY HD'!$A$3:$A$42,$BE123,'BY HD'!R$3:R$42))*$BR123*SUMIF('BY HD'!$A$3:$A$42,$BE123,'BY HD'!$W$3:$W$42)+$BR123*SUMIF('BY HD'!$A$3:$A$42,$BE123,'BY HD'!AA$3:AA$42)</f>
        <v>3.2356259181172602</v>
      </c>
      <c r="BX123" s="211">
        <f>(DE123-SUMIF('BY HD'!$A$3:$A$42,$BE123,'BY HD'!S$3:S$42))*$BR123*SUMIF('BY HD'!$A$3:$A$42,$BE123,'BY HD'!$W$3:$W$42)+$BR123*SUMIF('BY HD'!$A$3:$A$42,$BE123,'BY HD'!AB$3:AB$42)</f>
        <v>0.88399625522327829</v>
      </c>
      <c r="BY123" s="211">
        <f>(DF123-SUMIF('BY HD'!$A$3:$A$42,$BE123,'BY HD'!T$3:T$42))*$BR123*SUMIF('BY HD'!$A$3:$A$42,$BE123,'BY HD'!$W$3:$W$42)+$BR123*SUMIF('BY HD'!$A$3:$A$42,$BE123,'BY HD'!AC$3:AC$42)</f>
        <v>-0.63993241134697798</v>
      </c>
      <c r="BZ123" s="211">
        <f>(DG123-SUMIF('BY HD'!$A$3:$A$42,$BE123,'BY HD'!P$3:P$42))*$BR123*SUMIF('BY HD'!$A$3:$A$42,$BE123,'BY HD'!$W$3:$W$42)+$BR123*SUMIF('BY HD'!$A$3:$A$42,$BE123,'BY HD'!AD$3:AD$42)</f>
        <v>4.438300541165904</v>
      </c>
      <c r="CA123" s="211">
        <f>(DH123-SUMIF('BY HD'!$A$3:$A$42,$BE123,'BY HD'!Q$3:Q$42))*$BR123*SUMIF('BY HD'!$A$3:$A$42,$BE123,'BY HD'!$W$3:$W$42)+$BR123*SUMIF('BY HD'!$A$3:$A$42,$BE123,'BY HD'!AE$3:AE$42)</f>
        <v>289.66376745849914</v>
      </c>
      <c r="CB123" s="211">
        <f>(DI123-SUMIF('BY HD'!$A$3:$A$42,$BE123,'BY HD'!U$3:U$42))*$BR123*SUMIF('BY HD'!$A$3:$A$42,$BE123,'BY HD'!$W$3:$W$42)+$BR123*SUMIF('BY HD'!$A$3:$A$42,$BE123,'BY HD'!AF$3:AF$42)</f>
        <v>-0.61884566496426485</v>
      </c>
      <c r="CC123" s="211">
        <f>(DJ123-SUMIF('BY HD'!$A$3:$A$42,$BE123,'BY HD'!V$3:V$42))*$BR123*SUMIF('BY HD'!$A$3:$A$42,$BE123,'BY HD'!$W$3:$W$42)+$BR123*SUMIF('BY HD'!$A$3:$A$42,$BE123,'BY HD'!AG$3:AG$42)</f>
        <v>2.7699190915110781</v>
      </c>
      <c r="CD123" s="211">
        <f>$BR123*SUMIF('BY HD'!$A$3:$A$42,$BE123,'BY HD'!AR$3:AR$42)</f>
        <v>645.21522419186647</v>
      </c>
      <c r="CE123" s="211">
        <f>(DA123-SUMIF('BY HD'!$A$3:$A$42,$BE123,'BY HD'!M$3:M$42))*$BR123*SUMIF('BY HD'!$A$3:$A$42,$BE123,'BY HD'!$AR$3:$AR$42)+$BR123*SUMIF('BY HD'!$A$3:$A$42,$BE123,'BY HD'!AS$3:AS$42)</f>
        <v>323.85803512304807</v>
      </c>
      <c r="CF123" s="211">
        <f>(DB123-SUMIF('BY HD'!$A$3:$A$42,$BE123,'BY HD'!O$3:O$42))*$BR123*SUMIF('BY HD'!$A$3:$A$42,$BE123,'BY HD'!$AR$3:$AR$42)+$BR123*SUMIF('BY HD'!$A$3:$A$42,$BE123,'BY HD'!AT$3:AT$42)</f>
        <v>85.688186012323825</v>
      </c>
      <c r="CG123" s="211">
        <f>(DC123-SUMIF('BY HD'!$A$3:$A$42,$BE123,'BY HD'!N$3:N$42))*$BR123*SUMIF('BY HD'!$A$3:$A$42,$BE123,'BY HD'!$AR$3:$AR$42)+$BR123*SUMIF('BY HD'!$A$3:$A$42,$BE123,'BY HD'!AU$3:AU$42)</f>
        <v>0.72145032897276329</v>
      </c>
      <c r="CH123" s="211">
        <f>(DD123-SUMIF('BY HD'!$A$3:$A$42,$BE123,'BY HD'!R$3:R$42))*$BR123*SUMIF('BY HD'!$A$3:$A$42,$BE123,'BY HD'!$AR$3:$AR$42)+$BR123*SUMIF('BY HD'!$A$3:$A$42,$BE123,'BY HD'!AV$3:AV$42)</f>
        <v>8.6429241878433949</v>
      </c>
      <c r="CI123" s="211">
        <f>(DE123-SUMIF('BY HD'!$A$3:$A$42,$BE123,'BY HD'!S$3:S$42))*$BR123*SUMIF('BY HD'!$A$3:$A$42,$BE123,'BY HD'!$AR$3:$AR$42)+$BR123*SUMIF('BY HD'!$A$3:$A$42,$BE123,'BY HD'!AW$3:AW$42)</f>
        <v>5.4996591209343179E-2</v>
      </c>
      <c r="CJ123" s="211">
        <f>(DF123-SUMIF('BY HD'!$A$3:$A$42,$BE123,'BY HD'!T$3:T$42))*$BR123*SUMIF('BY HD'!$A$3:$A$42,$BE123,'BY HD'!$AR$3:$AR$42)+$BR123*SUMIF('BY HD'!$A$3:$A$42,$BE123,'BY HD'!AX$3:AX$42)</f>
        <v>0.80801195197030262</v>
      </c>
      <c r="CK123" s="211">
        <f>(DG123-SUMIF('BY HD'!$A$3:$A$42,$BE123,'BY HD'!P$3:P$42))*$BR123*SUMIF('BY HD'!$A$3:$A$42,$BE123,'BY HD'!$AR$3:$AR$42)+$BR123*SUMIF('BY HD'!$A$3:$A$42,$BE123,'BY HD'!AY$3:AY$42)</f>
        <v>1.0183945955173588</v>
      </c>
      <c r="CL123" s="211">
        <f>(DH123-SUMIF('BY HD'!$A$3:$A$42,$BE123,'BY HD'!Q$3:Q$42))*$BR123*SUMIF('BY HD'!$A$3:$A$42,$BE123,'BY HD'!$AR$3:$AR$42)+$BR123*SUMIF('BY HD'!$A$3:$A$42,$BE123,'BY HD'!AZ$3:AZ$42)</f>
        <v>221.40286408004511</v>
      </c>
      <c r="CM123" s="211">
        <f>(DI123-SUMIF('BY HD'!$A$3:$A$42,$BE123,'BY HD'!U$3:U$42))*$BR123*SUMIF('BY HD'!$A$3:$A$42,$BE123,'BY HD'!$AR$3:$AR$42)+$BR123*SUMIF('BY HD'!$A$3:$A$42,$BE123,'BY HD'!BA$3:BA$42)</f>
        <v>0.45233031888230807</v>
      </c>
      <c r="CN123" s="211">
        <f>(DJ123-SUMIF('BY HD'!$A$3:$A$42,$BE123,'BY HD'!V$3:V$42))*$BR123*SUMIF('BY HD'!$A$3:$A$42,$BE123,'BY HD'!$AR$3:$AR$42)+$BR123*SUMIF('BY HD'!$A$3:$A$42,$BE123,'BY HD'!BB$3:BB$42)</f>
        <v>2.5680310020539729</v>
      </c>
      <c r="CO123" s="211">
        <f t="shared" si="121"/>
        <v>5604.0882168925964</v>
      </c>
      <c r="CP123" s="211">
        <f t="shared" si="122"/>
        <v>2923.855599495912</v>
      </c>
      <c r="CQ123" s="211">
        <f t="shared" si="134"/>
        <v>984.94165259475835</v>
      </c>
      <c r="CR123" s="211">
        <f t="shared" si="135"/>
        <v>2.610580886198584</v>
      </c>
      <c r="CS123" s="211">
        <f t="shared" si="136"/>
        <v>41.878550105960656</v>
      </c>
      <c r="CT123" s="211">
        <f t="shared" si="137"/>
        <v>5.9389928464326216</v>
      </c>
      <c r="CU123" s="211">
        <f t="shared" si="138"/>
        <v>5.1680795406233244</v>
      </c>
      <c r="CV123" s="211">
        <f t="shared" si="139"/>
        <v>12.456695136683262</v>
      </c>
      <c r="CW123" s="211">
        <f t="shared" si="140"/>
        <v>1614.0666315385442</v>
      </c>
      <c r="CX123" s="211">
        <f t="shared" si="141"/>
        <v>1.8334846539180432</v>
      </c>
      <c r="CY123" s="211">
        <f t="shared" si="142"/>
        <v>11.337950093565052</v>
      </c>
      <c r="DA123" s="211">
        <f t="shared" si="123"/>
        <v>0.50922213311948672</v>
      </c>
      <c r="DB123" s="211">
        <f t="shared" si="124"/>
        <v>0.18070034750066827</v>
      </c>
      <c r="DC123" s="211">
        <f t="shared" si="125"/>
        <v>5.3461641272387062E-4</v>
      </c>
      <c r="DD123" s="211">
        <f t="shared" si="126"/>
        <v>8.0192461908580592E-3</v>
      </c>
      <c r="DE123" s="211">
        <f t="shared" si="127"/>
        <v>1.3365410318096765E-3</v>
      </c>
      <c r="DF123" s="211">
        <f t="shared" si="128"/>
        <v>1.3365410318096765E-3</v>
      </c>
      <c r="DG123" s="211">
        <f t="shared" si="129"/>
        <v>1.8711574445335472E-3</v>
      </c>
      <c r="DH123" s="211">
        <f t="shared" si="130"/>
        <v>0.29484095161721463</v>
      </c>
      <c r="DI123" s="211">
        <f t="shared" si="131"/>
        <v>5.3461641272387062E-4</v>
      </c>
      <c r="DJ123" s="211">
        <f t="shared" si="132"/>
        <v>1.6038492381716118E-3</v>
      </c>
    </row>
    <row r="124" spans="46:114" ht="13.2" x14ac:dyDescent="0.25">
      <c r="AT124"/>
      <c r="AU124"/>
      <c r="BB124" s="211"/>
      <c r="BC124" s="211"/>
      <c r="BE124" s="211" t="s">
        <v>6056</v>
      </c>
      <c r="BF124" s="211" t="s">
        <v>5933</v>
      </c>
      <c r="BG124" s="211">
        <f>SUMIFS('Pres Converted'!S$2:S$651,'Pres Converted'!$D$2:$D$651,$BF124,'Pres Converted'!$C$2:$C$651,"ED",'Pres Converted'!$B$2:$B$651,$BE124)</f>
        <v>1228</v>
      </c>
      <c r="BH124" s="211">
        <f>SUMIFS('Pres Converted'!I$2:I$651,'Pres Converted'!$D$2:$D$651,$BF124,'Pres Converted'!$C$2:$C$651,"ED",'Pres Converted'!$B$2:$B$651,$BE124)</f>
        <v>521</v>
      </c>
      <c r="BI124" s="211">
        <f>SUMIFS('Pres Converted'!J$2:J$651,'Pres Converted'!$D$2:$D$651,$BF124,'Pres Converted'!$C$2:$C$651,"ED",'Pres Converted'!$B$2:$B$651,$BE124)</f>
        <v>246</v>
      </c>
      <c r="BJ124" s="211">
        <f>SUMIFS('Pres Converted'!K$2:K$651,'Pres Converted'!$D$2:$D$651,$BF124,'Pres Converted'!$C$2:$C$651,"ED",'Pres Converted'!$B$2:$B$651,$BE124)</f>
        <v>0</v>
      </c>
      <c r="BK124" s="211">
        <f>SUMIFS('Pres Converted'!L$2:L$651,'Pres Converted'!$D$2:$D$651,$BF124,'Pres Converted'!$C$2:$C$651,"ED",'Pres Converted'!$B$2:$B$651,$BE124)</f>
        <v>23</v>
      </c>
      <c r="BL124" s="211">
        <f>SUMIFS('Pres Converted'!M$2:M$651,'Pres Converted'!$D$2:$D$651,$BF124,'Pres Converted'!$C$2:$C$651,"ED",'Pres Converted'!$B$2:$B$651,$BE124)</f>
        <v>5</v>
      </c>
      <c r="BM124" s="211">
        <f>SUMIFS('Pres Converted'!N$2:N$651,'Pres Converted'!$D$2:$D$651,$BF124,'Pres Converted'!$C$2:$C$651,"ED",'Pres Converted'!$B$2:$B$651,$BE124)</f>
        <v>2</v>
      </c>
      <c r="BN124" s="211">
        <f>SUMIFS('Pres Converted'!O$2:O$651,'Pres Converted'!$D$2:$D$651,$BF124,'Pres Converted'!$C$2:$C$651,"ED",'Pres Converted'!$B$2:$B$651,$BE124)</f>
        <v>6</v>
      </c>
      <c r="BO124" s="211">
        <f>SUMIFS('Pres Converted'!P$2:P$651,'Pres Converted'!$D$2:$D$651,$BF124,'Pres Converted'!$C$2:$C$651,"ED",'Pres Converted'!$B$2:$B$651,$BE124)</f>
        <v>421</v>
      </c>
      <c r="BP124" s="211">
        <f>SUMIFS('Pres Converted'!Q$2:Q$651,'Pres Converted'!$D$2:$D$651,$BF124,'Pres Converted'!$C$2:$C$651,"ED",'Pres Converted'!$B$2:$B$651,$BE124)</f>
        <v>1</v>
      </c>
      <c r="BQ124" s="211">
        <f>SUMIFS('Pres Converted'!R$2:R$651,'Pres Converted'!$D$2:$D$651,$BF124,'Pres Converted'!$C$2:$C$651,"ED",'Pres Converted'!$B$2:$B$651,$BE124)</f>
        <v>3</v>
      </c>
      <c r="BR124" s="211">
        <f>BG124/SUMIF('BY HD'!$A$3:$A$42,$BE124,'BY HD'!$B$3:$B$42)</f>
        <v>0.26736337905508384</v>
      </c>
      <c r="BS124" s="211">
        <f>$BR124*SUMIF('BY HD'!$A$3:$A$42,$BE124,'BY HD'!W$3:W$42)</f>
        <v>343.56194208578273</v>
      </c>
      <c r="BT124" s="211">
        <f>(DA124-SUMIF('BY HD'!$A$3:$A$42,$BE124,'BY HD'!M$3:M$42))*$BR124*SUMIF('BY HD'!$A$3:$A$42,$BE124,'BY HD'!$W$3:$W$42)+$BR124*SUMIF('BY HD'!$A$3:$A$42,$BE124,'BY HD'!X$3:X$42)</f>
        <v>159.39988994887051</v>
      </c>
      <c r="BU124" s="211">
        <f>(DB124-SUMIF('BY HD'!$A$3:$A$42,$BE124,'BY HD'!O$3:O$42))*$BR124*SUMIF('BY HD'!$A$3:$A$42,$BE124,'BY HD'!$W$3:$W$42)+$BR124*SUMIF('BY HD'!$A$3:$A$42,$BE124,'BY HD'!Y$3:Y$42)</f>
        <v>69.13904502298081</v>
      </c>
      <c r="BV124" s="211">
        <f>(DC124-SUMIF('BY HD'!$A$3:$A$42,$BE124,'BY HD'!N$3:N$42))*$BR124*SUMIF('BY HD'!$A$3:$A$42,$BE124,'BY HD'!$W$3:$W$42)+$BR124*SUMIF('BY HD'!$A$3:$A$42,$BE124,'BY HD'!Z$3:Z$42)</f>
        <v>-0.29920482654977815</v>
      </c>
      <c r="BW124" s="211">
        <f>(DD124-SUMIF('BY HD'!$A$3:$A$42,$BE124,'BY HD'!R$3:R$42))*$BR124*SUMIF('BY HD'!$A$3:$A$42,$BE124,'BY HD'!$W$3:$W$42)+$BR124*SUMIF('BY HD'!$A$3:$A$42,$BE124,'BY HD'!AA$3:AA$42)</f>
        <v>4.973636364541334</v>
      </c>
      <c r="BX124" s="211">
        <f>(DE124-SUMIF('BY HD'!$A$3:$A$42,$BE124,'BY HD'!S$3:S$42))*$BR124*SUMIF('BY HD'!$A$3:$A$42,$BE124,'BY HD'!$W$3:$W$42)+$BR124*SUMIF('BY HD'!$A$3:$A$42,$BE124,'BY HD'!AB$3:AB$42)</f>
        <v>1.2285422932472949</v>
      </c>
      <c r="BY124" s="211">
        <f>(DF124-SUMIF('BY HD'!$A$3:$A$42,$BE124,'BY HD'!T$3:T$42))*$BR124*SUMIF('BY HD'!$A$3:$A$42,$BE124,'BY HD'!$W$3:$W$42)+$BR124*SUMIF('BY HD'!$A$3:$A$42,$BE124,'BY HD'!AC$3:AC$42)</f>
        <v>0.37810327617794554</v>
      </c>
      <c r="BZ124" s="211">
        <f>(DG124-SUMIF('BY HD'!$A$3:$A$42,$BE124,'BY HD'!P$3:P$42))*$BR124*SUMIF('BY HD'!$A$3:$A$42,$BE124,'BY HD'!$W$3:$W$42)+$BR124*SUMIF('BY HD'!$A$3:$A$42,$BE124,'BY HD'!AD$3:AD$42)</f>
        <v>2.3326426221824224</v>
      </c>
      <c r="CA124" s="211">
        <f>(DH124-SUMIF('BY HD'!$A$3:$A$42,$BE124,'BY HD'!Q$3:Q$42))*$BR124*SUMIF('BY HD'!$A$3:$A$42,$BE124,'BY HD'!$W$3:$W$42)+$BR124*SUMIF('BY HD'!$A$3:$A$42,$BE124,'BY HD'!AE$3:AE$42)</f>
        <v>105.11835407386613</v>
      </c>
      <c r="CB124" s="211">
        <f>(DI124-SUMIF('BY HD'!$A$3:$A$42,$BE124,'BY HD'!U$3:U$42))*$BR124*SUMIF('BY HD'!$A$3:$A$42,$BE124,'BY HD'!$W$3:$W$42)+$BR124*SUMIF('BY HD'!$A$3:$A$42,$BE124,'BY HD'!AF$3:AF$42)</f>
        <v>0.55825525917690433</v>
      </c>
      <c r="CC124" s="211">
        <f>(DJ124-SUMIF('BY HD'!$A$3:$A$42,$BE124,'BY HD'!V$3:V$42))*$BR124*SUMIF('BY HD'!$A$3:$A$42,$BE124,'BY HD'!$W$3:$W$42)+$BR124*SUMIF('BY HD'!$A$3:$A$42,$BE124,'BY HD'!AG$3:AG$42)</f>
        <v>0.73267805128915442</v>
      </c>
      <c r="CD124" s="211">
        <f>$BR124*SUMIF('BY HD'!$A$3:$A$42,$BE124,'BY HD'!AR$3:AR$42)</f>
        <v>143.57413455258003</v>
      </c>
      <c r="CE124" s="211">
        <f>(DA124-SUMIF('BY HD'!$A$3:$A$42,$BE124,'BY HD'!M$3:M$42))*$BR124*SUMIF('BY HD'!$A$3:$A$42,$BE124,'BY HD'!$AR$3:$AR$42)+$BR124*SUMIF('BY HD'!$A$3:$A$42,$BE124,'BY HD'!AS$3:AS$42)</f>
        <v>48.338272835313106</v>
      </c>
      <c r="CF124" s="211">
        <f>(DB124-SUMIF('BY HD'!$A$3:$A$42,$BE124,'BY HD'!O$3:O$42))*$BR124*SUMIF('BY HD'!$A$3:$A$42,$BE124,'BY HD'!$AR$3:$AR$42)+$BR124*SUMIF('BY HD'!$A$3:$A$42,$BE124,'BY HD'!AT$3:AT$42)</f>
        <v>24.532502318369065</v>
      </c>
      <c r="CG124" s="211">
        <f>(DC124-SUMIF('BY HD'!$A$3:$A$42,$BE124,'BY HD'!N$3:N$42))*$BR124*SUMIF('BY HD'!$A$3:$A$42,$BE124,'BY HD'!$AR$3:$AR$42)+$BR124*SUMIF('BY HD'!$A$3:$A$42,$BE124,'BY HD'!AU$3:AU$42)</f>
        <v>-0.12503734774881778</v>
      </c>
      <c r="CH124" s="211">
        <f>(DD124-SUMIF('BY HD'!$A$3:$A$42,$BE124,'BY HD'!R$3:R$42))*$BR124*SUMIF('BY HD'!$A$3:$A$42,$BE124,'BY HD'!$AR$3:$AR$42)+$BR124*SUMIF('BY HD'!$A$3:$A$42,$BE124,'BY HD'!AV$3:AV$42)</f>
        <v>3.5669730284192731</v>
      </c>
      <c r="CI124" s="211">
        <f>(DE124-SUMIF('BY HD'!$A$3:$A$42,$BE124,'BY HD'!S$3:S$42))*$BR124*SUMIF('BY HD'!$A$3:$A$42,$BE124,'BY HD'!$AR$3:$AR$42)+$BR124*SUMIF('BY HD'!$A$3:$A$42,$BE124,'BY HD'!AW$3:AW$42)</f>
        <v>0.98030399538786428</v>
      </c>
      <c r="CJ124" s="211">
        <f>(DF124-SUMIF('BY HD'!$A$3:$A$42,$BE124,'BY HD'!T$3:T$42))*$BR124*SUMIF('BY HD'!$A$3:$A$42,$BE124,'BY HD'!$AR$3:$AR$42)+$BR124*SUMIF('BY HD'!$A$3:$A$42,$BE124,'BY HD'!AX$3:AX$42)</f>
        <v>0.58100483184944918</v>
      </c>
      <c r="CK124" s="211">
        <f>(DG124-SUMIF('BY HD'!$A$3:$A$42,$BE124,'BY HD'!P$3:P$42))*$BR124*SUMIF('BY HD'!$A$3:$A$42,$BE124,'BY HD'!$AR$3:$AR$42)+$BR124*SUMIF('BY HD'!$A$3:$A$42,$BE124,'BY HD'!AY$3:AY$42)</f>
        <v>0.39222694689317217</v>
      </c>
      <c r="CL124" s="211">
        <f>(DH124-SUMIF('BY HD'!$A$3:$A$42,$BE124,'BY HD'!Q$3:Q$42))*$BR124*SUMIF('BY HD'!$A$3:$A$42,$BE124,'BY HD'!$AR$3:$AR$42)+$BR124*SUMIF('BY HD'!$A$3:$A$42,$BE124,'BY HD'!AZ$3:AZ$42)</f>
        <v>64.680605038508176</v>
      </c>
      <c r="CM124" s="211">
        <f>(DI124-SUMIF('BY HD'!$A$3:$A$42,$BE124,'BY HD'!U$3:U$42))*$BR124*SUMIF('BY HD'!$A$3:$A$42,$BE124,'BY HD'!$AR$3:$AR$42)+$BR124*SUMIF('BY HD'!$A$3:$A$42,$BE124,'BY HD'!BA$3:BA$42)</f>
        <v>0.16546506817590681</v>
      </c>
      <c r="CN124" s="211">
        <f>(DJ124-SUMIF('BY HD'!$A$3:$A$42,$BE124,'BY HD'!V$3:V$42))*$BR124*SUMIF('BY HD'!$A$3:$A$42,$BE124,'BY HD'!$AR$3:$AR$42)+$BR124*SUMIF('BY HD'!$A$3:$A$42,$BE124,'BY HD'!BB$3:BB$42)</f>
        <v>0.46181783741282384</v>
      </c>
      <c r="CO124" s="211">
        <f t="shared" si="121"/>
        <v>1715.1360766383627</v>
      </c>
      <c r="CP124" s="211">
        <f t="shared" si="122"/>
        <v>728.7381627841836</v>
      </c>
      <c r="CQ124" s="211">
        <f t="shared" si="134"/>
        <v>339.67154734134988</v>
      </c>
      <c r="CR124" s="211">
        <f t="shared" si="135"/>
        <v>-0.4242421742985959</v>
      </c>
      <c r="CS124" s="211">
        <f t="shared" si="136"/>
        <v>31.540609392960608</v>
      </c>
      <c r="CT124" s="211">
        <f t="shared" si="137"/>
        <v>7.2088462886351596</v>
      </c>
      <c r="CU124" s="211">
        <f t="shared" si="138"/>
        <v>2.9591081080273947</v>
      </c>
      <c r="CV124" s="211">
        <f t="shared" si="139"/>
        <v>8.7248695690755937</v>
      </c>
      <c r="CW124" s="211">
        <f t="shared" si="140"/>
        <v>590.79895911237429</v>
      </c>
      <c r="CX124" s="211">
        <f t="shared" si="141"/>
        <v>1.7237203273528112</v>
      </c>
      <c r="CY124" s="211">
        <f t="shared" si="142"/>
        <v>4.1944958887019785</v>
      </c>
      <c r="DA124" s="211">
        <f t="shared" si="123"/>
        <v>0.42426710097719872</v>
      </c>
      <c r="DB124" s="211">
        <f t="shared" si="124"/>
        <v>0.20032573289902281</v>
      </c>
      <c r="DC124" s="211">
        <f t="shared" si="125"/>
        <v>0</v>
      </c>
      <c r="DD124" s="211">
        <f t="shared" si="126"/>
        <v>1.8729641693811076E-2</v>
      </c>
      <c r="DE124" s="211">
        <f t="shared" si="127"/>
        <v>4.0716612377850164E-3</v>
      </c>
      <c r="DF124" s="211">
        <f t="shared" si="128"/>
        <v>1.6286644951140066E-3</v>
      </c>
      <c r="DG124" s="211">
        <f t="shared" si="129"/>
        <v>4.8859934853420191E-3</v>
      </c>
      <c r="DH124" s="211">
        <f t="shared" si="130"/>
        <v>0.34283387622149836</v>
      </c>
      <c r="DI124" s="211">
        <f t="shared" si="131"/>
        <v>8.1433224755700329E-4</v>
      </c>
      <c r="DJ124" s="211">
        <f t="shared" si="132"/>
        <v>2.4429967426710096E-3</v>
      </c>
    </row>
    <row r="125" spans="46:114" ht="13.2" x14ac:dyDescent="0.25">
      <c r="AT125"/>
      <c r="AU125"/>
      <c r="BB125" s="211"/>
      <c r="BC125" s="211"/>
      <c r="BE125" s="211" t="s">
        <v>6056</v>
      </c>
      <c r="BF125" s="211" t="s">
        <v>5934</v>
      </c>
      <c r="BG125" s="211">
        <f>SUMIFS('Pres Converted'!S$2:S$651,'Pres Converted'!$D$2:$D$651,$BF125,'Pres Converted'!$C$2:$C$651,"ED",'Pres Converted'!$B$2:$B$651,$BE125)</f>
        <v>3007</v>
      </c>
      <c r="BH125" s="211">
        <f>SUMIFS('Pres Converted'!I$2:I$651,'Pres Converted'!$D$2:$D$651,$BF125,'Pres Converted'!$C$2:$C$651,"ED",'Pres Converted'!$B$2:$B$651,$BE125)</f>
        <v>1171</v>
      </c>
      <c r="BI125" s="211">
        <f>SUMIFS('Pres Converted'!J$2:J$651,'Pres Converted'!$D$2:$D$651,$BF125,'Pres Converted'!$C$2:$C$651,"ED",'Pres Converted'!$B$2:$B$651,$BE125)</f>
        <v>791</v>
      </c>
      <c r="BJ125" s="211">
        <f>SUMIFS('Pres Converted'!K$2:K$651,'Pres Converted'!$D$2:$D$651,$BF125,'Pres Converted'!$C$2:$C$651,"ED",'Pres Converted'!$B$2:$B$651,$BE125)</f>
        <v>4</v>
      </c>
      <c r="BK125" s="211">
        <f>SUMIFS('Pres Converted'!L$2:L$651,'Pres Converted'!$D$2:$D$651,$BF125,'Pres Converted'!$C$2:$C$651,"ED",'Pres Converted'!$B$2:$B$651,$BE125)</f>
        <v>33</v>
      </c>
      <c r="BL125" s="211">
        <f>SUMIFS('Pres Converted'!M$2:M$651,'Pres Converted'!$D$2:$D$651,$BF125,'Pres Converted'!$C$2:$C$651,"ED",'Pres Converted'!$B$2:$B$651,$BE125)</f>
        <v>5</v>
      </c>
      <c r="BM125" s="211">
        <f>SUMIFS('Pres Converted'!N$2:N$651,'Pres Converted'!$D$2:$D$651,$BF125,'Pres Converted'!$C$2:$C$651,"ED",'Pres Converted'!$B$2:$B$651,$BE125)</f>
        <v>4</v>
      </c>
      <c r="BN125" s="211">
        <f>SUMIFS('Pres Converted'!O$2:O$651,'Pres Converted'!$D$2:$D$651,$BF125,'Pres Converted'!$C$2:$C$651,"ED",'Pres Converted'!$B$2:$B$651,$BE125)</f>
        <v>19</v>
      </c>
      <c r="BO125" s="211">
        <f>SUMIFS('Pres Converted'!P$2:P$651,'Pres Converted'!$D$2:$D$651,$BF125,'Pres Converted'!$C$2:$C$651,"ED",'Pres Converted'!$B$2:$B$651,$BE125)</f>
        <v>972</v>
      </c>
      <c r="BP125" s="211">
        <f>SUMIFS('Pres Converted'!Q$2:Q$651,'Pres Converted'!$D$2:$D$651,$BF125,'Pres Converted'!$C$2:$C$651,"ED",'Pres Converted'!$B$2:$B$651,$BE125)</f>
        <v>6</v>
      </c>
      <c r="BQ125" s="211">
        <f>SUMIFS('Pres Converted'!R$2:R$651,'Pres Converted'!$D$2:$D$651,$BF125,'Pres Converted'!$C$2:$C$651,"ED",'Pres Converted'!$B$2:$B$651,$BE125)</f>
        <v>2</v>
      </c>
      <c r="BR125" s="211">
        <f>BG125/SUMIF('BY HD'!$A$3:$A$42,$BE125,'BY HD'!$B$3:$B$42)</f>
        <v>0.65469192249074681</v>
      </c>
      <c r="BS125" s="211">
        <f>$BR125*SUMIF('BY HD'!$A$3:$A$42,$BE125,'BY HD'!W$3:W$42)</f>
        <v>841.2791204006096</v>
      </c>
      <c r="BT125" s="211">
        <f>(DA125-SUMIF('BY HD'!$A$3:$A$42,$BE125,'BY HD'!M$3:M$42))*$BR125*SUMIF('BY HD'!$A$3:$A$42,$BE125,'BY HD'!$W$3:$W$42)+$BR125*SUMIF('BY HD'!$A$3:$A$42,$BE125,'BY HD'!X$3:X$42)</f>
        <v>361.0098383794687</v>
      </c>
      <c r="BU125" s="211">
        <f>(DB125-SUMIF('BY HD'!$A$3:$A$42,$BE125,'BY HD'!O$3:O$42))*$BR125*SUMIF('BY HD'!$A$3:$A$42,$BE125,'BY HD'!$W$3:$W$42)+$BR125*SUMIF('BY HD'!$A$3:$A$42,$BE125,'BY HD'!Y$3:Y$42)</f>
        <v>222.07161315586927</v>
      </c>
      <c r="BV125" s="211">
        <f>(DC125-SUMIF('BY HD'!$A$3:$A$42,$BE125,'BY HD'!N$3:N$42))*$BR125*SUMIF('BY HD'!$A$3:$A$42,$BE125,'BY HD'!$W$3:$W$42)+$BR125*SUMIF('BY HD'!$A$3:$A$42,$BE125,'BY HD'!Z$3:Z$42)</f>
        <v>0.38643229227031595</v>
      </c>
      <c r="BW125" s="211">
        <f>(DD125-SUMIF('BY HD'!$A$3:$A$42,$BE125,'BY HD'!R$3:R$42))*$BR125*SUMIF('BY HD'!$A$3:$A$42,$BE125,'BY HD'!$W$3:$W$42)+$BR125*SUMIF('BY HD'!$A$3:$A$42,$BE125,'BY HD'!AA$3:AA$42)</f>
        <v>5.6546000552056981</v>
      </c>
      <c r="BX125" s="211">
        <f>(DE125-SUMIF('BY HD'!$A$3:$A$42,$BE125,'BY HD'!S$3:S$42))*$BR125*SUMIF('BY HD'!$A$3:$A$42,$BE125,'BY HD'!$W$3:$W$42)+$BR125*SUMIF('BY HD'!$A$3:$A$42,$BE125,'BY HD'!AB$3:AB$42)</f>
        <v>0.98179216956065218</v>
      </c>
      <c r="BY125" s="211">
        <f>(DF125-SUMIF('BY HD'!$A$3:$A$42,$BE125,'BY HD'!T$3:T$42))*$BR125*SUMIF('BY HD'!$A$3:$A$42,$BE125,'BY HD'!$W$3:$W$42)+$BR125*SUMIF('BY HD'!$A$3:$A$42,$BE125,'BY HD'!AC$3:AC$42)</f>
        <v>0.6747932239486919</v>
      </c>
      <c r="BZ125" s="211">
        <f>(DG125-SUMIF('BY HD'!$A$3:$A$42,$BE125,'BY HD'!P$3:P$42))*$BR125*SUMIF('BY HD'!$A$3:$A$42,$BE125,'BY HD'!$W$3:$W$42)+$BR125*SUMIF('BY HD'!$A$3:$A$42,$BE125,'BY HD'!AD$3:AD$42)</f>
        <v>6.9171486499419856</v>
      </c>
      <c r="CA125" s="211">
        <f>(DH125-SUMIF('BY HD'!$A$3:$A$42,$BE125,'BY HD'!Q$3:Q$42))*$BR125*SUMIF('BY HD'!$A$3:$A$42,$BE125,'BY HD'!$W$3:$W$42)+$BR125*SUMIF('BY HD'!$A$3:$A$42,$BE125,'BY HD'!AE$3:AE$42)</f>
        <v>240.92393218146546</v>
      </c>
      <c r="CB125" s="211">
        <f>(DI125-SUMIF('BY HD'!$A$3:$A$42,$BE125,'BY HD'!U$3:U$42))*$BR125*SUMIF('BY HD'!$A$3:$A$42,$BE125,'BY HD'!$W$3:$W$42)+$BR125*SUMIF('BY HD'!$A$3:$A$42,$BE125,'BY HD'!AF$3:AF$42)</f>
        <v>2.3605587104715289</v>
      </c>
      <c r="CC125" s="211">
        <f>(DJ125-SUMIF('BY HD'!$A$3:$A$42,$BE125,'BY HD'!V$3:V$42))*$BR125*SUMIF('BY HD'!$A$3:$A$42,$BE125,'BY HD'!$W$3:$W$42)+$BR125*SUMIF('BY HD'!$A$3:$A$42,$BE125,'BY HD'!AG$3:AG$42)</f>
        <v>0.29841158240734855</v>
      </c>
      <c r="CD125" s="211">
        <f>$BR125*SUMIF('BY HD'!$A$3:$A$42,$BE125,'BY HD'!AR$3:AR$42)</f>
        <v>351.56956237753104</v>
      </c>
      <c r="CE125" s="211">
        <f>(DA125-SUMIF('BY HD'!$A$3:$A$42,$BE125,'BY HD'!M$3:M$42))*$BR125*SUMIF('BY HD'!$A$3:$A$42,$BE125,'BY HD'!$AR$3:$AR$42)+$BR125*SUMIF('BY HD'!$A$3:$A$42,$BE125,'BY HD'!AS$3:AS$42)</f>
        <v>106.11625079655052</v>
      </c>
      <c r="CF125" s="211">
        <f>(DB125-SUMIF('BY HD'!$A$3:$A$42,$BE125,'BY HD'!O$3:O$42))*$BR125*SUMIF('BY HD'!$A$3:$A$42,$BE125,'BY HD'!$AR$3:$AR$42)+$BR125*SUMIF('BY HD'!$A$3:$A$42,$BE125,'BY HD'!AT$3:AT$42)</f>
        <v>82.1256209752068</v>
      </c>
      <c r="CG125" s="211">
        <f>(DC125-SUMIF('BY HD'!$A$3:$A$42,$BE125,'BY HD'!N$3:N$42))*$BR125*SUMIF('BY HD'!$A$3:$A$42,$BE125,'BY HD'!$AR$3:$AR$42)+$BR125*SUMIF('BY HD'!$A$3:$A$42,$BE125,'BY HD'!AU$3:AU$42)</f>
        <v>0.16148960385148611</v>
      </c>
      <c r="CH125" s="211">
        <f>(DD125-SUMIF('BY HD'!$A$3:$A$42,$BE125,'BY HD'!R$3:R$42))*$BR125*SUMIF('BY HD'!$A$3:$A$42,$BE125,'BY HD'!$AR$3:$AR$42)+$BR125*SUMIF('BY HD'!$A$3:$A$42,$BE125,'BY HD'!AV$3:AV$42)</f>
        <v>6.0079270374663523</v>
      </c>
      <c r="CI125" s="211">
        <f>(DE125-SUMIF('BY HD'!$A$3:$A$42,$BE125,'BY HD'!S$3:S$42))*$BR125*SUMIF('BY HD'!$A$3:$A$42,$BE125,'BY HD'!$AR$3:$AR$42)+$BR125*SUMIF('BY HD'!$A$3:$A$42,$BE125,'BY HD'!AW$3:AW$42)</f>
        <v>1.5535805985395377</v>
      </c>
      <c r="CJ125" s="211">
        <f>(DF125-SUMIF('BY HD'!$A$3:$A$42,$BE125,'BY HD'!T$3:T$42))*$BR125*SUMIF('BY HD'!$A$3:$A$42,$BE125,'BY HD'!$AR$3:$AR$42)+$BR125*SUMIF('BY HD'!$A$3:$A$42,$BE125,'BY HD'!AX$3:AX$42)</f>
        <v>1.3177841553962146</v>
      </c>
      <c r="CK125" s="211">
        <f>(DG125-SUMIF('BY HD'!$A$3:$A$42,$BE125,'BY HD'!P$3:P$42))*$BR125*SUMIF('BY HD'!$A$3:$A$42,$BE125,'BY HD'!$AR$3:$AR$42)+$BR125*SUMIF('BY HD'!$A$3:$A$42,$BE125,'BY HD'!AY$3:AY$42)</f>
        <v>1.4641022895289926</v>
      </c>
      <c r="CL125" s="211">
        <f>(DH125-SUMIF('BY HD'!$A$3:$A$42,$BE125,'BY HD'!Q$3:Q$42))*$BR125*SUMIF('BY HD'!$A$3:$A$42,$BE125,'BY HD'!$AR$3:$AR$42)+$BR125*SUMIF('BY HD'!$A$3:$A$42,$BE125,'BY HD'!AZ$3:AZ$42)</f>
        <v>151.49662245518022</v>
      </c>
      <c r="CM125" s="211">
        <f>(DI125-SUMIF('BY HD'!$A$3:$A$42,$BE125,'BY HD'!U$3:U$42))*$BR125*SUMIF('BY HD'!$A$3:$A$42,$BE125,'BY HD'!$AR$3:$AR$42)+$BR125*SUMIF('BY HD'!$A$3:$A$42,$BE125,'BY HD'!BA$3:BA$42)</f>
        <v>0.82038168154959346</v>
      </c>
      <c r="CN125" s="211">
        <f>(DJ125-SUMIF('BY HD'!$A$3:$A$42,$BE125,'BY HD'!V$3:V$42))*$BR125*SUMIF('BY HD'!$A$3:$A$42,$BE125,'BY HD'!$AR$3:$AR$42)+$BR125*SUMIF('BY HD'!$A$3:$A$42,$BE125,'BY HD'!BB$3:BB$42)</f>
        <v>0.50580278426134229</v>
      </c>
      <c r="CO125" s="211">
        <f t="shared" si="121"/>
        <v>4199.8486827781408</v>
      </c>
      <c r="CP125" s="211">
        <f t="shared" si="122"/>
        <v>1638.1260891760191</v>
      </c>
      <c r="CQ125" s="211">
        <f t="shared" si="134"/>
        <v>1095.1972341310761</v>
      </c>
      <c r="CR125" s="211">
        <f t="shared" si="135"/>
        <v>4.5479218961218022</v>
      </c>
      <c r="CS125" s="211">
        <f t="shared" si="136"/>
        <v>44.66252709267205</v>
      </c>
      <c r="CT125" s="211">
        <f t="shared" si="137"/>
        <v>7.5353727681001903</v>
      </c>
      <c r="CU125" s="211">
        <f t="shared" si="138"/>
        <v>5.9925773793449064</v>
      </c>
      <c r="CV125" s="211">
        <f t="shared" si="139"/>
        <v>27.381250939470981</v>
      </c>
      <c r="CW125" s="211">
        <f t="shared" si="140"/>
        <v>1364.4205546366456</v>
      </c>
      <c r="CX125" s="211">
        <f t="shared" si="141"/>
        <v>9.1809403920211228</v>
      </c>
      <c r="CY125" s="211">
        <f t="shared" si="142"/>
        <v>2.8042143666686909</v>
      </c>
      <c r="DA125" s="211">
        <f t="shared" si="123"/>
        <v>0.38942467575656803</v>
      </c>
      <c r="DB125" s="211">
        <f t="shared" si="124"/>
        <v>0.26305287662121718</v>
      </c>
      <c r="DC125" s="211">
        <f t="shared" si="125"/>
        <v>1.3302294645826404E-3</v>
      </c>
      <c r="DD125" s="211">
        <f t="shared" si="126"/>
        <v>1.0974393082806785E-2</v>
      </c>
      <c r="DE125" s="211">
        <f t="shared" si="127"/>
        <v>1.6627868307283007E-3</v>
      </c>
      <c r="DF125" s="211">
        <f t="shared" si="128"/>
        <v>1.3302294645826404E-3</v>
      </c>
      <c r="DG125" s="211">
        <f t="shared" si="129"/>
        <v>6.3185899567675423E-3</v>
      </c>
      <c r="DH125" s="211">
        <f t="shared" si="130"/>
        <v>0.32324575989358162</v>
      </c>
      <c r="DI125" s="211">
        <f t="shared" si="131"/>
        <v>1.9953441968739607E-3</v>
      </c>
      <c r="DJ125" s="211">
        <f t="shared" si="132"/>
        <v>6.6511473229132021E-4</v>
      </c>
    </row>
    <row r="126" spans="46:114" ht="13.2" x14ac:dyDescent="0.25">
      <c r="AT126"/>
      <c r="AU126"/>
      <c r="BC126" s="216"/>
      <c r="BE126">
        <v>35</v>
      </c>
      <c r="BF126" s="216" t="s">
        <v>5930</v>
      </c>
      <c r="BG126" s="211">
        <f>SUMIFS('Pres Converted'!S$2:S$651,'Pres Converted'!$D$2:$D$651,$BF126,'Pres Converted'!$C$2:$C$651,"ED",'Pres Converted'!$B$2:$B$651,$BE126)</f>
        <v>358</v>
      </c>
      <c r="BH126" s="211">
        <f>SUMIFS('Pres Converted'!I$2:I$651,'Pres Converted'!$D$2:$D$651,$BF126,'Pres Converted'!$C$2:$C$651,"ED",'Pres Converted'!$B$2:$B$651,$BE126)</f>
        <v>113</v>
      </c>
      <c r="BI126" s="211">
        <f>SUMIFS('Pres Converted'!J$2:J$651,'Pres Converted'!$D$2:$D$651,$BF126,'Pres Converted'!$C$2:$C$651,"ED",'Pres Converted'!$B$2:$B$651,$BE126)</f>
        <v>99</v>
      </c>
      <c r="BJ126" s="211">
        <f>SUMIFS('Pres Converted'!K$2:K$651,'Pres Converted'!$D$2:$D$651,$BF126,'Pres Converted'!$C$2:$C$651,"ED",'Pres Converted'!$B$2:$B$651,$BE126)</f>
        <v>0</v>
      </c>
      <c r="BK126" s="211">
        <f>SUMIFS('Pres Converted'!L$2:L$651,'Pres Converted'!$D$2:$D$651,$BF126,'Pres Converted'!$C$2:$C$651,"ED",'Pres Converted'!$B$2:$B$651,$BE126)</f>
        <v>10</v>
      </c>
      <c r="BL126" s="211">
        <f>SUMIFS('Pres Converted'!M$2:M$651,'Pres Converted'!$D$2:$D$651,$BF126,'Pres Converted'!$C$2:$C$651,"ED",'Pres Converted'!$B$2:$B$651,$BE126)</f>
        <v>3</v>
      </c>
      <c r="BM126" s="211">
        <f>SUMIFS('Pres Converted'!N$2:N$651,'Pres Converted'!$D$2:$D$651,$BF126,'Pres Converted'!$C$2:$C$651,"ED",'Pres Converted'!$B$2:$B$651,$BE126)</f>
        <v>0</v>
      </c>
      <c r="BN126" s="211">
        <f>SUMIFS('Pres Converted'!O$2:O$651,'Pres Converted'!$D$2:$D$651,$BF126,'Pres Converted'!$C$2:$C$651,"ED",'Pres Converted'!$B$2:$B$651,$BE126)</f>
        <v>2</v>
      </c>
      <c r="BO126" s="211">
        <f>SUMIFS('Pres Converted'!P$2:P$651,'Pres Converted'!$D$2:$D$651,$BF126,'Pres Converted'!$C$2:$C$651,"ED",'Pres Converted'!$B$2:$B$651,$BE126)</f>
        <v>131</v>
      </c>
      <c r="BP126" s="211">
        <f>SUMIFS('Pres Converted'!Q$2:Q$651,'Pres Converted'!$D$2:$D$651,$BF126,'Pres Converted'!$C$2:$C$651,"ED",'Pres Converted'!$B$2:$B$651,$BE126)</f>
        <v>0</v>
      </c>
      <c r="BQ126" s="211">
        <f>SUMIFS('Pres Converted'!R$2:R$651,'Pres Converted'!$D$2:$D$651,$BF126,'Pres Converted'!$C$2:$C$651,"ED",'Pres Converted'!$B$2:$B$651,$BE126)</f>
        <v>0</v>
      </c>
      <c r="BR126" s="211">
        <f>BG126/SUMIF('BY HD'!$A$3:$A$42,$BE126,'BY HD'!$B$3:$B$42)</f>
        <v>7.7944698454169389E-2</v>
      </c>
      <c r="BS126" s="211">
        <f>$BR126*SUMIF('BY HD'!$A$3:$A$42,$BE126,'BY HD'!W$3:W$42)</f>
        <v>100.15893751360767</v>
      </c>
      <c r="BT126" s="211">
        <f>(DA126-SUMIF('BY HD'!$A$3:$A$42,$BE126,'BY HD'!M$3:M$42))*$BR126*SUMIF('BY HD'!$A$3:$A$42,$BE126,'BY HD'!$W$3:$W$42)+$BR126*SUMIF('BY HD'!$A$3:$A$42,$BE126,'BY HD'!X$3:X$42)</f>
        <v>35.59027167166083</v>
      </c>
      <c r="BU126" s="211">
        <f>(DB126-SUMIF('BY HD'!$A$3:$A$42,$BE126,'BY HD'!O$3:O$42))*$BR126*SUMIF('BY HD'!$A$3:$A$42,$BE126,'BY HD'!$W$3:$W$42)+$BR126*SUMIF('BY HD'!$A$3:$A$42,$BE126,'BY HD'!Y$3:Y$42)</f>
        <v>27.789341821149947</v>
      </c>
      <c r="BV126" s="211">
        <f>(DC126-SUMIF('BY HD'!$A$3:$A$42,$BE126,'BY HD'!N$3:N$42))*$BR126*SUMIF('BY HD'!$A$3:$A$42,$BE126,'BY HD'!$W$3:$W$42)+$BR126*SUMIF('BY HD'!$A$3:$A$42,$BE126,'BY HD'!Z$3:Z$42)</f>
        <v>-8.7227465720537911E-2</v>
      </c>
      <c r="BW126" s="211">
        <f>(DD126-SUMIF('BY HD'!$A$3:$A$42,$BE126,'BY HD'!R$3:R$42))*$BR126*SUMIF('BY HD'!$A$3:$A$42,$BE126,'BY HD'!$W$3:$W$42)+$BR126*SUMIF('BY HD'!$A$3:$A$42,$BE126,'BY HD'!AA$3:AA$42)</f>
        <v>2.3717635802529706</v>
      </c>
      <c r="BX126" s="211">
        <f>(DE126-SUMIF('BY HD'!$A$3:$A$42,$BE126,'BY HD'!S$3:S$42))*$BR126*SUMIF('BY HD'!$A$3:$A$42,$BE126,'BY HD'!$W$3:$W$42)+$BR126*SUMIF('BY HD'!$A$3:$A$42,$BE126,'BY HD'!AB$3:AB$42)</f>
        <v>0.78966553719205312</v>
      </c>
      <c r="BY126" s="211">
        <f>(DF126-SUMIF('BY HD'!$A$3:$A$42,$BE126,'BY HD'!T$3:T$42))*$BR126*SUMIF('BY HD'!$A$3:$A$42,$BE126,'BY HD'!$W$3:$W$42)+$BR126*SUMIF('BY HD'!$A$3:$A$42,$BE126,'BY HD'!AC$3:AC$42)</f>
        <v>-5.2896500126637505E-2</v>
      </c>
      <c r="BZ126" s="211">
        <f>(DG126-SUMIF('BY HD'!$A$3:$A$42,$BE126,'BY HD'!P$3:P$42))*$BR126*SUMIF('BY HD'!$A$3:$A$42,$BE126,'BY HD'!$W$3:$W$42)+$BR126*SUMIF('BY HD'!$A$3:$A$42,$BE126,'BY HD'!AD$3:AD$42)</f>
        <v>0.7502087278755919</v>
      </c>
      <c r="CA126" s="211">
        <f>(DH126-SUMIF('BY HD'!$A$3:$A$42,$BE126,'BY HD'!Q$3:Q$42))*$BR126*SUMIF('BY HD'!$A$3:$A$42,$BE126,'BY HD'!$W$3:$W$42)+$BR126*SUMIF('BY HD'!$A$3:$A$42,$BE126,'BY HD'!AE$3:AE$42)</f>
        <v>32.957713744668389</v>
      </c>
      <c r="CB126" s="211">
        <f>(DI126-SUMIF('BY HD'!$A$3:$A$42,$BE126,'BY HD'!U$3:U$42))*$BR126*SUMIF('BY HD'!$A$3:$A$42,$BE126,'BY HD'!$W$3:$W$42)+$BR126*SUMIF('BY HD'!$A$3:$A$42,$BE126,'BY HD'!AF$3:AF$42)</f>
        <v>8.1186030351566796E-2</v>
      </c>
      <c r="CC126" s="211">
        <f>(DJ126-SUMIF('BY HD'!$A$3:$A$42,$BE126,'BY HD'!V$3:V$42))*$BR126*SUMIF('BY HD'!$A$3:$A$42,$BE126,'BY HD'!$W$3:$W$42)+$BR126*SUMIF('BY HD'!$A$3:$A$42,$BE126,'BY HD'!AG$3:AG$42)</f>
        <v>-3.1089633696503013E-2</v>
      </c>
      <c r="CD126" s="211">
        <f>$BR126*SUMIF('BY HD'!$A$3:$A$42,$BE126,'BY HD'!AR$3:AR$42)</f>
        <v>41.856303069888959</v>
      </c>
      <c r="CE126" s="211">
        <f>(DA126-SUMIF('BY HD'!$A$3:$A$42,$BE126,'BY HD'!M$3:M$42))*$BR126*SUMIF('BY HD'!$A$3:$A$42,$BE126,'BY HD'!$AR$3:$AR$42)+$BR126*SUMIF('BY HD'!$A$3:$A$42,$BE126,'BY HD'!AS$3:AS$42)</f>
        <v>9.5454763681363861</v>
      </c>
      <c r="CF126" s="211">
        <f>(DB126-SUMIF('BY HD'!$A$3:$A$42,$BE126,'BY HD'!O$3:O$42))*$BR126*SUMIF('BY HD'!$A$3:$A$42,$BE126,'BY HD'!$AR$3:$AR$42)+$BR126*SUMIF('BY HD'!$A$3:$A$42,$BE126,'BY HD'!AT$3:AT$42)</f>
        <v>10.341876706424154</v>
      </c>
      <c r="CG126" s="211">
        <f>(DC126-SUMIF('BY HD'!$A$3:$A$42,$BE126,'BY HD'!N$3:N$42))*$BR126*SUMIF('BY HD'!$A$3:$A$42,$BE126,'BY HD'!$AR$3:$AR$42)+$BR126*SUMIF('BY HD'!$A$3:$A$42,$BE126,'BY HD'!AU$3:AU$42)</f>
        <v>-3.6452256102668369E-2</v>
      </c>
      <c r="CH126" s="211">
        <f>(DD126-SUMIF('BY HD'!$A$3:$A$42,$BE126,'BY HD'!R$3:R$42))*$BR126*SUMIF('BY HD'!$A$3:$A$42,$BE126,'BY HD'!$AR$3:$AR$42)+$BR126*SUMIF('BY HD'!$A$3:$A$42,$BE126,'BY HD'!AV$3:AV$42)</f>
        <v>1.425099934114376</v>
      </c>
      <c r="CI126" s="211">
        <f>(DE126-SUMIF('BY HD'!$A$3:$A$42,$BE126,'BY HD'!S$3:S$42))*$BR126*SUMIF('BY HD'!$A$3:$A$42,$BE126,'BY HD'!$AR$3:$AR$42)+$BR126*SUMIF('BY HD'!$A$3:$A$42,$BE126,'BY HD'!AW$3:AW$42)</f>
        <v>0.46611540607259816</v>
      </c>
      <c r="CJ126" s="211">
        <f>(DF126-SUMIF('BY HD'!$A$3:$A$42,$BE126,'BY HD'!T$3:T$42))*$BR126*SUMIF('BY HD'!$A$3:$A$42,$BE126,'BY HD'!$AR$3:$AR$42)+$BR126*SUMIF('BY HD'!$A$3:$A$42,$BE126,'BY HD'!AX$3:AX$42)</f>
        <v>0.10121101275433621</v>
      </c>
      <c r="CK126" s="211">
        <f>(DG126-SUMIF('BY HD'!$A$3:$A$42,$BE126,'BY HD'!P$3:P$42))*$BR126*SUMIF('BY HD'!$A$3:$A$42,$BE126,'BY HD'!$AR$3:$AR$42)+$BR126*SUMIF('BY HD'!$A$3:$A$42,$BE126,'BY HD'!AY$3:AY$42)</f>
        <v>0.14367076357783543</v>
      </c>
      <c r="CL126" s="211">
        <f>(DH126-SUMIF('BY HD'!$A$3:$A$42,$BE126,'BY HD'!Q$3:Q$42))*$BR126*SUMIF('BY HD'!$A$3:$A$42,$BE126,'BY HD'!$AR$3:$AR$42)+$BR126*SUMIF('BY HD'!$A$3:$A$42,$BE126,'BY HD'!AZ$3:AZ$42)</f>
        <v>19.822772506311608</v>
      </c>
      <c r="CM126" s="211">
        <f>(DI126-SUMIF('BY HD'!$A$3:$A$42,$BE126,'BY HD'!U$3:U$42))*$BR126*SUMIF('BY HD'!$A$3:$A$42,$BE126,'BY HD'!$AR$3:$AR$42)+$BR126*SUMIF('BY HD'!$A$3:$A$42,$BE126,'BY HD'!BA$3:BA$42)</f>
        <v>1.4153250274499735E-2</v>
      </c>
      <c r="CN126" s="211">
        <f>(DJ126-SUMIF('BY HD'!$A$3:$A$42,$BE126,'BY HD'!V$3:V$42))*$BR126*SUMIF('BY HD'!$A$3:$A$42,$BE126,'BY HD'!$AR$3:$AR$42)+$BR126*SUMIF('BY HD'!$A$3:$A$42,$BE126,'BY HD'!BB$3:BB$42)</f>
        <v>3.2379378325833923E-2</v>
      </c>
      <c r="CO126" s="211">
        <f t="shared" si="121"/>
        <v>500.01524058349662</v>
      </c>
      <c r="CP126" s="211">
        <f t="shared" si="122"/>
        <v>158.13574803979722</v>
      </c>
      <c r="CQ126" s="211">
        <f t="shared" si="134"/>
        <v>137.13121852757411</v>
      </c>
      <c r="CR126" s="211">
        <f t="shared" si="135"/>
        <v>-0.12367972182320627</v>
      </c>
      <c r="CS126" s="211">
        <f t="shared" si="136"/>
        <v>13.796863514367347</v>
      </c>
      <c r="CT126" s="211">
        <f t="shared" si="137"/>
        <v>4.2557809432646518</v>
      </c>
      <c r="CU126" s="211">
        <f t="shared" si="138"/>
        <v>4.8314512627698702E-2</v>
      </c>
      <c r="CV126" s="211">
        <f t="shared" si="139"/>
        <v>2.8938794914534274</v>
      </c>
      <c r="CW126" s="211">
        <f t="shared" si="140"/>
        <v>183.78048625098</v>
      </c>
      <c r="CX126" s="211">
        <f t="shared" si="141"/>
        <v>9.533928062606653E-2</v>
      </c>
      <c r="CY126" s="211">
        <f t="shared" si="142"/>
        <v>1.2897446293309092E-3</v>
      </c>
      <c r="DA126" s="211">
        <f t="shared" si="123"/>
        <v>0.31564245810055863</v>
      </c>
      <c r="DB126" s="211">
        <f t="shared" si="124"/>
        <v>0.27653631284916202</v>
      </c>
      <c r="DC126" s="211">
        <f t="shared" si="125"/>
        <v>0</v>
      </c>
      <c r="DD126" s="211">
        <f t="shared" si="126"/>
        <v>2.7932960893854747E-2</v>
      </c>
      <c r="DE126" s="211">
        <f t="shared" si="127"/>
        <v>8.3798882681564244E-3</v>
      </c>
      <c r="DF126" s="211">
        <f t="shared" si="128"/>
        <v>0</v>
      </c>
      <c r="DG126" s="211">
        <f t="shared" si="129"/>
        <v>5.5865921787709499E-3</v>
      </c>
      <c r="DH126" s="211">
        <f t="shared" si="130"/>
        <v>0.36592178770949718</v>
      </c>
      <c r="DI126" s="211">
        <f t="shared" si="131"/>
        <v>0</v>
      </c>
      <c r="DJ126" s="211">
        <f t="shared" si="132"/>
        <v>0</v>
      </c>
    </row>
    <row r="127" spans="46:114" ht="13.2" x14ac:dyDescent="0.25">
      <c r="AT127"/>
      <c r="AU127"/>
      <c r="BB127" s="211"/>
      <c r="BC127" s="211"/>
      <c r="BE127" s="211" t="s">
        <v>6057</v>
      </c>
      <c r="BF127" s="211" t="s">
        <v>5935</v>
      </c>
      <c r="BG127" s="211">
        <f>SUMIFS('Pres Converted'!S$2:S$651,'Pres Converted'!$D$2:$D$651,$BF127,'Pres Converted'!$C$2:$C$651,"ED",'Pres Converted'!$B$2:$B$651,$BE127)</f>
        <v>1888</v>
      </c>
      <c r="BH127" s="211">
        <f>SUMIFS('Pres Converted'!I$2:I$651,'Pres Converted'!$D$2:$D$651,$BF127,'Pres Converted'!$C$2:$C$651,"ED",'Pres Converted'!$B$2:$B$651,$BE127)</f>
        <v>695</v>
      </c>
      <c r="BI127" s="211">
        <f>SUMIFS('Pres Converted'!J$2:J$651,'Pres Converted'!$D$2:$D$651,$BF127,'Pres Converted'!$C$2:$C$651,"ED",'Pres Converted'!$B$2:$B$651,$BE127)</f>
        <v>757</v>
      </c>
      <c r="BJ127" s="211">
        <f>SUMIFS('Pres Converted'!K$2:K$651,'Pres Converted'!$D$2:$D$651,$BF127,'Pres Converted'!$C$2:$C$651,"ED",'Pres Converted'!$B$2:$B$651,$BE127)</f>
        <v>2</v>
      </c>
      <c r="BK127" s="211">
        <f>SUMIFS('Pres Converted'!L$2:L$651,'Pres Converted'!$D$2:$D$651,$BF127,'Pres Converted'!$C$2:$C$651,"ED",'Pres Converted'!$B$2:$B$651,$BE127)</f>
        <v>11</v>
      </c>
      <c r="BL127" s="211">
        <f>SUMIFS('Pres Converted'!M$2:M$651,'Pres Converted'!$D$2:$D$651,$BF127,'Pres Converted'!$C$2:$C$651,"ED",'Pres Converted'!$B$2:$B$651,$BE127)</f>
        <v>1</v>
      </c>
      <c r="BM127" s="211">
        <f>SUMIFS('Pres Converted'!N$2:N$651,'Pres Converted'!$D$2:$D$651,$BF127,'Pres Converted'!$C$2:$C$651,"ED",'Pres Converted'!$B$2:$B$651,$BE127)</f>
        <v>6</v>
      </c>
      <c r="BN127" s="211">
        <f>SUMIFS('Pres Converted'!O$2:O$651,'Pres Converted'!$D$2:$D$651,$BF127,'Pres Converted'!$C$2:$C$651,"ED",'Pres Converted'!$B$2:$B$651,$BE127)</f>
        <v>3</v>
      </c>
      <c r="BO127" s="211">
        <f>SUMIFS('Pres Converted'!P$2:P$651,'Pres Converted'!$D$2:$D$651,$BF127,'Pres Converted'!$C$2:$C$651,"ED",'Pres Converted'!$B$2:$B$651,$BE127)</f>
        <v>405</v>
      </c>
      <c r="BP127" s="211">
        <f>SUMIFS('Pres Converted'!Q$2:Q$651,'Pres Converted'!$D$2:$D$651,$BF127,'Pres Converted'!$C$2:$C$651,"ED",'Pres Converted'!$B$2:$B$651,$BE127)</f>
        <v>5</v>
      </c>
      <c r="BQ127" s="211">
        <f>SUMIFS('Pres Converted'!R$2:R$651,'Pres Converted'!$D$2:$D$651,$BF127,'Pres Converted'!$C$2:$C$651,"ED",'Pres Converted'!$B$2:$B$651,$BE127)</f>
        <v>3</v>
      </c>
      <c r="BR127" s="211">
        <f>BG127/SUMIF('BY HD'!$A$3:$A$42,$BE127,'BY HD'!$B$3:$B$42)</f>
        <v>0.46709549727857497</v>
      </c>
      <c r="BS127" s="211">
        <f>$BR127*SUMIF('BY HD'!$A$3:$A$42,$BE127,'BY HD'!W$3:W$42)</f>
        <v>391.89312221672441</v>
      </c>
      <c r="BT127" s="211">
        <f>(DA127-SUMIF('BY HD'!$A$3:$A$42,$BE127,'BY HD'!M$3:M$42))*$BR127*SUMIF('BY HD'!$A$3:$A$42,$BE127,'BY HD'!$W$3:$W$42)+$BR127*SUMIF('BY HD'!$A$3:$A$42,$BE127,'BY HD'!X$3:X$42)</f>
        <v>133.0070681642849</v>
      </c>
      <c r="BU127" s="211">
        <f>(DB127-SUMIF('BY HD'!$A$3:$A$42,$BE127,'BY HD'!O$3:O$42))*$BR127*SUMIF('BY HD'!$A$3:$A$42,$BE127,'BY HD'!$W$3:$W$42)+$BR127*SUMIF('BY HD'!$A$3:$A$42,$BE127,'BY HD'!Y$3:Y$42)</f>
        <v>145.12136752618045</v>
      </c>
      <c r="BV127" s="211">
        <f>(DC127-SUMIF('BY HD'!$A$3:$A$42,$BE127,'BY HD'!N$3:N$42))*$BR127*SUMIF('BY HD'!$A$3:$A$42,$BE127,'BY HD'!$W$3:$W$42)+$BR127*SUMIF('BY HD'!$A$3:$A$42,$BE127,'BY HD'!Z$3:Z$42)</f>
        <v>0.30050501402762342</v>
      </c>
      <c r="BW127" s="211">
        <f>(DD127-SUMIF('BY HD'!$A$3:$A$42,$BE127,'BY HD'!R$3:R$42))*$BR127*SUMIF('BY HD'!$A$3:$A$42,$BE127,'BY HD'!$W$3:$W$42)+$BR127*SUMIF('BY HD'!$A$3:$A$42,$BE127,'BY HD'!AA$3:AA$42)</f>
        <v>0.58199408438021227</v>
      </c>
      <c r="BX127" s="211">
        <f>(DE127-SUMIF('BY HD'!$A$3:$A$42,$BE127,'BY HD'!S$3:S$42))*$BR127*SUMIF('BY HD'!$A$3:$A$42,$BE127,'BY HD'!$W$3:$W$42)+$BR127*SUMIF('BY HD'!$A$3:$A$42,$BE127,'BY HD'!AB$3:AB$42)</f>
        <v>-0.29488649731995148</v>
      </c>
      <c r="BY127" s="211">
        <f>(DF127-SUMIF('BY HD'!$A$3:$A$42,$BE127,'BY HD'!T$3:T$42))*$BR127*SUMIF('BY HD'!$A$3:$A$42,$BE127,'BY HD'!$W$3:$W$42)+$BR127*SUMIF('BY HD'!$A$3:$A$42,$BE127,'BY HD'!AC$3:AC$42)</f>
        <v>0.27587055364491758</v>
      </c>
      <c r="BZ127" s="211">
        <f>(DG127-SUMIF('BY HD'!$A$3:$A$42,$BE127,'BY HD'!P$3:P$42))*$BR127*SUMIF('BY HD'!$A$3:$A$42,$BE127,'BY HD'!$W$3:$W$42)+$BR127*SUMIF('BY HD'!$A$3:$A$42,$BE127,'BY HD'!AD$3:AD$42)</f>
        <v>3.3545614932373859</v>
      </c>
      <c r="CA127" s="211">
        <f>(DH127-SUMIF('BY HD'!$A$3:$A$42,$BE127,'BY HD'!Q$3:Q$42))*$BR127*SUMIF('BY HD'!$A$3:$A$42,$BE127,'BY HD'!$W$3:$W$42)+$BR127*SUMIF('BY HD'!$A$3:$A$42,$BE127,'BY HD'!AE$3:AE$42)</f>
        <v>109.37576806716024</v>
      </c>
      <c r="CB127" s="211">
        <f>(DI127-SUMIF('BY HD'!$A$3:$A$42,$BE127,'BY HD'!U$3:U$42))*$BR127*SUMIF('BY HD'!$A$3:$A$42,$BE127,'BY HD'!$W$3:$W$42)+$BR127*SUMIF('BY HD'!$A$3:$A$42,$BE127,'BY HD'!AF$3:AF$42)</f>
        <v>-6.4016716118558303E-2</v>
      </c>
      <c r="CC127" s="211">
        <f>(DJ127-SUMIF('BY HD'!$A$3:$A$42,$BE127,'BY HD'!V$3:V$42))*$BR127*SUMIF('BY HD'!$A$3:$A$42,$BE127,'BY HD'!$W$3:$W$42)+$BR127*SUMIF('BY HD'!$A$3:$A$42,$BE127,'BY HD'!AG$3:AG$42)</f>
        <v>0.23489052724718024</v>
      </c>
      <c r="CD127" s="211">
        <f>$BR127*SUMIF('BY HD'!$A$3:$A$42,$BE127,'BY HD'!AR$3:AR$42)</f>
        <v>188.23948540326572</v>
      </c>
      <c r="CE127" s="211">
        <f>(DA127-SUMIF('BY HD'!$A$3:$A$42,$BE127,'BY HD'!M$3:M$42))*$BR127*SUMIF('BY HD'!$A$3:$A$42,$BE127,'BY HD'!$AR$3:$AR$42)+$BR127*SUMIF('BY HD'!$A$3:$A$42,$BE127,'BY HD'!AS$3:AS$42)</f>
        <v>60.924313633126296</v>
      </c>
      <c r="CF127" s="211">
        <f>(DB127-SUMIF('BY HD'!$A$3:$A$42,$BE127,'BY HD'!O$3:O$42))*$BR127*SUMIF('BY HD'!$A$3:$A$42,$BE127,'BY HD'!$AR$3:$AR$42)+$BR127*SUMIF('BY HD'!$A$3:$A$42,$BE127,'BY HD'!AT$3:AT$42)</f>
        <v>72.301044255505232</v>
      </c>
      <c r="CG127" s="211">
        <f>(DC127-SUMIF('BY HD'!$A$3:$A$42,$BE127,'BY HD'!N$3:N$42))*$BR127*SUMIF('BY HD'!$A$3:$A$42,$BE127,'BY HD'!$AR$3:$AR$42)+$BR127*SUMIF('BY HD'!$A$3:$A$42,$BE127,'BY HD'!AU$3:AU$42)</f>
        <v>-8.0019028307668036E-2</v>
      </c>
      <c r="CH127" s="211">
        <f>(DD127-SUMIF('BY HD'!$A$3:$A$42,$BE127,'BY HD'!R$3:R$42))*$BR127*SUMIF('BY HD'!$A$3:$A$42,$BE127,'BY HD'!$AR$3:$AR$42)+$BR127*SUMIF('BY HD'!$A$3:$A$42,$BE127,'BY HD'!AV$3:AV$42)</f>
        <v>1.941943707841538</v>
      </c>
      <c r="CI127" s="211">
        <f>(DE127-SUMIF('BY HD'!$A$3:$A$42,$BE127,'BY HD'!S$3:S$42))*$BR127*SUMIF('BY HD'!$A$3:$A$42,$BE127,'BY HD'!$AR$3:$AR$42)+$BR127*SUMIF('BY HD'!$A$3:$A$42,$BE127,'BY HD'!AW$3:AW$42)</f>
        <v>0.10108984313887753</v>
      </c>
      <c r="CJ127" s="211">
        <f>(DF127-SUMIF('BY HD'!$A$3:$A$42,$BE127,'BY HD'!T$3:T$42))*$BR127*SUMIF('BY HD'!$A$3:$A$42,$BE127,'BY HD'!$AR$3:$AR$42)+$BR127*SUMIF('BY HD'!$A$3:$A$42,$BE127,'BY HD'!AX$3:AX$42)</f>
        <v>0.132509932203697</v>
      </c>
      <c r="CK127" s="211">
        <f>(DG127-SUMIF('BY HD'!$A$3:$A$42,$BE127,'BY HD'!P$3:P$42))*$BR127*SUMIF('BY HD'!$A$3:$A$42,$BE127,'BY HD'!$AR$3:$AR$42)+$BR127*SUMIF('BY HD'!$A$3:$A$42,$BE127,'BY HD'!AY$3:AY$42)</f>
        <v>1.2360737981035839</v>
      </c>
      <c r="CL127" s="211">
        <f>(DH127-SUMIF('BY HD'!$A$3:$A$42,$BE127,'BY HD'!Q$3:Q$42))*$BR127*SUMIF('BY HD'!$A$3:$A$42,$BE127,'BY HD'!$AR$3:$AR$42)+$BR127*SUMIF('BY HD'!$A$3:$A$42,$BE127,'BY HD'!AZ$3:AZ$42)</f>
        <v>50.647889760189955</v>
      </c>
      <c r="CM127" s="211">
        <f>(DI127-SUMIF('BY HD'!$A$3:$A$42,$BE127,'BY HD'!U$3:U$42))*$BR127*SUMIF('BY HD'!$A$3:$A$42,$BE127,'BY HD'!$AR$3:$AR$42)+$BR127*SUMIF('BY HD'!$A$3:$A$42,$BE127,'BY HD'!BA$3:BA$42)</f>
        <v>0.45471816094295398</v>
      </c>
      <c r="CN127" s="211">
        <f>(DJ127-SUMIF('BY HD'!$A$3:$A$42,$BE127,'BY HD'!V$3:V$42))*$BR127*SUMIF('BY HD'!$A$3:$A$42,$BE127,'BY HD'!$AR$3:$AR$42)+$BR127*SUMIF('BY HD'!$A$3:$A$42,$BE127,'BY HD'!BB$3:BB$42)</f>
        <v>0.5799213405212611</v>
      </c>
      <c r="CO127" s="211">
        <f t="shared" si="121"/>
        <v>2468.1326076199903</v>
      </c>
      <c r="CP127" s="211">
        <f t="shared" si="122"/>
        <v>888.93138179741118</v>
      </c>
      <c r="CQ127" s="211">
        <f t="shared" si="134"/>
        <v>974.4224117816857</v>
      </c>
      <c r="CR127" s="211">
        <f t="shared" si="135"/>
        <v>2.2204859857199555</v>
      </c>
      <c r="CS127" s="211">
        <f t="shared" si="136"/>
        <v>13.523937792221751</v>
      </c>
      <c r="CT127" s="211">
        <f t="shared" si="137"/>
        <v>0.80620334581892605</v>
      </c>
      <c r="CU127" s="211">
        <f t="shared" si="138"/>
        <v>6.4083804858486149</v>
      </c>
      <c r="CV127" s="211">
        <f t="shared" si="139"/>
        <v>7.5906352913409698</v>
      </c>
      <c r="CW127" s="211">
        <f t="shared" si="140"/>
        <v>565.02365782735023</v>
      </c>
      <c r="CX127" s="211">
        <f t="shared" si="141"/>
        <v>5.3907014448243959</v>
      </c>
      <c r="CY127" s="211">
        <f t="shared" si="142"/>
        <v>3.8148118677684413</v>
      </c>
      <c r="DA127" s="211">
        <f t="shared" si="123"/>
        <v>0.36811440677966101</v>
      </c>
      <c r="DB127" s="211">
        <f t="shared" si="124"/>
        <v>0.40095338983050849</v>
      </c>
      <c r="DC127" s="211">
        <f t="shared" si="125"/>
        <v>1.0593220338983051E-3</v>
      </c>
      <c r="DD127" s="211">
        <f t="shared" si="126"/>
        <v>5.8262711864406781E-3</v>
      </c>
      <c r="DE127" s="211">
        <f t="shared" si="127"/>
        <v>5.2966101694915254E-4</v>
      </c>
      <c r="DF127" s="211">
        <f t="shared" si="128"/>
        <v>3.1779661016949155E-3</v>
      </c>
      <c r="DG127" s="211">
        <f t="shared" si="129"/>
        <v>1.5889830508474577E-3</v>
      </c>
      <c r="DH127" s="211">
        <f t="shared" si="130"/>
        <v>0.21451271186440679</v>
      </c>
      <c r="DI127" s="211">
        <f t="shared" si="131"/>
        <v>2.6483050847457626E-3</v>
      </c>
      <c r="DJ127" s="211">
        <f t="shared" si="132"/>
        <v>1.5889830508474577E-3</v>
      </c>
    </row>
    <row r="128" spans="46:114" ht="13.2" x14ac:dyDescent="0.25">
      <c r="AT128"/>
      <c r="AU128"/>
      <c r="BB128" s="211"/>
      <c r="BC128" s="211"/>
      <c r="BE128" s="211" t="s">
        <v>6057</v>
      </c>
      <c r="BF128" s="211" t="s">
        <v>5936</v>
      </c>
      <c r="BG128" s="211">
        <f>SUMIFS('Pres Converted'!S$2:S$651,'Pres Converted'!$D$2:$D$651,$BF128,'Pres Converted'!$C$2:$C$651,"ED",'Pres Converted'!$B$2:$B$651,$BE128)</f>
        <v>546</v>
      </c>
      <c r="BH128" s="211">
        <f>SUMIFS('Pres Converted'!I$2:I$651,'Pres Converted'!$D$2:$D$651,$BF128,'Pres Converted'!$C$2:$C$651,"ED",'Pres Converted'!$B$2:$B$651,$BE128)</f>
        <v>222</v>
      </c>
      <c r="BI128" s="211">
        <f>SUMIFS('Pres Converted'!J$2:J$651,'Pres Converted'!$D$2:$D$651,$BF128,'Pres Converted'!$C$2:$C$651,"ED",'Pres Converted'!$B$2:$B$651,$BE128)</f>
        <v>205</v>
      </c>
      <c r="BJ128" s="211">
        <f>SUMIFS('Pres Converted'!K$2:K$651,'Pres Converted'!$D$2:$D$651,$BF128,'Pres Converted'!$C$2:$C$651,"ED",'Pres Converted'!$B$2:$B$651,$BE128)</f>
        <v>3</v>
      </c>
      <c r="BK128" s="211">
        <f>SUMIFS('Pres Converted'!L$2:L$651,'Pres Converted'!$D$2:$D$651,$BF128,'Pres Converted'!$C$2:$C$651,"ED",'Pres Converted'!$B$2:$B$651,$BE128)</f>
        <v>7</v>
      </c>
      <c r="BL128" s="211">
        <f>SUMIFS('Pres Converted'!M$2:M$651,'Pres Converted'!$D$2:$D$651,$BF128,'Pres Converted'!$C$2:$C$651,"ED",'Pres Converted'!$B$2:$B$651,$BE128)</f>
        <v>6</v>
      </c>
      <c r="BM128" s="211">
        <f>SUMIFS('Pres Converted'!N$2:N$651,'Pres Converted'!$D$2:$D$651,$BF128,'Pres Converted'!$C$2:$C$651,"ED",'Pres Converted'!$B$2:$B$651,$BE128)</f>
        <v>4</v>
      </c>
      <c r="BN128" s="211">
        <f>SUMIFS('Pres Converted'!O$2:O$651,'Pres Converted'!$D$2:$D$651,$BF128,'Pres Converted'!$C$2:$C$651,"ED",'Pres Converted'!$B$2:$B$651,$BE128)</f>
        <v>5</v>
      </c>
      <c r="BO128" s="211">
        <f>SUMIFS('Pres Converted'!P$2:P$651,'Pres Converted'!$D$2:$D$651,$BF128,'Pres Converted'!$C$2:$C$651,"ED",'Pres Converted'!$B$2:$B$651,$BE128)</f>
        <v>90</v>
      </c>
      <c r="BP128" s="211">
        <f>SUMIFS('Pres Converted'!Q$2:Q$651,'Pres Converted'!$D$2:$D$651,$BF128,'Pres Converted'!$C$2:$C$651,"ED",'Pres Converted'!$B$2:$B$651,$BE128)</f>
        <v>4</v>
      </c>
      <c r="BQ128" s="211">
        <f>SUMIFS('Pres Converted'!R$2:R$651,'Pres Converted'!$D$2:$D$651,$BF128,'Pres Converted'!$C$2:$C$651,"ED",'Pres Converted'!$B$2:$B$651,$BE128)</f>
        <v>0</v>
      </c>
      <c r="BR128" s="211">
        <f>BG128/SUMIF('BY HD'!$A$3:$A$42,$BE128,'BY HD'!$B$3:$B$42)</f>
        <v>0.13508164275111331</v>
      </c>
      <c r="BS128" s="211">
        <f>$BR128*SUMIF('BY HD'!$A$3:$A$42,$BE128,'BY HD'!W$3:W$42)</f>
        <v>113.33349826818407</v>
      </c>
      <c r="BT128" s="211">
        <f>(DA128-SUMIF('BY HD'!$A$3:$A$42,$BE128,'BY HD'!M$3:M$42))*$BR128*SUMIF('BY HD'!$A$3:$A$42,$BE128,'BY HD'!$W$3:$W$42)+$BR128*SUMIF('BY HD'!$A$3:$A$42,$BE128,'BY HD'!X$3:X$42)</f>
        <v>42.825927464737525</v>
      </c>
      <c r="BU128" s="211">
        <f>(DB128-SUMIF('BY HD'!$A$3:$A$42,$BE128,'BY HD'!O$3:O$42))*$BR128*SUMIF('BY HD'!$A$3:$A$42,$BE128,'BY HD'!$W$3:$W$42)+$BR128*SUMIF('BY HD'!$A$3:$A$42,$BE128,'BY HD'!Y$3:Y$42)</f>
        <v>39.078865749315511</v>
      </c>
      <c r="BV128" s="211">
        <f>(DC128-SUMIF('BY HD'!$A$3:$A$42,$BE128,'BY HD'!N$3:N$42))*$BR128*SUMIF('BY HD'!$A$3:$A$42,$BE128,'BY HD'!$W$3:$W$42)+$BR128*SUMIF('BY HD'!$A$3:$A$42,$BE128,'BY HD'!Z$3:Z$42)</f>
        <v>0.58955937911699552</v>
      </c>
      <c r="BW128" s="211">
        <f>(DD128-SUMIF('BY HD'!$A$3:$A$42,$BE128,'BY HD'!R$3:R$42))*$BR128*SUMIF('BY HD'!$A$3:$A$42,$BE128,'BY HD'!$W$3:$W$42)+$BR128*SUMIF('BY HD'!$A$3:$A$42,$BE128,'BY HD'!AA$3:AA$42)</f>
        <v>0.9609916020331789</v>
      </c>
      <c r="BX128" s="211">
        <f>(DE128-SUMIF('BY HD'!$A$3:$A$42,$BE128,'BY HD'!S$3:S$42))*$BR128*SUMIF('BY HD'!$A$3:$A$42,$BE128,'BY HD'!$W$3:$W$42)+$BR128*SUMIF('BY HD'!$A$3:$A$42,$BE128,'BY HD'!AB$3:AB$42)</f>
        <v>1.1001150463429392</v>
      </c>
      <c r="BY128" s="211">
        <f>(DF128-SUMIF('BY HD'!$A$3:$A$42,$BE128,'BY HD'!T$3:T$42))*$BR128*SUMIF('BY HD'!$A$3:$A$42,$BE128,'BY HD'!$W$3:$W$42)+$BR128*SUMIF('BY HD'!$A$3:$A$42,$BE128,'BY HD'!AC$3:AC$42)</f>
        <v>0.5498923842944482</v>
      </c>
      <c r="BZ128" s="211">
        <f>(DG128-SUMIF('BY HD'!$A$3:$A$42,$BE128,'BY HD'!P$3:P$42))*$BR128*SUMIF('BY HD'!$A$3:$A$42,$BE128,'BY HD'!$W$3:$W$42)+$BR128*SUMIF('BY HD'!$A$3:$A$42,$BE128,'BY HD'!AD$3:AD$42)</f>
        <v>1.8278896671539633</v>
      </c>
      <c r="CA128" s="211">
        <f>(DH128-SUMIF('BY HD'!$A$3:$A$42,$BE128,'BY HD'!Q$3:Q$42))*$BR128*SUMIF('BY HD'!$A$3:$A$42,$BE128,'BY HD'!$W$3:$W$42)+$BR128*SUMIF('BY HD'!$A$3:$A$42,$BE128,'BY HD'!AE$3:AE$42)</f>
        <v>26.000785786843288</v>
      </c>
      <c r="CB128" s="211">
        <f>(DI128-SUMIF('BY HD'!$A$3:$A$42,$BE128,'BY HD'!U$3:U$42))*$BR128*SUMIF('BY HD'!$A$3:$A$42,$BE128,'BY HD'!$W$3:$W$42)+$BR128*SUMIF('BY HD'!$A$3:$A$42,$BE128,'BY HD'!AF$3:AF$42)</f>
        <v>0.51162705006633713</v>
      </c>
      <c r="CC128" s="211">
        <f>(DJ128-SUMIF('BY HD'!$A$3:$A$42,$BE128,'BY HD'!V$3:V$42))*$BR128*SUMIF('BY HD'!$A$3:$A$42,$BE128,'BY HD'!$W$3:$W$42)+$BR128*SUMIF('BY HD'!$A$3:$A$42,$BE128,'BY HD'!AG$3:AG$42)</f>
        <v>-0.11215586172012279</v>
      </c>
      <c r="CD128" s="211">
        <f>$BR128*SUMIF('BY HD'!$A$3:$A$42,$BE128,'BY HD'!AR$3:AR$42)</f>
        <v>54.437902028698666</v>
      </c>
      <c r="CE128" s="211">
        <f>(DA128-SUMIF('BY HD'!$A$3:$A$42,$BE128,'BY HD'!M$3:M$42))*$BR128*SUMIF('BY HD'!$A$3:$A$42,$BE128,'BY HD'!$AR$3:$AR$42)+$BR128*SUMIF('BY HD'!$A$3:$A$42,$BE128,'BY HD'!AS$3:AS$42)</f>
        <v>19.713717740077527</v>
      </c>
      <c r="CF128" s="211">
        <f>(DB128-SUMIF('BY HD'!$A$3:$A$42,$BE128,'BY HD'!O$3:O$42))*$BR128*SUMIF('BY HD'!$A$3:$A$42,$BE128,'BY HD'!$AR$3:$AR$42)+$BR128*SUMIF('BY HD'!$A$3:$A$42,$BE128,'BY HD'!AT$3:AT$42)</f>
        <v>19.52117205267502</v>
      </c>
      <c r="CG128" s="211">
        <f>(DC128-SUMIF('BY HD'!$A$3:$A$42,$BE128,'BY HD'!N$3:N$42))*$BR128*SUMIF('BY HD'!$A$3:$A$42,$BE128,'BY HD'!$AR$3:$AR$42)+$BR128*SUMIF('BY HD'!$A$3:$A$42,$BE128,'BY HD'!AU$3:AU$42)</f>
        <v>0.21830098659767641</v>
      </c>
      <c r="CH128" s="211">
        <f>(DD128-SUMIF('BY HD'!$A$3:$A$42,$BE128,'BY HD'!R$3:R$42))*$BR128*SUMIF('BY HD'!$A$3:$A$42,$BE128,'BY HD'!$AR$3:$AR$42)+$BR128*SUMIF('BY HD'!$A$3:$A$42,$BE128,'BY HD'!AV$3:AV$42)</f>
        <v>0.94235208685839744</v>
      </c>
      <c r="CI128" s="211">
        <f>(DE128-SUMIF('BY HD'!$A$3:$A$42,$BE128,'BY HD'!S$3:S$42))*$BR128*SUMIF('BY HD'!$A$3:$A$42,$BE128,'BY HD'!$AR$3:$AR$42)+$BR128*SUMIF('BY HD'!$A$3:$A$42,$BE128,'BY HD'!AW$3:AW$42)</f>
        <v>0.59861973768258625</v>
      </c>
      <c r="CJ128" s="211">
        <f>(DF128-SUMIF('BY HD'!$A$3:$A$42,$BE128,'BY HD'!T$3:T$42))*$BR128*SUMIF('BY HD'!$A$3:$A$42,$BE128,'BY HD'!$AR$3:$AR$42)+$BR128*SUMIF('BY HD'!$A$3:$A$42,$BE128,'BY HD'!AX$3:AX$42)</f>
        <v>0.26413186039411513</v>
      </c>
      <c r="CK128" s="211">
        <f>(DG128-SUMIF('BY HD'!$A$3:$A$42,$BE128,'BY HD'!P$3:P$42))*$BR128*SUMIF('BY HD'!$A$3:$A$42,$BE128,'BY HD'!$AR$3:$AR$42)+$BR128*SUMIF('BY HD'!$A$3:$A$42,$BE128,'BY HD'!AY$3:AY$42)</f>
        <v>0.76948093998664691</v>
      </c>
      <c r="CL128" s="211">
        <f>(DH128-SUMIF('BY HD'!$A$3:$A$42,$BE128,'BY HD'!Q$3:Q$42))*$BR128*SUMIF('BY HD'!$A$3:$A$42,$BE128,'BY HD'!$AR$3:$AR$42)+$BR128*SUMIF('BY HD'!$A$3:$A$42,$BE128,'BY HD'!AZ$3:AZ$42)</f>
        <v>11.942770748800143</v>
      </c>
      <c r="CM128" s="211">
        <f>(DI128-SUMIF('BY HD'!$A$3:$A$42,$BE128,'BY HD'!U$3:U$42))*$BR128*SUMIF('BY HD'!$A$3:$A$42,$BE128,'BY HD'!$AR$3:$AR$42)+$BR128*SUMIF('BY HD'!$A$3:$A$42,$BE128,'BY HD'!BA$3:BA$42)</f>
        <v>0.3861464763476814</v>
      </c>
      <c r="CN128" s="211">
        <f>(DJ128-SUMIF('BY HD'!$A$3:$A$42,$BE128,'BY HD'!V$3:V$42))*$BR128*SUMIF('BY HD'!$A$3:$A$42,$BE128,'BY HD'!$AR$3:$AR$42)+$BR128*SUMIF('BY HD'!$A$3:$A$42,$BE128,'BY HD'!BB$3:BB$42)</f>
        <v>8.1209399278873162E-2</v>
      </c>
      <c r="CO128" s="211">
        <f t="shared" si="121"/>
        <v>713.77140029688269</v>
      </c>
      <c r="CP128" s="211">
        <f t="shared" si="122"/>
        <v>284.53964520481503</v>
      </c>
      <c r="CQ128" s="211">
        <f t="shared" si="134"/>
        <v>263.60003780199054</v>
      </c>
      <c r="CR128" s="211">
        <f t="shared" si="135"/>
        <v>3.8078603657146717</v>
      </c>
      <c r="CS128" s="211">
        <f t="shared" si="136"/>
        <v>8.9033436888915762</v>
      </c>
      <c r="CT128" s="211">
        <f t="shared" si="137"/>
        <v>7.6987347840255254</v>
      </c>
      <c r="CU128" s="211">
        <f t="shared" si="138"/>
        <v>4.8140242446885635</v>
      </c>
      <c r="CV128" s="211">
        <f t="shared" si="139"/>
        <v>7.5973706071406104</v>
      </c>
      <c r="CW128" s="211">
        <f t="shared" si="140"/>
        <v>127.94355653564344</v>
      </c>
      <c r="CX128" s="211">
        <f t="shared" si="141"/>
        <v>4.897773526414019</v>
      </c>
      <c r="CY128" s="211">
        <f t="shared" si="142"/>
        <v>-3.0946462441249628E-2</v>
      </c>
      <c r="DA128" s="211">
        <f t="shared" si="123"/>
        <v>0.40659340659340659</v>
      </c>
      <c r="DB128" s="211">
        <f t="shared" si="124"/>
        <v>0.37545787545787546</v>
      </c>
      <c r="DC128" s="211">
        <f t="shared" si="125"/>
        <v>5.4945054945054949E-3</v>
      </c>
      <c r="DD128" s="211">
        <f t="shared" si="126"/>
        <v>1.282051282051282E-2</v>
      </c>
      <c r="DE128" s="211">
        <f t="shared" si="127"/>
        <v>1.098901098901099E-2</v>
      </c>
      <c r="DF128" s="211">
        <f t="shared" si="128"/>
        <v>7.326007326007326E-3</v>
      </c>
      <c r="DG128" s="211">
        <f t="shared" si="129"/>
        <v>9.1575091575091579E-3</v>
      </c>
      <c r="DH128" s="211">
        <f t="shared" si="130"/>
        <v>0.16483516483516483</v>
      </c>
      <c r="DI128" s="211">
        <f t="shared" si="131"/>
        <v>7.326007326007326E-3</v>
      </c>
      <c r="DJ128" s="211">
        <f t="shared" si="132"/>
        <v>0</v>
      </c>
    </row>
    <row r="129" spans="46:114" ht="13.2" x14ac:dyDescent="0.25">
      <c r="AT129"/>
      <c r="AU129"/>
      <c r="BB129" s="211"/>
      <c r="BC129" s="211"/>
      <c r="BE129" s="211" t="s">
        <v>6057</v>
      </c>
      <c r="BF129" s="211" t="s">
        <v>5934</v>
      </c>
      <c r="BG129" s="211">
        <f>SUMIFS('Pres Converted'!S$2:S$651,'Pres Converted'!$D$2:$D$651,$BF129,'Pres Converted'!$C$2:$C$651,"ED",'Pres Converted'!$B$2:$B$651,$BE129)</f>
        <v>633</v>
      </c>
      <c r="BH129" s="211">
        <f>SUMIFS('Pres Converted'!I$2:I$651,'Pres Converted'!$D$2:$D$651,$BF129,'Pres Converted'!$C$2:$C$651,"ED",'Pres Converted'!$B$2:$B$651,$BE129)</f>
        <v>264</v>
      </c>
      <c r="BI129" s="211">
        <f>SUMIFS('Pres Converted'!J$2:J$651,'Pres Converted'!$D$2:$D$651,$BF129,'Pres Converted'!$C$2:$C$651,"ED",'Pres Converted'!$B$2:$B$651,$BE129)</f>
        <v>163</v>
      </c>
      <c r="BJ129" s="211">
        <f>SUMIFS('Pres Converted'!K$2:K$651,'Pres Converted'!$D$2:$D$651,$BF129,'Pres Converted'!$C$2:$C$651,"ED",'Pres Converted'!$B$2:$B$651,$BE129)</f>
        <v>1</v>
      </c>
      <c r="BK129" s="211">
        <f>SUMIFS('Pres Converted'!L$2:L$651,'Pres Converted'!$D$2:$D$651,$BF129,'Pres Converted'!$C$2:$C$651,"ED",'Pres Converted'!$B$2:$B$651,$BE129)</f>
        <v>9</v>
      </c>
      <c r="BL129" s="211">
        <f>SUMIFS('Pres Converted'!M$2:M$651,'Pres Converted'!$D$2:$D$651,$BF129,'Pres Converted'!$C$2:$C$651,"ED",'Pres Converted'!$B$2:$B$651,$BE129)</f>
        <v>1</v>
      </c>
      <c r="BM129" s="211">
        <f>SUMIFS('Pres Converted'!N$2:N$651,'Pres Converted'!$D$2:$D$651,$BF129,'Pres Converted'!$C$2:$C$651,"ED",'Pres Converted'!$B$2:$B$651,$BE129)</f>
        <v>0</v>
      </c>
      <c r="BN129" s="211">
        <f>SUMIFS('Pres Converted'!O$2:O$651,'Pres Converted'!$D$2:$D$651,$BF129,'Pres Converted'!$C$2:$C$651,"ED",'Pres Converted'!$B$2:$B$651,$BE129)</f>
        <v>5</v>
      </c>
      <c r="BO129" s="211">
        <f>SUMIFS('Pres Converted'!P$2:P$651,'Pres Converted'!$D$2:$D$651,$BF129,'Pres Converted'!$C$2:$C$651,"ED",'Pres Converted'!$B$2:$B$651,$BE129)</f>
        <v>182</v>
      </c>
      <c r="BP129" s="211">
        <f>SUMIFS('Pres Converted'!Q$2:Q$651,'Pres Converted'!$D$2:$D$651,$BF129,'Pres Converted'!$C$2:$C$651,"ED",'Pres Converted'!$B$2:$B$651,$BE129)</f>
        <v>8</v>
      </c>
      <c r="BQ129" s="211">
        <f>SUMIFS('Pres Converted'!R$2:R$651,'Pres Converted'!$D$2:$D$651,$BF129,'Pres Converted'!$C$2:$C$651,"ED",'Pres Converted'!$B$2:$B$651,$BE129)</f>
        <v>0</v>
      </c>
      <c r="BR129" s="211">
        <f>BG129/SUMIF('BY HD'!$A$3:$A$42,$BE129,'BY HD'!$B$3:$B$42)</f>
        <v>0.15660564077189509</v>
      </c>
      <c r="BS129" s="211">
        <f>$BR129*SUMIF('BY HD'!$A$3:$A$42,$BE129,'BY HD'!W$3:W$42)</f>
        <v>131.39213260761997</v>
      </c>
      <c r="BT129" s="211">
        <f>(DA129-SUMIF('BY HD'!$A$3:$A$42,$BE129,'BY HD'!M$3:M$42))*$BR129*SUMIF('BY HD'!$A$3:$A$42,$BE129,'BY HD'!$W$3:$W$42)+$BR129*SUMIF('BY HD'!$A$3:$A$42,$BE129,'BY HD'!X$3:X$42)</f>
        <v>51.025278734593051</v>
      </c>
      <c r="BU129" s="211">
        <f>(DB129-SUMIF('BY HD'!$A$3:$A$42,$BE129,'BY HD'!O$3:O$42))*$BR129*SUMIF('BY HD'!$A$3:$A$42,$BE129,'BY HD'!$W$3:$W$42)+$BR129*SUMIF('BY HD'!$A$3:$A$42,$BE129,'BY HD'!Y$3:Y$42)</f>
        <v>29.807500096096376</v>
      </c>
      <c r="BV129" s="211">
        <f>(DC129-SUMIF('BY HD'!$A$3:$A$42,$BE129,'BY HD'!N$3:N$42))*$BR129*SUMIF('BY HD'!$A$3:$A$42,$BE129,'BY HD'!$W$3:$W$42)+$BR129*SUMIF('BY HD'!$A$3:$A$42,$BE129,'BY HD'!Z$3:Z$42)</f>
        <v>0.16913587440729344</v>
      </c>
      <c r="BW129" s="211">
        <f>(DD129-SUMIF('BY HD'!$A$3:$A$42,$BE129,'BY HD'!R$3:R$42))*$BR129*SUMIF('BY HD'!$A$3:$A$42,$BE129,'BY HD'!$W$3:$W$42)+$BR129*SUMIF('BY HD'!$A$3:$A$42,$BE129,'BY HD'!AA$3:AA$42)</f>
        <v>1.2977367037496683</v>
      </c>
      <c r="BX129" s="211">
        <f>(DE129-SUMIF('BY HD'!$A$3:$A$42,$BE129,'BY HD'!S$3:S$42))*$BR129*SUMIF('BY HD'!$A$3:$A$42,$BE129,'BY HD'!$W$3:$W$42)+$BR129*SUMIF('BY HD'!$A$3:$A$42,$BE129,'BY HD'!AB$3:AB$42)</f>
        <v>3.9109023731766487E-2</v>
      </c>
      <c r="BY129" s="211">
        <f>(DF129-SUMIF('BY HD'!$A$3:$A$42,$BE129,'BY HD'!T$3:T$42))*$BR129*SUMIF('BY HD'!$A$3:$A$42,$BE129,'BY HD'!$W$3:$W$42)+$BR129*SUMIF('BY HD'!$A$3:$A$42,$BE129,'BY HD'!AC$3:AC$42)</f>
        <v>-0.32506712668881738</v>
      </c>
      <c r="BZ129" s="211">
        <f>(DG129-SUMIF('BY HD'!$A$3:$A$42,$BE129,'BY HD'!P$3:P$42))*$BR129*SUMIF('BY HD'!$A$3:$A$42,$BE129,'BY HD'!$W$3:$W$42)+$BR129*SUMIF('BY HD'!$A$3:$A$42,$BE129,'BY HD'!AD$3:AD$42)</f>
        <v>1.9537747025847598</v>
      </c>
      <c r="CA129" s="211">
        <f>(DH129-SUMIF('BY HD'!$A$3:$A$42,$BE129,'BY HD'!Q$3:Q$42))*$BR129*SUMIF('BY HD'!$A$3:$A$42,$BE129,'BY HD'!$W$3:$W$42)+$BR129*SUMIF('BY HD'!$A$3:$A$42,$BE129,'BY HD'!AE$3:AE$42)</f>
        <v>46.263557057134619</v>
      </c>
      <c r="CB129" s="211">
        <f>(DI129-SUMIF('BY HD'!$A$3:$A$42,$BE129,'BY HD'!U$3:U$42))*$BR129*SUMIF('BY HD'!$A$3:$A$42,$BE129,'BY HD'!$W$3:$W$42)+$BR129*SUMIF('BY HD'!$A$3:$A$42,$BE129,'BY HD'!AF$3:AF$42)</f>
        <v>1.2911343926867838</v>
      </c>
      <c r="CC129" s="211">
        <f>(DJ129-SUMIF('BY HD'!$A$3:$A$42,$BE129,'BY HD'!V$3:V$42))*$BR129*SUMIF('BY HD'!$A$3:$A$42,$BE129,'BY HD'!$W$3:$W$42)+$BR129*SUMIF('BY HD'!$A$3:$A$42,$BE129,'BY HD'!AG$3:AG$42)</f>
        <v>-0.13002685067552697</v>
      </c>
      <c r="CD129" s="211">
        <f>$BR129*SUMIF('BY HD'!$A$3:$A$42,$BE129,'BY HD'!AR$3:AR$42)</f>
        <v>63.112073231073722</v>
      </c>
      <c r="CE129" s="211">
        <f>(DA129-SUMIF('BY HD'!$A$3:$A$42,$BE129,'BY HD'!M$3:M$42))*$BR129*SUMIF('BY HD'!$A$3:$A$42,$BE129,'BY HD'!$AR$3:$AR$42)+$BR129*SUMIF('BY HD'!$A$3:$A$42,$BE129,'BY HD'!AS$3:AS$42)</f>
        <v>23.515584629573542</v>
      </c>
      <c r="CF129" s="211">
        <f>(DB129-SUMIF('BY HD'!$A$3:$A$42,$BE129,'BY HD'!O$3:O$42))*$BR129*SUMIF('BY HD'!$A$3:$A$42,$BE129,'BY HD'!$AR$3:$AR$42)+$BR129*SUMIF('BY HD'!$A$3:$A$42,$BE129,'BY HD'!AT$3:AT$42)</f>
        <v>15.187371662364567</v>
      </c>
      <c r="CG129" s="211">
        <f>(DC129-SUMIF('BY HD'!$A$3:$A$42,$BE129,'BY HD'!N$3:N$42))*$BR129*SUMIF('BY HD'!$A$3:$A$42,$BE129,'BY HD'!$AR$3:$AR$42)+$BR129*SUMIF('BY HD'!$A$3:$A$42,$BE129,'BY HD'!AU$3:AU$42)</f>
        <v>6.0186938677777475E-3</v>
      </c>
      <c r="CH129" s="211">
        <f>(DD129-SUMIF('BY HD'!$A$3:$A$42,$BE129,'BY HD'!R$3:R$42))*$BR129*SUMIF('BY HD'!$A$3:$A$42,$BE129,'BY HD'!$AR$3:$AR$42)+$BR129*SUMIF('BY HD'!$A$3:$A$42,$BE129,'BY HD'!AV$3:AV$42)</f>
        <v>1.1807060011394459</v>
      </c>
      <c r="CI129" s="211">
        <f>(DE129-SUMIF('BY HD'!$A$3:$A$42,$BE129,'BY HD'!S$3:S$42))*$BR129*SUMIF('BY HD'!$A$3:$A$42,$BE129,'BY HD'!$AR$3:$AR$42)+$BR129*SUMIF('BY HD'!$A$3:$A$42,$BE129,'BY HD'!AW$3:AW$42)</f>
        <v>0.10016805237240543</v>
      </c>
      <c r="CJ129" s="211">
        <f>(DF129-SUMIF('BY HD'!$A$3:$A$42,$BE129,'BY HD'!T$3:T$42))*$BR129*SUMIF('BY HD'!$A$3:$A$42,$BE129,'BY HD'!$AR$3:$AR$42)+$BR129*SUMIF('BY HD'!$A$3:$A$42,$BE129,'BY HD'!AX$3:AX$42)</f>
        <v>-0.15614070566816854</v>
      </c>
      <c r="CK129" s="211">
        <f>(DG129-SUMIF('BY HD'!$A$3:$A$42,$BE129,'BY HD'!P$3:P$42))*$BR129*SUMIF('BY HD'!$A$3:$A$42,$BE129,'BY HD'!$AR$3:$AR$42)+$BR129*SUMIF('BY HD'!$A$3:$A$42,$BE129,'BY HD'!AY$3:AY$42)</f>
        <v>0.81265673809463768</v>
      </c>
      <c r="CL129" s="211">
        <f>(DH129-SUMIF('BY HD'!$A$3:$A$42,$BE129,'BY HD'!Q$3:Q$42))*$BR129*SUMIF('BY HD'!$A$3:$A$42,$BE129,'BY HD'!$AR$3:$AR$42)+$BR129*SUMIF('BY HD'!$A$3:$A$42,$BE129,'BY HD'!AZ$3:AZ$42)</f>
        <v>21.588618063034815</v>
      </c>
      <c r="CM129" s="211">
        <f>(DI129-SUMIF('BY HD'!$A$3:$A$42,$BE129,'BY HD'!U$3:U$42))*$BR129*SUMIF('BY HD'!$A$3:$A$42,$BE129,'BY HD'!$AR$3:$AR$42)+$BR129*SUMIF('BY HD'!$A$3:$A$42,$BE129,'BY HD'!BA$3:BA$42)</f>
        <v>0.78294073779006723</v>
      </c>
      <c r="CN129" s="211">
        <f>(DJ129-SUMIF('BY HD'!$A$3:$A$42,$BE129,'BY HD'!V$3:V$42))*$BR129*SUMIF('BY HD'!$A$3:$A$42,$BE129,'BY HD'!$AR$3:$AR$42)+$BR129*SUMIF('BY HD'!$A$3:$A$42,$BE129,'BY HD'!BB$3:BB$42)</f>
        <v>9.4149358504627675E-2</v>
      </c>
      <c r="CO129" s="211">
        <f t="shared" si="121"/>
        <v>827.50420583869368</v>
      </c>
      <c r="CP129" s="211">
        <f t="shared" si="122"/>
        <v>338.54086336416657</v>
      </c>
      <c r="CQ129" s="211">
        <f t="shared" si="134"/>
        <v>207.99487175846093</v>
      </c>
      <c r="CR129" s="211">
        <f t="shared" si="135"/>
        <v>1.1751545682750713</v>
      </c>
      <c r="CS129" s="211">
        <f t="shared" si="136"/>
        <v>11.478442704889115</v>
      </c>
      <c r="CT129" s="211">
        <f t="shared" si="137"/>
        <v>1.1392770761041719</v>
      </c>
      <c r="CU129" s="211">
        <f t="shared" si="138"/>
        <v>-0.48120783235698594</v>
      </c>
      <c r="CV129" s="211">
        <f t="shared" si="139"/>
        <v>7.7664314406793977</v>
      </c>
      <c r="CW129" s="211">
        <f t="shared" si="140"/>
        <v>249.85217512016942</v>
      </c>
      <c r="CX129" s="211">
        <f t="shared" si="141"/>
        <v>10.074075130476851</v>
      </c>
      <c r="CY129" s="211">
        <f t="shared" si="142"/>
        <v>-3.5877492170899292E-2</v>
      </c>
      <c r="DA129" s="211">
        <f t="shared" si="123"/>
        <v>0.41706161137440756</v>
      </c>
      <c r="DB129" s="211">
        <f t="shared" si="124"/>
        <v>0.25750394944707738</v>
      </c>
      <c r="DC129" s="211">
        <f t="shared" si="125"/>
        <v>1.5797788309636651E-3</v>
      </c>
      <c r="DD129" s="211">
        <f t="shared" si="126"/>
        <v>1.4218009478672985E-2</v>
      </c>
      <c r="DE129" s="211">
        <f t="shared" si="127"/>
        <v>1.5797788309636651E-3</v>
      </c>
      <c r="DF129" s="211">
        <f t="shared" si="128"/>
        <v>0</v>
      </c>
      <c r="DG129" s="211">
        <f t="shared" si="129"/>
        <v>7.8988941548183249E-3</v>
      </c>
      <c r="DH129" s="211">
        <f t="shared" si="130"/>
        <v>0.28751974723538704</v>
      </c>
      <c r="DI129" s="211">
        <f t="shared" si="131"/>
        <v>1.2638230647709321E-2</v>
      </c>
      <c r="DJ129" s="211">
        <f t="shared" si="132"/>
        <v>0</v>
      </c>
    </row>
    <row r="130" spans="46:114" ht="13.2" x14ac:dyDescent="0.25">
      <c r="AT130"/>
      <c r="AU130"/>
      <c r="BB130" s="211"/>
      <c r="BC130" s="211"/>
      <c r="BE130" s="211" t="s">
        <v>6057</v>
      </c>
      <c r="BF130" s="211" t="s">
        <v>5933</v>
      </c>
      <c r="BG130" s="211">
        <f>SUMIFS('Pres Converted'!S$2:S$651,'Pres Converted'!$D$2:$D$651,$BF130,'Pres Converted'!$C$2:$C$651,"ED",'Pres Converted'!$B$2:$B$651,$BE130)</f>
        <v>705</v>
      </c>
      <c r="BH130" s="211">
        <f>SUMIFS('Pres Converted'!I$2:I$651,'Pres Converted'!$D$2:$D$651,$BF130,'Pres Converted'!$C$2:$C$651,"ED",'Pres Converted'!$B$2:$B$651,$BE130)</f>
        <v>334</v>
      </c>
      <c r="BI130" s="211">
        <f>SUMIFS('Pres Converted'!J$2:J$651,'Pres Converted'!$D$2:$D$651,$BF130,'Pres Converted'!$C$2:$C$651,"ED",'Pres Converted'!$B$2:$B$651,$BE130)</f>
        <v>145</v>
      </c>
      <c r="BJ130" s="211">
        <f>SUMIFS('Pres Converted'!K$2:K$651,'Pres Converted'!$D$2:$D$651,$BF130,'Pres Converted'!$C$2:$C$651,"ED",'Pres Converted'!$B$2:$B$651,$BE130)</f>
        <v>0</v>
      </c>
      <c r="BK130" s="211">
        <f>SUMIFS('Pres Converted'!L$2:L$651,'Pres Converted'!$D$2:$D$651,$BF130,'Pres Converted'!$C$2:$C$651,"ED",'Pres Converted'!$B$2:$B$651,$BE130)</f>
        <v>5</v>
      </c>
      <c r="BL130" s="211">
        <f>SUMIFS('Pres Converted'!M$2:M$651,'Pres Converted'!$D$2:$D$651,$BF130,'Pres Converted'!$C$2:$C$651,"ED",'Pres Converted'!$B$2:$B$651,$BE130)</f>
        <v>2</v>
      </c>
      <c r="BM130" s="211">
        <f>SUMIFS('Pres Converted'!N$2:N$651,'Pres Converted'!$D$2:$D$651,$BF130,'Pres Converted'!$C$2:$C$651,"ED",'Pres Converted'!$B$2:$B$651,$BE130)</f>
        <v>0</v>
      </c>
      <c r="BN130" s="211">
        <f>SUMIFS('Pres Converted'!O$2:O$651,'Pres Converted'!$D$2:$D$651,$BF130,'Pres Converted'!$C$2:$C$651,"ED",'Pres Converted'!$B$2:$B$651,$BE130)</f>
        <v>6</v>
      </c>
      <c r="BO130" s="211">
        <f>SUMIFS('Pres Converted'!P$2:P$651,'Pres Converted'!$D$2:$D$651,$BF130,'Pres Converted'!$C$2:$C$651,"ED",'Pres Converted'!$B$2:$B$651,$BE130)</f>
        <v>211</v>
      </c>
      <c r="BP130" s="211">
        <f>SUMIFS('Pres Converted'!Q$2:Q$651,'Pres Converted'!$D$2:$D$651,$BF130,'Pres Converted'!$C$2:$C$651,"ED",'Pres Converted'!$B$2:$B$651,$BE130)</f>
        <v>2</v>
      </c>
      <c r="BQ130" s="211">
        <f>SUMIFS('Pres Converted'!R$2:R$651,'Pres Converted'!$D$2:$D$651,$BF130,'Pres Converted'!$C$2:$C$651,"ED",'Pres Converted'!$B$2:$B$651,$BE130)</f>
        <v>0</v>
      </c>
      <c r="BR130" s="211">
        <f>BG130/SUMIF('BY HD'!$A$3:$A$42,$BE130,'BY HD'!$B$3:$B$42)</f>
        <v>0.1744186046511628</v>
      </c>
      <c r="BS130" s="211">
        <f>$BR130*SUMIF('BY HD'!$A$3:$A$42,$BE130,'BY HD'!W$3:W$42)</f>
        <v>146.33720930232559</v>
      </c>
      <c r="BT130" s="211">
        <f>(DA130-SUMIF('BY HD'!$A$3:$A$42,$BE130,'BY HD'!M$3:M$42))*$BR130*SUMIF('BY HD'!$A$3:$A$42,$BE130,'BY HD'!$W$3:$W$42)+$BR130*SUMIF('BY HD'!$A$3:$A$42,$BE130,'BY HD'!X$3:X$42)</f>
        <v>65.126019815196258</v>
      </c>
      <c r="BU130" s="211">
        <f>(DB130-SUMIF('BY HD'!$A$3:$A$42,$BE130,'BY HD'!O$3:O$42))*$BR130*SUMIF('BY HD'!$A$3:$A$42,$BE130,'BY HD'!$W$3:$W$42)+$BR130*SUMIF('BY HD'!$A$3:$A$42,$BE130,'BY HD'!Y$3:Y$42)</f>
        <v>25.613241199958576</v>
      </c>
      <c r="BV130" s="211">
        <f>(DC130-SUMIF('BY HD'!$A$3:$A$42,$BE130,'BY HD'!N$3:N$42))*$BR130*SUMIF('BY HD'!$A$3:$A$42,$BE130,'BY HD'!$W$3:$W$42)+$BR130*SUMIF('BY HD'!$A$3:$A$42,$BE130,'BY HD'!Z$3:Z$42)</f>
        <v>-4.2806347306767301E-2</v>
      </c>
      <c r="BW130" s="211">
        <f>(DD130-SUMIF('BY HD'!$A$3:$A$42,$BE130,'BY HD'!R$3:R$42))*$BR130*SUMIF('BY HD'!$A$3:$A$42,$BE130,'BY HD'!$W$3:$W$42)+$BR130*SUMIF('BY HD'!$A$3:$A$42,$BE130,'BY HD'!AA$3:AA$42)</f>
        <v>0.40257528508797152</v>
      </c>
      <c r="BX130" s="211">
        <f>(DE130-SUMIF('BY HD'!$A$3:$A$42,$BE130,'BY HD'!S$3:S$42))*$BR130*SUMIF('BY HD'!$A$3:$A$42,$BE130,'BY HD'!$W$3:$W$42)+$BR130*SUMIF('BY HD'!$A$3:$A$42,$BE130,'BY HD'!AB$3:AB$42)</f>
        <v>0.22751803735199022</v>
      </c>
      <c r="BY130" s="211">
        <f>(DF130-SUMIF('BY HD'!$A$3:$A$42,$BE130,'BY HD'!T$3:T$42))*$BR130*SUMIF('BY HD'!$A$3:$A$42,$BE130,'BY HD'!$W$3:$W$42)+$BR130*SUMIF('BY HD'!$A$3:$A$42,$BE130,'BY HD'!AC$3:AC$42)</f>
        <v>-0.36204158659655017</v>
      </c>
      <c r="BZ130" s="211">
        <f>(DG130-SUMIF('BY HD'!$A$3:$A$42,$BE130,'BY HD'!P$3:P$42))*$BR130*SUMIF('BY HD'!$A$3:$A$42,$BE130,'BY HD'!$W$3:$W$42)+$BR130*SUMIF('BY HD'!$A$3:$A$42,$BE130,'BY HD'!AD$3:AD$42)</f>
        <v>2.2655259312106599</v>
      </c>
      <c r="CA130" s="211">
        <f>(DH130-SUMIF('BY HD'!$A$3:$A$42,$BE130,'BY HD'!Q$3:Q$42))*$BR130*SUMIF('BY HD'!$A$3:$A$42,$BE130,'BY HD'!$W$3:$W$42)+$BR130*SUMIF('BY HD'!$A$3:$A$42,$BE130,'BY HD'!AE$3:AE$42)</f>
        <v>53.248302705315126</v>
      </c>
      <c r="CB130" s="211">
        <f>(DI130-SUMIF('BY HD'!$A$3:$A$42,$BE130,'BY HD'!U$3:U$42))*$BR130*SUMIF('BY HD'!$A$3:$A$42,$BE130,'BY HD'!$W$3:$W$42)+$BR130*SUMIF('BY HD'!$A$3:$A$42,$BE130,'BY HD'!AF$3:AF$42)</f>
        <v>3.6908967469477805E-3</v>
      </c>
      <c r="CC130" s="211">
        <f>(DJ130-SUMIF('BY HD'!$A$3:$A$42,$BE130,'BY HD'!V$3:V$42))*$BR130*SUMIF('BY HD'!$A$3:$A$42,$BE130,'BY HD'!$W$3:$W$42)+$BR130*SUMIF('BY HD'!$A$3:$A$42,$BE130,'BY HD'!AG$3:AG$42)</f>
        <v>-0.1448166346386201</v>
      </c>
      <c r="CD130" s="211">
        <f>$BR130*SUMIF('BY HD'!$A$3:$A$42,$BE130,'BY HD'!AR$3:AR$42)</f>
        <v>70.29069767441861</v>
      </c>
      <c r="CE130" s="211">
        <f>(DA130-SUMIF('BY HD'!$A$3:$A$42,$BE130,'BY HD'!M$3:M$42))*$BR130*SUMIF('BY HD'!$A$3:$A$42,$BE130,'BY HD'!$AR$3:$AR$42)+$BR130*SUMIF('BY HD'!$A$3:$A$42,$BE130,'BY HD'!AS$3:AS$42)</f>
        <v>30.175632601866454</v>
      </c>
      <c r="CF130" s="211">
        <f>(DB130-SUMIF('BY HD'!$A$3:$A$42,$BE130,'BY HD'!O$3:O$42))*$BR130*SUMIF('BY HD'!$A$3:$A$42,$BE130,'BY HD'!$AR$3:$AR$42)+$BR130*SUMIF('BY HD'!$A$3:$A$42,$BE130,'BY HD'!AT$3:AT$42)</f>
        <v>13.271664959782745</v>
      </c>
      <c r="CG130" s="211">
        <f>(DC130-SUMIF('BY HD'!$A$3:$A$42,$BE130,'BY HD'!N$3:N$42))*$BR130*SUMIF('BY HD'!$A$3:$A$42,$BE130,'BY HD'!$AR$3:$AR$42)+$BR130*SUMIF('BY HD'!$A$3:$A$42,$BE130,'BY HD'!AU$3:AU$42)</f>
        <v>-0.10434047156024533</v>
      </c>
      <c r="CH130" s="211">
        <f>(DD130-SUMIF('BY HD'!$A$3:$A$42,$BE130,'BY HD'!R$3:R$42))*$BR130*SUMIF('BY HD'!$A$3:$A$42,$BE130,'BY HD'!$AR$3:$AR$42)+$BR130*SUMIF('BY HD'!$A$3:$A$42,$BE130,'BY HD'!AV$3:AV$42)</f>
        <v>0.81412609461123309</v>
      </c>
      <c r="CI130" s="211">
        <f>(DE130-SUMIF('BY HD'!$A$3:$A$42,$BE130,'BY HD'!S$3:S$42))*$BR130*SUMIF('BY HD'!$A$3:$A$42,$BE130,'BY HD'!$AR$3:$AR$42)+$BR130*SUMIF('BY HD'!$A$3:$A$42,$BE130,'BY HD'!AW$3:AW$42)</f>
        <v>0.19992405325477836</v>
      </c>
      <c r="CJ130" s="211">
        <f>(DF130-SUMIF('BY HD'!$A$3:$A$42,$BE130,'BY HD'!T$3:T$42))*$BR130*SUMIF('BY HD'!$A$3:$A$42,$BE130,'BY HD'!$AR$3:$AR$42)+$BR130*SUMIF('BY HD'!$A$3:$A$42,$BE130,'BY HD'!AX$3:AX$42)</f>
        <v>-0.17390078593374222</v>
      </c>
      <c r="CK130" s="211">
        <f>(DG130-SUMIF('BY HD'!$A$3:$A$42,$BE130,'BY HD'!P$3:P$42))*$BR130*SUMIF('BY HD'!$A$3:$A$42,$BE130,'BY HD'!$AR$3:$AR$42)+$BR130*SUMIF('BY HD'!$A$3:$A$42,$BE130,'BY HD'!AY$3:AY$42)</f>
        <v>0.94809155034923998</v>
      </c>
      <c r="CL130" s="211">
        <f>(DH130-SUMIF('BY HD'!$A$3:$A$42,$BE130,'BY HD'!Q$3:Q$42))*$BR130*SUMIF('BY HD'!$A$3:$A$42,$BE130,'BY HD'!$AR$3:$AR$42)+$BR130*SUMIF('BY HD'!$A$3:$A$42,$BE130,'BY HD'!AZ$3:AZ$42)</f>
        <v>24.871589588391654</v>
      </c>
      <c r="CM130" s="211">
        <f>(DI130-SUMIF('BY HD'!$A$3:$A$42,$BE130,'BY HD'!U$3:U$42))*$BR130*SUMIF('BY HD'!$A$3:$A$42,$BE130,'BY HD'!$AR$3:$AR$42)+$BR130*SUMIF('BY HD'!$A$3:$A$42,$BE130,'BY HD'!BA$3:BA$42)</f>
        <v>0.18305179337882468</v>
      </c>
      <c r="CN130" s="211">
        <f>(DJ130-SUMIF('BY HD'!$A$3:$A$42,$BE130,'BY HD'!V$3:V$42))*$BR130*SUMIF('BY HD'!$A$3:$A$42,$BE130,'BY HD'!$AR$3:$AR$42)+$BR130*SUMIF('BY HD'!$A$3:$A$42,$BE130,'BY HD'!BB$3:BB$42)</f>
        <v>0.1048582902776659</v>
      </c>
      <c r="CO130" s="211">
        <f t="shared" si="121"/>
        <v>921.62790697674427</v>
      </c>
      <c r="CP130" s="211">
        <f t="shared" si="122"/>
        <v>429.30165241706277</v>
      </c>
      <c r="CQ130" s="211">
        <f t="shared" si="134"/>
        <v>183.88490615974132</v>
      </c>
      <c r="CR130" s="211">
        <f t="shared" si="135"/>
        <v>-0.14714681886701264</v>
      </c>
      <c r="CS130" s="211">
        <f t="shared" si="136"/>
        <v>6.2167013796992041</v>
      </c>
      <c r="CT130" s="211">
        <f t="shared" si="137"/>
        <v>2.4274420906067684</v>
      </c>
      <c r="CU130" s="211">
        <f t="shared" si="138"/>
        <v>-0.53594237253029242</v>
      </c>
      <c r="CV130" s="211">
        <f t="shared" si="139"/>
        <v>9.2136174815599006</v>
      </c>
      <c r="CW130" s="211">
        <f t="shared" si="140"/>
        <v>289.11989229370681</v>
      </c>
      <c r="CX130" s="211">
        <f t="shared" si="141"/>
        <v>2.1867426901257723</v>
      </c>
      <c r="CY130" s="211">
        <f t="shared" si="142"/>
        <v>-3.9958344360954204E-2</v>
      </c>
      <c r="DA130" s="211">
        <f t="shared" si="123"/>
        <v>0.47375886524822697</v>
      </c>
      <c r="DB130" s="211">
        <f t="shared" si="124"/>
        <v>0.20567375886524822</v>
      </c>
      <c r="DC130" s="211">
        <f t="shared" si="125"/>
        <v>0</v>
      </c>
      <c r="DD130" s="211">
        <f t="shared" si="126"/>
        <v>7.0921985815602835E-3</v>
      </c>
      <c r="DE130" s="211">
        <f t="shared" si="127"/>
        <v>2.8368794326241137E-3</v>
      </c>
      <c r="DF130" s="211">
        <f t="shared" si="128"/>
        <v>0</v>
      </c>
      <c r="DG130" s="211">
        <f t="shared" si="129"/>
        <v>8.5106382978723406E-3</v>
      </c>
      <c r="DH130" s="211">
        <f t="shared" si="130"/>
        <v>0.29929078014184396</v>
      </c>
      <c r="DI130" s="211">
        <f t="shared" si="131"/>
        <v>2.8368794326241137E-3</v>
      </c>
      <c r="DJ130" s="211">
        <f t="shared" si="132"/>
        <v>0</v>
      </c>
    </row>
    <row r="131" spans="46:114" ht="13.2" x14ac:dyDescent="0.25">
      <c r="AT131"/>
      <c r="AU131"/>
      <c r="BB131" s="211"/>
      <c r="BC131" s="212"/>
      <c r="BE131" s="211" t="s">
        <v>6057</v>
      </c>
      <c r="BF131" s="212" t="s">
        <v>5945</v>
      </c>
      <c r="BG131" s="211">
        <f>SUMIFS('Pres Converted'!S$2:S$651,'Pres Converted'!$D$2:$D$651,$BF131,'Pres Converted'!$C$2:$C$651,"ED",'Pres Converted'!$B$2:$B$651,$BE131)</f>
        <v>236</v>
      </c>
      <c r="BH131" s="211">
        <f>SUMIFS('Pres Converted'!I$2:I$651,'Pres Converted'!$D$2:$D$651,$BF131,'Pres Converted'!$C$2:$C$651,"ED",'Pres Converted'!$B$2:$B$651,$BE131)</f>
        <v>100</v>
      </c>
      <c r="BI131" s="211">
        <f>SUMIFS('Pres Converted'!J$2:J$651,'Pres Converted'!$D$2:$D$651,$BF131,'Pres Converted'!$C$2:$C$651,"ED",'Pres Converted'!$B$2:$B$651,$BE131)</f>
        <v>77</v>
      </c>
      <c r="BJ131" s="211">
        <f>SUMIFS('Pres Converted'!K$2:K$651,'Pres Converted'!$D$2:$D$651,$BF131,'Pres Converted'!$C$2:$C$651,"ED",'Pres Converted'!$B$2:$B$651,$BE131)</f>
        <v>0</v>
      </c>
      <c r="BK131" s="211">
        <f>SUMIFS('Pres Converted'!L$2:L$651,'Pres Converted'!$D$2:$D$651,$BF131,'Pres Converted'!$C$2:$C$651,"ED",'Pres Converted'!$B$2:$B$651,$BE131)</f>
        <v>0</v>
      </c>
      <c r="BL131" s="211">
        <f>SUMIFS('Pres Converted'!M$2:M$651,'Pres Converted'!$D$2:$D$651,$BF131,'Pres Converted'!$C$2:$C$651,"ED",'Pres Converted'!$B$2:$B$651,$BE131)</f>
        <v>0</v>
      </c>
      <c r="BM131" s="211">
        <f>SUMIFS('Pres Converted'!N$2:N$651,'Pres Converted'!$D$2:$D$651,$BF131,'Pres Converted'!$C$2:$C$651,"ED",'Pres Converted'!$B$2:$B$651,$BE131)</f>
        <v>0</v>
      </c>
      <c r="BN131" s="211">
        <f>SUMIFS('Pres Converted'!O$2:O$651,'Pres Converted'!$D$2:$D$651,$BF131,'Pres Converted'!$C$2:$C$651,"ED",'Pres Converted'!$B$2:$B$651,$BE131)</f>
        <v>1</v>
      </c>
      <c r="BO131" s="211">
        <f>SUMIFS('Pres Converted'!P$2:P$651,'Pres Converted'!$D$2:$D$651,$BF131,'Pres Converted'!$C$2:$C$651,"ED",'Pres Converted'!$B$2:$B$651,$BE131)</f>
        <v>56</v>
      </c>
      <c r="BP131" s="211">
        <f>SUMIFS('Pres Converted'!Q$2:Q$651,'Pres Converted'!$D$2:$D$651,$BF131,'Pres Converted'!$C$2:$C$651,"ED",'Pres Converted'!$B$2:$B$651,$BE131)</f>
        <v>2</v>
      </c>
      <c r="BQ131" s="211">
        <f>SUMIFS('Pres Converted'!R$2:R$651,'Pres Converted'!$D$2:$D$651,$BF131,'Pres Converted'!$C$2:$C$651,"ED",'Pres Converted'!$B$2:$B$651,$BE131)</f>
        <v>0</v>
      </c>
      <c r="BR131" s="211">
        <f>BG131/SUMIF('BY HD'!$A$3:$A$42,$BE131,'BY HD'!$B$3:$B$42)</f>
        <v>5.8386937159821871E-2</v>
      </c>
      <c r="BS131" s="211">
        <f>$BR131*SUMIF('BY HD'!$A$3:$A$42,$BE131,'BY HD'!W$3:W$42)</f>
        <v>48.986640277090551</v>
      </c>
      <c r="BT131" s="211">
        <f>(DA131-SUMIF('BY HD'!$A$3:$A$42,$BE131,'BY HD'!M$3:M$42))*$BR131*SUMIF('BY HD'!$A$3:$A$42,$BE131,'BY HD'!$W$3:$W$42)+$BR131*SUMIF('BY HD'!$A$3:$A$42,$BE131,'BY HD'!X$3:X$42)</f>
        <v>19.350246459674654</v>
      </c>
      <c r="BU131" s="211">
        <f>(DB131-SUMIF('BY HD'!$A$3:$A$42,$BE131,'BY HD'!O$3:O$42))*$BR131*SUMIF('BY HD'!$A$3:$A$42,$BE131,'BY HD'!$W$3:$W$42)+$BR131*SUMIF('BY HD'!$A$3:$A$42,$BE131,'BY HD'!Y$3:Y$42)</f>
        <v>14.481740708214417</v>
      </c>
      <c r="BV131" s="211">
        <f>(DC131-SUMIF('BY HD'!$A$3:$A$42,$BE131,'BY HD'!N$3:N$42))*$BR131*SUMIF('BY HD'!$A$3:$A$42,$BE131,'BY HD'!$W$3:$W$42)+$BR131*SUMIF('BY HD'!$A$3:$A$42,$BE131,'BY HD'!Z$3:Z$42)</f>
        <v>-1.4329500658719276E-2</v>
      </c>
      <c r="BW131" s="211">
        <f>(DD131-SUMIF('BY HD'!$A$3:$A$42,$BE131,'BY HD'!R$3:R$42))*$BR131*SUMIF('BY HD'!$A$3:$A$42,$BE131,'BY HD'!$W$3:$W$42)+$BR131*SUMIF('BY HD'!$A$3:$A$42,$BE131,'BY HD'!AA$3:AA$42)</f>
        <v>-0.21266019021942051</v>
      </c>
      <c r="BX131" s="211">
        <f>(DE131-SUMIF('BY HD'!$A$3:$A$42,$BE131,'BY HD'!S$3:S$42))*$BR131*SUMIF('BY HD'!$A$3:$A$42,$BE131,'BY HD'!$W$3:$W$42)+$BR131*SUMIF('BY HD'!$A$3:$A$42,$BE131,'BY HD'!AB$3:AB$42)</f>
        <v>-6.2807125871080033E-2</v>
      </c>
      <c r="BY131" s="211">
        <f>(DF131-SUMIF('BY HD'!$A$3:$A$42,$BE131,'BY HD'!T$3:T$42))*$BR131*SUMIF('BY HD'!$A$3:$A$42,$BE131,'BY HD'!$W$3:$W$42)+$BR131*SUMIF('BY HD'!$A$3:$A$42,$BE131,'BY HD'!AC$3:AC$42)</f>
        <v>-0.1211940630309019</v>
      </c>
      <c r="BZ131" s="211">
        <f>(DG131-SUMIF('BY HD'!$A$3:$A$42,$BE131,'BY HD'!P$3:P$42))*$BR131*SUMIF('BY HD'!$A$3:$A$42,$BE131,'BY HD'!$W$3:$W$42)+$BR131*SUMIF('BY HD'!$A$3:$A$42,$BE131,'BY HD'!AD$3:AD$42)</f>
        <v>0.54905175518510374</v>
      </c>
      <c r="CA131" s="211">
        <f>(DH131-SUMIF('BY HD'!$A$3:$A$42,$BE131,'BY HD'!Q$3:Q$42))*$BR131*SUMIF('BY HD'!$A$3:$A$42,$BE131,'BY HD'!$W$3:$W$42)+$BR131*SUMIF('BY HD'!$A$3:$A$42,$BE131,'BY HD'!AE$3:AE$42)</f>
        <v>14.787662497756731</v>
      </c>
      <c r="CB131" s="211">
        <f>(DI131-SUMIF('BY HD'!$A$3:$A$42,$BE131,'BY HD'!U$3:U$42))*$BR131*SUMIF('BY HD'!$A$3:$A$42,$BE131,'BY HD'!$W$3:$W$42)+$BR131*SUMIF('BY HD'!$A$3:$A$42,$BE131,'BY HD'!AF$3:AF$42)</f>
        <v>0.27740736125212728</v>
      </c>
      <c r="CC131" s="211">
        <f>(DJ131-SUMIF('BY HD'!$A$3:$A$42,$BE131,'BY HD'!V$3:V$42))*$BR131*SUMIF('BY HD'!$A$3:$A$42,$BE131,'BY HD'!$W$3:$W$42)+$BR131*SUMIF('BY HD'!$A$3:$A$42,$BE131,'BY HD'!AG$3:AG$42)</f>
        <v>-4.8477625212360764E-2</v>
      </c>
      <c r="CD131" s="211">
        <f>$BR131*SUMIF('BY HD'!$A$3:$A$42,$BE131,'BY HD'!AR$3:AR$42)</f>
        <v>23.529935675408215</v>
      </c>
      <c r="CE131" s="211">
        <f>(DA131-SUMIF('BY HD'!$A$3:$A$42,$BE131,'BY HD'!M$3:M$42))*$BR131*SUMIF('BY HD'!$A$3:$A$42,$BE131,'BY HD'!$AR$3:$AR$42)+$BR131*SUMIF('BY HD'!$A$3:$A$42,$BE131,'BY HD'!AS$3:AS$42)</f>
        <v>8.9241426182921959</v>
      </c>
      <c r="CF131" s="211">
        <f>(DB131-SUMIF('BY HD'!$A$3:$A$42,$BE131,'BY HD'!O$3:O$42))*$BR131*SUMIF('BY HD'!$A$3:$A$42,$BE131,'BY HD'!$AR$3:$AR$42)+$BR131*SUMIF('BY HD'!$A$3:$A$42,$BE131,'BY HD'!AT$3:AT$42)</f>
        <v>7.2803630900776888</v>
      </c>
      <c r="CG131" s="211">
        <f>(DC131-SUMIF('BY HD'!$A$3:$A$42,$BE131,'BY HD'!N$3:N$42))*$BR131*SUMIF('BY HD'!$A$3:$A$42,$BE131,'BY HD'!$AR$3:$AR$42)+$BR131*SUMIF('BY HD'!$A$3:$A$42,$BE131,'BY HD'!AU$3:AU$42)</f>
        <v>-3.4928157855628222E-2</v>
      </c>
      <c r="CH131" s="211">
        <f>(DD131-SUMIF('BY HD'!$A$3:$A$42,$BE131,'BY HD'!R$3:R$42))*$BR131*SUMIF('BY HD'!$A$3:$A$42,$BE131,'BY HD'!$AR$3:$AR$42)+$BR131*SUMIF('BY HD'!$A$3:$A$42,$BE131,'BY HD'!AV$3:AV$42)</f>
        <v>0.10565117723575881</v>
      </c>
      <c r="CI131" s="211">
        <f>(DE131-SUMIF('BY HD'!$A$3:$A$42,$BE131,'BY HD'!S$3:S$42))*$BR131*SUMIF('BY HD'!$A$3:$A$42,$BE131,'BY HD'!$AR$3:$AR$42)+$BR131*SUMIF('BY HD'!$A$3:$A$42,$BE131,'BY HD'!AW$3:AW$42)</f>
        <v>1.7334073377483356E-4</v>
      </c>
      <c r="CJ131" s="211">
        <f>(DF131-SUMIF('BY HD'!$A$3:$A$42,$BE131,'BY HD'!T$3:T$42))*$BR131*SUMIF('BY HD'!$A$3:$A$42,$BE131,'BY HD'!$AR$3:$AR$42)+$BR131*SUMIF('BY HD'!$A$3:$A$42,$BE131,'BY HD'!AX$3:AX$42)</f>
        <v>-5.8213596426047037E-2</v>
      </c>
      <c r="CK131" s="211">
        <f>(DG131-SUMIF('BY HD'!$A$3:$A$42,$BE131,'BY HD'!P$3:P$42))*$BR131*SUMIF('BY HD'!$A$3:$A$42,$BE131,'BY HD'!$AR$3:$AR$42)+$BR131*SUMIF('BY HD'!$A$3:$A$42,$BE131,'BY HD'!AY$3:AY$42)</f>
        <v>0.21682367305587227</v>
      </c>
      <c r="CL131" s="211">
        <f>(DH131-SUMIF('BY HD'!$A$3:$A$42,$BE131,'BY HD'!Q$3:Q$42))*$BR131*SUMIF('BY HD'!$A$3:$A$42,$BE131,'BY HD'!$AR$3:$AR$42)+$BR131*SUMIF('BY HD'!$A$3:$A$42,$BE131,'BY HD'!AZ$3:AZ$42)</f>
        <v>6.8668904753428937</v>
      </c>
      <c r="CM131" s="211">
        <f>(DI131-SUMIF('BY HD'!$A$3:$A$42,$BE131,'BY HD'!U$3:U$42))*$BR131*SUMIF('BY HD'!$A$3:$A$42,$BE131,'BY HD'!$AR$3:$AR$42)+$BR131*SUMIF('BY HD'!$A$3:$A$42,$BE131,'BY HD'!BA$3:BA$42)</f>
        <v>0.19393155636230269</v>
      </c>
      <c r="CN131" s="211">
        <f>(DJ131-SUMIF('BY HD'!$A$3:$A$42,$BE131,'BY HD'!V$3:V$42))*$BR131*SUMIF('BY HD'!$A$3:$A$42,$BE131,'BY HD'!$AR$3:$AR$42)+$BR131*SUMIF('BY HD'!$A$3:$A$42,$BE131,'BY HD'!BB$3:BB$42)</f>
        <v>3.5101498589403049E-2</v>
      </c>
      <c r="CO131" s="211">
        <f t="shared" si="121"/>
        <v>308.51657595249878</v>
      </c>
      <c r="CP131" s="211">
        <f t="shared" si="122"/>
        <v>128.27438907796684</v>
      </c>
      <c r="CQ131" s="211">
        <f t="shared" si="134"/>
        <v>98.762103798292102</v>
      </c>
      <c r="CR131" s="211">
        <f t="shared" si="135"/>
        <v>-4.9257658514347498E-2</v>
      </c>
      <c r="CS131" s="211">
        <f t="shared" si="136"/>
        <v>-0.10700901298366169</v>
      </c>
      <c r="CT131" s="211">
        <f t="shared" si="137"/>
        <v>-6.2633785137305192E-2</v>
      </c>
      <c r="CU131" s="211">
        <f t="shared" si="138"/>
        <v>-0.17940765945694892</v>
      </c>
      <c r="CV131" s="211">
        <f t="shared" si="139"/>
        <v>1.7658754282409759</v>
      </c>
      <c r="CW131" s="211">
        <f t="shared" si="140"/>
        <v>77.654552973099626</v>
      </c>
      <c r="CX131" s="211">
        <f t="shared" si="141"/>
        <v>2.47133891761443</v>
      </c>
      <c r="CY131" s="211">
        <f t="shared" si="142"/>
        <v>-1.3376126622957715E-2</v>
      </c>
      <c r="DA131" s="211">
        <f t="shared" si="123"/>
        <v>0.42372881355932202</v>
      </c>
      <c r="DB131" s="211">
        <f t="shared" si="124"/>
        <v>0.32627118644067798</v>
      </c>
      <c r="DC131" s="211">
        <f t="shared" si="125"/>
        <v>0</v>
      </c>
      <c r="DD131" s="211">
        <f t="shared" si="126"/>
        <v>0</v>
      </c>
      <c r="DE131" s="211">
        <f t="shared" si="127"/>
        <v>0</v>
      </c>
      <c r="DF131" s="211">
        <f t="shared" si="128"/>
        <v>0</v>
      </c>
      <c r="DG131" s="211">
        <f t="shared" si="129"/>
        <v>4.2372881355932203E-3</v>
      </c>
      <c r="DH131" s="211">
        <f t="shared" si="130"/>
        <v>0.23728813559322035</v>
      </c>
      <c r="DI131" s="211">
        <f t="shared" si="131"/>
        <v>8.4745762711864406E-3</v>
      </c>
      <c r="DJ131" s="211">
        <f t="shared" si="132"/>
        <v>0</v>
      </c>
    </row>
    <row r="132" spans="46:114" ht="13.2" x14ac:dyDescent="0.25">
      <c r="AT132"/>
      <c r="AU132"/>
      <c r="BB132" s="211"/>
      <c r="BC132" s="211"/>
      <c r="BE132" s="211" t="s">
        <v>6057</v>
      </c>
      <c r="BF132" s="211" t="s">
        <v>5928</v>
      </c>
      <c r="BG132" s="211">
        <f>SUMIFS('Pres Converted'!S$2:S$651,'Pres Converted'!$D$2:$D$651,$BF132,'Pres Converted'!$C$2:$C$651,"ED",'Pres Converted'!$B$2:$B$651,$BE132)</f>
        <v>34</v>
      </c>
      <c r="BH132" s="211">
        <f>SUMIFS('Pres Converted'!I$2:I$651,'Pres Converted'!$D$2:$D$651,$BF132,'Pres Converted'!$C$2:$C$651,"ED",'Pres Converted'!$B$2:$B$651,$BE132)</f>
        <v>9</v>
      </c>
      <c r="BI132" s="211">
        <f>SUMIFS('Pres Converted'!J$2:J$651,'Pres Converted'!$D$2:$D$651,$BF132,'Pres Converted'!$C$2:$C$651,"ED",'Pres Converted'!$B$2:$B$651,$BE132)</f>
        <v>15</v>
      </c>
      <c r="BJ132" s="211">
        <f>SUMIFS('Pres Converted'!K$2:K$651,'Pres Converted'!$D$2:$D$651,$BF132,'Pres Converted'!$C$2:$C$651,"ED",'Pres Converted'!$B$2:$B$651,$BE132)</f>
        <v>0</v>
      </c>
      <c r="BK132" s="211">
        <f>SUMIFS('Pres Converted'!L$2:L$651,'Pres Converted'!$D$2:$D$651,$BF132,'Pres Converted'!$C$2:$C$651,"ED",'Pres Converted'!$B$2:$B$651,$BE132)</f>
        <v>0</v>
      </c>
      <c r="BL132" s="211">
        <f>SUMIFS('Pres Converted'!M$2:M$651,'Pres Converted'!$D$2:$D$651,$BF132,'Pres Converted'!$C$2:$C$651,"ED",'Pres Converted'!$B$2:$B$651,$BE132)</f>
        <v>0</v>
      </c>
      <c r="BM132" s="211">
        <f>SUMIFS('Pres Converted'!N$2:N$651,'Pres Converted'!$D$2:$D$651,$BF132,'Pres Converted'!$C$2:$C$651,"ED",'Pres Converted'!$B$2:$B$651,$BE132)</f>
        <v>0</v>
      </c>
      <c r="BN132" s="211">
        <f>SUMIFS('Pres Converted'!O$2:O$651,'Pres Converted'!$D$2:$D$651,$BF132,'Pres Converted'!$C$2:$C$651,"ED",'Pres Converted'!$B$2:$B$651,$BE132)</f>
        <v>0</v>
      </c>
      <c r="BO132" s="211">
        <f>SUMIFS('Pres Converted'!P$2:P$651,'Pres Converted'!$D$2:$D$651,$BF132,'Pres Converted'!$C$2:$C$651,"ED",'Pres Converted'!$B$2:$B$651,$BE132)</f>
        <v>9</v>
      </c>
      <c r="BP132" s="211">
        <f>SUMIFS('Pres Converted'!Q$2:Q$651,'Pres Converted'!$D$2:$D$651,$BF132,'Pres Converted'!$C$2:$C$651,"ED",'Pres Converted'!$B$2:$B$651,$BE132)</f>
        <v>0</v>
      </c>
      <c r="BQ132" s="211">
        <f>SUMIFS('Pres Converted'!R$2:R$651,'Pres Converted'!$D$2:$D$651,$BF132,'Pres Converted'!$C$2:$C$651,"ED",'Pres Converted'!$B$2:$B$651,$BE132)</f>
        <v>1</v>
      </c>
      <c r="BR132" s="211">
        <f>BG132/SUMIF('BY HD'!$A$3:$A$42,$BE132,'BY HD'!$B$3:$B$42)</f>
        <v>8.4116773874319643E-3</v>
      </c>
      <c r="BS132" s="211">
        <f>$BR132*SUMIF('BY HD'!$A$3:$A$42,$BE132,'BY HD'!W$3:W$42)</f>
        <v>7.0573973280554183</v>
      </c>
      <c r="BT132" s="211">
        <f>(DA132-SUMIF('BY HD'!$A$3:$A$42,$BE132,'BY HD'!M$3:M$42))*$BR132*SUMIF('BY HD'!$A$3:$A$42,$BE132,'BY HD'!$W$3:$W$42)+$BR132*SUMIF('BY HD'!$A$3:$A$42,$BE132,'BY HD'!X$3:X$42)</f>
        <v>1.6654593615136077</v>
      </c>
      <c r="BU132" s="211">
        <f>(DB132-SUMIF('BY HD'!$A$3:$A$42,$BE132,'BY HD'!O$3:O$42))*$BR132*SUMIF('BY HD'!$A$3:$A$42,$BE132,'BY HD'!$W$3:$W$42)+$BR132*SUMIF('BY HD'!$A$3:$A$42,$BE132,'BY HD'!Y$3:Y$42)</f>
        <v>2.8972847202346661</v>
      </c>
      <c r="BV132" s="211">
        <f>(DC132-SUMIF('BY HD'!$A$3:$A$42,$BE132,'BY HD'!N$3:N$42))*$BR132*SUMIF('BY HD'!$A$3:$A$42,$BE132,'BY HD'!$W$3:$W$42)+$BR132*SUMIF('BY HD'!$A$3:$A$42,$BE132,'BY HD'!Z$3:Z$42)</f>
        <v>-2.0644195864256577E-3</v>
      </c>
      <c r="BW132" s="211">
        <f>(DD132-SUMIF('BY HD'!$A$3:$A$42,$BE132,'BY HD'!R$3:R$42))*$BR132*SUMIF('BY HD'!$A$3:$A$42,$BE132,'BY HD'!$W$3:$W$42)+$BR132*SUMIF('BY HD'!$A$3:$A$42,$BE132,'BY HD'!AA$3:AA$42)</f>
        <v>-3.0637485031611438E-2</v>
      </c>
      <c r="BX132" s="211">
        <f>(DE132-SUMIF('BY HD'!$A$3:$A$42,$BE132,'BY HD'!S$3:S$42))*$BR132*SUMIF('BY HD'!$A$3:$A$42,$BE132,'BY HD'!$W$3:$W$42)+$BR132*SUMIF('BY HD'!$A$3:$A$42,$BE132,'BY HD'!AB$3:AB$42)</f>
        <v>-9.0484842356640706E-3</v>
      </c>
      <c r="BY132" s="211">
        <f>(DF132-SUMIF('BY HD'!$A$3:$A$42,$BE132,'BY HD'!T$3:T$42))*$BR132*SUMIF('BY HD'!$A$3:$A$42,$BE132,'BY HD'!$W$3:$W$42)+$BR132*SUMIF('BY HD'!$A$3:$A$42,$BE132,'BY HD'!AC$3:AC$42)</f>
        <v>-1.7460161623096035E-2</v>
      </c>
      <c r="BZ132" s="211">
        <f>(DG132-SUMIF('BY HD'!$A$3:$A$42,$BE132,'BY HD'!P$3:P$42))*$BR132*SUMIF('BY HD'!$A$3:$A$42,$BE132,'BY HD'!$W$3:$W$42)+$BR132*SUMIF('BY HD'!$A$3:$A$42,$BE132,'BY HD'!AD$3:AD$42)</f>
        <v>4.919645062812758E-2</v>
      </c>
      <c r="CA132" s="211">
        <f>(DH132-SUMIF('BY HD'!$A$3:$A$42,$BE132,'BY HD'!Q$3:Q$42))*$BR132*SUMIF('BY HD'!$A$3:$A$42,$BE132,'BY HD'!$W$3:$W$42)+$BR132*SUMIF('BY HD'!$A$3:$A$42,$BE132,'BY HD'!AE$3:AE$42)</f>
        <v>2.3239238857900015</v>
      </c>
      <c r="CB132" s="211">
        <f>(DI132-SUMIF('BY HD'!$A$3:$A$42,$BE132,'BY HD'!U$3:U$42))*$BR132*SUMIF('BY HD'!$A$3:$A$42,$BE132,'BY HD'!$W$3:$W$42)+$BR132*SUMIF('BY HD'!$A$3:$A$42,$BE132,'BY HD'!AF$3:AF$42)</f>
        <v>-1.9842984633637747E-2</v>
      </c>
      <c r="CC132" s="211">
        <f>(DJ132-SUMIF('BY HD'!$A$3:$A$42,$BE132,'BY HD'!V$3:V$42))*$BR132*SUMIF('BY HD'!$A$3:$A$42,$BE132,'BY HD'!$W$3:$W$42)+$BR132*SUMIF('BY HD'!$A$3:$A$42,$BE132,'BY HD'!AG$3:AG$42)</f>
        <v>0.20058644499945036</v>
      </c>
      <c r="CD132" s="211">
        <f>$BR132*SUMIF('BY HD'!$A$3:$A$42,$BE132,'BY HD'!AR$3:AR$42)</f>
        <v>3.3899059871350818</v>
      </c>
      <c r="CE132" s="211">
        <f>(DA132-SUMIF('BY HD'!$A$3:$A$42,$BE132,'BY HD'!M$3:M$42))*$BR132*SUMIF('BY HD'!$A$3:$A$42,$BE132,'BY HD'!$AR$3:$AR$42)+$BR132*SUMIF('BY HD'!$A$3:$A$42,$BE132,'BY HD'!AS$3:AS$42)</f>
        <v>0.7466087770639851</v>
      </c>
      <c r="CF132" s="211">
        <f>(DB132-SUMIF('BY HD'!$A$3:$A$42,$BE132,'BY HD'!O$3:O$42))*$BR132*SUMIF('BY HD'!$A$3:$A$42,$BE132,'BY HD'!$AR$3:$AR$42)+$BR132*SUMIF('BY HD'!$A$3:$A$42,$BE132,'BY HD'!AT$3:AT$42)</f>
        <v>1.4383839795947595</v>
      </c>
      <c r="CG132" s="211">
        <f>(DC132-SUMIF('BY HD'!$A$3:$A$42,$BE132,'BY HD'!N$3:N$42))*$BR132*SUMIF('BY HD'!$A$3:$A$42,$BE132,'BY HD'!$AR$3:$AR$42)+$BR132*SUMIF('BY HD'!$A$3:$A$42,$BE132,'BY HD'!AU$3:AU$42)</f>
        <v>-5.0320227419125407E-3</v>
      </c>
      <c r="CH132" s="211">
        <f>(DD132-SUMIF('BY HD'!$A$3:$A$42,$BE132,'BY HD'!R$3:R$42))*$BR132*SUMIF('BY HD'!$A$3:$A$42,$BE132,'BY HD'!$AR$3:$AR$42)+$BR132*SUMIF('BY HD'!$A$3:$A$42,$BE132,'BY HD'!AV$3:AV$42)</f>
        <v>1.522093231362627E-2</v>
      </c>
      <c r="CI132" s="211">
        <f>(DE132-SUMIF('BY HD'!$A$3:$A$42,$BE132,'BY HD'!S$3:S$42))*$BR132*SUMIF('BY HD'!$A$3:$A$42,$BE132,'BY HD'!$AR$3:$AR$42)+$BR132*SUMIF('BY HD'!$A$3:$A$42,$BE132,'BY HD'!AW$3:AW$42)</f>
        <v>2.4972817577729317E-5</v>
      </c>
      <c r="CJ132" s="211">
        <f>(DF132-SUMIF('BY HD'!$A$3:$A$42,$BE132,'BY HD'!T$3:T$42))*$BR132*SUMIF('BY HD'!$A$3:$A$42,$BE132,'BY HD'!$AR$3:$AR$42)+$BR132*SUMIF('BY HD'!$A$3:$A$42,$BE132,'BY HD'!AX$3:AX$42)</f>
        <v>-8.386704569854235E-3</v>
      </c>
      <c r="CK132" s="211">
        <f>(DG132-SUMIF('BY HD'!$A$3:$A$42,$BE132,'BY HD'!P$3:P$42))*$BR132*SUMIF('BY HD'!$A$3:$A$42,$BE132,'BY HD'!$AR$3:$AR$42)+$BR132*SUMIF('BY HD'!$A$3:$A$42,$BE132,'BY HD'!AY$3:AY$42)</f>
        <v>1.6873300410019387E-2</v>
      </c>
      <c r="CL132" s="211">
        <f>(DH132-SUMIF('BY HD'!$A$3:$A$42,$BE132,'BY HD'!Q$3:Q$42))*$BR132*SUMIF('BY HD'!$A$3:$A$42,$BE132,'BY HD'!$AR$3:$AR$42)+$BR132*SUMIF('BY HD'!$A$3:$A$42,$BE132,'BY HD'!AZ$3:AZ$42)</f>
        <v>1.0822413642405411</v>
      </c>
      <c r="CM132" s="211">
        <f>(DI132-SUMIF('BY HD'!$A$3:$A$42,$BE132,'BY HD'!U$3:U$42))*$BR132*SUMIF('BY HD'!$A$3:$A$42,$BE132,'BY HD'!$AR$3:$AR$42)+$BR132*SUMIF('BY HD'!$A$3:$A$42,$BE132,'BY HD'!BA$3:BA$42)</f>
        <v>-7.8872482182996279E-4</v>
      </c>
      <c r="CN132" s="211">
        <f>(DJ132-SUMIF('BY HD'!$A$3:$A$42,$BE132,'BY HD'!V$3:V$42))*$BR132*SUMIF('BY HD'!$A$3:$A$42,$BE132,'BY HD'!$AR$3:$AR$42)+$BR132*SUMIF('BY HD'!$A$3:$A$42,$BE132,'BY HD'!BB$3:BB$42)</f>
        <v>0.10476011282816915</v>
      </c>
      <c r="CO132" s="211">
        <f t="shared" si="121"/>
        <v>44.447303315190496</v>
      </c>
      <c r="CP132" s="211">
        <f t="shared" si="122"/>
        <v>11.412068138577594</v>
      </c>
      <c r="CQ132" s="211">
        <f t="shared" si="134"/>
        <v>19.335668699829426</v>
      </c>
      <c r="CR132" s="211">
        <f t="shared" si="135"/>
        <v>-7.0964423283381983E-3</v>
      </c>
      <c r="CS132" s="211">
        <f t="shared" si="136"/>
        <v>-1.5416552717985168E-2</v>
      </c>
      <c r="CT132" s="211">
        <f t="shared" si="137"/>
        <v>-9.0235114180863413E-3</v>
      </c>
      <c r="CU132" s="211">
        <f t="shared" si="138"/>
        <v>-2.584686619295027E-2</v>
      </c>
      <c r="CV132" s="211">
        <f t="shared" si="139"/>
        <v>6.6069751038146968E-2</v>
      </c>
      <c r="CW132" s="211">
        <f t="shared" si="140"/>
        <v>12.406165250030543</v>
      </c>
      <c r="CX132" s="211">
        <f t="shared" si="141"/>
        <v>-2.063170945546771E-2</v>
      </c>
      <c r="CY132" s="211">
        <f t="shared" si="142"/>
        <v>1.3053465578276195</v>
      </c>
      <c r="DA132" s="211">
        <f t="shared" si="123"/>
        <v>0.26470588235294118</v>
      </c>
      <c r="DB132" s="211">
        <f t="shared" si="124"/>
        <v>0.44117647058823528</v>
      </c>
      <c r="DC132" s="211">
        <f t="shared" si="125"/>
        <v>0</v>
      </c>
      <c r="DD132" s="211">
        <f t="shared" si="126"/>
        <v>0</v>
      </c>
      <c r="DE132" s="211">
        <f t="shared" si="127"/>
        <v>0</v>
      </c>
      <c r="DF132" s="211">
        <f t="shared" si="128"/>
        <v>0</v>
      </c>
      <c r="DG132" s="211">
        <f t="shared" si="129"/>
        <v>0</v>
      </c>
      <c r="DH132" s="211">
        <f t="shared" si="130"/>
        <v>0.26470588235294118</v>
      </c>
      <c r="DI132" s="211">
        <f t="shared" si="131"/>
        <v>0</v>
      </c>
      <c r="DJ132" s="211">
        <f t="shared" si="132"/>
        <v>2.9411764705882353E-2</v>
      </c>
    </row>
    <row r="133" spans="46:114" ht="13.2" x14ac:dyDescent="0.25">
      <c r="AT133"/>
      <c r="AU133"/>
      <c r="BB133" s="211"/>
      <c r="BC133" s="211"/>
      <c r="BE133" s="211" t="s">
        <v>6058</v>
      </c>
      <c r="BF133" s="211" t="s">
        <v>5938</v>
      </c>
      <c r="BG133" s="211">
        <f>SUMIFS('Pres Converted'!S$2:S$651,'Pres Converted'!$D$2:$D$651,$BF133,'Pres Converted'!$C$2:$C$651,"ED",'Pres Converted'!$B$2:$B$651,$BE133)</f>
        <v>1802</v>
      </c>
      <c r="BH133" s="211">
        <f>SUMIFS('Pres Converted'!I$2:I$651,'Pres Converted'!$D$2:$D$651,$BF133,'Pres Converted'!$C$2:$C$651,"ED",'Pres Converted'!$B$2:$B$651,$BE133)</f>
        <v>733</v>
      </c>
      <c r="BI133" s="211">
        <f>SUMIFS('Pres Converted'!J$2:J$651,'Pres Converted'!$D$2:$D$651,$BF133,'Pres Converted'!$C$2:$C$651,"ED",'Pres Converted'!$B$2:$B$651,$BE133)</f>
        <v>705</v>
      </c>
      <c r="BJ133" s="211">
        <f>SUMIFS('Pres Converted'!K$2:K$651,'Pres Converted'!$D$2:$D$651,$BF133,'Pres Converted'!$C$2:$C$651,"ED",'Pres Converted'!$B$2:$B$651,$BE133)</f>
        <v>8</v>
      </c>
      <c r="BK133" s="211">
        <f>SUMIFS('Pres Converted'!L$2:L$651,'Pres Converted'!$D$2:$D$651,$BF133,'Pres Converted'!$C$2:$C$651,"ED",'Pres Converted'!$B$2:$B$651,$BE133)</f>
        <v>12</v>
      </c>
      <c r="BL133" s="211">
        <f>SUMIFS('Pres Converted'!M$2:M$651,'Pres Converted'!$D$2:$D$651,$BF133,'Pres Converted'!$C$2:$C$651,"ED",'Pres Converted'!$B$2:$B$651,$BE133)</f>
        <v>5</v>
      </c>
      <c r="BM133" s="211">
        <f>SUMIFS('Pres Converted'!N$2:N$651,'Pres Converted'!$D$2:$D$651,$BF133,'Pres Converted'!$C$2:$C$651,"ED",'Pres Converted'!$B$2:$B$651,$BE133)</f>
        <v>7</v>
      </c>
      <c r="BN133" s="211">
        <f>SUMIFS('Pres Converted'!O$2:O$651,'Pres Converted'!$D$2:$D$651,$BF133,'Pres Converted'!$C$2:$C$651,"ED",'Pres Converted'!$B$2:$B$651,$BE133)</f>
        <v>6</v>
      </c>
      <c r="BO133" s="211">
        <f>SUMIFS('Pres Converted'!P$2:P$651,'Pres Converted'!$D$2:$D$651,$BF133,'Pres Converted'!$C$2:$C$651,"ED",'Pres Converted'!$B$2:$B$651,$BE133)</f>
        <v>313</v>
      </c>
      <c r="BP133" s="211">
        <f>SUMIFS('Pres Converted'!Q$2:Q$651,'Pres Converted'!$D$2:$D$651,$BF133,'Pres Converted'!$C$2:$C$651,"ED",'Pres Converted'!$B$2:$B$651,$BE133)</f>
        <v>12</v>
      </c>
      <c r="BQ133" s="211">
        <f>SUMIFS('Pres Converted'!R$2:R$651,'Pres Converted'!$D$2:$D$651,$BF133,'Pres Converted'!$C$2:$C$651,"ED",'Pres Converted'!$B$2:$B$651,$BE133)</f>
        <v>1</v>
      </c>
      <c r="BR133" s="211">
        <f>BG133/SUMIF('BY HD'!$A$3:$A$42,$BE133,'BY HD'!$B$3:$B$42)</f>
        <v>0.47938281457834531</v>
      </c>
      <c r="BS133" s="211">
        <f>$BR133*SUMIF('BY HD'!$A$3:$A$42,$BE133,'BY HD'!W$3:W$42)</f>
        <v>168.26336791699921</v>
      </c>
      <c r="BT133" s="211">
        <f>(DA133-SUMIF('BY HD'!$A$3:$A$42,$BE133,'BY HD'!M$3:M$42))*$BR133*SUMIF('BY HD'!$A$3:$A$42,$BE133,'BY HD'!$W$3:$W$42)+$BR133*SUMIF('BY HD'!$A$3:$A$42,$BE133,'BY HD'!X$3:X$42)</f>
        <v>59.351945753177212</v>
      </c>
      <c r="BU133" s="211">
        <f>(DB133-SUMIF('BY HD'!$A$3:$A$42,$BE133,'BY HD'!O$3:O$42))*$BR133*SUMIF('BY HD'!$A$3:$A$42,$BE133,'BY HD'!$W$3:$W$42)+$BR133*SUMIF('BY HD'!$A$3:$A$42,$BE133,'BY HD'!Y$3:Y$42)</f>
        <v>60.59543841256113</v>
      </c>
      <c r="BV133" s="211">
        <f>(DC133-SUMIF('BY HD'!$A$3:$A$42,$BE133,'BY HD'!N$3:N$42))*$BR133*SUMIF('BY HD'!$A$3:$A$42,$BE133,'BY HD'!$W$3:$W$42)+$BR133*SUMIF('BY HD'!$A$3:$A$42,$BE133,'BY HD'!Z$3:Z$42)</f>
        <v>0.64447358794333875</v>
      </c>
      <c r="BW133" s="211">
        <f>(DD133-SUMIF('BY HD'!$A$3:$A$42,$BE133,'BY HD'!R$3:R$42))*$BR133*SUMIF('BY HD'!$A$3:$A$42,$BE133,'BY HD'!$W$3:$W$42)+$BR133*SUMIF('BY HD'!$A$3:$A$42,$BE133,'BY HD'!AA$3:AA$42)</f>
        <v>1.452597193179572</v>
      </c>
      <c r="BX133" s="211">
        <f>(DE133-SUMIF('BY HD'!$A$3:$A$42,$BE133,'BY HD'!S$3:S$42))*$BR133*SUMIF('BY HD'!$A$3:$A$42,$BE133,'BY HD'!$W$3:$W$42)+$BR133*SUMIF('BY HD'!$A$3:$A$42,$BE133,'BY HD'!AB$3:AB$42)</f>
        <v>0.54339709729901764</v>
      </c>
      <c r="BY133" s="211">
        <f>(DF133-SUMIF('BY HD'!$A$3:$A$42,$BE133,'BY HD'!T$3:T$42))*$BR133*SUMIF('BY HD'!$A$3:$A$42,$BE133,'BY HD'!$W$3:$W$42)+$BR133*SUMIF('BY HD'!$A$3:$A$42,$BE133,'BY HD'!AC$3:AC$42)</f>
        <v>0.2507660784110155</v>
      </c>
      <c r="BZ133" s="211">
        <f>(DG133-SUMIF('BY HD'!$A$3:$A$42,$BE133,'BY HD'!P$3:P$42))*$BR133*SUMIF('BY HD'!$A$3:$A$42,$BE133,'BY HD'!$W$3:$W$42)+$BR133*SUMIF('BY HD'!$A$3:$A$42,$BE133,'BY HD'!AD$3:AD$42)</f>
        <v>0.18914498791620504</v>
      </c>
      <c r="CA133" s="211">
        <f>(DH133-SUMIF('BY HD'!$A$3:$A$42,$BE133,'BY HD'!Q$3:Q$42))*$BR133*SUMIF('BY HD'!$A$3:$A$42,$BE133,'BY HD'!$W$3:$W$42)+$BR133*SUMIF('BY HD'!$A$3:$A$42,$BE133,'BY HD'!AE$3:AE$42)</f>
        <v>44.616642537293316</v>
      </c>
      <c r="CB133" s="211">
        <f>(DI133-SUMIF('BY HD'!$A$3:$A$42,$BE133,'BY HD'!U$3:U$42))*$BR133*SUMIF('BY HD'!$A$3:$A$42,$BE133,'BY HD'!$W$3:$W$42)+$BR133*SUMIF('BY HD'!$A$3:$A$42,$BE133,'BY HD'!AF$3:AF$42)</f>
        <v>0.13572915824049417</v>
      </c>
      <c r="CC133" s="211">
        <f>(DJ133-SUMIF('BY HD'!$A$3:$A$42,$BE133,'BY HD'!V$3:V$42))*$BR133*SUMIF('BY HD'!$A$3:$A$42,$BE133,'BY HD'!$W$3:$W$42)+$BR133*SUMIF('BY HD'!$A$3:$A$42,$BE133,'BY HD'!AG$3:AG$42)</f>
        <v>0.4832331109779201</v>
      </c>
      <c r="CD133" s="211">
        <f>$BR133*SUMIF('BY HD'!$A$3:$A$42,$BE133,'BY HD'!AR$3:AR$42)</f>
        <v>207.57275871242351</v>
      </c>
      <c r="CE133" s="211">
        <f>(DA133-SUMIF('BY HD'!$A$3:$A$42,$BE133,'BY HD'!M$3:M$42))*$BR133*SUMIF('BY HD'!$A$3:$A$42,$BE133,'BY HD'!$AR$3:$AR$42)+$BR133*SUMIF('BY HD'!$A$3:$A$42,$BE133,'BY HD'!AS$3:AS$42)</f>
        <v>78.187654055203225</v>
      </c>
      <c r="CF133" s="211">
        <f>(DB133-SUMIF('BY HD'!$A$3:$A$42,$BE133,'BY HD'!O$3:O$42))*$BR133*SUMIF('BY HD'!$A$3:$A$42,$BE133,'BY HD'!$AR$3:$AR$42)+$BR133*SUMIF('BY HD'!$A$3:$A$42,$BE133,'BY HD'!AT$3:AT$42)</f>
        <v>60.703399435572955</v>
      </c>
      <c r="CG133" s="211">
        <f>(DC133-SUMIF('BY HD'!$A$3:$A$42,$BE133,'BY HD'!N$3:N$42))*$BR133*SUMIF('BY HD'!$A$3:$A$42,$BE133,'BY HD'!$AR$3:$AR$42)+$BR133*SUMIF('BY HD'!$A$3:$A$42,$BE133,'BY HD'!AU$3:AU$42)</f>
        <v>0.68304180280353666</v>
      </c>
      <c r="CH133" s="211">
        <f>(DD133-SUMIF('BY HD'!$A$3:$A$42,$BE133,'BY HD'!R$3:R$42))*$BR133*SUMIF('BY HD'!$A$3:$A$42,$BE133,'BY HD'!$AR$3:$AR$42)+$BR133*SUMIF('BY HD'!$A$3:$A$42,$BE133,'BY HD'!AV$3:AV$42)</f>
        <v>1.5679652508715272</v>
      </c>
      <c r="CI133" s="211">
        <f>(DE133-SUMIF('BY HD'!$A$3:$A$42,$BE133,'BY HD'!S$3:S$42))*$BR133*SUMIF('BY HD'!$A$3:$A$42,$BE133,'BY HD'!$AR$3:$AR$42)+$BR133*SUMIF('BY HD'!$A$3:$A$42,$BE133,'BY HD'!AW$3:AW$42)</f>
        <v>0.55835200095455928</v>
      </c>
      <c r="CJ133" s="211">
        <f>(DF133-SUMIF('BY HD'!$A$3:$A$42,$BE133,'BY HD'!T$3:T$42))*$BR133*SUMIF('BY HD'!$A$3:$A$42,$BE133,'BY HD'!$AR$3:$AR$42)+$BR133*SUMIF('BY HD'!$A$3:$A$42,$BE133,'BY HD'!AX$3:AX$42)</f>
        <v>2.2268808650141496</v>
      </c>
      <c r="CK133" s="211">
        <f>(DG133-SUMIF('BY HD'!$A$3:$A$42,$BE133,'BY HD'!P$3:P$42))*$BR133*SUMIF('BY HD'!$A$3:$A$42,$BE133,'BY HD'!$AR$3:$AR$42)+$BR133*SUMIF('BY HD'!$A$3:$A$42,$BE133,'BY HD'!AY$3:AY$42)</f>
        <v>1.5594885832572367</v>
      </c>
      <c r="CL133" s="211">
        <f>(DH133-SUMIF('BY HD'!$A$3:$A$42,$BE133,'BY HD'!Q$3:Q$42))*$BR133*SUMIF('BY HD'!$A$3:$A$42,$BE133,'BY HD'!$AR$3:$AR$42)+$BR133*SUMIF('BY HD'!$A$3:$A$42,$BE133,'BY HD'!AZ$3:AZ$42)</f>
        <v>61.434406143885518</v>
      </c>
      <c r="CM133" s="211">
        <f>(DI133-SUMIF('BY HD'!$A$3:$A$42,$BE133,'BY HD'!U$3:U$42))*$BR133*SUMIF('BY HD'!$A$3:$A$42,$BE133,'BY HD'!$AR$3:$AR$42)+$BR133*SUMIF('BY HD'!$A$3:$A$42,$BE133,'BY HD'!BA$3:BA$42)</f>
        <v>0.64682077901747337</v>
      </c>
      <c r="CN133" s="211">
        <f>(DJ133-SUMIF('BY HD'!$A$3:$A$42,$BE133,'BY HD'!V$3:V$42))*$BR133*SUMIF('BY HD'!$A$3:$A$42,$BE133,'BY HD'!$AR$3:$AR$42)+$BR133*SUMIF('BY HD'!$A$3:$A$42,$BE133,'BY HD'!BB$3:BB$42)</f>
        <v>4.749795843350081E-3</v>
      </c>
      <c r="CO133" s="211">
        <f t="shared" si="121"/>
        <v>2177.8361266294228</v>
      </c>
      <c r="CP133" s="211">
        <f t="shared" si="122"/>
        <v>870.53959980838044</v>
      </c>
      <c r="CQ133" s="211">
        <f t="shared" si="134"/>
        <v>826.2988378481341</v>
      </c>
      <c r="CR133" s="211">
        <f t="shared" si="135"/>
        <v>9.3275153907468749</v>
      </c>
      <c r="CS133" s="211">
        <f t="shared" si="136"/>
        <v>15.020562444051098</v>
      </c>
      <c r="CT133" s="211">
        <f t="shared" si="137"/>
        <v>6.1017490982535767</v>
      </c>
      <c r="CU133" s="211">
        <f t="shared" si="138"/>
        <v>9.4776469434251656</v>
      </c>
      <c r="CV133" s="211">
        <f t="shared" si="139"/>
        <v>7.7486335711734418</v>
      </c>
      <c r="CW133" s="211">
        <f t="shared" si="140"/>
        <v>419.05104868117883</v>
      </c>
      <c r="CX133" s="211">
        <f t="shared" si="141"/>
        <v>12.782549937257967</v>
      </c>
      <c r="CY133" s="211">
        <f t="shared" si="142"/>
        <v>1.4879829068212702</v>
      </c>
      <c r="DA133" s="211">
        <f t="shared" si="123"/>
        <v>0.40677025527192007</v>
      </c>
      <c r="DB133" s="211">
        <f t="shared" si="124"/>
        <v>0.39123196448390679</v>
      </c>
      <c r="DC133" s="211">
        <f t="shared" si="125"/>
        <v>4.4395116537180911E-3</v>
      </c>
      <c r="DD133" s="211">
        <f t="shared" si="126"/>
        <v>6.6592674805771362E-3</v>
      </c>
      <c r="DE133" s="211">
        <f t="shared" si="127"/>
        <v>2.7746947835738068E-3</v>
      </c>
      <c r="DF133" s="211">
        <f t="shared" si="128"/>
        <v>3.8845726970033298E-3</v>
      </c>
      <c r="DG133" s="211">
        <f t="shared" si="129"/>
        <v>3.3296337402885681E-3</v>
      </c>
      <c r="DH133" s="211">
        <f t="shared" si="130"/>
        <v>0.17369589345172032</v>
      </c>
      <c r="DI133" s="211">
        <f t="shared" si="131"/>
        <v>6.6592674805771362E-3</v>
      </c>
      <c r="DJ133" s="211">
        <f t="shared" si="132"/>
        <v>5.5493895671476139E-4</v>
      </c>
    </row>
    <row r="134" spans="46:114" ht="13.2" x14ac:dyDescent="0.25">
      <c r="AT134"/>
      <c r="AU134"/>
      <c r="BB134" s="211"/>
      <c r="BC134" s="211"/>
      <c r="BE134" s="211" t="s">
        <v>6058</v>
      </c>
      <c r="BF134" s="211" t="s">
        <v>5939</v>
      </c>
      <c r="BG134" s="211">
        <f>SUMIFS('Pres Converted'!S$2:S$651,'Pres Converted'!$D$2:$D$651,$BF134,'Pres Converted'!$C$2:$C$651,"ED",'Pres Converted'!$B$2:$B$651,$BE134)</f>
        <v>1574</v>
      </c>
      <c r="BH134" s="211">
        <f>SUMIFS('Pres Converted'!I$2:I$651,'Pres Converted'!$D$2:$D$651,$BF134,'Pres Converted'!$C$2:$C$651,"ED",'Pres Converted'!$B$2:$B$651,$BE134)</f>
        <v>562</v>
      </c>
      <c r="BI134" s="211">
        <f>SUMIFS('Pres Converted'!J$2:J$651,'Pres Converted'!$D$2:$D$651,$BF134,'Pres Converted'!$C$2:$C$651,"ED",'Pres Converted'!$B$2:$B$651,$BE134)</f>
        <v>649</v>
      </c>
      <c r="BJ134" s="211">
        <f>SUMIFS('Pres Converted'!K$2:K$651,'Pres Converted'!$D$2:$D$651,$BF134,'Pres Converted'!$C$2:$C$651,"ED",'Pres Converted'!$B$2:$B$651,$BE134)</f>
        <v>5</v>
      </c>
      <c r="BK134" s="211">
        <f>SUMIFS('Pres Converted'!L$2:L$651,'Pres Converted'!$D$2:$D$651,$BF134,'Pres Converted'!$C$2:$C$651,"ED",'Pres Converted'!$B$2:$B$651,$BE134)</f>
        <v>2</v>
      </c>
      <c r="BL134" s="211">
        <f>SUMIFS('Pres Converted'!M$2:M$651,'Pres Converted'!$D$2:$D$651,$BF134,'Pres Converted'!$C$2:$C$651,"ED",'Pres Converted'!$B$2:$B$651,$BE134)</f>
        <v>3</v>
      </c>
      <c r="BM134" s="211">
        <f>SUMIFS('Pres Converted'!N$2:N$651,'Pres Converted'!$D$2:$D$651,$BF134,'Pres Converted'!$C$2:$C$651,"ED",'Pres Converted'!$B$2:$B$651,$BE134)</f>
        <v>1</v>
      </c>
      <c r="BN134" s="211">
        <f>SUMIFS('Pres Converted'!O$2:O$651,'Pres Converted'!$D$2:$D$651,$BF134,'Pres Converted'!$C$2:$C$651,"ED",'Pres Converted'!$B$2:$B$651,$BE134)</f>
        <v>12</v>
      </c>
      <c r="BO134" s="211">
        <f>SUMIFS('Pres Converted'!P$2:P$651,'Pres Converted'!$D$2:$D$651,$BF134,'Pres Converted'!$C$2:$C$651,"ED",'Pres Converted'!$B$2:$B$651,$BE134)</f>
        <v>331</v>
      </c>
      <c r="BP134" s="211">
        <f>SUMIFS('Pres Converted'!Q$2:Q$651,'Pres Converted'!$D$2:$D$651,$BF134,'Pres Converted'!$C$2:$C$651,"ED",'Pres Converted'!$B$2:$B$651,$BE134)</f>
        <v>8</v>
      </c>
      <c r="BQ134" s="211">
        <f>SUMIFS('Pres Converted'!R$2:R$651,'Pres Converted'!$D$2:$D$651,$BF134,'Pres Converted'!$C$2:$C$651,"ED",'Pres Converted'!$B$2:$B$651,$BE134)</f>
        <v>1</v>
      </c>
      <c r="BR134" s="211">
        <f>BG134/SUMIF('BY HD'!$A$3:$A$42,$BE134,'BY HD'!$B$3:$B$42)</f>
        <v>0.41872838520883215</v>
      </c>
      <c r="BS134" s="211">
        <f>$BR134*SUMIF('BY HD'!$A$3:$A$42,$BE134,'BY HD'!W$3:W$42)</f>
        <v>146.97366320830008</v>
      </c>
      <c r="BT134" s="211">
        <f>(DA134-SUMIF('BY HD'!$A$3:$A$42,$BE134,'BY HD'!M$3:M$42))*$BR134*SUMIF('BY HD'!$A$3:$A$42,$BE134,'BY HD'!$W$3:$W$42)+$BR134*SUMIF('BY HD'!$A$3:$A$42,$BE134,'BY HD'!X$3:X$42)</f>
        <v>44.535116677675099</v>
      </c>
      <c r="BU134" s="211">
        <f>(DB134-SUMIF('BY HD'!$A$3:$A$42,$BE134,'BY HD'!O$3:O$42))*$BR134*SUMIF('BY HD'!$A$3:$A$42,$BE134,'BY HD'!$W$3:$W$42)+$BR134*SUMIF('BY HD'!$A$3:$A$42,$BE134,'BY HD'!Y$3:Y$42)</f>
        <v>56.028697712348574</v>
      </c>
      <c r="BV134" s="211">
        <f>(DC134-SUMIF('BY HD'!$A$3:$A$42,$BE134,'BY HD'!N$3:N$42))*$BR134*SUMIF('BY HD'!$A$3:$A$42,$BE134,'BY HD'!$W$3:$W$42)+$BR134*SUMIF('BY HD'!$A$3:$A$42,$BE134,'BY HD'!Z$3:Z$42)</f>
        <v>0.37731906844695368</v>
      </c>
      <c r="BW134" s="211">
        <f>(DD134-SUMIF('BY HD'!$A$3:$A$42,$BE134,'BY HD'!R$3:R$42))*$BR134*SUMIF('BY HD'!$A$3:$A$42,$BE134,'BY HD'!$W$3:$W$42)+$BR134*SUMIF('BY HD'!$A$3:$A$42,$BE134,'BY HD'!AA$3:AA$42)</f>
        <v>0.47682062119813756</v>
      </c>
      <c r="BX134" s="211">
        <f>(DE134-SUMIF('BY HD'!$A$3:$A$42,$BE134,'BY HD'!S$3:S$42))*$BR134*SUMIF('BY HD'!$A$3:$A$42,$BE134,'BY HD'!$W$3:$W$42)+$BR134*SUMIF('BY HD'!$A$3:$A$42,$BE134,'BY HD'!AB$3:AB$42)</f>
        <v>0.34696382844514484</v>
      </c>
      <c r="BY134" s="211">
        <f>(DF134-SUMIF('BY HD'!$A$3:$A$42,$BE134,'BY HD'!T$3:T$42))*$BR134*SUMIF('BY HD'!$A$3:$A$42,$BE134,'BY HD'!$W$3:$W$42)+$BR134*SUMIF('BY HD'!$A$3:$A$42,$BE134,'BY HD'!AC$3:AC$42)</f>
        <v>-0.25851635245403054</v>
      </c>
      <c r="BZ134" s="211">
        <f>(DG134-SUMIF('BY HD'!$A$3:$A$42,$BE134,'BY HD'!P$3:P$42))*$BR134*SUMIF('BY HD'!$A$3:$A$42,$BE134,'BY HD'!$W$3:$W$42)+$BR134*SUMIF('BY HD'!$A$3:$A$42,$BE134,'BY HD'!AD$3:AD$42)</f>
        <v>0.79635551983035335</v>
      </c>
      <c r="CA134" s="211">
        <f>(DH134-SUMIF('BY HD'!$A$3:$A$42,$BE134,'BY HD'!Q$3:Q$42))*$BR134*SUMIF('BY HD'!$A$3:$A$42,$BE134,'BY HD'!$W$3:$W$42)+$BR134*SUMIF('BY HD'!$A$3:$A$42,$BE134,'BY HD'!AE$3:AE$42)</f>
        <v>44.350174001125687</v>
      </c>
      <c r="CB134" s="211">
        <f>(DI134-SUMIF('BY HD'!$A$3:$A$42,$BE134,'BY HD'!U$3:U$42))*$BR134*SUMIF('BY HD'!$A$3:$A$42,$BE134,'BY HD'!$W$3:$W$42)+$BR134*SUMIF('BY HD'!$A$3:$A$42,$BE134,'BY HD'!AF$3:AF$42)</f>
        <v>-0.11317387352556571</v>
      </c>
      <c r="CC134" s="211">
        <f>(DJ134-SUMIF('BY HD'!$A$3:$A$42,$BE134,'BY HD'!V$3:V$42))*$BR134*SUMIF('BY HD'!$A$3:$A$42,$BE134,'BY HD'!$W$3:$W$42)+$BR134*SUMIF('BY HD'!$A$3:$A$42,$BE134,'BY HD'!AG$3:AG$42)</f>
        <v>0.4339060052097366</v>
      </c>
      <c r="CD134" s="211">
        <f>$BR134*SUMIF('BY HD'!$A$3:$A$42,$BE134,'BY HD'!AR$3:AR$42)</f>
        <v>181.30939079542432</v>
      </c>
      <c r="CE134" s="211">
        <f>(DA134-SUMIF('BY HD'!$A$3:$A$42,$BE134,'BY HD'!M$3:M$42))*$BR134*SUMIF('BY HD'!$A$3:$A$42,$BE134,'BY HD'!$AR$3:$AR$42)+$BR134*SUMIF('BY HD'!$A$3:$A$42,$BE134,'BY HD'!AS$3:AS$42)</f>
        <v>59.280507450735776</v>
      </c>
      <c r="CF134" s="211">
        <f>(DB134-SUMIF('BY HD'!$A$3:$A$42,$BE134,'BY HD'!O$3:O$42))*$BR134*SUMIF('BY HD'!$A$3:$A$42,$BE134,'BY HD'!$AR$3:$AR$42)+$BR134*SUMIF('BY HD'!$A$3:$A$42,$BE134,'BY HD'!AT$3:AT$42)</f>
        <v>56.847253388002521</v>
      </c>
      <c r="CG134" s="211">
        <f>(DC134-SUMIF('BY HD'!$A$3:$A$42,$BE134,'BY HD'!N$3:N$42))*$BR134*SUMIF('BY HD'!$A$3:$A$42,$BE134,'BY HD'!$AR$3:$AR$42)+$BR134*SUMIF('BY HD'!$A$3:$A$42,$BE134,'BY HD'!AU$3:AU$42)</f>
        <v>0.36764509700970571</v>
      </c>
      <c r="CH134" s="211">
        <f>(DD134-SUMIF('BY HD'!$A$3:$A$42,$BE134,'BY HD'!R$3:R$42))*$BR134*SUMIF('BY HD'!$A$3:$A$42,$BE134,'BY HD'!$AR$3:$AR$42)+$BR134*SUMIF('BY HD'!$A$3:$A$42,$BE134,'BY HD'!AV$3:AV$42)</f>
        <v>0.39256944103858998</v>
      </c>
      <c r="CI134" s="211">
        <f>(DE134-SUMIF('BY HD'!$A$3:$A$42,$BE134,'BY HD'!S$3:S$42))*$BR134*SUMIF('BY HD'!$A$3:$A$42,$BE134,'BY HD'!$AR$3:$AR$42)+$BR134*SUMIF('BY HD'!$A$3:$A$42,$BE134,'BY HD'!AW$3:AW$42)</f>
        <v>0.33019831945761674</v>
      </c>
      <c r="CJ134" s="211">
        <f>(DF134-SUMIF('BY HD'!$A$3:$A$42,$BE134,'BY HD'!T$3:T$42))*$BR134*SUMIF('BY HD'!$A$3:$A$42,$BE134,'BY HD'!$AR$3:$AR$42)+$BR134*SUMIF('BY HD'!$A$3:$A$42,$BE134,'BY HD'!AX$3:AX$42)</f>
        <v>1.3560030547595587</v>
      </c>
      <c r="CK134" s="211">
        <f>(DG134-SUMIF('BY HD'!$A$3:$A$42,$BE134,'BY HD'!P$3:P$42))*$BR134*SUMIF('BY HD'!$A$3:$A$42,$BE134,'BY HD'!$AR$3:$AR$42)+$BR134*SUMIF('BY HD'!$A$3:$A$42,$BE134,'BY HD'!AY$3:AY$42)</f>
        <v>2.1407612596134444</v>
      </c>
      <c r="CL134" s="211">
        <f>(DH134-SUMIF('BY HD'!$A$3:$A$42,$BE134,'BY HD'!Q$3:Q$42))*$BR134*SUMIF('BY HD'!$A$3:$A$42,$BE134,'BY HD'!$AR$3:$AR$42)+$BR134*SUMIF('BY HD'!$A$3:$A$42,$BE134,'BY HD'!AZ$3:AZ$42)</f>
        <v>60.29661436477258</v>
      </c>
      <c r="CM134" s="211">
        <f>(DI134-SUMIF('BY HD'!$A$3:$A$42,$BE134,'BY HD'!U$3:U$42))*$BR134*SUMIF('BY HD'!$A$3:$A$42,$BE134,'BY HD'!$AR$3:$AR$42)+$BR134*SUMIF('BY HD'!$A$3:$A$42,$BE134,'BY HD'!BA$3:BA$42)</f>
        <v>0.27911503125849041</v>
      </c>
      <c r="CN134" s="211">
        <f>(DJ134-SUMIF('BY HD'!$A$3:$A$42,$BE134,'BY HD'!V$3:V$42))*$BR134*SUMIF('BY HD'!$A$3:$A$42,$BE134,'BY HD'!$AR$3:$AR$42)+$BR134*SUMIF('BY HD'!$A$3:$A$42,$BE134,'BY HD'!BB$3:BB$42)</f>
        <v>1.8723388776044528E-2</v>
      </c>
      <c r="CO134" s="211">
        <f t="shared" si="121"/>
        <v>1902.2830540037244</v>
      </c>
      <c r="CP134" s="211">
        <f t="shared" si="122"/>
        <v>665.81562412841083</v>
      </c>
      <c r="CQ134" s="211">
        <f t="shared" si="134"/>
        <v>761.87595110035113</v>
      </c>
      <c r="CR134" s="211">
        <f t="shared" si="135"/>
        <v>5.7449641654566594</v>
      </c>
      <c r="CS134" s="211">
        <f t="shared" si="136"/>
        <v>2.8693900622367274</v>
      </c>
      <c r="CT134" s="211">
        <f t="shared" si="137"/>
        <v>3.6771621479027616</v>
      </c>
      <c r="CU134" s="211">
        <f t="shared" si="138"/>
        <v>2.0974867023055284</v>
      </c>
      <c r="CV134" s="211">
        <f t="shared" si="139"/>
        <v>14.937116779443798</v>
      </c>
      <c r="CW134" s="211">
        <f t="shared" si="140"/>
        <v>435.64678836589826</v>
      </c>
      <c r="CX134" s="211">
        <f t="shared" si="141"/>
        <v>8.1659411577329255</v>
      </c>
      <c r="CY134" s="211">
        <f t="shared" si="142"/>
        <v>1.4526293939857811</v>
      </c>
      <c r="DA134" s="211">
        <f t="shared" si="123"/>
        <v>0.3570520965692503</v>
      </c>
      <c r="DB134" s="211">
        <f t="shared" si="124"/>
        <v>0.41232528589580686</v>
      </c>
      <c r="DC134" s="211">
        <f t="shared" si="125"/>
        <v>3.1766200762388818E-3</v>
      </c>
      <c r="DD134" s="211">
        <f t="shared" si="126"/>
        <v>1.2706480304955528E-3</v>
      </c>
      <c r="DE134" s="211">
        <f t="shared" si="127"/>
        <v>1.9059720457433292E-3</v>
      </c>
      <c r="DF134" s="211">
        <f t="shared" si="128"/>
        <v>6.3532401524777639E-4</v>
      </c>
      <c r="DG134" s="211">
        <f t="shared" si="129"/>
        <v>7.6238881829733167E-3</v>
      </c>
      <c r="DH134" s="211">
        <f t="shared" si="130"/>
        <v>0.21029224904701399</v>
      </c>
      <c r="DI134" s="211">
        <f t="shared" si="131"/>
        <v>5.0825921219822112E-3</v>
      </c>
      <c r="DJ134" s="211">
        <f t="shared" si="132"/>
        <v>6.3532401524777639E-4</v>
      </c>
    </row>
    <row r="135" spans="46:114" ht="13.2" x14ac:dyDescent="0.25">
      <c r="AT135"/>
      <c r="AU135"/>
      <c r="BB135" s="211"/>
      <c r="BC135" s="211"/>
      <c r="BE135" s="211" t="s">
        <v>6058</v>
      </c>
      <c r="BF135" s="211" t="s">
        <v>5940</v>
      </c>
      <c r="BG135" s="211">
        <f>SUMIFS('Pres Converted'!S$2:S$651,'Pres Converted'!$D$2:$D$651,$BF135,'Pres Converted'!$C$2:$C$651,"ED",'Pres Converted'!$B$2:$B$651,$BE135)</f>
        <v>383</v>
      </c>
      <c r="BH135" s="211">
        <f>SUMIFS('Pres Converted'!I$2:I$651,'Pres Converted'!$D$2:$D$651,$BF135,'Pres Converted'!$C$2:$C$651,"ED",'Pres Converted'!$B$2:$B$651,$BE135)</f>
        <v>129</v>
      </c>
      <c r="BI135" s="211">
        <f>SUMIFS('Pres Converted'!J$2:J$651,'Pres Converted'!$D$2:$D$651,$BF135,'Pres Converted'!$C$2:$C$651,"ED",'Pres Converted'!$B$2:$B$651,$BE135)</f>
        <v>198</v>
      </c>
      <c r="BJ135" s="211">
        <f>SUMIFS('Pres Converted'!K$2:K$651,'Pres Converted'!$D$2:$D$651,$BF135,'Pres Converted'!$C$2:$C$651,"ED",'Pres Converted'!$B$2:$B$651,$BE135)</f>
        <v>0</v>
      </c>
      <c r="BK135" s="211">
        <f>SUMIFS('Pres Converted'!L$2:L$651,'Pres Converted'!$D$2:$D$651,$BF135,'Pres Converted'!$C$2:$C$651,"ED",'Pres Converted'!$B$2:$B$651,$BE135)</f>
        <v>0</v>
      </c>
      <c r="BL135" s="211">
        <f>SUMIFS('Pres Converted'!M$2:M$651,'Pres Converted'!$D$2:$D$651,$BF135,'Pres Converted'!$C$2:$C$651,"ED",'Pres Converted'!$B$2:$B$651,$BE135)</f>
        <v>1</v>
      </c>
      <c r="BM135" s="211">
        <f>SUMIFS('Pres Converted'!N$2:N$651,'Pres Converted'!$D$2:$D$651,$BF135,'Pres Converted'!$C$2:$C$651,"ED",'Pres Converted'!$B$2:$B$651,$BE135)</f>
        <v>1</v>
      </c>
      <c r="BN135" s="211">
        <f>SUMIFS('Pres Converted'!O$2:O$651,'Pres Converted'!$D$2:$D$651,$BF135,'Pres Converted'!$C$2:$C$651,"ED",'Pres Converted'!$B$2:$B$651,$BE135)</f>
        <v>1</v>
      </c>
      <c r="BO135" s="211">
        <f>SUMIFS('Pres Converted'!P$2:P$651,'Pres Converted'!$D$2:$D$651,$BF135,'Pres Converted'!$C$2:$C$651,"ED",'Pres Converted'!$B$2:$B$651,$BE135)</f>
        <v>51</v>
      </c>
      <c r="BP135" s="211">
        <f>SUMIFS('Pres Converted'!Q$2:Q$651,'Pres Converted'!$D$2:$D$651,$BF135,'Pres Converted'!$C$2:$C$651,"ED",'Pres Converted'!$B$2:$B$651,$BE135)</f>
        <v>2</v>
      </c>
      <c r="BQ135" s="211">
        <f>SUMIFS('Pres Converted'!R$2:R$651,'Pres Converted'!$D$2:$D$651,$BF135,'Pres Converted'!$C$2:$C$651,"ED",'Pres Converted'!$B$2:$B$651,$BE135)</f>
        <v>0</v>
      </c>
      <c r="BR135" s="211">
        <f>BG135/SUMIF('BY HD'!$A$3:$A$42,$BE135,'BY HD'!$B$3:$B$42)</f>
        <v>0.10188880021282255</v>
      </c>
      <c r="BS135" s="211">
        <f>$BR135*SUMIF('BY HD'!$A$3:$A$42,$BE135,'BY HD'!W$3:W$42)</f>
        <v>35.762968874700718</v>
      </c>
      <c r="BT135" s="211">
        <f>(DA135-SUMIF('BY HD'!$A$3:$A$42,$BE135,'BY HD'!M$3:M$42))*$BR135*SUMIF('BY HD'!$A$3:$A$42,$BE135,'BY HD'!$W$3:$W$42)+$BR135*SUMIF('BY HD'!$A$3:$A$42,$BE135,'BY HD'!X$3:X$42)</f>
        <v>10.112937569147693</v>
      </c>
      <c r="BU135" s="211">
        <f>(DB135-SUMIF('BY HD'!$A$3:$A$42,$BE135,'BY HD'!O$3:O$42))*$BR135*SUMIF('BY HD'!$A$3:$A$42,$BE135,'BY HD'!$W$3:$W$42)+$BR135*SUMIF('BY HD'!$A$3:$A$42,$BE135,'BY HD'!Y$3:Y$42)</f>
        <v>17.375863875090314</v>
      </c>
      <c r="BV135" s="211">
        <f>(DC135-SUMIF('BY HD'!$A$3:$A$42,$BE135,'BY HD'!N$3:N$42))*$BR135*SUMIF('BY HD'!$A$3:$A$42,$BE135,'BY HD'!$W$3:$W$42)+$BR135*SUMIF('BY HD'!$A$3:$A$42,$BE135,'BY HD'!Z$3:Z$42)</f>
        <v>-2.1792656390292459E-2</v>
      </c>
      <c r="BW135" s="211">
        <f>(DD135-SUMIF('BY HD'!$A$3:$A$42,$BE135,'BY HD'!R$3:R$42))*$BR135*SUMIF('BY HD'!$A$3:$A$42,$BE135,'BY HD'!$W$3:$W$42)+$BR135*SUMIF('BY HD'!$A$3:$A$42,$BE135,'BY HD'!AA$3:AA$42)</f>
        <v>7.0582185622290489E-2</v>
      </c>
      <c r="BX135" s="211">
        <f>(DE135-SUMIF('BY HD'!$A$3:$A$42,$BE135,'BY HD'!S$3:S$42))*$BR135*SUMIF('BY HD'!$A$3:$A$42,$BE135,'BY HD'!$W$3:$W$42)+$BR135*SUMIF('BY HD'!$A$3:$A$42,$BE135,'BY HD'!AB$3:AB$42)</f>
        <v>0.10963907425583759</v>
      </c>
      <c r="BY135" s="211">
        <f>(DF135-SUMIF('BY HD'!$A$3:$A$42,$BE135,'BY HD'!T$3:T$42))*$BR135*SUMIF('BY HD'!$A$3:$A$42,$BE135,'BY HD'!$W$3:$W$42)+$BR135*SUMIF('BY HD'!$A$3:$A$42,$BE135,'BY HD'!AC$3:AC$42)</f>
        <v>7.75027404301504E-3</v>
      </c>
      <c r="BZ135" s="211">
        <f>(DG135-SUMIF('BY HD'!$A$3:$A$42,$BE135,'BY HD'!P$3:P$42))*$BR135*SUMIF('BY HD'!$A$3:$A$42,$BE135,'BY HD'!$W$3:$W$42)+$BR135*SUMIF('BY HD'!$A$3:$A$42,$BE135,'BY HD'!AD$3:AD$42)</f>
        <v>1.4499492253441423E-2</v>
      </c>
      <c r="CA135" s="211">
        <f>(DH135-SUMIF('BY HD'!$A$3:$A$42,$BE135,'BY HD'!Q$3:Q$42))*$BR135*SUMIF('BY HD'!$A$3:$A$42,$BE135,'BY HD'!$W$3:$W$42)+$BR135*SUMIF('BY HD'!$A$3:$A$42,$BE135,'BY HD'!AE$3:AE$42)</f>
        <v>8.0331834615810056</v>
      </c>
      <c r="CB135" s="211">
        <f>(DI135-SUMIF('BY HD'!$A$3:$A$42,$BE135,'BY HD'!U$3:U$42))*$BR135*SUMIF('BY HD'!$A$3:$A$42,$BE135,'BY HD'!$W$3:$W$42)+$BR135*SUMIF('BY HD'!$A$3:$A$42,$BE135,'BY HD'!AF$3:AF$42)</f>
        <v>-2.2555284714928368E-2</v>
      </c>
      <c r="CC135" s="211">
        <f>(DJ135-SUMIF('BY HD'!$A$3:$A$42,$BE135,'BY HD'!V$3:V$42))*$BR135*SUMIF('BY HD'!$A$3:$A$42,$BE135,'BY HD'!$W$3:$W$42)+$BR135*SUMIF('BY HD'!$A$3:$A$42,$BE135,'BY HD'!AG$3:AG$42)</f>
        <v>8.2860883812343328E-2</v>
      </c>
      <c r="CD135" s="211">
        <f>$BR135*SUMIF('BY HD'!$A$3:$A$42,$BE135,'BY HD'!AR$3:AR$42)</f>
        <v>44.117850492152165</v>
      </c>
      <c r="CE135" s="211">
        <f>(DA135-SUMIF('BY HD'!$A$3:$A$42,$BE135,'BY HD'!M$3:M$42))*$BR135*SUMIF('BY HD'!$A$3:$A$42,$BE135,'BY HD'!$AR$3:$AR$42)+$BR135*SUMIF('BY HD'!$A$3:$A$42,$BE135,'BY HD'!AS$3:AS$42)</f>
        <v>13.531838494061004</v>
      </c>
      <c r="CF135" s="211">
        <f>(DB135-SUMIF('BY HD'!$A$3:$A$42,$BE135,'BY HD'!O$3:O$42))*$BR135*SUMIF('BY HD'!$A$3:$A$42,$BE135,'BY HD'!$AR$3:$AR$42)+$BR135*SUMIF('BY HD'!$A$3:$A$42,$BE135,'BY HD'!AT$3:AT$42)</f>
        <v>18.449347176424538</v>
      </c>
      <c r="CG135" s="211">
        <f>(DC135-SUMIF('BY HD'!$A$3:$A$42,$BE135,'BY HD'!N$3:N$42))*$BR135*SUMIF('BY HD'!$A$3:$A$42,$BE135,'BY HD'!$AR$3:$AR$42)+$BR135*SUMIF('BY HD'!$A$3:$A$42,$BE135,'BY HD'!AU$3:AU$42)</f>
        <v>-5.0686899813242411E-2</v>
      </c>
      <c r="CH135" s="211">
        <f>(DD135-SUMIF('BY HD'!$A$3:$A$42,$BE135,'BY HD'!R$3:R$42))*$BR135*SUMIF('BY HD'!$A$3:$A$42,$BE135,'BY HD'!$AR$3:$AR$42)+$BR135*SUMIF('BY HD'!$A$3:$A$42,$BE135,'BY HD'!AV$3:AV$42)</f>
        <v>3.9465308089882856E-2</v>
      </c>
      <c r="CI135" s="211">
        <f>(DE135-SUMIF('BY HD'!$A$3:$A$42,$BE135,'BY HD'!S$3:S$42))*$BR135*SUMIF('BY HD'!$A$3:$A$42,$BE135,'BY HD'!$AR$3:$AR$42)+$BR135*SUMIF('BY HD'!$A$3:$A$42,$BE135,'BY HD'!AW$3:AW$42)</f>
        <v>0.11144967958782401</v>
      </c>
      <c r="CJ135" s="211">
        <f>(DF135-SUMIF('BY HD'!$A$3:$A$42,$BE135,'BY HD'!T$3:T$42))*$BR135*SUMIF('BY HD'!$A$3:$A$42,$BE135,'BY HD'!$AR$3:$AR$42)+$BR135*SUMIF('BY HD'!$A$3:$A$42,$BE135,'BY HD'!AX$3:AX$42)</f>
        <v>0.41711608022629165</v>
      </c>
      <c r="CK135" s="211">
        <f>(DG135-SUMIF('BY HD'!$A$3:$A$42,$BE135,'BY HD'!P$3:P$42))*$BR135*SUMIF('BY HD'!$A$3:$A$42,$BE135,'BY HD'!$AR$3:$AR$42)+$BR135*SUMIF('BY HD'!$A$3:$A$42,$BE135,'BY HD'!AY$3:AY$42)</f>
        <v>0.29975015712931863</v>
      </c>
      <c r="CL135" s="211">
        <f>(DH135-SUMIF('BY HD'!$A$3:$A$42,$BE135,'BY HD'!Q$3:Q$42))*$BR135*SUMIF('BY HD'!$A$3:$A$42,$BE135,'BY HD'!$AR$3:$AR$42)+$BR135*SUMIF('BY HD'!$A$3:$A$42,$BE135,'BY HD'!AZ$3:AZ$42)</f>
        <v>11.268979491341909</v>
      </c>
      <c r="CM135" s="211">
        <f>(DI135-SUMIF('BY HD'!$A$3:$A$42,$BE135,'BY HD'!U$3:U$42))*$BR135*SUMIF('BY HD'!$A$3:$A$42,$BE135,'BY HD'!$AR$3:$AR$42)+$BR135*SUMIF('BY HD'!$A$3:$A$42,$BE135,'BY HD'!BA$3:BA$42)</f>
        <v>7.4064189724036278E-2</v>
      </c>
      <c r="CN135" s="211">
        <f>(DJ135-SUMIF('BY HD'!$A$3:$A$42,$BE135,'BY HD'!V$3:V$42))*$BR135*SUMIF('BY HD'!$A$3:$A$42,$BE135,'BY HD'!$AR$3:$AR$42)+$BR135*SUMIF('BY HD'!$A$3:$A$42,$BE135,'BY HD'!BB$3:BB$42)</f>
        <v>-2.347318461939461E-2</v>
      </c>
      <c r="CO135" s="211">
        <f t="shared" si="121"/>
        <v>462.8808193668529</v>
      </c>
      <c r="CP135" s="211">
        <f t="shared" si="122"/>
        <v>152.6447760632087</v>
      </c>
      <c r="CQ135" s="211">
        <f t="shared" si="134"/>
        <v>233.82521105151486</v>
      </c>
      <c r="CR135" s="211">
        <f t="shared" si="135"/>
        <v>-7.247955620353487E-2</v>
      </c>
      <c r="CS135" s="211">
        <f t="shared" si="136"/>
        <v>0.11004749371217334</v>
      </c>
      <c r="CT135" s="211">
        <f t="shared" si="137"/>
        <v>1.2210887538436617</v>
      </c>
      <c r="CU135" s="211">
        <f t="shared" si="138"/>
        <v>1.4248663542693067</v>
      </c>
      <c r="CV135" s="211">
        <f t="shared" si="139"/>
        <v>1.31424964938276</v>
      </c>
      <c r="CW135" s="211">
        <f t="shared" si="140"/>
        <v>70.302162952922913</v>
      </c>
      <c r="CX135" s="211">
        <f t="shared" si="141"/>
        <v>2.0515089050091078</v>
      </c>
      <c r="CY135" s="211">
        <f t="shared" si="142"/>
        <v>5.9387699192948715E-2</v>
      </c>
      <c r="DA135" s="211">
        <f t="shared" si="123"/>
        <v>0.33681462140992169</v>
      </c>
      <c r="DB135" s="211">
        <f t="shared" si="124"/>
        <v>0.51697127937336818</v>
      </c>
      <c r="DC135" s="211">
        <f t="shared" si="125"/>
        <v>0</v>
      </c>
      <c r="DD135" s="211">
        <f t="shared" si="126"/>
        <v>0</v>
      </c>
      <c r="DE135" s="211">
        <f t="shared" si="127"/>
        <v>2.6109660574412533E-3</v>
      </c>
      <c r="DF135" s="211">
        <f t="shared" si="128"/>
        <v>2.6109660574412533E-3</v>
      </c>
      <c r="DG135" s="211">
        <f t="shared" si="129"/>
        <v>2.6109660574412533E-3</v>
      </c>
      <c r="DH135" s="211">
        <f t="shared" si="130"/>
        <v>0.13315926892950392</v>
      </c>
      <c r="DI135" s="211">
        <f t="shared" si="131"/>
        <v>5.2219321148825066E-3</v>
      </c>
      <c r="DJ135" s="211">
        <f t="shared" si="132"/>
        <v>0</v>
      </c>
    </row>
    <row r="136" spans="46:114" ht="13.2" x14ac:dyDescent="0.25">
      <c r="AT136"/>
      <c r="AU136"/>
      <c r="BB136" s="211"/>
      <c r="BC136" s="211"/>
      <c r="BE136" s="211" t="s">
        <v>6059</v>
      </c>
      <c r="BF136" s="211" t="s">
        <v>5937</v>
      </c>
      <c r="BG136" s="211">
        <f>SUMIFS('Pres Converted'!S$2:S$651,'Pres Converted'!$D$2:$D$651,$BF136,'Pres Converted'!$C$2:$C$651,"ED",'Pres Converted'!$B$2:$B$651,$BE136)</f>
        <v>1576</v>
      </c>
      <c r="BH136" s="211">
        <f>SUMIFS('Pres Converted'!I$2:I$651,'Pres Converted'!$D$2:$D$651,$BF136,'Pres Converted'!$C$2:$C$651,"ED",'Pres Converted'!$B$2:$B$651,$BE136)</f>
        <v>682</v>
      </c>
      <c r="BI136" s="211">
        <f>SUMIFS('Pres Converted'!J$2:J$651,'Pres Converted'!$D$2:$D$651,$BF136,'Pres Converted'!$C$2:$C$651,"ED",'Pres Converted'!$B$2:$B$651,$BE136)</f>
        <v>620</v>
      </c>
      <c r="BJ136" s="211">
        <f>SUMIFS('Pres Converted'!K$2:K$651,'Pres Converted'!$D$2:$D$651,$BF136,'Pres Converted'!$C$2:$C$651,"ED",'Pres Converted'!$B$2:$B$651,$BE136)</f>
        <v>3</v>
      </c>
      <c r="BK136" s="211">
        <f>SUMIFS('Pres Converted'!L$2:L$651,'Pres Converted'!$D$2:$D$651,$BF136,'Pres Converted'!$C$2:$C$651,"ED",'Pres Converted'!$B$2:$B$651,$BE136)</f>
        <v>3</v>
      </c>
      <c r="BL136" s="211">
        <f>SUMIFS('Pres Converted'!M$2:M$651,'Pres Converted'!$D$2:$D$651,$BF136,'Pres Converted'!$C$2:$C$651,"ED",'Pres Converted'!$B$2:$B$651,$BE136)</f>
        <v>7</v>
      </c>
      <c r="BM136" s="211">
        <f>SUMIFS('Pres Converted'!N$2:N$651,'Pres Converted'!$D$2:$D$651,$BF136,'Pres Converted'!$C$2:$C$651,"ED",'Pres Converted'!$B$2:$B$651,$BE136)</f>
        <v>4</v>
      </c>
      <c r="BN136" s="211">
        <f>SUMIFS('Pres Converted'!O$2:O$651,'Pres Converted'!$D$2:$D$651,$BF136,'Pres Converted'!$C$2:$C$651,"ED",'Pres Converted'!$B$2:$B$651,$BE136)</f>
        <v>6</v>
      </c>
      <c r="BO136" s="211">
        <f>SUMIFS('Pres Converted'!P$2:P$651,'Pres Converted'!$D$2:$D$651,$BF136,'Pres Converted'!$C$2:$C$651,"ED",'Pres Converted'!$B$2:$B$651,$BE136)</f>
        <v>240</v>
      </c>
      <c r="BP136" s="211">
        <f>SUMIFS('Pres Converted'!Q$2:Q$651,'Pres Converted'!$D$2:$D$651,$BF136,'Pres Converted'!$C$2:$C$651,"ED",'Pres Converted'!$B$2:$B$651,$BE136)</f>
        <v>11</v>
      </c>
      <c r="BQ136" s="211">
        <f>SUMIFS('Pres Converted'!R$2:R$651,'Pres Converted'!$D$2:$D$651,$BF136,'Pres Converted'!$C$2:$C$651,"ED",'Pres Converted'!$B$2:$B$651,$BE136)</f>
        <v>0</v>
      </c>
      <c r="BR136" s="211">
        <f>BG136/SUMIF('BY HD'!$A$3:$A$42,$BE136,'BY HD'!$B$3:$B$42)</f>
        <v>0.36481481481481481</v>
      </c>
      <c r="BS136" s="211">
        <f>$BR136*SUMIF('BY HD'!$A$3:$A$42,$BE136,'BY HD'!W$3:W$42)</f>
        <v>94.12222222222222</v>
      </c>
      <c r="BT136" s="211">
        <f>(DA136-SUMIF('BY HD'!$A$3:$A$42,$BE136,'BY HD'!M$3:M$42))*$BR136*SUMIF('BY HD'!$A$3:$A$42,$BE136,'BY HD'!$W$3:$W$42)+$BR136*SUMIF('BY HD'!$A$3:$A$42,$BE136,'BY HD'!X$3:X$42)</f>
        <v>30.159032921810699</v>
      </c>
      <c r="BU136" s="211">
        <f>(DB136-SUMIF('BY HD'!$A$3:$A$42,$BE136,'BY HD'!O$3:O$42))*$BR136*SUMIF('BY HD'!$A$3:$A$42,$BE136,'BY HD'!$W$3:$W$42)+$BR136*SUMIF('BY HD'!$A$3:$A$42,$BE136,'BY HD'!Y$3:Y$42)</f>
        <v>43.538202160493832</v>
      </c>
      <c r="BV136" s="211">
        <f>(DC136-SUMIF('BY HD'!$A$3:$A$42,$BE136,'BY HD'!N$3:N$42))*$BR136*SUMIF('BY HD'!$A$3:$A$42,$BE136,'BY HD'!$W$3:$W$42)+$BR136*SUMIF('BY HD'!$A$3:$A$42,$BE136,'BY HD'!Z$3:Z$42)</f>
        <v>-0.19122170781893</v>
      </c>
      <c r="BW136" s="211">
        <f>(DD136-SUMIF('BY HD'!$A$3:$A$42,$BE136,'BY HD'!R$3:R$42))*$BR136*SUMIF('BY HD'!$A$3:$A$42,$BE136,'BY HD'!$W$3:$W$42)+$BR136*SUMIF('BY HD'!$A$3:$A$42,$BE136,'BY HD'!AA$3:AA$42)</f>
        <v>0.39146862139917699</v>
      </c>
      <c r="BX136" s="211">
        <f>(DE136-SUMIF('BY HD'!$A$3:$A$42,$BE136,'BY HD'!S$3:S$42))*$BR136*SUMIF('BY HD'!$A$3:$A$42,$BE136,'BY HD'!$W$3:$W$42)+$BR136*SUMIF('BY HD'!$A$3:$A$42,$BE136,'BY HD'!AB$3:AB$42)</f>
        <v>0.47784465020576139</v>
      </c>
      <c r="BY136" s="211">
        <f>(DF136-SUMIF('BY HD'!$A$3:$A$42,$BE136,'BY HD'!T$3:T$42))*$BR136*SUMIF('BY HD'!$A$3:$A$42,$BE136,'BY HD'!$W$3:$W$42)+$BR136*SUMIF('BY HD'!$A$3:$A$42,$BE136,'BY HD'!AC$3:AC$42)</f>
        <v>0.38582818930041152</v>
      </c>
      <c r="BZ136" s="211">
        <f>(DG136-SUMIF('BY HD'!$A$3:$A$42,$BE136,'BY HD'!P$3:P$42))*$BR136*SUMIF('BY HD'!$A$3:$A$42,$BE136,'BY HD'!$W$3:$W$42)+$BR136*SUMIF('BY HD'!$A$3:$A$42,$BE136,'BY HD'!AD$3:AD$42)</f>
        <v>0.78293724279835397</v>
      </c>
      <c r="CA136" s="211">
        <f>(DH136-SUMIF('BY HD'!$A$3:$A$42,$BE136,'BY HD'!Q$3:Q$42))*$BR136*SUMIF('BY HD'!$A$3:$A$42,$BE136,'BY HD'!$W$3:$W$42)+$BR136*SUMIF('BY HD'!$A$3:$A$42,$BE136,'BY HD'!AE$3:AE$42)</f>
        <v>17.845182613168724</v>
      </c>
      <c r="CB136" s="211">
        <f>(DI136-SUMIF('BY HD'!$A$3:$A$42,$BE136,'BY HD'!U$3:U$42))*$BR136*SUMIF('BY HD'!$A$3:$A$42,$BE136,'BY HD'!$W$3:$W$42)+$BR136*SUMIF('BY HD'!$A$3:$A$42,$BE136,'BY HD'!AF$3:AF$42)</f>
        <v>4.6893004115226365E-2</v>
      </c>
      <c r="CC136" s="211">
        <f>(DJ136-SUMIF('BY HD'!$A$3:$A$42,$BE136,'BY HD'!V$3:V$42))*$BR136*SUMIF('BY HD'!$A$3:$A$42,$BE136,'BY HD'!$W$3:$W$42)+$BR136*SUMIF('BY HD'!$A$3:$A$42,$BE136,'BY HD'!AG$3:AG$42)</f>
        <v>0.68605452674897116</v>
      </c>
      <c r="CD136" s="211">
        <f>$BR136*SUMIF('BY HD'!$A$3:$A$42,$BE136,'BY HD'!AR$3:AR$42)</f>
        <v>104.33703703703704</v>
      </c>
      <c r="CE136" s="211">
        <f>(DA136-SUMIF('BY HD'!$A$3:$A$42,$BE136,'BY HD'!M$3:M$42))*$BR136*SUMIF('BY HD'!$A$3:$A$42,$BE136,'BY HD'!$AR$3:$AR$42)+$BR136*SUMIF('BY HD'!$A$3:$A$42,$BE136,'BY HD'!AS$3:AS$42)</f>
        <v>46.720980795610423</v>
      </c>
      <c r="CF136" s="211">
        <f>(DB136-SUMIF('BY HD'!$A$3:$A$42,$BE136,'BY HD'!O$3:O$42))*$BR136*SUMIF('BY HD'!$A$3:$A$42,$BE136,'BY HD'!$AR$3:$AR$42)+$BR136*SUMIF('BY HD'!$A$3:$A$42,$BE136,'BY HD'!AT$3:AT$42)</f>
        <v>37.754349279835388</v>
      </c>
      <c r="CG136" s="211">
        <f>(DC136-SUMIF('BY HD'!$A$3:$A$42,$BE136,'BY HD'!N$3:N$42))*$BR136*SUMIF('BY HD'!$A$3:$A$42,$BE136,'BY HD'!$AR$3:$AR$42)+$BR136*SUMIF('BY HD'!$A$3:$A$42,$BE136,'BY HD'!AU$3:AU$42)</f>
        <v>0.15284036351165983</v>
      </c>
      <c r="CH136" s="211">
        <f>(DD136-SUMIF('BY HD'!$A$3:$A$42,$BE136,'BY HD'!R$3:R$42))*$BR136*SUMIF('BY HD'!$A$3:$A$42,$BE136,'BY HD'!$AR$3:$AR$42)+$BR136*SUMIF('BY HD'!$A$3:$A$42,$BE136,'BY HD'!AV$3:AV$42)</f>
        <v>0.75917609739368996</v>
      </c>
      <c r="CI136" s="211">
        <f>(DE136-SUMIF('BY HD'!$A$3:$A$42,$BE136,'BY HD'!S$3:S$42))*$BR136*SUMIF('BY HD'!$A$3:$A$42,$BE136,'BY HD'!$AR$3:$AR$42)+$BR136*SUMIF('BY HD'!$A$3:$A$42,$BE136,'BY HD'!AW$3:AW$42)</f>
        <v>0.49011145404663925</v>
      </c>
      <c r="CJ136" s="211">
        <f>(DF136-SUMIF('BY HD'!$A$3:$A$42,$BE136,'BY HD'!T$3:T$42))*$BR136*SUMIF('BY HD'!$A$3:$A$42,$BE136,'BY HD'!$AR$3:$AR$42)+$BR136*SUMIF('BY HD'!$A$3:$A$42,$BE136,'BY HD'!AX$3:AX$42)</f>
        <v>0.75292352537722906</v>
      </c>
      <c r="CK136" s="211">
        <f>(DG136-SUMIF('BY HD'!$A$3:$A$42,$BE136,'BY HD'!P$3:P$42))*$BR136*SUMIF('BY HD'!$A$3:$A$42,$BE136,'BY HD'!$AR$3:$AR$42)+$BR136*SUMIF('BY HD'!$A$3:$A$42,$BE136,'BY HD'!AY$3:AY$42)</f>
        <v>0.42390775034293554</v>
      </c>
      <c r="CL136" s="211">
        <f>(DH136-SUMIF('BY HD'!$A$3:$A$42,$BE136,'BY HD'!Q$3:Q$42))*$BR136*SUMIF('BY HD'!$A$3:$A$42,$BE136,'BY HD'!$AR$3:$AR$42)+$BR136*SUMIF('BY HD'!$A$3:$A$42,$BE136,'BY HD'!AZ$3:AZ$42)</f>
        <v>17.279069787379974</v>
      </c>
      <c r="CM136" s="211">
        <f>(DI136-SUMIF('BY HD'!$A$3:$A$42,$BE136,'BY HD'!U$3:U$42))*$BR136*SUMIF('BY HD'!$A$3:$A$42,$BE136,'BY HD'!$AR$3:$AR$42)+$BR136*SUMIF('BY HD'!$A$3:$A$42,$BE136,'BY HD'!BA$3:BA$42)</f>
        <v>5.1982167352537752E-2</v>
      </c>
      <c r="CN136" s="211">
        <f>(DJ136-SUMIF('BY HD'!$A$3:$A$42,$BE136,'BY HD'!V$3:V$42))*$BR136*SUMIF('BY HD'!$A$3:$A$42,$BE136,'BY HD'!$AR$3:$AR$42)+$BR136*SUMIF('BY HD'!$A$3:$A$42,$BE136,'BY HD'!BB$3:BB$42)</f>
        <v>-4.830418381344307E-2</v>
      </c>
      <c r="CO136" s="211">
        <f t="shared" si="121"/>
        <v>1774.4592592592594</v>
      </c>
      <c r="CP136" s="211">
        <f t="shared" si="122"/>
        <v>758.88001371742109</v>
      </c>
      <c r="CQ136" s="211">
        <f t="shared" si="134"/>
        <v>701.29255144032925</v>
      </c>
      <c r="CR136" s="211">
        <f t="shared" si="135"/>
        <v>2.96161865569273</v>
      </c>
      <c r="CS136" s="211">
        <f t="shared" si="136"/>
        <v>4.1506447187928668</v>
      </c>
      <c r="CT136" s="211">
        <f t="shared" si="137"/>
        <v>7.9679561042524005</v>
      </c>
      <c r="CU136" s="211">
        <f t="shared" si="138"/>
        <v>5.1387517146776407</v>
      </c>
      <c r="CV136" s="211">
        <f t="shared" si="139"/>
        <v>7.2068449931412895</v>
      </c>
      <c r="CW136" s="211">
        <f t="shared" si="140"/>
        <v>275.1242524005487</v>
      </c>
      <c r="CX136" s="211">
        <f t="shared" si="141"/>
        <v>11.098875171467764</v>
      </c>
      <c r="CY136" s="211">
        <f t="shared" si="142"/>
        <v>0.63775034293552813</v>
      </c>
      <c r="DA136" s="211">
        <f t="shared" si="123"/>
        <v>0.43274111675126903</v>
      </c>
      <c r="DB136" s="211">
        <f t="shared" si="124"/>
        <v>0.39340101522842641</v>
      </c>
      <c r="DC136" s="211">
        <f t="shared" si="125"/>
        <v>1.9035532994923859E-3</v>
      </c>
      <c r="DD136" s="211">
        <f t="shared" si="126"/>
        <v>1.9035532994923859E-3</v>
      </c>
      <c r="DE136" s="211">
        <f t="shared" si="127"/>
        <v>4.4416243654822338E-3</v>
      </c>
      <c r="DF136" s="211">
        <f t="shared" si="128"/>
        <v>2.5380710659898475E-3</v>
      </c>
      <c r="DG136" s="211">
        <f t="shared" si="129"/>
        <v>3.8071065989847717E-3</v>
      </c>
      <c r="DH136" s="211">
        <f t="shared" si="130"/>
        <v>0.15228426395939088</v>
      </c>
      <c r="DI136" s="211">
        <f t="shared" si="131"/>
        <v>6.9796954314720813E-3</v>
      </c>
      <c r="DJ136" s="211">
        <f t="shared" si="132"/>
        <v>0</v>
      </c>
    </row>
    <row r="137" spans="46:114" ht="13.2" x14ac:dyDescent="0.25">
      <c r="AT137"/>
      <c r="AU137"/>
      <c r="BB137" s="211"/>
      <c r="BC137" s="211"/>
      <c r="BE137" s="211" t="s">
        <v>6059</v>
      </c>
      <c r="BF137" s="211" t="s">
        <v>5940</v>
      </c>
      <c r="BG137" s="211">
        <f>SUMIFS('Pres Converted'!S$2:S$651,'Pres Converted'!$D$2:$D$651,$BF137,'Pres Converted'!$C$2:$C$651,"ED",'Pres Converted'!$B$2:$B$651,$BE137)</f>
        <v>2269</v>
      </c>
      <c r="BH137" s="211">
        <f>SUMIFS('Pres Converted'!I$2:I$651,'Pres Converted'!$D$2:$D$651,$BF137,'Pres Converted'!$C$2:$C$651,"ED",'Pres Converted'!$B$2:$B$651,$BE137)</f>
        <v>895</v>
      </c>
      <c r="BI137" s="211">
        <f>SUMIFS('Pres Converted'!J$2:J$651,'Pres Converted'!$D$2:$D$651,$BF137,'Pres Converted'!$C$2:$C$651,"ED",'Pres Converted'!$B$2:$B$651,$BE137)</f>
        <v>874</v>
      </c>
      <c r="BJ137" s="211">
        <f>SUMIFS('Pres Converted'!K$2:K$651,'Pres Converted'!$D$2:$D$651,$BF137,'Pres Converted'!$C$2:$C$651,"ED",'Pres Converted'!$B$2:$B$651,$BE137)</f>
        <v>9</v>
      </c>
      <c r="BK137" s="211">
        <f>SUMIFS('Pres Converted'!L$2:L$651,'Pres Converted'!$D$2:$D$651,$BF137,'Pres Converted'!$C$2:$C$651,"ED",'Pres Converted'!$B$2:$B$651,$BE137)</f>
        <v>3</v>
      </c>
      <c r="BL137" s="211">
        <f>SUMIFS('Pres Converted'!M$2:M$651,'Pres Converted'!$D$2:$D$651,$BF137,'Pres Converted'!$C$2:$C$651,"ED",'Pres Converted'!$B$2:$B$651,$BE137)</f>
        <v>5</v>
      </c>
      <c r="BM137" s="211">
        <f>SUMIFS('Pres Converted'!N$2:N$651,'Pres Converted'!$D$2:$D$651,$BF137,'Pres Converted'!$C$2:$C$651,"ED",'Pres Converted'!$B$2:$B$651,$BE137)</f>
        <v>4</v>
      </c>
      <c r="BN137" s="211">
        <f>SUMIFS('Pres Converted'!O$2:O$651,'Pres Converted'!$D$2:$D$651,$BF137,'Pres Converted'!$C$2:$C$651,"ED",'Pres Converted'!$B$2:$B$651,$BE137)</f>
        <v>8</v>
      </c>
      <c r="BO137" s="211">
        <f>SUMIFS('Pres Converted'!P$2:P$651,'Pres Converted'!$D$2:$D$651,$BF137,'Pres Converted'!$C$2:$C$651,"ED",'Pres Converted'!$B$2:$B$651,$BE137)</f>
        <v>456</v>
      </c>
      <c r="BP137" s="211">
        <f>SUMIFS('Pres Converted'!Q$2:Q$651,'Pres Converted'!$D$2:$D$651,$BF137,'Pres Converted'!$C$2:$C$651,"ED",'Pres Converted'!$B$2:$B$651,$BE137)</f>
        <v>13</v>
      </c>
      <c r="BQ137" s="211">
        <f>SUMIFS('Pres Converted'!R$2:R$651,'Pres Converted'!$D$2:$D$651,$BF137,'Pres Converted'!$C$2:$C$651,"ED",'Pres Converted'!$B$2:$B$651,$BE137)</f>
        <v>2</v>
      </c>
      <c r="BR137" s="211">
        <f>BG137/SUMIF('BY HD'!$A$3:$A$42,$BE137,'BY HD'!$B$3:$B$42)</f>
        <v>0.52523148148148147</v>
      </c>
      <c r="BS137" s="211">
        <f>$BR137*SUMIF('BY HD'!$A$3:$A$42,$BE137,'BY HD'!W$3:W$42)</f>
        <v>135.50972222222222</v>
      </c>
      <c r="BT137" s="211">
        <f>(DA137-SUMIF('BY HD'!$A$3:$A$42,$BE137,'BY HD'!M$3:M$42))*$BR137*SUMIF('BY HD'!$A$3:$A$42,$BE137,'BY HD'!$W$3:$W$42)+$BR137*SUMIF('BY HD'!$A$3:$A$42,$BE137,'BY HD'!X$3:X$42)</f>
        <v>38.231347736625509</v>
      </c>
      <c r="BU137" s="211">
        <f>(DB137-SUMIF('BY HD'!$A$3:$A$42,$BE137,'BY HD'!O$3:O$42))*$BR137*SUMIF('BY HD'!$A$3:$A$42,$BE137,'BY HD'!$W$3:$W$42)+$BR137*SUMIF('BY HD'!$A$3:$A$42,$BE137,'BY HD'!Y$3:Y$42)</f>
        <v>61.570415702160489</v>
      </c>
      <c r="BV137" s="211">
        <f>(DC137-SUMIF('BY HD'!$A$3:$A$42,$BE137,'BY HD'!N$3:N$42))*$BR137*SUMIF('BY HD'!$A$3:$A$42,$BE137,'BY HD'!$W$3:$W$42)+$BR137*SUMIF('BY HD'!$A$3:$A$42,$BE137,'BY HD'!Z$3:Z$42)</f>
        <v>4.244148662551496E-3</v>
      </c>
      <c r="BW137" s="211">
        <f>(DD137-SUMIF('BY HD'!$A$3:$A$42,$BE137,'BY HD'!R$3:R$42))*$BR137*SUMIF('BY HD'!$A$3:$A$42,$BE137,'BY HD'!$W$3:$W$42)+$BR137*SUMIF('BY HD'!$A$3:$A$42,$BE137,'BY HD'!AA$3:AA$42)</f>
        <v>0.48482220936213988</v>
      </c>
      <c r="BX137" s="211">
        <f>(DE137-SUMIF('BY HD'!$A$3:$A$42,$BE137,'BY HD'!S$3:S$42))*$BR137*SUMIF('BY HD'!$A$3:$A$42,$BE137,'BY HD'!$W$3:$W$42)+$BR137*SUMIF('BY HD'!$A$3:$A$42,$BE137,'BY HD'!AB$3:AB$42)</f>
        <v>0.38469071502057617</v>
      </c>
      <c r="BY137" s="211">
        <f>(DF137-SUMIF('BY HD'!$A$3:$A$42,$BE137,'BY HD'!T$3:T$42))*$BR137*SUMIF('BY HD'!$A$3:$A$42,$BE137,'BY HD'!$W$3:$W$42)+$BR137*SUMIF('BY HD'!$A$3:$A$42,$BE137,'BY HD'!AC$3:AC$42)</f>
        <v>0.45044045781893005</v>
      </c>
      <c r="BZ137" s="211">
        <f>(DG137-SUMIF('BY HD'!$A$3:$A$42,$BE137,'BY HD'!P$3:P$42))*$BR137*SUMIF('BY HD'!$A$3:$A$42,$BE137,'BY HD'!$W$3:$W$42)+$BR137*SUMIF('BY HD'!$A$3:$A$42,$BE137,'BY HD'!AD$3:AD$42)</f>
        <v>1.0890888631687243</v>
      </c>
      <c r="CA137" s="211">
        <f>(DH137-SUMIF('BY HD'!$A$3:$A$42,$BE137,'BY HD'!Q$3:Q$42))*$BR137*SUMIF('BY HD'!$A$3:$A$42,$BE137,'BY HD'!$W$3:$W$42)+$BR137*SUMIF('BY HD'!$A$3:$A$42,$BE137,'BY HD'!AE$3:AE$42)</f>
        <v>32.289415830761314</v>
      </c>
      <c r="CB137" s="211">
        <f>(DI137-SUMIF('BY HD'!$A$3:$A$42,$BE137,'BY HD'!U$3:U$42))*$BR137*SUMIF('BY HD'!$A$3:$A$42,$BE137,'BY HD'!$W$3:$W$42)+$BR137*SUMIF('BY HD'!$A$3:$A$42,$BE137,'BY HD'!AF$3:AF$42)</f>
        <v>-0.10191486625514405</v>
      </c>
      <c r="CC137" s="211">
        <f>(DJ137-SUMIF('BY HD'!$A$3:$A$42,$BE137,'BY HD'!V$3:V$42))*$BR137*SUMIF('BY HD'!$A$3:$A$42,$BE137,'BY HD'!$W$3:$W$42)+$BR137*SUMIF('BY HD'!$A$3:$A$42,$BE137,'BY HD'!AG$3:AG$42)</f>
        <v>1.1071714248971194</v>
      </c>
      <c r="CD137" s="211">
        <f>$BR137*SUMIF('BY HD'!$A$3:$A$42,$BE137,'BY HD'!AR$3:AR$42)</f>
        <v>150.21620370370371</v>
      </c>
      <c r="CE137" s="211">
        <f>(DA137-SUMIF('BY HD'!$A$3:$A$42,$BE137,'BY HD'!M$3:M$42))*$BR137*SUMIF('BY HD'!$A$3:$A$42,$BE137,'BY HD'!$AR$3:$AR$42)+$BR137*SUMIF('BY HD'!$A$3:$A$42,$BE137,'BY HD'!AS$3:AS$42)</f>
        <v>61.512755486968452</v>
      </c>
      <c r="CF137" s="211">
        <f>(DB137-SUMIF('BY HD'!$A$3:$A$42,$BE137,'BY HD'!O$3:O$42))*$BR137*SUMIF('BY HD'!$A$3:$A$42,$BE137,'BY HD'!$AR$3:$AR$42)+$BR137*SUMIF('BY HD'!$A$3:$A$42,$BE137,'BY HD'!AT$3:AT$42)</f>
        <v>53.122552404835389</v>
      </c>
      <c r="CG137" s="211">
        <f>(DC137-SUMIF('BY HD'!$A$3:$A$42,$BE137,'BY HD'!N$3:N$42))*$BR137*SUMIF('BY HD'!$A$3:$A$42,$BE137,'BY HD'!$AR$3:$AR$42)+$BR137*SUMIF('BY HD'!$A$3:$A$42,$BE137,'BY HD'!AU$3:AU$42)</f>
        <v>0.52993623542524015</v>
      </c>
      <c r="CH137" s="211">
        <f>(DD137-SUMIF('BY HD'!$A$3:$A$42,$BE137,'BY HD'!R$3:R$42))*$BR137*SUMIF('BY HD'!$A$3:$A$42,$BE137,'BY HD'!$AR$3:$AR$42)+$BR137*SUMIF('BY HD'!$A$3:$A$42,$BE137,'BY HD'!AV$3:AV$42)</f>
        <v>1.0056681884430727</v>
      </c>
      <c r="CI137" s="211">
        <f>(DE137-SUMIF('BY HD'!$A$3:$A$42,$BE137,'BY HD'!S$3:S$42))*$BR137*SUMIF('BY HD'!$A$3:$A$42,$BE137,'BY HD'!$AR$3:$AR$42)+$BR137*SUMIF('BY HD'!$A$3:$A$42,$BE137,'BY HD'!AW$3:AW$42)</f>
        <v>0.36943822873799725</v>
      </c>
      <c r="CJ137" s="211">
        <f>(DF137-SUMIF('BY HD'!$A$3:$A$42,$BE137,'BY HD'!T$3:T$42))*$BR137*SUMIF('BY HD'!$A$3:$A$42,$BE137,'BY HD'!$AR$3:$AR$42)+$BR137*SUMIF('BY HD'!$A$3:$A$42,$BE137,'BY HD'!AX$3:AX$42)</f>
        <v>0.96755508401920443</v>
      </c>
      <c r="CK137" s="211">
        <f>(DG137-SUMIF('BY HD'!$A$3:$A$42,$BE137,'BY HD'!P$3:P$42))*$BR137*SUMIF('BY HD'!$A$3:$A$42,$BE137,'BY HD'!$AR$3:$AR$42)+$BR137*SUMIF('BY HD'!$A$3:$A$42,$BE137,'BY HD'!AY$3:AY$42)</f>
        <v>0.56804933984910844</v>
      </c>
      <c r="CL137" s="211">
        <f>(DH137-SUMIF('BY HD'!$A$3:$A$42,$BE137,'BY HD'!Q$3:Q$42))*$BR137*SUMIF('BY HD'!$A$3:$A$42,$BE137,'BY HD'!$AR$3:$AR$42)+$BR137*SUMIF('BY HD'!$A$3:$A$42,$BE137,'BY HD'!AZ$3:AZ$42)</f>
        <v>32.190361261145398</v>
      </c>
      <c r="CM137" s="211">
        <f>(DI137-SUMIF('BY HD'!$A$3:$A$42,$BE137,'BY HD'!U$3:U$42))*$BR137*SUMIF('BY HD'!$A$3:$A$42,$BE137,'BY HD'!$AR$3:$AR$42)+$BR137*SUMIF('BY HD'!$A$3:$A$42,$BE137,'BY HD'!BA$3:BA$42)</f>
        <v>-0.11297539437585737</v>
      </c>
      <c r="CN137" s="211">
        <f>(DJ137-SUMIF('BY HD'!$A$3:$A$42,$BE137,'BY HD'!V$3:V$42))*$BR137*SUMIF('BY HD'!$A$3:$A$42,$BE137,'BY HD'!$AR$3:$AR$42)+$BR137*SUMIF('BY HD'!$A$3:$A$42,$BE137,'BY HD'!BB$3:BB$42)</f>
        <v>6.2862868655692725E-2</v>
      </c>
      <c r="CO137" s="211">
        <f t="shared" si="121"/>
        <v>2554.7259259259258</v>
      </c>
      <c r="CP137" s="211">
        <f t="shared" si="122"/>
        <v>994.74410322359392</v>
      </c>
      <c r="CQ137" s="211">
        <f t="shared" si="134"/>
        <v>988.69296810699586</v>
      </c>
      <c r="CR137" s="211">
        <f t="shared" si="135"/>
        <v>9.5341803840877919</v>
      </c>
      <c r="CS137" s="211">
        <f t="shared" si="136"/>
        <v>4.4904903978052122</v>
      </c>
      <c r="CT137" s="211">
        <f t="shared" si="137"/>
        <v>5.7541289437585732</v>
      </c>
      <c r="CU137" s="211">
        <f t="shared" si="138"/>
        <v>5.4179955418381347</v>
      </c>
      <c r="CV137" s="211">
        <f t="shared" si="139"/>
        <v>9.6571382030178334</v>
      </c>
      <c r="CW137" s="211">
        <f t="shared" si="140"/>
        <v>520.47977709190673</v>
      </c>
      <c r="CX137" s="211">
        <f t="shared" si="141"/>
        <v>12.785109739368998</v>
      </c>
      <c r="CY137" s="211">
        <f t="shared" si="142"/>
        <v>3.1700342935528121</v>
      </c>
      <c r="DA137" s="211">
        <f t="shared" si="123"/>
        <v>0.39444689290436313</v>
      </c>
      <c r="DB137" s="211">
        <f t="shared" si="124"/>
        <v>0.38519171441163508</v>
      </c>
      <c r="DC137" s="211">
        <f t="shared" si="125"/>
        <v>3.9665050683120318E-3</v>
      </c>
      <c r="DD137" s="211">
        <f t="shared" si="126"/>
        <v>1.3221683561040105E-3</v>
      </c>
      <c r="DE137" s="211">
        <f t="shared" si="127"/>
        <v>2.2036139268400176E-3</v>
      </c>
      <c r="DF137" s="211">
        <f t="shared" si="128"/>
        <v>1.7628911414720142E-3</v>
      </c>
      <c r="DG137" s="211">
        <f t="shared" si="129"/>
        <v>3.5257822829440283E-3</v>
      </c>
      <c r="DH137" s="211">
        <f t="shared" si="130"/>
        <v>0.2009695901278096</v>
      </c>
      <c r="DI137" s="211">
        <f t="shared" si="131"/>
        <v>5.7293962097840455E-3</v>
      </c>
      <c r="DJ137" s="211">
        <f t="shared" si="132"/>
        <v>8.8144557073600708E-4</v>
      </c>
    </row>
    <row r="138" spans="46:114" ht="13.2" x14ac:dyDescent="0.25">
      <c r="AT138"/>
      <c r="AU138"/>
      <c r="BB138" s="211"/>
      <c r="BC138" s="211"/>
      <c r="BE138" s="211" t="s">
        <v>6059</v>
      </c>
      <c r="BF138" s="211" t="s">
        <v>5936</v>
      </c>
      <c r="BG138" s="211">
        <f>SUMIFS('Pres Converted'!S$2:S$651,'Pres Converted'!$D$2:$D$651,$BF138,'Pres Converted'!$C$2:$C$651,"ED",'Pres Converted'!$B$2:$B$651,$BE138)</f>
        <v>475</v>
      </c>
      <c r="BH138" s="211">
        <f>SUMIFS('Pres Converted'!I$2:I$651,'Pres Converted'!$D$2:$D$651,$BF138,'Pres Converted'!$C$2:$C$651,"ED",'Pres Converted'!$B$2:$B$651,$BE138)</f>
        <v>231</v>
      </c>
      <c r="BI138" s="211">
        <f>SUMIFS('Pres Converted'!J$2:J$651,'Pres Converted'!$D$2:$D$651,$BF138,'Pres Converted'!$C$2:$C$651,"ED",'Pres Converted'!$B$2:$B$651,$BE138)</f>
        <v>183</v>
      </c>
      <c r="BJ138" s="211">
        <f>SUMIFS('Pres Converted'!K$2:K$651,'Pres Converted'!$D$2:$D$651,$BF138,'Pres Converted'!$C$2:$C$651,"ED",'Pres Converted'!$B$2:$B$651,$BE138)</f>
        <v>5</v>
      </c>
      <c r="BK138" s="211">
        <f>SUMIFS('Pres Converted'!L$2:L$651,'Pres Converted'!$D$2:$D$651,$BF138,'Pres Converted'!$C$2:$C$651,"ED",'Pres Converted'!$B$2:$B$651,$BE138)</f>
        <v>1</v>
      </c>
      <c r="BL138" s="211">
        <f>SUMIFS('Pres Converted'!M$2:M$651,'Pres Converted'!$D$2:$D$651,$BF138,'Pres Converted'!$C$2:$C$651,"ED",'Pres Converted'!$B$2:$B$651,$BE138)</f>
        <v>2</v>
      </c>
      <c r="BM138" s="211">
        <f>SUMIFS('Pres Converted'!N$2:N$651,'Pres Converted'!$D$2:$D$651,$BF138,'Pres Converted'!$C$2:$C$651,"ED",'Pres Converted'!$B$2:$B$651,$BE138)</f>
        <v>2</v>
      </c>
      <c r="BN138" s="211">
        <f>SUMIFS('Pres Converted'!O$2:O$651,'Pres Converted'!$D$2:$D$651,$BF138,'Pres Converted'!$C$2:$C$651,"ED",'Pres Converted'!$B$2:$B$651,$BE138)</f>
        <v>0</v>
      </c>
      <c r="BO138" s="211">
        <f>SUMIFS('Pres Converted'!P$2:P$651,'Pres Converted'!$D$2:$D$651,$BF138,'Pres Converted'!$C$2:$C$651,"ED",'Pres Converted'!$B$2:$B$651,$BE138)</f>
        <v>47</v>
      </c>
      <c r="BP138" s="211">
        <f>SUMIFS('Pres Converted'!Q$2:Q$651,'Pres Converted'!$D$2:$D$651,$BF138,'Pres Converted'!$C$2:$C$651,"ED",'Pres Converted'!$B$2:$B$651,$BE138)</f>
        <v>4</v>
      </c>
      <c r="BQ138" s="211">
        <f>SUMIFS('Pres Converted'!R$2:R$651,'Pres Converted'!$D$2:$D$651,$BF138,'Pres Converted'!$C$2:$C$651,"ED",'Pres Converted'!$B$2:$B$651,$BE138)</f>
        <v>0</v>
      </c>
      <c r="BR138" s="211">
        <f>BG138/SUMIF('BY HD'!$A$3:$A$42,$BE138,'BY HD'!$B$3:$B$42)</f>
        <v>0.10995370370370371</v>
      </c>
      <c r="BS138" s="211">
        <f>$BR138*SUMIF('BY HD'!$A$3:$A$42,$BE138,'BY HD'!W$3:W$42)</f>
        <v>28.368055555555557</v>
      </c>
      <c r="BT138" s="211">
        <f>(DA138-SUMIF('BY HD'!$A$3:$A$42,$BE138,'BY HD'!M$3:M$42))*$BR138*SUMIF('BY HD'!$A$3:$A$42,$BE138,'BY HD'!$W$3:$W$42)+$BR138*SUMIF('BY HD'!$A$3:$A$42,$BE138,'BY HD'!X$3:X$42)</f>
        <v>10.609619341563787</v>
      </c>
      <c r="BU138" s="211">
        <f>(DB138-SUMIF('BY HD'!$A$3:$A$42,$BE138,'BY HD'!O$3:O$42))*$BR138*SUMIF('BY HD'!$A$3:$A$42,$BE138,'BY HD'!$W$3:$W$42)+$BR138*SUMIF('BY HD'!$A$3:$A$42,$BE138,'BY HD'!Y$3:Y$42)</f>
        <v>12.89138213734568</v>
      </c>
      <c r="BV138" s="211">
        <f>(DC138-SUMIF('BY HD'!$A$3:$A$42,$BE138,'BY HD'!N$3:N$42))*$BR138*SUMIF('BY HD'!$A$3:$A$42,$BE138,'BY HD'!$W$3:$W$42)+$BR138*SUMIF('BY HD'!$A$3:$A$42,$BE138,'BY HD'!Z$3:Z$42)</f>
        <v>0.18697755915637862</v>
      </c>
      <c r="BW138" s="211">
        <f>(DD138-SUMIF('BY HD'!$A$3:$A$42,$BE138,'BY HD'!R$3:R$42))*$BR138*SUMIF('BY HD'!$A$3:$A$42,$BE138,'BY HD'!$W$3:$W$42)+$BR138*SUMIF('BY HD'!$A$3:$A$42,$BE138,'BY HD'!AA$3:AA$42)</f>
        <v>0.12370916923868314</v>
      </c>
      <c r="BX138" s="211">
        <f>(DE138-SUMIF('BY HD'!$A$3:$A$42,$BE138,'BY HD'!S$3:S$42))*$BR138*SUMIF('BY HD'!$A$3:$A$42,$BE138,'BY HD'!$W$3:$W$42)+$BR138*SUMIF('BY HD'!$A$3:$A$42,$BE138,'BY HD'!AB$3:AB$42)</f>
        <v>0.13746463477366255</v>
      </c>
      <c r="BY138" s="211">
        <f>(DF138-SUMIF('BY HD'!$A$3:$A$42,$BE138,'BY HD'!T$3:T$42))*$BR138*SUMIF('BY HD'!$A$3:$A$42,$BE138,'BY HD'!$W$3:$W$42)+$BR138*SUMIF('BY HD'!$A$3:$A$42,$BE138,'BY HD'!AC$3:AC$42)</f>
        <v>0.16373135288065843</v>
      </c>
      <c r="BZ138" s="211">
        <f>(DG138-SUMIF('BY HD'!$A$3:$A$42,$BE138,'BY HD'!P$3:P$42))*$BR138*SUMIF('BY HD'!$A$3:$A$42,$BE138,'BY HD'!$W$3:$W$42)+$BR138*SUMIF('BY HD'!$A$3:$A$42,$BE138,'BY HD'!AD$3:AD$42)</f>
        <v>0.12797389403292181</v>
      </c>
      <c r="CA138" s="211">
        <f>(DH138-SUMIF('BY HD'!$A$3:$A$42,$BE138,'BY HD'!Q$3:Q$42))*$BR138*SUMIF('BY HD'!$A$3:$A$42,$BE138,'BY HD'!$W$3:$W$42)+$BR138*SUMIF('BY HD'!$A$3:$A$42,$BE138,'BY HD'!AE$3:AE$42)</f>
        <v>3.8654015560699584</v>
      </c>
      <c r="CB138" s="211">
        <f>(DI138-SUMIF('BY HD'!$A$3:$A$42,$BE138,'BY HD'!U$3:U$42))*$BR138*SUMIF('BY HD'!$A$3:$A$42,$BE138,'BY HD'!$W$3:$W$42)+$BR138*SUMIF('BY HD'!$A$3:$A$42,$BE138,'BY HD'!AF$3:AF$42)</f>
        <v>5.50218621399177E-2</v>
      </c>
      <c r="CC138" s="211">
        <f>(DJ138-SUMIF('BY HD'!$A$3:$A$42,$BE138,'BY HD'!V$3:V$42))*$BR138*SUMIF('BY HD'!$A$3:$A$42,$BE138,'BY HD'!$W$3:$W$42)+$BR138*SUMIF('BY HD'!$A$3:$A$42,$BE138,'BY HD'!AG$3:AG$42)</f>
        <v>0.20677404835390947</v>
      </c>
      <c r="CD138" s="211">
        <f>$BR138*SUMIF('BY HD'!$A$3:$A$42,$BE138,'BY HD'!AR$3:AR$42)</f>
        <v>31.44675925925926</v>
      </c>
      <c r="CE138" s="211">
        <f>(DA138-SUMIF('BY HD'!$A$3:$A$42,$BE138,'BY HD'!M$3:M$42))*$BR138*SUMIF('BY HD'!$A$3:$A$42,$BE138,'BY HD'!$AR$3:$AR$42)+$BR138*SUMIF('BY HD'!$A$3:$A$42,$BE138,'BY HD'!AS$3:AS$42)</f>
        <v>15.766263717421126</v>
      </c>
      <c r="CF138" s="211">
        <f>(DB138-SUMIF('BY HD'!$A$3:$A$42,$BE138,'BY HD'!O$3:O$42))*$BR138*SUMIF('BY HD'!$A$3:$A$42,$BE138,'BY HD'!$AR$3:$AR$42)+$BR138*SUMIF('BY HD'!$A$3:$A$42,$BE138,'BY HD'!AT$3:AT$42)</f>
        <v>11.123098315329219</v>
      </c>
      <c r="CG138" s="211">
        <f>(DC138-SUMIF('BY HD'!$A$3:$A$42,$BE138,'BY HD'!N$3:N$42))*$BR138*SUMIF('BY HD'!$A$3:$A$42,$BE138,'BY HD'!$AR$3:$AR$42)+$BR138*SUMIF('BY HD'!$A$3:$A$42,$BE138,'BY HD'!AU$3:AU$42)</f>
        <v>0.31722340106310015</v>
      </c>
      <c r="CH138" s="211">
        <f>(DD138-SUMIF('BY HD'!$A$3:$A$42,$BE138,'BY HD'!R$3:R$42))*$BR138*SUMIF('BY HD'!$A$3:$A$42,$BE138,'BY HD'!$AR$3:$AR$42)+$BR138*SUMIF('BY HD'!$A$3:$A$42,$BE138,'BY HD'!AV$3:AV$42)</f>
        <v>0.23515571416323733</v>
      </c>
      <c r="CI138" s="211">
        <f>(DE138-SUMIF('BY HD'!$A$3:$A$42,$BE138,'BY HD'!S$3:S$42))*$BR138*SUMIF('BY HD'!$A$3:$A$42,$BE138,'BY HD'!$AR$3:$AR$42)+$BR138*SUMIF('BY HD'!$A$3:$A$42,$BE138,'BY HD'!AW$3:AW$42)</f>
        <v>0.14045031721536352</v>
      </c>
      <c r="CJ138" s="211">
        <f>(DF138-SUMIF('BY HD'!$A$3:$A$42,$BE138,'BY HD'!T$3:T$42))*$BR138*SUMIF('BY HD'!$A$3:$A$42,$BE138,'BY HD'!$AR$3:$AR$42)+$BR138*SUMIF('BY HD'!$A$3:$A$42,$BE138,'BY HD'!AX$3:AX$42)</f>
        <v>0.27952139060356651</v>
      </c>
      <c r="CK138" s="211">
        <f>(DG138-SUMIF('BY HD'!$A$3:$A$42,$BE138,'BY HD'!P$3:P$42))*$BR138*SUMIF('BY HD'!$A$3:$A$42,$BE138,'BY HD'!$AR$3:$AR$42)+$BR138*SUMIF('BY HD'!$A$3:$A$42,$BE138,'BY HD'!AY$3:AY$42)</f>
        <v>8.0429098079561057E-3</v>
      </c>
      <c r="CL138" s="211">
        <f>(DH138-SUMIF('BY HD'!$A$3:$A$42,$BE138,'BY HD'!Q$3:Q$42))*$BR138*SUMIF('BY HD'!$A$3:$A$42,$BE138,'BY HD'!$AR$3:$AR$42)+$BR138*SUMIF('BY HD'!$A$3:$A$42,$BE138,'BY HD'!AZ$3:AZ$42)</f>
        <v>3.5305689514746228</v>
      </c>
      <c r="CM138" s="211">
        <f>(DI138-SUMIF('BY HD'!$A$3:$A$42,$BE138,'BY HD'!U$3:U$42))*$BR138*SUMIF('BY HD'!$A$3:$A$42,$BE138,'BY HD'!$AR$3:$AR$42)+$BR138*SUMIF('BY HD'!$A$3:$A$42,$BE138,'BY HD'!BA$3:BA$42)</f>
        <v>6.0993227023319621E-2</v>
      </c>
      <c r="CN138" s="211">
        <f>(DJ138-SUMIF('BY HD'!$A$3:$A$42,$BE138,'BY HD'!V$3:V$42))*$BR138*SUMIF('BY HD'!$A$3:$A$42,$BE138,'BY HD'!$AR$3:$AR$42)+$BR138*SUMIF('BY HD'!$A$3:$A$42,$BE138,'BY HD'!BB$3:BB$42)</f>
        <v>-1.4558684842249658E-2</v>
      </c>
      <c r="CO138" s="211">
        <f t="shared" si="121"/>
        <v>534.81481481481478</v>
      </c>
      <c r="CP138" s="211">
        <f t="shared" si="122"/>
        <v>257.37588305898493</v>
      </c>
      <c r="CQ138" s="211">
        <f t="shared" si="134"/>
        <v>207.01448045267489</v>
      </c>
      <c r="CR138" s="211">
        <f t="shared" si="135"/>
        <v>5.504200960219479</v>
      </c>
      <c r="CS138" s="211">
        <f t="shared" si="136"/>
        <v>1.3588648834019206</v>
      </c>
      <c r="CT138" s="211">
        <f t="shared" si="137"/>
        <v>2.2779149519890263</v>
      </c>
      <c r="CU138" s="211">
        <f t="shared" si="138"/>
        <v>2.4432527434842251</v>
      </c>
      <c r="CV138" s="211">
        <f t="shared" si="139"/>
        <v>0.13601680384087791</v>
      </c>
      <c r="CW138" s="211">
        <f t="shared" si="140"/>
        <v>54.395970507544583</v>
      </c>
      <c r="CX138" s="211">
        <f t="shared" si="141"/>
        <v>4.1160150891632377</v>
      </c>
      <c r="CY138" s="211">
        <f t="shared" si="142"/>
        <v>0.19221536351165983</v>
      </c>
      <c r="DA138" s="211">
        <f t="shared" si="123"/>
        <v>0.4863157894736842</v>
      </c>
      <c r="DB138" s="211">
        <f t="shared" si="124"/>
        <v>0.38526315789473686</v>
      </c>
      <c r="DC138" s="211">
        <f t="shared" si="125"/>
        <v>1.0526315789473684E-2</v>
      </c>
      <c r="DD138" s="211">
        <f t="shared" si="126"/>
        <v>2.1052631578947368E-3</v>
      </c>
      <c r="DE138" s="211">
        <f t="shared" si="127"/>
        <v>4.2105263157894736E-3</v>
      </c>
      <c r="DF138" s="211">
        <f t="shared" si="128"/>
        <v>4.2105263157894736E-3</v>
      </c>
      <c r="DG138" s="211">
        <f t="shared" si="129"/>
        <v>0</v>
      </c>
      <c r="DH138" s="211">
        <f t="shared" si="130"/>
        <v>9.8947368421052631E-2</v>
      </c>
      <c r="DI138" s="211">
        <f t="shared" si="131"/>
        <v>8.4210526315789472E-3</v>
      </c>
      <c r="DJ138" s="211">
        <f t="shared" si="132"/>
        <v>0</v>
      </c>
    </row>
    <row r="139" spans="46:114" ht="13.2" x14ac:dyDescent="0.25">
      <c r="AT139"/>
      <c r="AU139"/>
      <c r="BB139" s="211"/>
      <c r="BC139" s="211"/>
      <c r="BE139" s="211" t="s">
        <v>6060</v>
      </c>
      <c r="BF139" s="211" t="s">
        <v>5936</v>
      </c>
      <c r="BG139" s="211">
        <f>SUMIFS('Pres Converted'!S$2:S$651,'Pres Converted'!$D$2:$D$651,$BF139,'Pres Converted'!$C$2:$C$651,"ED",'Pres Converted'!$B$2:$B$651,$BE139)</f>
        <v>2755</v>
      </c>
      <c r="BH139" s="211">
        <f>SUMIFS('Pres Converted'!I$2:I$651,'Pres Converted'!$D$2:$D$651,$BF139,'Pres Converted'!$C$2:$C$651,"ED",'Pres Converted'!$B$2:$B$651,$BE139)</f>
        <v>1077</v>
      </c>
      <c r="BI139" s="211">
        <f>SUMIFS('Pres Converted'!J$2:J$651,'Pres Converted'!$D$2:$D$651,$BF139,'Pres Converted'!$C$2:$C$651,"ED",'Pres Converted'!$B$2:$B$651,$BE139)</f>
        <v>1152</v>
      </c>
      <c r="BJ139" s="211">
        <f>SUMIFS('Pres Converted'!K$2:K$651,'Pres Converted'!$D$2:$D$651,$BF139,'Pres Converted'!$C$2:$C$651,"ED",'Pres Converted'!$B$2:$B$651,$BE139)</f>
        <v>8</v>
      </c>
      <c r="BK139" s="211">
        <f>SUMIFS('Pres Converted'!L$2:L$651,'Pres Converted'!$D$2:$D$651,$BF139,'Pres Converted'!$C$2:$C$651,"ED",'Pres Converted'!$B$2:$B$651,$BE139)</f>
        <v>8</v>
      </c>
      <c r="BL139" s="211">
        <f>SUMIFS('Pres Converted'!M$2:M$651,'Pres Converted'!$D$2:$D$651,$BF139,'Pres Converted'!$C$2:$C$651,"ED",'Pres Converted'!$B$2:$B$651,$BE139)</f>
        <v>7</v>
      </c>
      <c r="BM139" s="211">
        <f>SUMIFS('Pres Converted'!N$2:N$651,'Pres Converted'!$D$2:$D$651,$BF139,'Pres Converted'!$C$2:$C$651,"ED",'Pres Converted'!$B$2:$B$651,$BE139)</f>
        <v>7</v>
      </c>
      <c r="BN139" s="211">
        <f>SUMIFS('Pres Converted'!O$2:O$651,'Pres Converted'!$D$2:$D$651,$BF139,'Pres Converted'!$C$2:$C$651,"ED",'Pres Converted'!$B$2:$B$651,$BE139)</f>
        <v>11</v>
      </c>
      <c r="BO139" s="211">
        <f>SUMIFS('Pres Converted'!P$2:P$651,'Pres Converted'!$D$2:$D$651,$BF139,'Pres Converted'!$C$2:$C$651,"ED",'Pres Converted'!$B$2:$B$651,$BE139)</f>
        <v>468</v>
      </c>
      <c r="BP139" s="211">
        <f>SUMIFS('Pres Converted'!Q$2:Q$651,'Pres Converted'!$D$2:$D$651,$BF139,'Pres Converted'!$C$2:$C$651,"ED",'Pres Converted'!$B$2:$B$651,$BE139)</f>
        <v>14</v>
      </c>
      <c r="BQ139" s="211">
        <f>SUMIFS('Pres Converted'!R$2:R$651,'Pres Converted'!$D$2:$D$651,$BF139,'Pres Converted'!$C$2:$C$651,"ED",'Pres Converted'!$B$2:$B$651,$BE139)</f>
        <v>3</v>
      </c>
      <c r="BR139" s="211">
        <f>BG139/SUMIF('BY HD'!$A$3:$A$42,$BE139,'BY HD'!$B$3:$B$42)</f>
        <v>0.74198761109614864</v>
      </c>
      <c r="BS139" s="211">
        <f>$BR139*SUMIF('BY HD'!$A$3:$A$42,$BE139,'BY HD'!W$3:W$42)</f>
        <v>216.66038244007541</v>
      </c>
      <c r="BT139" s="211">
        <f>(DA139-SUMIF('BY HD'!$A$3:$A$42,$BE139,'BY HD'!M$3:M$42))*$BR139*SUMIF('BY HD'!$A$3:$A$42,$BE139,'BY HD'!$W$3:$W$42)+$BR139*SUMIF('BY HD'!$A$3:$A$42,$BE139,'BY HD'!X$3:X$42)</f>
        <v>78.938841111825738</v>
      </c>
      <c r="BU139" s="211">
        <f>(DB139-SUMIF('BY HD'!$A$3:$A$42,$BE139,'BY HD'!O$3:O$42))*$BR139*SUMIF('BY HD'!$A$3:$A$42,$BE139,'BY HD'!$W$3:$W$42)+$BR139*SUMIF('BY HD'!$A$3:$A$42,$BE139,'BY HD'!Y$3:Y$42)</f>
        <v>101.1693569931285</v>
      </c>
      <c r="BV139" s="211">
        <f>(DC139-SUMIF('BY HD'!$A$3:$A$42,$BE139,'BY HD'!N$3:N$42))*$BR139*SUMIF('BY HD'!$A$3:$A$42,$BE139,'BY HD'!$W$3:$W$42)+$BR139*SUMIF('BY HD'!$A$3:$A$42,$BE139,'BY HD'!Z$3:Z$42)</f>
        <v>4.5622455049621841E-2</v>
      </c>
      <c r="BW139" s="211">
        <f>(DD139-SUMIF('BY HD'!$A$3:$A$42,$BE139,'BY HD'!R$3:R$42))*$BR139*SUMIF('BY HD'!$A$3:$A$42,$BE139,'BY HD'!$W$3:$W$42)+$BR139*SUMIF('BY HD'!$A$3:$A$42,$BE139,'BY HD'!AA$3:AA$42)</f>
        <v>0.10397429518969056</v>
      </c>
      <c r="BX139" s="211">
        <f>(DE139-SUMIF('BY HD'!$A$3:$A$42,$BE139,'BY HD'!S$3:S$42))*$BR139*SUMIF('BY HD'!$A$3:$A$42,$BE139,'BY HD'!$W$3:$W$42)+$BR139*SUMIF('BY HD'!$A$3:$A$42,$BE139,'BY HD'!AB$3:AB$42)</f>
        <v>0.76731929922955056</v>
      </c>
      <c r="BY139" s="211">
        <f>(DF139-SUMIF('BY HD'!$A$3:$A$42,$BE139,'BY HD'!T$3:T$42))*$BR139*SUMIF('BY HD'!$A$3:$A$42,$BE139,'BY HD'!$W$3:$W$42)+$BR139*SUMIF('BY HD'!$A$3:$A$42,$BE139,'BY HD'!AC$3:AC$42)</f>
        <v>0.650615618949413</v>
      </c>
      <c r="BZ139" s="211">
        <f>(DG139-SUMIF('BY HD'!$A$3:$A$42,$BE139,'BY HD'!P$3:P$42))*$BR139*SUMIF('BY HD'!$A$3:$A$42,$BE139,'BY HD'!$W$3:$W$42)+$BR139*SUMIF('BY HD'!$A$3:$A$42,$BE139,'BY HD'!AD$3:AD$42)</f>
        <v>0.90683420703449891</v>
      </c>
      <c r="CA139" s="211">
        <f>(DH139-SUMIF('BY HD'!$A$3:$A$42,$BE139,'BY HD'!Q$3:Q$42))*$BR139*SUMIF('BY HD'!$A$3:$A$42,$BE139,'BY HD'!$W$3:$W$42)+$BR139*SUMIF('BY HD'!$A$3:$A$42,$BE139,'BY HD'!AE$3:AE$42)</f>
        <v>33.791227262232717</v>
      </c>
      <c r="CB139" s="211">
        <f>(DI139-SUMIF('BY HD'!$A$3:$A$42,$BE139,'BY HD'!U$3:U$42))*$BR139*SUMIF('BY HD'!$A$3:$A$42,$BE139,'BY HD'!$W$3:$W$42)+$BR139*SUMIF('BY HD'!$A$3:$A$42,$BE139,'BY HD'!AF$3:AF$42)</f>
        <v>0.22571889668701015</v>
      </c>
      <c r="CC139" s="211">
        <f>(DJ139-SUMIF('BY HD'!$A$3:$A$42,$BE139,'BY HD'!V$3:V$42))*$BR139*SUMIF('BY HD'!$A$3:$A$42,$BE139,'BY HD'!$W$3:$W$42)+$BR139*SUMIF('BY HD'!$A$3:$A$42,$BE139,'BY HD'!AG$3:AG$42)</f>
        <v>6.0872300748659791E-2</v>
      </c>
      <c r="CD139" s="211">
        <f>$BR139*SUMIF('BY HD'!$A$3:$A$42,$BE139,'BY HD'!AR$3:AR$42)</f>
        <v>379.15566927013197</v>
      </c>
      <c r="CE139" s="211">
        <f>(DA139-SUMIF('BY HD'!$A$3:$A$42,$BE139,'BY HD'!M$3:M$42))*$BR139*SUMIF('BY HD'!$A$3:$A$42,$BE139,'BY HD'!$AR$3:$AR$42)+$BR139*SUMIF('BY HD'!$A$3:$A$42,$BE139,'BY HD'!AS$3:AS$42)</f>
        <v>144.07887283446425</v>
      </c>
      <c r="CF139" s="211">
        <f>(DB139-SUMIF('BY HD'!$A$3:$A$42,$BE139,'BY HD'!O$3:O$42))*$BR139*SUMIF('BY HD'!$A$3:$A$42,$BE139,'BY HD'!$AR$3:$AR$42)+$BR139*SUMIF('BY HD'!$A$3:$A$42,$BE139,'BY HD'!AT$3:AT$42)</f>
        <v>118.61485036415317</v>
      </c>
      <c r="CG139" s="211">
        <f>(DC139-SUMIF('BY HD'!$A$3:$A$42,$BE139,'BY HD'!N$3:N$42))*$BR139*SUMIF('BY HD'!$A$3:$A$42,$BE139,'BY HD'!$AR$3:$AR$42)+$BR139*SUMIF('BY HD'!$A$3:$A$42,$BE139,'BY HD'!AU$3:AU$42)</f>
        <v>7.9839296336838214E-2</v>
      </c>
      <c r="CH139" s="211">
        <f>(DD139-SUMIF('BY HD'!$A$3:$A$42,$BE139,'BY HD'!R$3:R$42))*$BR139*SUMIF('BY HD'!$A$3:$A$42,$BE139,'BY HD'!$AR$3:$AR$42)+$BR139*SUMIF('BY HD'!$A$3:$A$42,$BE139,'BY HD'!AV$3:AV$42)</f>
        <v>2.4079178498704041</v>
      </c>
      <c r="CI139" s="211">
        <f>(DE139-SUMIF('BY HD'!$A$3:$A$42,$BE139,'BY HD'!S$3:S$42))*$BR139*SUMIF('BY HD'!$A$3:$A$42,$BE139,'BY HD'!$AR$3:$AR$42)+$BR139*SUMIF('BY HD'!$A$3:$A$42,$BE139,'BY HD'!AW$3:AW$42)</f>
        <v>2.2702932875218993</v>
      </c>
      <c r="CJ139" s="211">
        <f>(DF139-SUMIF('BY HD'!$A$3:$A$42,$BE139,'BY HD'!T$3:T$42))*$BR139*SUMIF('BY HD'!$A$3:$A$42,$BE139,'BY HD'!$AR$3:$AR$42)+$BR139*SUMIF('BY HD'!$A$3:$A$42,$BE139,'BY HD'!AX$3:AX$42)</f>
        <v>1.3240742359355098</v>
      </c>
      <c r="CK139" s="211">
        <f>(DG139-SUMIF('BY HD'!$A$3:$A$42,$BE139,'BY HD'!P$3:P$42))*$BR139*SUMIF('BY HD'!$A$3:$A$42,$BE139,'BY HD'!$AR$3:$AR$42)+$BR139*SUMIF('BY HD'!$A$3:$A$42,$BE139,'BY HD'!AY$3:AY$42)</f>
        <v>0.28848154289211303</v>
      </c>
      <c r="CL139" s="211">
        <f>(DH139-SUMIF('BY HD'!$A$3:$A$42,$BE139,'BY HD'!Q$3:Q$42))*$BR139*SUMIF('BY HD'!$A$3:$A$42,$BE139,'BY HD'!$AR$3:$AR$42)+$BR139*SUMIF('BY HD'!$A$3:$A$42,$BE139,'BY HD'!AZ$3:AZ$42)</f>
        <v>108.10583004125306</v>
      </c>
      <c r="CM139" s="211">
        <f>(DI139-SUMIF('BY HD'!$A$3:$A$42,$BE139,'BY HD'!U$3:U$42))*$BR139*SUMIF('BY HD'!$A$3:$A$42,$BE139,'BY HD'!$AR$3:$AR$42)+$BR139*SUMIF('BY HD'!$A$3:$A$42,$BE139,'BY HD'!BA$3:BA$42)</f>
        <v>1.878983291394565</v>
      </c>
      <c r="CN139" s="211">
        <f>(DJ139-SUMIF('BY HD'!$A$3:$A$42,$BE139,'BY HD'!V$3:V$42))*$BR139*SUMIF('BY HD'!$A$3:$A$42,$BE139,'BY HD'!$AR$3:$AR$42)+$BR139*SUMIF('BY HD'!$A$3:$A$42,$BE139,'BY HD'!BB$3:BB$42)</f>
        <v>0.10652652631015463</v>
      </c>
      <c r="CO139" s="211">
        <f t="shared" si="121"/>
        <v>3350.8160517102074</v>
      </c>
      <c r="CP139" s="211">
        <f t="shared" si="122"/>
        <v>1300.0177139462899</v>
      </c>
      <c r="CQ139" s="211">
        <f t="shared" si="134"/>
        <v>1371.7842073572817</v>
      </c>
      <c r="CR139" s="211">
        <f t="shared" si="135"/>
        <v>8.1254617513864602</v>
      </c>
      <c r="CS139" s="211">
        <f t="shared" si="136"/>
        <v>10.511892145060095</v>
      </c>
      <c r="CT139" s="211">
        <f t="shared" si="137"/>
        <v>10.03761258675145</v>
      </c>
      <c r="CU139" s="211">
        <f t="shared" si="138"/>
        <v>8.9746898548849234</v>
      </c>
      <c r="CV139" s="211">
        <f t="shared" si="139"/>
        <v>12.195315749926612</v>
      </c>
      <c r="CW139" s="211">
        <f t="shared" si="140"/>
        <v>609.89705730348578</v>
      </c>
      <c r="CX139" s="211">
        <f t="shared" si="141"/>
        <v>16.104702188081575</v>
      </c>
      <c r="CY139" s="211">
        <f t="shared" si="142"/>
        <v>3.1673988270588143</v>
      </c>
      <c r="DA139" s="211">
        <f t="shared" si="123"/>
        <v>0.39092558983666059</v>
      </c>
      <c r="DB139" s="211">
        <f t="shared" si="124"/>
        <v>0.41814882032667877</v>
      </c>
      <c r="DC139" s="211">
        <f t="shared" si="125"/>
        <v>2.9038112522686023E-3</v>
      </c>
      <c r="DD139" s="211">
        <f t="shared" si="126"/>
        <v>2.9038112522686023E-3</v>
      </c>
      <c r="DE139" s="211">
        <f t="shared" si="127"/>
        <v>2.5408348457350272E-3</v>
      </c>
      <c r="DF139" s="211">
        <f t="shared" si="128"/>
        <v>2.5408348457350272E-3</v>
      </c>
      <c r="DG139" s="211">
        <f t="shared" si="129"/>
        <v>3.9927404718693282E-3</v>
      </c>
      <c r="DH139" s="211">
        <f t="shared" si="130"/>
        <v>0.16987295825771326</v>
      </c>
      <c r="DI139" s="211">
        <f t="shared" si="131"/>
        <v>5.0816696914700544E-3</v>
      </c>
      <c r="DJ139" s="211">
        <f t="shared" si="132"/>
        <v>1.088929219600726E-3</v>
      </c>
    </row>
    <row r="140" spans="46:114" ht="13.2" x14ac:dyDescent="0.25">
      <c r="AT140"/>
      <c r="AU140"/>
      <c r="BB140" s="211"/>
      <c r="BC140" s="211"/>
      <c r="BE140" s="211" t="s">
        <v>6060</v>
      </c>
      <c r="BF140" s="211" t="s">
        <v>5941</v>
      </c>
      <c r="BG140" s="211">
        <f>SUMIFS('Pres Converted'!S$2:S$651,'Pres Converted'!$D$2:$D$651,$BF140,'Pres Converted'!$C$2:$C$651,"ED",'Pres Converted'!$B$2:$B$651,$BE140)</f>
        <v>958</v>
      </c>
      <c r="BH140" s="211">
        <f>SUMIFS('Pres Converted'!I$2:I$651,'Pres Converted'!$D$2:$D$651,$BF140,'Pres Converted'!$C$2:$C$651,"ED",'Pres Converted'!$B$2:$B$651,$BE140)</f>
        <v>395</v>
      </c>
      <c r="BI140" s="211">
        <f>SUMIFS('Pres Converted'!J$2:J$651,'Pres Converted'!$D$2:$D$651,$BF140,'Pres Converted'!$C$2:$C$651,"ED",'Pres Converted'!$B$2:$B$651,$BE140)</f>
        <v>358</v>
      </c>
      <c r="BJ140" s="211">
        <f>SUMIFS('Pres Converted'!K$2:K$651,'Pres Converted'!$D$2:$D$651,$BF140,'Pres Converted'!$C$2:$C$651,"ED",'Pres Converted'!$B$2:$B$651,$BE140)</f>
        <v>2</v>
      </c>
      <c r="BK140" s="211">
        <f>SUMIFS('Pres Converted'!L$2:L$651,'Pres Converted'!$D$2:$D$651,$BF140,'Pres Converted'!$C$2:$C$651,"ED",'Pres Converted'!$B$2:$B$651,$BE140)</f>
        <v>1</v>
      </c>
      <c r="BL140" s="211">
        <f>SUMIFS('Pres Converted'!M$2:M$651,'Pres Converted'!$D$2:$D$651,$BF140,'Pres Converted'!$C$2:$C$651,"ED",'Pres Converted'!$B$2:$B$651,$BE140)</f>
        <v>2</v>
      </c>
      <c r="BM140" s="211">
        <f>SUMIFS('Pres Converted'!N$2:N$651,'Pres Converted'!$D$2:$D$651,$BF140,'Pres Converted'!$C$2:$C$651,"ED",'Pres Converted'!$B$2:$B$651,$BE140)</f>
        <v>4</v>
      </c>
      <c r="BN140" s="211">
        <f>SUMIFS('Pres Converted'!O$2:O$651,'Pres Converted'!$D$2:$D$651,$BF140,'Pres Converted'!$C$2:$C$651,"ED",'Pres Converted'!$B$2:$B$651,$BE140)</f>
        <v>1</v>
      </c>
      <c r="BO140" s="211">
        <f>SUMIFS('Pres Converted'!P$2:P$651,'Pres Converted'!$D$2:$D$651,$BF140,'Pres Converted'!$C$2:$C$651,"ED",'Pres Converted'!$B$2:$B$651,$BE140)</f>
        <v>194</v>
      </c>
      <c r="BP140" s="211">
        <f>SUMIFS('Pres Converted'!Q$2:Q$651,'Pres Converted'!$D$2:$D$651,$BF140,'Pres Converted'!$C$2:$C$651,"ED",'Pres Converted'!$B$2:$B$651,$BE140)</f>
        <v>1</v>
      </c>
      <c r="BQ140" s="211">
        <f>SUMIFS('Pres Converted'!R$2:R$651,'Pres Converted'!$D$2:$D$651,$BF140,'Pres Converted'!$C$2:$C$651,"ED",'Pres Converted'!$B$2:$B$651,$BE140)</f>
        <v>0</v>
      </c>
      <c r="BR140" s="211">
        <f>BG140/SUMIF('BY HD'!$A$3:$A$42,$BE140,'BY HD'!$B$3:$B$42)</f>
        <v>0.25801238890385131</v>
      </c>
      <c r="BS140" s="211">
        <f>$BR140*SUMIF('BY HD'!$A$3:$A$42,$BE140,'BY HD'!W$3:W$42)</f>
        <v>75.339617559924577</v>
      </c>
      <c r="BT140" s="211">
        <f>(DA140-SUMIF('BY HD'!$A$3:$A$42,$BE140,'BY HD'!M$3:M$42))*$BR140*SUMIF('BY HD'!$A$3:$A$42,$BE140,'BY HD'!$W$3:$W$42)+$BR140*SUMIF('BY HD'!$A$3:$A$42,$BE140,'BY HD'!X$3:X$42)</f>
        <v>29.061158888174251</v>
      </c>
      <c r="BU140" s="211">
        <f>(DB140-SUMIF('BY HD'!$A$3:$A$42,$BE140,'BY HD'!O$3:O$42))*$BR140*SUMIF('BY HD'!$A$3:$A$42,$BE140,'BY HD'!$W$3:$W$42)+$BR140*SUMIF('BY HD'!$A$3:$A$42,$BE140,'BY HD'!Y$3:Y$42)</f>
        <v>31.830643006871497</v>
      </c>
      <c r="BV140" s="211">
        <f>(DC140-SUMIF('BY HD'!$A$3:$A$42,$BE140,'BY HD'!N$3:N$42))*$BR140*SUMIF('BY HD'!$A$3:$A$42,$BE140,'BY HD'!$W$3:$W$42)+$BR140*SUMIF('BY HD'!$A$3:$A$42,$BE140,'BY HD'!Z$3:Z$42)</f>
        <v>-4.5622455049621834E-2</v>
      </c>
      <c r="BW140" s="211">
        <f>(DD140-SUMIF('BY HD'!$A$3:$A$42,$BE140,'BY HD'!R$3:R$42))*$BR140*SUMIF('BY HD'!$A$3:$A$42,$BE140,'BY HD'!$W$3:$W$42)+$BR140*SUMIF('BY HD'!$A$3:$A$42,$BE140,'BY HD'!AA$3:AA$42)</f>
        <v>-0.10397429518969062</v>
      </c>
      <c r="BX140" s="211">
        <f>(DE140-SUMIF('BY HD'!$A$3:$A$42,$BE140,'BY HD'!S$3:S$42))*$BR140*SUMIF('BY HD'!$A$3:$A$42,$BE140,'BY HD'!$W$3:$W$42)+$BR140*SUMIF('BY HD'!$A$3:$A$42,$BE140,'BY HD'!AB$3:AB$42)</f>
        <v>0.23268070077044939</v>
      </c>
      <c r="BY140" s="211">
        <f>(DF140-SUMIF('BY HD'!$A$3:$A$42,$BE140,'BY HD'!T$3:T$42))*$BR140*SUMIF('BY HD'!$A$3:$A$42,$BE140,'BY HD'!$W$3:$W$42)+$BR140*SUMIF('BY HD'!$A$3:$A$42,$BE140,'BY HD'!AC$3:AC$42)</f>
        <v>0.34938438105058695</v>
      </c>
      <c r="BZ140" s="211">
        <f>(DG140-SUMIF('BY HD'!$A$3:$A$42,$BE140,'BY HD'!P$3:P$42))*$BR140*SUMIF('BY HD'!$A$3:$A$42,$BE140,'BY HD'!$W$3:$W$42)+$BR140*SUMIF('BY HD'!$A$3:$A$42,$BE140,'BY HD'!AD$3:AD$42)</f>
        <v>9.3165792965500899E-2</v>
      </c>
      <c r="CA140" s="211">
        <f>(DH140-SUMIF('BY HD'!$A$3:$A$42,$BE140,'BY HD'!Q$3:Q$42))*$BR140*SUMIF('BY HD'!$A$3:$A$42,$BE140,'BY HD'!$W$3:$W$42)+$BR140*SUMIF('BY HD'!$A$3:$A$42,$BE140,'BY HD'!AE$3:AE$42)</f>
        <v>14.208772737767282</v>
      </c>
      <c r="CB140" s="211">
        <f>(DI140-SUMIF('BY HD'!$A$3:$A$42,$BE140,'BY HD'!U$3:U$42))*$BR140*SUMIF('BY HD'!$A$3:$A$42,$BE140,'BY HD'!$W$3:$W$42)+$BR140*SUMIF('BY HD'!$A$3:$A$42,$BE140,'BY HD'!AF$3:AF$42)</f>
        <v>-0.2257188966870102</v>
      </c>
      <c r="CC140" s="211">
        <f>(DJ140-SUMIF('BY HD'!$A$3:$A$42,$BE140,'BY HD'!V$3:V$42))*$BR140*SUMIF('BY HD'!$A$3:$A$42,$BE140,'BY HD'!$W$3:$W$42)+$BR140*SUMIF('BY HD'!$A$3:$A$42,$BE140,'BY HD'!AG$3:AG$42)</f>
        <v>-6.0872300748659777E-2</v>
      </c>
      <c r="CD140" s="211">
        <f>$BR140*SUMIF('BY HD'!$A$3:$A$42,$BE140,'BY HD'!AR$3:AR$42)</f>
        <v>131.84433072986801</v>
      </c>
      <c r="CE140" s="211">
        <f>(DA140-SUMIF('BY HD'!$A$3:$A$42,$BE140,'BY HD'!M$3:M$42))*$BR140*SUMIF('BY HD'!$A$3:$A$42,$BE140,'BY HD'!$AR$3:$AR$42)+$BR140*SUMIF('BY HD'!$A$3:$A$42,$BE140,'BY HD'!AS$3:AS$42)</f>
        <v>52.921127165535751</v>
      </c>
      <c r="CF140" s="211">
        <f>(DB140-SUMIF('BY HD'!$A$3:$A$42,$BE140,'BY HD'!O$3:O$42))*$BR140*SUMIF('BY HD'!$A$3:$A$42,$BE140,'BY HD'!$AR$3:$AR$42)+$BR140*SUMIF('BY HD'!$A$3:$A$42,$BE140,'BY HD'!AT$3:AT$42)</f>
        <v>35.38514963584683</v>
      </c>
      <c r="CG140" s="211">
        <f>(DC140-SUMIF('BY HD'!$A$3:$A$42,$BE140,'BY HD'!N$3:N$42))*$BR140*SUMIF('BY HD'!$A$3:$A$42,$BE140,'BY HD'!$AR$3:$AR$42)+$BR140*SUMIF('BY HD'!$A$3:$A$42,$BE140,'BY HD'!AU$3:AU$42)</f>
        <v>-7.98392963368382E-2</v>
      </c>
      <c r="CH140" s="211">
        <f>(DD140-SUMIF('BY HD'!$A$3:$A$42,$BE140,'BY HD'!R$3:R$42))*$BR140*SUMIF('BY HD'!$A$3:$A$42,$BE140,'BY HD'!$AR$3:$AR$42)+$BR140*SUMIF('BY HD'!$A$3:$A$42,$BE140,'BY HD'!AV$3:AV$42)</f>
        <v>0.59208215012959542</v>
      </c>
      <c r="CI140" s="211">
        <f>(DE140-SUMIF('BY HD'!$A$3:$A$42,$BE140,'BY HD'!S$3:S$42))*$BR140*SUMIF('BY HD'!$A$3:$A$42,$BE140,'BY HD'!$AR$3:$AR$42)+$BR140*SUMIF('BY HD'!$A$3:$A$42,$BE140,'BY HD'!AW$3:AW$42)</f>
        <v>0.72970671247810059</v>
      </c>
      <c r="CJ140" s="211">
        <f>(DF140-SUMIF('BY HD'!$A$3:$A$42,$BE140,'BY HD'!T$3:T$42))*$BR140*SUMIF('BY HD'!$A$3:$A$42,$BE140,'BY HD'!$AR$3:$AR$42)+$BR140*SUMIF('BY HD'!$A$3:$A$42,$BE140,'BY HD'!AX$3:AX$42)</f>
        <v>0.67592576406449001</v>
      </c>
      <c r="CK140" s="211">
        <f>(DG140-SUMIF('BY HD'!$A$3:$A$42,$BE140,'BY HD'!P$3:P$42))*$BR140*SUMIF('BY HD'!$A$3:$A$42,$BE140,'BY HD'!$AR$3:$AR$42)+$BR140*SUMIF('BY HD'!$A$3:$A$42,$BE140,'BY HD'!AY$3:AY$42)</f>
        <v>-0.2884815428921132</v>
      </c>
      <c r="CL140" s="211">
        <f>(DH140-SUMIF('BY HD'!$A$3:$A$42,$BE140,'BY HD'!Q$3:Q$42))*$BR140*SUMIF('BY HD'!$A$3:$A$42,$BE140,'BY HD'!$AR$3:$AR$42)+$BR140*SUMIF('BY HD'!$A$3:$A$42,$BE140,'BY HD'!AZ$3:AZ$42)</f>
        <v>41.894169958746929</v>
      </c>
      <c r="CM140" s="211">
        <f>(DI140-SUMIF('BY HD'!$A$3:$A$42,$BE140,'BY HD'!U$3:U$42))*$BR140*SUMIF('BY HD'!$A$3:$A$42,$BE140,'BY HD'!$AR$3:$AR$42)+$BR140*SUMIF('BY HD'!$A$3:$A$42,$BE140,'BY HD'!BA$3:BA$42)</f>
        <v>0.12101670860543479</v>
      </c>
      <c r="CN140" s="211">
        <f>(DJ140-SUMIF('BY HD'!$A$3:$A$42,$BE140,'BY HD'!V$3:V$42))*$BR140*SUMIF('BY HD'!$A$3:$A$42,$BE140,'BY HD'!$AR$3:$AR$42)+$BR140*SUMIF('BY HD'!$A$3:$A$42,$BE140,'BY HD'!BB$3:BB$42)</f>
        <v>-0.10652652631015461</v>
      </c>
      <c r="CO140" s="211">
        <f t="shared" si="121"/>
        <v>1165.1839482897926</v>
      </c>
      <c r="CP140" s="211">
        <f t="shared" si="122"/>
        <v>476.98228605371003</v>
      </c>
      <c r="CQ140" s="211">
        <f t="shared" si="134"/>
        <v>425.21579264271833</v>
      </c>
      <c r="CR140" s="211">
        <f t="shared" si="135"/>
        <v>1.87453824861354</v>
      </c>
      <c r="CS140" s="211">
        <f t="shared" si="136"/>
        <v>1.4881078549399049</v>
      </c>
      <c r="CT140" s="211">
        <f t="shared" si="137"/>
        <v>2.9623874132485497</v>
      </c>
      <c r="CU140" s="211">
        <f t="shared" si="138"/>
        <v>5.0253101451150766</v>
      </c>
      <c r="CV140" s="211">
        <f t="shared" si="139"/>
        <v>0.80468425007338773</v>
      </c>
      <c r="CW140" s="211">
        <f t="shared" si="140"/>
        <v>250.10294269651422</v>
      </c>
      <c r="CX140" s="211">
        <f t="shared" si="141"/>
        <v>0.89529781191842461</v>
      </c>
      <c r="CY140" s="211">
        <f t="shared" si="142"/>
        <v>-0.16739882705881437</v>
      </c>
      <c r="DA140" s="211">
        <f t="shared" si="123"/>
        <v>0.41231732776617952</v>
      </c>
      <c r="DB140" s="211">
        <f t="shared" si="124"/>
        <v>0.37369519832985387</v>
      </c>
      <c r="DC140" s="211">
        <f t="shared" si="125"/>
        <v>2.0876826722338203E-3</v>
      </c>
      <c r="DD140" s="211">
        <f t="shared" si="126"/>
        <v>1.0438413361169101E-3</v>
      </c>
      <c r="DE140" s="211">
        <f t="shared" si="127"/>
        <v>2.0876826722338203E-3</v>
      </c>
      <c r="DF140" s="211">
        <f t="shared" si="128"/>
        <v>4.1753653444676405E-3</v>
      </c>
      <c r="DG140" s="211">
        <f t="shared" si="129"/>
        <v>1.0438413361169101E-3</v>
      </c>
      <c r="DH140" s="211">
        <f t="shared" si="130"/>
        <v>0.20250521920668058</v>
      </c>
      <c r="DI140" s="211">
        <f t="shared" si="131"/>
        <v>1.0438413361169101E-3</v>
      </c>
      <c r="DJ140" s="211">
        <f t="shared" si="132"/>
        <v>0</v>
      </c>
    </row>
    <row r="141" spans="46:114" ht="13.2" x14ac:dyDescent="0.25">
      <c r="AT141"/>
      <c r="AU141"/>
      <c r="BB141" s="211"/>
      <c r="BC141" s="211"/>
      <c r="BE141" s="211" t="s">
        <v>6061</v>
      </c>
      <c r="BF141" s="211" t="s">
        <v>5943</v>
      </c>
      <c r="BG141" s="211">
        <f>SUMIFS('Pres Converted'!S$2:S$651,'Pres Converted'!$D$2:$D$651,$BF141,'Pres Converted'!$C$2:$C$651,"ED",'Pres Converted'!$B$2:$B$651,$BE141)</f>
        <v>390</v>
      </c>
      <c r="BH141" s="211">
        <f>SUMIFS('Pres Converted'!I$2:I$651,'Pres Converted'!$D$2:$D$651,$BF141,'Pres Converted'!$C$2:$C$651,"ED",'Pres Converted'!$B$2:$B$651,$BE141)</f>
        <v>197</v>
      </c>
      <c r="BI141" s="211">
        <f>SUMIFS('Pres Converted'!J$2:J$651,'Pres Converted'!$D$2:$D$651,$BF141,'Pres Converted'!$C$2:$C$651,"ED",'Pres Converted'!$B$2:$B$651,$BE141)</f>
        <v>114</v>
      </c>
      <c r="BJ141" s="211">
        <f>SUMIFS('Pres Converted'!K$2:K$651,'Pres Converted'!$D$2:$D$651,$BF141,'Pres Converted'!$C$2:$C$651,"ED",'Pres Converted'!$B$2:$B$651,$BE141)</f>
        <v>0</v>
      </c>
      <c r="BK141" s="211">
        <f>SUMIFS('Pres Converted'!L$2:L$651,'Pres Converted'!$D$2:$D$651,$BF141,'Pres Converted'!$C$2:$C$651,"ED",'Pres Converted'!$B$2:$B$651,$BE141)</f>
        <v>0</v>
      </c>
      <c r="BL141" s="211">
        <f>SUMIFS('Pres Converted'!M$2:M$651,'Pres Converted'!$D$2:$D$651,$BF141,'Pres Converted'!$C$2:$C$651,"ED",'Pres Converted'!$B$2:$B$651,$BE141)</f>
        <v>0</v>
      </c>
      <c r="BM141" s="211">
        <f>SUMIFS('Pres Converted'!N$2:N$651,'Pres Converted'!$D$2:$D$651,$BF141,'Pres Converted'!$C$2:$C$651,"ED",'Pres Converted'!$B$2:$B$651,$BE141)</f>
        <v>0</v>
      </c>
      <c r="BN141" s="211">
        <f>SUMIFS('Pres Converted'!O$2:O$651,'Pres Converted'!$D$2:$D$651,$BF141,'Pres Converted'!$C$2:$C$651,"ED",'Pres Converted'!$B$2:$B$651,$BE141)</f>
        <v>0</v>
      </c>
      <c r="BO141" s="211">
        <f>SUMIFS('Pres Converted'!P$2:P$651,'Pres Converted'!$D$2:$D$651,$BF141,'Pres Converted'!$C$2:$C$651,"ED",'Pres Converted'!$B$2:$B$651,$BE141)</f>
        <v>78</v>
      </c>
      <c r="BP141" s="211">
        <f>SUMIFS('Pres Converted'!Q$2:Q$651,'Pres Converted'!$D$2:$D$651,$BF141,'Pres Converted'!$C$2:$C$651,"ED",'Pres Converted'!$B$2:$B$651,$BE141)</f>
        <v>1</v>
      </c>
      <c r="BQ141" s="211">
        <f>SUMIFS('Pres Converted'!R$2:R$651,'Pres Converted'!$D$2:$D$651,$BF141,'Pres Converted'!$C$2:$C$651,"ED",'Pres Converted'!$B$2:$B$651,$BE141)</f>
        <v>0</v>
      </c>
      <c r="BR141" s="211">
        <f>BG141/SUMIF('BY HD'!$A$3:$A$42,$BE141,'BY HD'!$B$3:$B$42)</f>
        <v>0.14332965821389196</v>
      </c>
      <c r="BS141" s="211">
        <f>$BR141*SUMIF('BY HD'!$A$3:$A$42,$BE141,'BY HD'!W$3:W$42)</f>
        <v>151.06945975744213</v>
      </c>
      <c r="BT141" s="211">
        <f>(DA141-SUMIF('BY HD'!$A$3:$A$42,$BE141,'BY HD'!M$3:M$42))*$BR141*SUMIF('BY HD'!$A$3:$A$42,$BE141,'BY HD'!$W$3:$W$42)+$BR141*SUMIF('BY HD'!$A$3:$A$42,$BE141,'BY HD'!X$3:X$42)</f>
        <v>76.288638289233916</v>
      </c>
      <c r="BU141" s="211">
        <f>(DB141-SUMIF('BY HD'!$A$3:$A$42,$BE141,'BY HD'!O$3:O$42))*$BR141*SUMIF('BY HD'!$A$3:$A$42,$BE141,'BY HD'!$W$3:$W$42)+$BR141*SUMIF('BY HD'!$A$3:$A$42,$BE141,'BY HD'!Y$3:Y$42)</f>
        <v>37.709931372108073</v>
      </c>
      <c r="BV141" s="211">
        <f>(DC141-SUMIF('BY HD'!$A$3:$A$42,$BE141,'BY HD'!N$3:N$42))*$BR141*SUMIF('BY HD'!$A$3:$A$42,$BE141,'BY HD'!$W$3:$W$42)+$BR141*SUMIF('BY HD'!$A$3:$A$42,$BE141,'BY HD'!Z$3:Z$42)</f>
        <v>0.26342948207558747</v>
      </c>
      <c r="BW141" s="211">
        <f>(DD141-SUMIF('BY HD'!$A$3:$A$42,$BE141,'BY HD'!R$3:R$42))*$BR141*SUMIF('BY HD'!$A$3:$A$42,$BE141,'BY HD'!$W$3:$W$42)+$BR141*SUMIF('BY HD'!$A$3:$A$42,$BE141,'BY HD'!AA$3:AA$42)</f>
        <v>0.1291599860126656</v>
      </c>
      <c r="BX141" s="211">
        <f>(DE141-SUMIF('BY HD'!$A$3:$A$42,$BE141,'BY HD'!S$3:S$42))*$BR141*SUMIF('BY HD'!$A$3:$A$42,$BE141,'BY HD'!$W$3:$W$42)+$BR141*SUMIF('BY HD'!$A$3:$A$42,$BE141,'BY HD'!AB$3:AB$42)</f>
        <v>-0.16655949256608835</v>
      </c>
      <c r="BY141" s="211">
        <f>(DF141-SUMIF('BY HD'!$A$3:$A$42,$BE141,'BY HD'!T$3:T$42))*$BR141*SUMIF('BY HD'!$A$3:$A$42,$BE141,'BY HD'!$W$3:$W$42)+$BR141*SUMIF('BY HD'!$A$3:$A$42,$BE141,'BY HD'!AC$3:AC$42)</f>
        <v>-0.38863881598753947</v>
      </c>
      <c r="BZ141" s="211">
        <f>(DG141-SUMIF('BY HD'!$A$3:$A$42,$BE141,'BY HD'!P$3:P$42))*$BR141*SUMIF('BY HD'!$A$3:$A$42,$BE141,'BY HD'!$W$3:$W$42)+$BR141*SUMIF('BY HD'!$A$3:$A$42,$BE141,'BY HD'!AD$3:AD$42)</f>
        <v>0.26342948207558747</v>
      </c>
      <c r="CA141" s="211">
        <f>(DH141-SUMIF('BY HD'!$A$3:$A$42,$BE141,'BY HD'!Q$3:Q$42))*$BR141*SUMIF('BY HD'!$A$3:$A$42,$BE141,'BY HD'!$W$3:$W$42)+$BR141*SUMIF('BY HD'!$A$3:$A$42,$BE141,'BY HD'!AE$3:AE$42)</f>
        <v>36.605941699720461</v>
      </c>
      <c r="CB141" s="211">
        <f>(DI141-SUMIF('BY HD'!$A$3:$A$42,$BE141,'BY HD'!U$3:U$42))*$BR141*SUMIF('BY HD'!$A$3:$A$42,$BE141,'BY HD'!$W$3:$W$42)+$BR141*SUMIF('BY HD'!$A$3:$A$42,$BE141,'BY HD'!AF$3:AF$42)</f>
        <v>0.36412775476945014</v>
      </c>
      <c r="CC141" s="211">
        <f>(DJ141-SUMIF('BY HD'!$A$3:$A$42,$BE141,'BY HD'!V$3:V$42))*$BR141*SUMIF('BY HD'!$A$3:$A$42,$BE141,'BY HD'!$W$3:$W$42)+$BR141*SUMIF('BY HD'!$A$3:$A$42,$BE141,'BY HD'!AG$3:AG$42)</f>
        <v>0</v>
      </c>
      <c r="CD141" s="211">
        <f>$BR141*SUMIF('BY HD'!$A$3:$A$42,$BE141,'BY HD'!AR$3:AR$42)</f>
        <v>56.041896361631757</v>
      </c>
      <c r="CE141" s="211">
        <f>(DA141-SUMIF('BY HD'!$A$3:$A$42,$BE141,'BY HD'!M$3:M$42))*$BR141*SUMIF('BY HD'!$A$3:$A$42,$BE141,'BY HD'!$AR$3:$AR$42)+$BR141*SUMIF('BY HD'!$A$3:$A$42,$BE141,'BY HD'!AS$3:AS$42)</f>
        <v>26.467391317560711</v>
      </c>
      <c r="CF141" s="211">
        <f>(DB141-SUMIF('BY HD'!$A$3:$A$42,$BE141,'BY HD'!O$3:O$42))*$BR141*SUMIF('BY HD'!$A$3:$A$42,$BE141,'BY HD'!$AR$3:$AR$42)+$BR141*SUMIF('BY HD'!$A$3:$A$42,$BE141,'BY HD'!AT$3:AT$42)</f>
        <v>12.287706340533246</v>
      </c>
      <c r="CG141" s="211">
        <f>(DC141-SUMIF('BY HD'!$A$3:$A$42,$BE141,'BY HD'!N$3:N$42))*$BR141*SUMIF('BY HD'!$A$3:$A$42,$BE141,'BY HD'!$AR$3:$AR$42)+$BR141*SUMIF('BY HD'!$A$3:$A$42,$BE141,'BY HD'!AU$3:AU$42)</f>
        <v>0.22487111757262213</v>
      </c>
      <c r="CH141" s="211">
        <f>(DD141-SUMIF('BY HD'!$A$3:$A$42,$BE141,'BY HD'!R$3:R$42))*$BR141*SUMIF('BY HD'!$A$3:$A$42,$BE141,'BY HD'!$AR$3:$AR$42)+$BR141*SUMIF('BY HD'!$A$3:$A$42,$BE141,'BY HD'!AV$3:AV$42)</f>
        <v>-0.16476853028043148</v>
      </c>
      <c r="CI141" s="211">
        <f>(DE141-SUMIF('BY HD'!$A$3:$A$42,$BE141,'BY HD'!S$3:S$42))*$BR141*SUMIF('BY HD'!$A$3:$A$42,$BE141,'BY HD'!$AR$3:$AR$42)+$BR141*SUMIF('BY HD'!$A$3:$A$42,$BE141,'BY HD'!AW$3:AW$42)</f>
        <v>-6.1788198855161805E-2</v>
      </c>
      <c r="CJ141" s="211">
        <f>(DF141-SUMIF('BY HD'!$A$3:$A$42,$BE141,'BY HD'!T$3:T$42))*$BR141*SUMIF('BY HD'!$A$3:$A$42,$BE141,'BY HD'!$AR$3:$AR$42)+$BR141*SUMIF('BY HD'!$A$3:$A$42,$BE141,'BY HD'!AX$3:AX$42)</f>
        <v>-0.14417246399537753</v>
      </c>
      <c r="CK141" s="211">
        <f>(DG141-SUMIF('BY HD'!$A$3:$A$42,$BE141,'BY HD'!P$3:P$42))*$BR141*SUMIF('BY HD'!$A$3:$A$42,$BE141,'BY HD'!$AR$3:$AR$42)+$BR141*SUMIF('BY HD'!$A$3:$A$42,$BE141,'BY HD'!AY$3:AY$42)</f>
        <v>0.79818975042818985</v>
      </c>
      <c r="CL141" s="211">
        <f>(DH141-SUMIF('BY HD'!$A$3:$A$42,$BE141,'BY HD'!Q$3:Q$42))*$BR141*SUMIF('BY HD'!$A$3:$A$42,$BE141,'BY HD'!$AR$3:$AR$42)+$BR141*SUMIF('BY HD'!$A$3:$A$42,$BE141,'BY HD'!AZ$3:AZ$42)</f>
        <v>16.4092283991512</v>
      </c>
      <c r="CM141" s="211">
        <f>(DI141-SUMIF('BY HD'!$A$3:$A$42,$BE141,'BY HD'!U$3:U$42))*$BR141*SUMIF('BY HD'!$A$3:$A$42,$BE141,'BY HD'!$AR$3:$AR$42)+$BR141*SUMIF('BY HD'!$A$3:$A$42,$BE141,'BY HD'!BA$3:BA$42)</f>
        <v>0.2252386295167603</v>
      </c>
      <c r="CN141" s="211">
        <f>(DJ141-SUMIF('BY HD'!$A$3:$A$42,$BE141,'BY HD'!V$3:V$42))*$BR141*SUMIF('BY HD'!$A$3:$A$42,$BE141,'BY HD'!$AR$3:$AR$42)+$BR141*SUMIF('BY HD'!$A$3:$A$42,$BE141,'BY HD'!BB$3:BB$42)</f>
        <v>0</v>
      </c>
      <c r="CO141" s="211">
        <f t="shared" si="121"/>
        <v>597.11135611907389</v>
      </c>
      <c r="CP141" s="211">
        <f t="shared" si="122"/>
        <v>299.75602960679464</v>
      </c>
      <c r="CQ141" s="211">
        <f t="shared" si="134"/>
        <v>163.99763771264134</v>
      </c>
      <c r="CR141" s="211">
        <f t="shared" si="135"/>
        <v>0.4883005996482096</v>
      </c>
      <c r="CS141" s="211">
        <f t="shared" si="136"/>
        <v>-3.5608544267765885E-2</v>
      </c>
      <c r="CT141" s="211">
        <f t="shared" si="137"/>
        <v>-0.22834769142125017</v>
      </c>
      <c r="CU141" s="211">
        <f t="shared" si="138"/>
        <v>-0.532811279982917</v>
      </c>
      <c r="CV141" s="211">
        <f t="shared" si="139"/>
        <v>1.0616192325037774</v>
      </c>
      <c r="CW141" s="211">
        <f t="shared" si="140"/>
        <v>131.01517009887166</v>
      </c>
      <c r="CX141" s="211">
        <f t="shared" si="141"/>
        <v>1.5893663842862105</v>
      </c>
      <c r="CY141" s="211">
        <f t="shared" si="142"/>
        <v>0</v>
      </c>
      <c r="DA141" s="211">
        <f t="shared" si="123"/>
        <v>0.50512820512820511</v>
      </c>
      <c r="DB141" s="211">
        <f t="shared" si="124"/>
        <v>0.29230769230769232</v>
      </c>
      <c r="DC141" s="211">
        <f t="shared" si="125"/>
        <v>0</v>
      </c>
      <c r="DD141" s="211">
        <f t="shared" si="126"/>
        <v>0</v>
      </c>
      <c r="DE141" s="211">
        <f t="shared" si="127"/>
        <v>0</v>
      </c>
      <c r="DF141" s="211">
        <f t="shared" si="128"/>
        <v>0</v>
      </c>
      <c r="DG141" s="211">
        <f t="shared" si="129"/>
        <v>0</v>
      </c>
      <c r="DH141" s="211">
        <f t="shared" si="130"/>
        <v>0.2</v>
      </c>
      <c r="DI141" s="211">
        <f t="shared" si="131"/>
        <v>2.5641025641025641E-3</v>
      </c>
      <c r="DJ141" s="211">
        <f t="shared" si="132"/>
        <v>0</v>
      </c>
    </row>
    <row r="142" spans="46:114" ht="13.2" x14ac:dyDescent="0.25">
      <c r="AT142"/>
      <c r="AU142"/>
      <c r="BB142" s="211"/>
      <c r="BC142" s="211"/>
      <c r="BE142" s="211" t="s">
        <v>6061</v>
      </c>
      <c r="BF142" s="211" t="s">
        <v>5944</v>
      </c>
      <c r="BG142" s="211">
        <f>SUMIFS('Pres Converted'!S$2:S$651,'Pres Converted'!$D$2:$D$651,$BF142,'Pres Converted'!$C$2:$C$651,"ED",'Pres Converted'!$B$2:$B$651,$BE142)</f>
        <v>1415</v>
      </c>
      <c r="BH142" s="211">
        <f>SUMIFS('Pres Converted'!I$2:I$651,'Pres Converted'!$D$2:$D$651,$BF142,'Pres Converted'!$C$2:$C$651,"ED",'Pres Converted'!$B$2:$B$651,$BE142)</f>
        <v>529</v>
      </c>
      <c r="BI142" s="211">
        <f>SUMIFS('Pres Converted'!J$2:J$651,'Pres Converted'!$D$2:$D$651,$BF142,'Pres Converted'!$C$2:$C$651,"ED",'Pres Converted'!$B$2:$B$651,$BE142)</f>
        <v>474</v>
      </c>
      <c r="BJ142" s="211">
        <f>SUMIFS('Pres Converted'!K$2:K$651,'Pres Converted'!$D$2:$D$651,$BF142,'Pres Converted'!$C$2:$C$651,"ED",'Pres Converted'!$B$2:$B$651,$BE142)</f>
        <v>3</v>
      </c>
      <c r="BK142" s="211">
        <f>SUMIFS('Pres Converted'!L$2:L$651,'Pres Converted'!$D$2:$D$651,$BF142,'Pres Converted'!$C$2:$C$651,"ED",'Pres Converted'!$B$2:$B$651,$BE142)</f>
        <v>5</v>
      </c>
      <c r="BL142" s="211">
        <f>SUMIFS('Pres Converted'!M$2:M$651,'Pres Converted'!$D$2:$D$651,$BF142,'Pres Converted'!$C$2:$C$651,"ED",'Pres Converted'!$B$2:$B$651,$BE142)</f>
        <v>2</v>
      </c>
      <c r="BM142" s="211">
        <f>SUMIFS('Pres Converted'!N$2:N$651,'Pres Converted'!$D$2:$D$651,$BF142,'Pres Converted'!$C$2:$C$651,"ED",'Pres Converted'!$B$2:$B$651,$BE142)</f>
        <v>2</v>
      </c>
      <c r="BN142" s="211">
        <f>SUMIFS('Pres Converted'!O$2:O$651,'Pres Converted'!$D$2:$D$651,$BF142,'Pres Converted'!$C$2:$C$651,"ED",'Pres Converted'!$B$2:$B$651,$BE142)</f>
        <v>2</v>
      </c>
      <c r="BO142" s="211">
        <f>SUMIFS('Pres Converted'!P$2:P$651,'Pres Converted'!$D$2:$D$651,$BF142,'Pres Converted'!$C$2:$C$651,"ED",'Pres Converted'!$B$2:$B$651,$BE142)</f>
        <v>396</v>
      </c>
      <c r="BP142" s="211">
        <f>SUMIFS('Pres Converted'!Q$2:Q$651,'Pres Converted'!$D$2:$D$651,$BF142,'Pres Converted'!$C$2:$C$651,"ED",'Pres Converted'!$B$2:$B$651,$BE142)</f>
        <v>2</v>
      </c>
      <c r="BQ142" s="211">
        <f>SUMIFS('Pres Converted'!R$2:R$651,'Pres Converted'!$D$2:$D$651,$BF142,'Pres Converted'!$C$2:$C$651,"ED",'Pres Converted'!$B$2:$B$651,$BE142)</f>
        <v>0</v>
      </c>
      <c r="BR142" s="211">
        <f>BG142/SUMIF('BY HD'!$A$3:$A$42,$BE142,'BY HD'!$B$3:$B$42)</f>
        <v>0.52002940095553107</v>
      </c>
      <c r="BS142" s="211">
        <f>$BR142*SUMIF('BY HD'!$A$3:$A$42,$BE142,'BY HD'!W$3:W$42)</f>
        <v>548.1109886071298</v>
      </c>
      <c r="BT142" s="211">
        <f>(DA142-SUMIF('BY HD'!$A$3:$A$42,$BE142,'BY HD'!M$3:M$42))*$BR142*SUMIF('BY HD'!$A$3:$A$42,$BE142,'BY HD'!$W$3:$W$42)+$BR142*SUMIF('BY HD'!$A$3:$A$42,$BE142,'BY HD'!X$3:X$42)</f>
        <v>204.83667342397007</v>
      </c>
      <c r="BU142" s="211">
        <f>(DB142-SUMIF('BY HD'!$A$3:$A$42,$BE142,'BY HD'!O$3:O$42))*$BR142*SUMIF('BY HD'!$A$3:$A$42,$BE142,'BY HD'!$W$3:$W$42)+$BR142*SUMIF('BY HD'!$A$3:$A$42,$BE142,'BY HD'!Y$3:Y$42)</f>
        <v>160.20980542396848</v>
      </c>
      <c r="BV142" s="211">
        <f>(DC142-SUMIF('BY HD'!$A$3:$A$42,$BE142,'BY HD'!N$3:N$42))*$BR142*SUMIF('BY HD'!$A$3:$A$42,$BE142,'BY HD'!$W$3:$W$42)+$BR142*SUMIF('BY HD'!$A$3:$A$42,$BE142,'BY HD'!Z$3:Z$42)</f>
        <v>2.1178489651520067</v>
      </c>
      <c r="BW142" s="211">
        <f>(DD142-SUMIF('BY HD'!$A$3:$A$42,$BE142,'BY HD'!R$3:R$42))*$BR142*SUMIF('BY HD'!$A$3:$A$42,$BE142,'BY HD'!$W$3:$W$42)+$BR142*SUMIF('BY HD'!$A$3:$A$42,$BE142,'BY HD'!AA$3:AA$42)</f>
        <v>2.4054068692182882</v>
      </c>
      <c r="BX142" s="211">
        <f>(DE142-SUMIF('BY HD'!$A$3:$A$42,$BE142,'BY HD'!S$3:S$42))*$BR142*SUMIF('BY HD'!$A$3:$A$42,$BE142,'BY HD'!$W$3:$W$42)+$BR142*SUMIF('BY HD'!$A$3:$A$42,$BE142,'BY HD'!AB$3:AB$42)</f>
        <v>0.17040317316376727</v>
      </c>
      <c r="BY142" s="211">
        <f>(DF142-SUMIF('BY HD'!$A$3:$A$42,$BE142,'BY HD'!T$3:T$42))*$BR142*SUMIF('BY HD'!$A$3:$A$42,$BE142,'BY HD'!$W$3:$W$42)+$BR142*SUMIF('BY HD'!$A$3:$A$42,$BE142,'BY HD'!AC$3:AC$42)</f>
        <v>-0.63534616694226687</v>
      </c>
      <c r="BZ142" s="211">
        <f>(DG142-SUMIF('BY HD'!$A$3:$A$42,$BE142,'BY HD'!P$3:P$42))*$BR142*SUMIF('BY HD'!$A$3:$A$42,$BE142,'BY HD'!$W$3:$W$42)+$BR142*SUMIF('BY HD'!$A$3:$A$42,$BE142,'BY HD'!AD$3:AD$42)</f>
        <v>1.7304913760303604</v>
      </c>
      <c r="CA142" s="211">
        <f>(DH142-SUMIF('BY HD'!$A$3:$A$42,$BE142,'BY HD'!Q$3:Q$42))*$BR142*SUMIF('BY HD'!$A$3:$A$42,$BE142,'BY HD'!$W$3:$W$42)+$BR142*SUMIF('BY HD'!$A$3:$A$42,$BE142,'BY HD'!AE$3:AE$42)</f>
        <v>176.58527296844977</v>
      </c>
      <c r="CB142" s="211">
        <f>(DI142-SUMIF('BY HD'!$A$3:$A$42,$BE142,'BY HD'!U$3:U$42))*$BR142*SUMIF('BY HD'!$A$3:$A$42,$BE142,'BY HD'!$W$3:$W$42)+$BR142*SUMIF('BY HD'!$A$3:$A$42,$BE142,'BY HD'!AF$3:AF$42)</f>
        <v>0.69043257411929837</v>
      </c>
      <c r="CC142" s="211">
        <f>(DJ142-SUMIF('BY HD'!$A$3:$A$42,$BE142,'BY HD'!V$3:V$42))*$BR142*SUMIF('BY HD'!$A$3:$A$42,$BE142,'BY HD'!$W$3:$W$42)+$BR142*SUMIF('BY HD'!$A$3:$A$42,$BE142,'BY HD'!AG$3:AG$42)</f>
        <v>0</v>
      </c>
      <c r="CD142" s="211">
        <f>$BR142*SUMIF('BY HD'!$A$3:$A$42,$BE142,'BY HD'!AR$3:AR$42)</f>
        <v>203.33149577361266</v>
      </c>
      <c r="CE142" s="211">
        <f>(DA142-SUMIF('BY HD'!$A$3:$A$42,$BE142,'BY HD'!M$3:M$42))*$BR142*SUMIF('BY HD'!$A$3:$A$42,$BE142,'BY HD'!$AR$3:$AR$42)+$BR142*SUMIF('BY HD'!$A$3:$A$42,$BE142,'BY HD'!AS$3:AS$42)</f>
        <v>69.336454416025418</v>
      </c>
      <c r="CF142" s="211">
        <f>(DB142-SUMIF('BY HD'!$A$3:$A$42,$BE142,'BY HD'!O$3:O$42))*$BR142*SUMIF('BY HD'!$A$3:$A$42,$BE142,'BY HD'!$AR$3:$AR$42)+$BR142*SUMIF('BY HD'!$A$3:$A$42,$BE142,'BY HD'!AT$3:AT$42)</f>
        <v>53.259417510451669</v>
      </c>
      <c r="CG142" s="211">
        <f>(DC142-SUMIF('BY HD'!$A$3:$A$42,$BE142,'BY HD'!N$3:N$42))*$BR142*SUMIF('BY HD'!$A$3:$A$42,$BE142,'BY HD'!$AR$3:$AR$42)+$BR142*SUMIF('BY HD'!$A$3:$A$42,$BE142,'BY HD'!AU$3:AU$42)</f>
        <v>1.2469700524362963</v>
      </c>
      <c r="CH142" s="211">
        <f>(DD142-SUMIF('BY HD'!$A$3:$A$42,$BE142,'BY HD'!R$3:R$42))*$BR142*SUMIF('BY HD'!$A$3:$A$42,$BE142,'BY HD'!$AR$3:$AR$42)+$BR142*SUMIF('BY HD'!$A$3:$A$42,$BE142,'BY HD'!AV$3:AV$42)</f>
        <v>0.12067182425986724</v>
      </c>
      <c r="CI142" s="211">
        <f>(DE142-SUMIF('BY HD'!$A$3:$A$42,$BE142,'BY HD'!S$3:S$42))*$BR142*SUMIF('BY HD'!$A$3:$A$42,$BE142,'BY HD'!$AR$3:$AR$42)+$BR142*SUMIF('BY HD'!$A$3:$A$42,$BE142,'BY HD'!AW$3:AW$42)</f>
        <v>6.3214080367203981E-2</v>
      </c>
      <c r="CJ142" s="211">
        <f>(DF142-SUMIF('BY HD'!$A$3:$A$42,$BE142,'BY HD'!T$3:T$42))*$BR142*SUMIF('BY HD'!$A$3:$A$42,$BE142,'BY HD'!$AR$3:$AR$42)+$BR142*SUMIF('BY HD'!$A$3:$A$42,$BE142,'BY HD'!AX$3:AX$42)</f>
        <v>-0.23569293289793772</v>
      </c>
      <c r="CK142" s="211">
        <f>(DG142-SUMIF('BY HD'!$A$3:$A$42,$BE142,'BY HD'!P$3:P$42))*$BR142*SUMIF('BY HD'!$A$3:$A$42,$BE142,'BY HD'!$AR$3:$AR$42)+$BR142*SUMIF('BY HD'!$A$3:$A$42,$BE142,'BY HD'!AY$3:AY$42)</f>
        <v>3.1833904861003903</v>
      </c>
      <c r="CL142" s="211">
        <f>(DH142-SUMIF('BY HD'!$A$3:$A$42,$BE142,'BY HD'!Q$3:Q$42))*$BR142*SUMIF('BY HD'!$A$3:$A$42,$BE142,'BY HD'!$AR$3:$AR$42)+$BR142*SUMIF('BY HD'!$A$3:$A$42,$BE142,'BY HD'!AZ$3:AZ$42)</f>
        <v>75.773826855547014</v>
      </c>
      <c r="CM142" s="211">
        <f>(DI142-SUMIF('BY HD'!$A$3:$A$42,$BE142,'BY HD'!U$3:U$42))*$BR142*SUMIF('BY HD'!$A$3:$A$42,$BE142,'BY HD'!$AR$3:$AR$42)+$BR142*SUMIF('BY HD'!$A$3:$A$42,$BE142,'BY HD'!BA$3:BA$42)</f>
        <v>0.58324348132273507</v>
      </c>
      <c r="CN142" s="211">
        <f>(DJ142-SUMIF('BY HD'!$A$3:$A$42,$BE142,'BY HD'!V$3:V$42))*$BR142*SUMIF('BY HD'!$A$3:$A$42,$BE142,'BY HD'!$AR$3:$AR$42)+$BR142*SUMIF('BY HD'!$A$3:$A$42,$BE142,'BY HD'!BB$3:BB$42)</f>
        <v>0</v>
      </c>
      <c r="CO142" s="211">
        <f t="shared" si="121"/>
        <v>2166.4424843807424</v>
      </c>
      <c r="CP142" s="211">
        <f t="shared" si="122"/>
        <v>803.17312783999546</v>
      </c>
      <c r="CQ142" s="211">
        <f t="shared" si="134"/>
        <v>687.46922293442015</v>
      </c>
      <c r="CR142" s="211">
        <f t="shared" si="135"/>
        <v>6.364819017588303</v>
      </c>
      <c r="CS142" s="211">
        <f t="shared" si="136"/>
        <v>7.5260786934781549</v>
      </c>
      <c r="CT142" s="211">
        <f t="shared" si="137"/>
        <v>2.2336172535309711</v>
      </c>
      <c r="CU142" s="211">
        <f t="shared" si="138"/>
        <v>1.1289609001597953</v>
      </c>
      <c r="CV142" s="211">
        <f t="shared" si="139"/>
        <v>6.9138818621307507</v>
      </c>
      <c r="CW142" s="211">
        <f t="shared" si="140"/>
        <v>648.35909982399676</v>
      </c>
      <c r="CX142" s="211">
        <f t="shared" si="141"/>
        <v>3.2736760554420332</v>
      </c>
      <c r="CY142" s="211">
        <f t="shared" si="142"/>
        <v>0</v>
      </c>
      <c r="DA142" s="211">
        <f t="shared" si="123"/>
        <v>0.37385159010600705</v>
      </c>
      <c r="DB142" s="211">
        <f t="shared" si="124"/>
        <v>0.33498233215547701</v>
      </c>
      <c r="DC142" s="211">
        <f t="shared" si="125"/>
        <v>2.1201413427561835E-3</v>
      </c>
      <c r="DD142" s="211">
        <f t="shared" si="126"/>
        <v>3.5335689045936395E-3</v>
      </c>
      <c r="DE142" s="211">
        <f t="shared" si="127"/>
        <v>1.4134275618374558E-3</v>
      </c>
      <c r="DF142" s="211">
        <f t="shared" si="128"/>
        <v>1.4134275618374558E-3</v>
      </c>
      <c r="DG142" s="211">
        <f t="shared" si="129"/>
        <v>1.4134275618374558E-3</v>
      </c>
      <c r="DH142" s="211">
        <f t="shared" si="130"/>
        <v>0.27985865724381626</v>
      </c>
      <c r="DI142" s="211">
        <f t="shared" si="131"/>
        <v>1.4134275618374558E-3</v>
      </c>
      <c r="DJ142" s="211">
        <f t="shared" si="132"/>
        <v>0</v>
      </c>
    </row>
    <row r="143" spans="46:114" ht="13.2" x14ac:dyDescent="0.25">
      <c r="AT143"/>
      <c r="AU143"/>
      <c r="BB143" s="211"/>
      <c r="BC143" s="211"/>
      <c r="BE143" s="211" t="s">
        <v>6061</v>
      </c>
      <c r="BF143" s="211" t="s">
        <v>5945</v>
      </c>
      <c r="BG143" s="211">
        <f>SUMIFS('Pres Converted'!S$2:S$651,'Pres Converted'!$D$2:$D$651,$BF143,'Pres Converted'!$C$2:$C$651,"ED",'Pres Converted'!$B$2:$B$651,$BE143)</f>
        <v>198</v>
      </c>
      <c r="BH143" s="211">
        <f>SUMIFS('Pres Converted'!I$2:I$651,'Pres Converted'!$D$2:$D$651,$BF143,'Pres Converted'!$C$2:$C$651,"ED",'Pres Converted'!$B$2:$B$651,$BE143)</f>
        <v>107</v>
      </c>
      <c r="BI143" s="211">
        <f>SUMIFS('Pres Converted'!J$2:J$651,'Pres Converted'!$D$2:$D$651,$BF143,'Pres Converted'!$C$2:$C$651,"ED",'Pres Converted'!$B$2:$B$651,$BE143)</f>
        <v>38</v>
      </c>
      <c r="BJ143" s="211">
        <f>SUMIFS('Pres Converted'!K$2:K$651,'Pres Converted'!$D$2:$D$651,$BF143,'Pres Converted'!$C$2:$C$651,"ED",'Pres Converted'!$B$2:$B$651,$BE143)</f>
        <v>0</v>
      </c>
      <c r="BK143" s="211">
        <f>SUMIFS('Pres Converted'!L$2:L$651,'Pres Converted'!$D$2:$D$651,$BF143,'Pres Converted'!$C$2:$C$651,"ED",'Pres Converted'!$B$2:$B$651,$BE143)</f>
        <v>2</v>
      </c>
      <c r="BL143" s="211">
        <f>SUMIFS('Pres Converted'!M$2:M$651,'Pres Converted'!$D$2:$D$651,$BF143,'Pres Converted'!$C$2:$C$651,"ED",'Pres Converted'!$B$2:$B$651,$BE143)</f>
        <v>1</v>
      </c>
      <c r="BM143" s="211">
        <f>SUMIFS('Pres Converted'!N$2:N$651,'Pres Converted'!$D$2:$D$651,$BF143,'Pres Converted'!$C$2:$C$651,"ED",'Pres Converted'!$B$2:$B$651,$BE143)</f>
        <v>0</v>
      </c>
      <c r="BN143" s="211">
        <f>SUMIFS('Pres Converted'!O$2:O$651,'Pres Converted'!$D$2:$D$651,$BF143,'Pres Converted'!$C$2:$C$651,"ED",'Pres Converted'!$B$2:$B$651,$BE143)</f>
        <v>0</v>
      </c>
      <c r="BO143" s="211">
        <f>SUMIFS('Pres Converted'!P$2:P$651,'Pres Converted'!$D$2:$D$651,$BF143,'Pres Converted'!$C$2:$C$651,"ED",'Pres Converted'!$B$2:$B$651,$BE143)</f>
        <v>50</v>
      </c>
      <c r="BP143" s="211">
        <f>SUMIFS('Pres Converted'!Q$2:Q$651,'Pres Converted'!$D$2:$D$651,$BF143,'Pres Converted'!$C$2:$C$651,"ED",'Pres Converted'!$B$2:$B$651,$BE143)</f>
        <v>0</v>
      </c>
      <c r="BQ143" s="211">
        <f>SUMIFS('Pres Converted'!R$2:R$651,'Pres Converted'!$D$2:$D$651,$BF143,'Pres Converted'!$C$2:$C$651,"ED",'Pres Converted'!$B$2:$B$651,$BE143)</f>
        <v>0</v>
      </c>
      <c r="BR143" s="211">
        <f>BG143/SUMIF('BY HD'!$A$3:$A$42,$BE143,'BY HD'!$B$3:$B$42)</f>
        <v>7.2767364939360535E-2</v>
      </c>
      <c r="BS143" s="211">
        <f>$BR143*SUMIF('BY HD'!$A$3:$A$42,$BE143,'BY HD'!W$3:W$42)</f>
        <v>76.696802646085999</v>
      </c>
      <c r="BT143" s="211">
        <f>(DA143-SUMIF('BY HD'!$A$3:$A$42,$BE143,'BY HD'!M$3:M$42))*$BR143*SUMIF('BY HD'!$A$3:$A$42,$BE143,'BY HD'!$W$3:$W$42)+$BR143*SUMIF('BY HD'!$A$3:$A$42,$BE143,'BY HD'!X$3:X$42)</f>
        <v>41.436698600091496</v>
      </c>
      <c r="BU143" s="211">
        <f>(DB143-SUMIF('BY HD'!$A$3:$A$42,$BE143,'BY HD'!O$3:O$42))*$BR143*SUMIF('BY HD'!$A$3:$A$42,$BE143,'BY HD'!$W$3:$W$42)+$BR143*SUMIF('BY HD'!$A$3:$A$42,$BE143,'BY HD'!Y$3:Y$42)</f>
        <v>11.445565078990759</v>
      </c>
      <c r="BV143" s="211">
        <f>(DC143-SUMIF('BY HD'!$A$3:$A$42,$BE143,'BY HD'!N$3:N$42))*$BR143*SUMIF('BY HD'!$A$3:$A$42,$BE143,'BY HD'!$W$3:$W$42)+$BR143*SUMIF('BY HD'!$A$3:$A$42,$BE143,'BY HD'!Z$3:Z$42)</f>
        <v>0.13374112166914445</v>
      </c>
      <c r="BW143" s="211">
        <f>(DD143-SUMIF('BY HD'!$A$3:$A$42,$BE143,'BY HD'!R$3:R$42))*$BR143*SUMIF('BY HD'!$A$3:$A$42,$BE143,'BY HD'!$W$3:$W$42)+$BR143*SUMIF('BY HD'!$A$3:$A$42,$BE143,'BY HD'!AA$3:AA$42)</f>
        <v>0.84028870960356938</v>
      </c>
      <c r="BX143" s="211">
        <f>(DE143-SUMIF('BY HD'!$A$3:$A$42,$BE143,'BY HD'!S$3:S$42))*$BR143*SUMIF('BY HD'!$A$3:$A$42,$BE143,'BY HD'!$W$3:$W$42)+$BR143*SUMIF('BY HD'!$A$3:$A$42,$BE143,'BY HD'!AB$3:AB$42)</f>
        <v>0.30279661597270935</v>
      </c>
      <c r="BY143" s="211">
        <f>(DF143-SUMIF('BY HD'!$A$3:$A$42,$BE143,'BY HD'!T$3:T$42))*$BR143*SUMIF('BY HD'!$A$3:$A$42,$BE143,'BY HD'!$W$3:$W$42)+$BR143*SUMIF('BY HD'!$A$3:$A$42,$BE143,'BY HD'!AC$3:AC$42)</f>
        <v>-0.19730893734752003</v>
      </c>
      <c r="BZ143" s="211">
        <f>(DG143-SUMIF('BY HD'!$A$3:$A$42,$BE143,'BY HD'!P$3:P$42))*$BR143*SUMIF('BY HD'!$A$3:$A$42,$BE143,'BY HD'!$W$3:$W$42)+$BR143*SUMIF('BY HD'!$A$3:$A$42,$BE143,'BY HD'!AD$3:AD$42)</f>
        <v>0.13374112166914445</v>
      </c>
      <c r="CA143" s="211">
        <f>(DH143-SUMIF('BY HD'!$A$3:$A$42,$BE143,'BY HD'!Q$3:Q$42))*$BR143*SUMIF('BY HD'!$A$3:$A$42,$BE143,'BY HD'!$W$3:$W$42)+$BR143*SUMIF('BY HD'!$A$3:$A$42,$BE143,'BY HD'!AE$3:AE$42)</f>
        <v>22.613073943646281</v>
      </c>
      <c r="CB143" s="211">
        <f>(DI143-SUMIF('BY HD'!$A$3:$A$42,$BE143,'BY HD'!U$3:U$42))*$BR143*SUMIF('BY HD'!$A$3:$A$42,$BE143,'BY HD'!$W$3:$W$42)+$BR143*SUMIF('BY HD'!$A$3:$A$42,$BE143,'BY HD'!AF$3:AF$42)</f>
        <v>-1.1793608209576617E-2</v>
      </c>
      <c r="CC143" s="211">
        <f>(DJ143-SUMIF('BY HD'!$A$3:$A$42,$BE143,'BY HD'!V$3:V$42))*$BR143*SUMIF('BY HD'!$A$3:$A$42,$BE143,'BY HD'!$W$3:$W$42)+$BR143*SUMIF('BY HD'!$A$3:$A$42,$BE143,'BY HD'!AG$3:AG$42)</f>
        <v>0</v>
      </c>
      <c r="CD143" s="211">
        <f>$BR143*SUMIF('BY HD'!$A$3:$A$42,$BE143,'BY HD'!AR$3:AR$42)</f>
        <v>28.452039691289968</v>
      </c>
      <c r="CE143" s="211">
        <f>(DA143-SUMIF('BY HD'!$A$3:$A$42,$BE143,'BY HD'!M$3:M$42))*$BR143*SUMIF('BY HD'!$A$3:$A$42,$BE143,'BY HD'!$AR$3:$AR$42)+$BR143*SUMIF('BY HD'!$A$3:$A$42,$BE143,'BY HD'!AS$3:AS$42)</f>
        <v>14.44096044201922</v>
      </c>
      <c r="CF143" s="211">
        <f>(DB143-SUMIF('BY HD'!$A$3:$A$42,$BE143,'BY HD'!O$3:O$42))*$BR143*SUMIF('BY HD'!$A$3:$A$42,$BE143,'BY HD'!$AR$3:$AR$42)+$BR143*SUMIF('BY HD'!$A$3:$A$42,$BE143,'BY HD'!AT$3:AT$42)</f>
        <v>3.3821163906680334</v>
      </c>
      <c r="CG143" s="211">
        <f>(DC143-SUMIF('BY HD'!$A$3:$A$42,$BE143,'BY HD'!N$3:N$42))*$BR143*SUMIF('BY HD'!$A$3:$A$42,$BE143,'BY HD'!$AR$3:$AR$42)+$BR143*SUMIF('BY HD'!$A$3:$A$42,$BE143,'BY HD'!AU$3:AU$42)</f>
        <v>0.11416533661379277</v>
      </c>
      <c r="CH143" s="211">
        <f>(DD143-SUMIF('BY HD'!$A$3:$A$42,$BE143,'BY HD'!R$3:R$42))*$BR143*SUMIF('BY HD'!$A$3:$A$42,$BE143,'BY HD'!$AR$3:$AR$42)+$BR143*SUMIF('BY HD'!$A$3:$A$42,$BE143,'BY HD'!AV$3:AV$42)</f>
        <v>0.20374262494291817</v>
      </c>
      <c r="CI143" s="211">
        <f>(DE143-SUMIF('BY HD'!$A$3:$A$42,$BE143,'BY HD'!S$3:S$42))*$BR143*SUMIF('BY HD'!$A$3:$A$42,$BE143,'BY HD'!$AR$3:$AR$42)+$BR143*SUMIF('BY HD'!$A$3:$A$42,$BE143,'BY HD'!AW$3:AW$42)</f>
        <v>0.11232777689310186</v>
      </c>
      <c r="CJ143" s="211">
        <f>(DF143-SUMIF('BY HD'!$A$3:$A$42,$BE143,'BY HD'!T$3:T$42))*$BR143*SUMIF('BY HD'!$A$3:$A$42,$BE143,'BY HD'!$AR$3:$AR$42)+$BR143*SUMIF('BY HD'!$A$3:$A$42,$BE143,'BY HD'!AX$3:AX$42)</f>
        <v>-7.3195250951499369E-2</v>
      </c>
      <c r="CK143" s="211">
        <f>(DG143-SUMIF('BY HD'!$A$3:$A$42,$BE143,'BY HD'!P$3:P$42))*$BR143*SUMIF('BY HD'!$A$3:$A$42,$BE143,'BY HD'!$AR$3:$AR$42)+$BR143*SUMIF('BY HD'!$A$3:$A$42,$BE143,'BY HD'!AY$3:AY$42)</f>
        <v>0.40523479637123494</v>
      </c>
      <c r="CL143" s="211">
        <f>(DH143-SUMIF('BY HD'!$A$3:$A$42,$BE143,'BY HD'!Q$3:Q$42))*$BR143*SUMIF('BY HD'!$A$3:$A$42,$BE143,'BY HD'!$AR$3:$AR$42)+$BR143*SUMIF('BY HD'!$A$3:$A$42,$BE143,'BY HD'!AZ$3:AZ$42)</f>
        <v>9.8252896030587387</v>
      </c>
      <c r="CM143" s="211">
        <f>(DI143-SUMIF('BY HD'!$A$3:$A$42,$BE143,'BY HD'!U$3:U$42))*$BR143*SUMIF('BY HD'!$A$3:$A$42,$BE143,'BY HD'!$AR$3:$AR$42)+$BR143*SUMIF('BY HD'!$A$3:$A$42,$BE143,'BY HD'!BA$3:BA$42)</f>
        <v>4.1397971674432238E-2</v>
      </c>
      <c r="CN143" s="211">
        <f>(DJ143-SUMIF('BY HD'!$A$3:$A$42,$BE143,'BY HD'!V$3:V$42))*$BR143*SUMIF('BY HD'!$A$3:$A$42,$BE143,'BY HD'!$AR$3:$AR$42)+$BR143*SUMIF('BY HD'!$A$3:$A$42,$BE143,'BY HD'!BB$3:BB$42)</f>
        <v>0</v>
      </c>
      <c r="CO143" s="211">
        <f t="shared" ref="CO143:CO145" si="143">BG143+BS143+CD143</f>
        <v>303.14884233737598</v>
      </c>
      <c r="CP143" s="211">
        <f t="shared" ref="CP143:CP145" si="144">BH143+BT143+CE143</f>
        <v>162.87765904211071</v>
      </c>
      <c r="CQ143" s="211">
        <f t="shared" si="134"/>
        <v>52.827681469658792</v>
      </c>
      <c r="CR143" s="211">
        <f t="shared" si="135"/>
        <v>0.24790645828293723</v>
      </c>
      <c r="CS143" s="211">
        <f t="shared" si="136"/>
        <v>3.0440313345464878</v>
      </c>
      <c r="CT143" s="211">
        <f t="shared" si="137"/>
        <v>1.4151243928658113</v>
      </c>
      <c r="CU143" s="211">
        <f t="shared" si="138"/>
        <v>-0.2705041882990194</v>
      </c>
      <c r="CV143" s="211">
        <f t="shared" si="139"/>
        <v>0.53897591804037936</v>
      </c>
      <c r="CW143" s="211">
        <f t="shared" si="140"/>
        <v>82.43836354670502</v>
      </c>
      <c r="CX143" s="211">
        <f t="shared" si="141"/>
        <v>2.9604363464855621E-2</v>
      </c>
      <c r="CY143" s="211">
        <f t="shared" si="142"/>
        <v>0</v>
      </c>
      <c r="DA143" s="211">
        <f t="shared" ref="DA143:DA145" si="145">BH143/$BG143</f>
        <v>0.54040404040404044</v>
      </c>
      <c r="DB143" s="211">
        <f t="shared" ref="DB143:DB145" si="146">BI143/$BG143</f>
        <v>0.19191919191919191</v>
      </c>
      <c r="DC143" s="211">
        <f t="shared" ref="DC143:DC145" si="147">BJ143/$BG143</f>
        <v>0</v>
      </c>
      <c r="DD143" s="211">
        <f t="shared" ref="DD143:DD145" si="148">BK143/$BG143</f>
        <v>1.0101010101010102E-2</v>
      </c>
      <c r="DE143" s="211">
        <f t="shared" ref="DE143:DE145" si="149">BL143/$BG143</f>
        <v>5.0505050505050509E-3</v>
      </c>
      <c r="DF143" s="211">
        <f t="shared" ref="DF143:DF145" si="150">BM143/$BG143</f>
        <v>0</v>
      </c>
      <c r="DG143" s="211">
        <f t="shared" ref="DG143:DG145" si="151">BN143/$BG143</f>
        <v>0</v>
      </c>
      <c r="DH143" s="211">
        <f t="shared" ref="DH143:DH145" si="152">BO143/$BG143</f>
        <v>0.25252525252525254</v>
      </c>
      <c r="DI143" s="211">
        <f t="shared" ref="DI143:DI145" si="153">BP143/$BG143</f>
        <v>0</v>
      </c>
      <c r="DJ143" s="211">
        <f t="shared" ref="DJ143:DJ145" si="154">BQ143/$BG143</f>
        <v>0</v>
      </c>
    </row>
    <row r="144" spans="46:114" ht="13.2" x14ac:dyDescent="0.25">
      <c r="AT144"/>
      <c r="AU144"/>
      <c r="BB144" s="211"/>
      <c r="BC144" s="211"/>
      <c r="BE144" s="211" t="s">
        <v>6061</v>
      </c>
      <c r="BF144" s="211" t="s">
        <v>5946</v>
      </c>
      <c r="BG144" s="211">
        <f>SUMIFS('Pres Converted'!S$2:S$651,'Pres Converted'!$D$2:$D$651,$BF144,'Pres Converted'!$C$2:$C$651,"ED",'Pres Converted'!$B$2:$B$651,$BE144)</f>
        <v>468</v>
      </c>
      <c r="BH144" s="211">
        <f>SUMIFS('Pres Converted'!I$2:I$651,'Pres Converted'!$D$2:$D$651,$BF144,'Pres Converted'!$C$2:$C$651,"ED",'Pres Converted'!$B$2:$B$651,$BE144)</f>
        <v>191</v>
      </c>
      <c r="BI144" s="211">
        <f>SUMIFS('Pres Converted'!J$2:J$651,'Pres Converted'!$D$2:$D$651,$BF144,'Pres Converted'!$C$2:$C$651,"ED",'Pres Converted'!$B$2:$B$651,$BE144)</f>
        <v>136</v>
      </c>
      <c r="BJ144" s="211">
        <f>SUMIFS('Pres Converted'!K$2:K$651,'Pres Converted'!$D$2:$D$651,$BF144,'Pres Converted'!$C$2:$C$651,"ED",'Pres Converted'!$B$2:$B$651,$BE144)</f>
        <v>0</v>
      </c>
      <c r="BK144" s="211">
        <f>SUMIFS('Pres Converted'!L$2:L$651,'Pres Converted'!$D$2:$D$651,$BF144,'Pres Converted'!$C$2:$C$651,"ED",'Pres Converted'!$B$2:$B$651,$BE144)</f>
        <v>1</v>
      </c>
      <c r="BL144" s="211">
        <f>SUMIFS('Pres Converted'!M$2:M$651,'Pres Converted'!$D$2:$D$651,$BF144,'Pres Converted'!$C$2:$C$651,"ED",'Pres Converted'!$B$2:$B$651,$BE144)</f>
        <v>0</v>
      </c>
      <c r="BM144" s="211">
        <f>SUMIFS('Pres Converted'!N$2:N$651,'Pres Converted'!$D$2:$D$651,$BF144,'Pres Converted'!$C$2:$C$651,"ED",'Pres Converted'!$B$2:$B$651,$BE144)</f>
        <v>3</v>
      </c>
      <c r="BN144" s="211">
        <f>SUMIFS('Pres Converted'!O$2:O$651,'Pres Converted'!$D$2:$D$651,$BF144,'Pres Converted'!$C$2:$C$651,"ED",'Pres Converted'!$B$2:$B$651,$BE144)</f>
        <v>0</v>
      </c>
      <c r="BO144" s="211">
        <f>SUMIFS('Pres Converted'!P$2:P$651,'Pres Converted'!$D$2:$D$651,$BF144,'Pres Converted'!$C$2:$C$651,"ED",'Pres Converted'!$B$2:$B$651,$BE144)</f>
        <v>137</v>
      </c>
      <c r="BP144" s="211">
        <f>SUMIFS('Pres Converted'!Q$2:Q$651,'Pres Converted'!$D$2:$D$651,$BF144,'Pres Converted'!$C$2:$C$651,"ED",'Pres Converted'!$B$2:$B$651,$BE144)</f>
        <v>0</v>
      </c>
      <c r="BQ144" s="211">
        <f>SUMIFS('Pres Converted'!R$2:R$651,'Pres Converted'!$D$2:$D$651,$BF144,'Pres Converted'!$C$2:$C$651,"ED",'Pres Converted'!$B$2:$B$651,$BE144)</f>
        <v>0</v>
      </c>
      <c r="BR144" s="211">
        <f>BG144/SUMIF('BY HD'!$A$3:$A$42,$BE144,'BY HD'!$B$3:$B$42)</f>
        <v>0.17199558985667035</v>
      </c>
      <c r="BS144" s="211">
        <f>$BR144*SUMIF('BY HD'!$A$3:$A$42,$BE144,'BY HD'!W$3:W$42)</f>
        <v>181.28335170893055</v>
      </c>
      <c r="BT144" s="211">
        <f>(DA144-SUMIF('BY HD'!$A$3:$A$42,$BE144,'BY HD'!M$3:M$42))*$BR144*SUMIF('BY HD'!$A$3:$A$42,$BE144,'BY HD'!$W$3:$W$42)+$BR144*SUMIF('BY HD'!$A$3:$A$42,$BE144,'BY HD'!X$3:X$42)</f>
        <v>73.960331400957969</v>
      </c>
      <c r="BU144" s="211">
        <f>(DB144-SUMIF('BY HD'!$A$3:$A$42,$BE144,'BY HD'!O$3:O$42))*$BR144*SUMIF('BY HD'!$A$3:$A$42,$BE144,'BY HD'!$W$3:$W$42)+$BR144*SUMIF('BY HD'!$A$3:$A$42,$BE144,'BY HD'!Y$3:Y$42)</f>
        <v>44.942031575232377</v>
      </c>
      <c r="BV144" s="211">
        <f>(DC144-SUMIF('BY HD'!$A$3:$A$42,$BE144,'BY HD'!N$3:N$42))*$BR144*SUMIF('BY HD'!$A$3:$A$42,$BE144,'BY HD'!$W$3:$W$42)+$BR144*SUMIF('BY HD'!$A$3:$A$42,$BE144,'BY HD'!Z$3:Z$42)</f>
        <v>0.31611537849070509</v>
      </c>
      <c r="BW144" s="211">
        <f>(DD144-SUMIF('BY HD'!$A$3:$A$42,$BE144,'BY HD'!R$3:R$42))*$BR144*SUMIF('BY HD'!$A$3:$A$42,$BE144,'BY HD'!$W$3:$W$42)+$BR144*SUMIF('BY HD'!$A$3:$A$42,$BE144,'BY HD'!AA$3:AA$42)</f>
        <v>0.54234957233684522</v>
      </c>
      <c r="BX144" s="211">
        <f>(DE144-SUMIF('BY HD'!$A$3:$A$42,$BE144,'BY HD'!S$3:S$42))*$BR144*SUMIF('BY HD'!$A$3:$A$42,$BE144,'BY HD'!$W$3:$W$42)+$BR144*SUMIF('BY HD'!$A$3:$A$42,$BE144,'BY HD'!AB$3:AB$42)</f>
        <v>-0.19987139107930602</v>
      </c>
      <c r="BY144" s="211">
        <f>(DF144-SUMIF('BY HD'!$A$3:$A$42,$BE144,'BY HD'!T$3:T$42))*$BR144*SUMIF('BY HD'!$A$3:$A$42,$BE144,'BY HD'!$W$3:$W$42)+$BR144*SUMIF('BY HD'!$A$3:$A$42,$BE144,'BY HD'!AC$3:AC$42)</f>
        <v>0.69570618817989205</v>
      </c>
      <c r="BZ144" s="211">
        <f>(DG144-SUMIF('BY HD'!$A$3:$A$42,$BE144,'BY HD'!P$3:P$42))*$BR144*SUMIF('BY HD'!$A$3:$A$42,$BE144,'BY HD'!$W$3:$W$42)+$BR144*SUMIF('BY HD'!$A$3:$A$42,$BE144,'BY HD'!AD$3:AD$42)</f>
        <v>0.31611537849070509</v>
      </c>
      <c r="CA144" s="211">
        <f>(DH144-SUMIF('BY HD'!$A$3:$A$42,$BE144,'BY HD'!Q$3:Q$42))*$BR144*SUMIF('BY HD'!$A$3:$A$42,$BE144,'BY HD'!$W$3:$W$42)+$BR144*SUMIF('BY HD'!$A$3:$A$42,$BE144,'BY HD'!AE$3:AE$42)</f>
        <v>60.73844940754401</v>
      </c>
      <c r="CB144" s="211">
        <f>(DI144-SUMIF('BY HD'!$A$3:$A$42,$BE144,'BY HD'!U$3:U$42))*$BR144*SUMIF('BY HD'!$A$3:$A$42,$BE144,'BY HD'!$W$3:$W$42)+$BR144*SUMIF('BY HD'!$A$3:$A$42,$BE144,'BY HD'!AF$3:AF$42)</f>
        <v>-2.7875801222635666E-2</v>
      </c>
      <c r="CC144" s="211">
        <f>(DJ144-SUMIF('BY HD'!$A$3:$A$42,$BE144,'BY HD'!V$3:V$42))*$BR144*SUMIF('BY HD'!$A$3:$A$42,$BE144,'BY HD'!$W$3:$W$42)+$BR144*SUMIF('BY HD'!$A$3:$A$42,$BE144,'BY HD'!AG$3:AG$42)</f>
        <v>0</v>
      </c>
      <c r="CD144" s="211">
        <f>$BR144*SUMIF('BY HD'!$A$3:$A$42,$BE144,'BY HD'!AR$3:AR$42)</f>
        <v>67.250275633958111</v>
      </c>
      <c r="CE144" s="211">
        <f>(DA144-SUMIF('BY HD'!$A$3:$A$42,$BE144,'BY HD'!M$3:M$42))*$BR144*SUMIF('BY HD'!$A$3:$A$42,$BE144,'BY HD'!$AR$3:$AR$42)+$BR144*SUMIF('BY HD'!$A$3:$A$42,$BE144,'BY HD'!AS$3:AS$42)</f>
        <v>25.237018055898282</v>
      </c>
      <c r="CF144" s="211">
        <f>(DB144-SUMIF('BY HD'!$A$3:$A$42,$BE144,'BY HD'!O$3:O$42))*$BR144*SUMIF('BY HD'!$A$3:$A$42,$BE144,'BY HD'!$AR$3:$AR$42)+$BR144*SUMIF('BY HD'!$A$3:$A$42,$BE144,'BY HD'!AT$3:AT$42)</f>
        <v>14.630289872513472</v>
      </c>
      <c r="CG144" s="211">
        <f>(DC144-SUMIF('BY HD'!$A$3:$A$42,$BE144,'BY HD'!N$3:N$42))*$BR144*SUMIF('BY HD'!$A$3:$A$42,$BE144,'BY HD'!$AR$3:$AR$42)+$BR144*SUMIF('BY HD'!$A$3:$A$42,$BE144,'BY HD'!AU$3:AU$42)</f>
        <v>0.26984534108714653</v>
      </c>
      <c r="CH144" s="211">
        <f>(DD144-SUMIF('BY HD'!$A$3:$A$42,$BE144,'BY HD'!R$3:R$42))*$BR144*SUMIF('BY HD'!$A$3:$A$42,$BE144,'BY HD'!$AR$3:$AR$42)+$BR144*SUMIF('BY HD'!$A$3:$A$42,$BE144,'BY HD'!AV$3:AV$42)</f>
        <v>-5.4025066178487631E-2</v>
      </c>
      <c r="CI144" s="211">
        <f>(DE144-SUMIF('BY HD'!$A$3:$A$42,$BE144,'BY HD'!S$3:S$42))*$BR144*SUMIF('BY HD'!$A$3:$A$42,$BE144,'BY HD'!$AR$3:$AR$42)+$BR144*SUMIF('BY HD'!$A$3:$A$42,$BE144,'BY HD'!AW$3:AW$42)</f>
        <v>-7.4145838626194172E-2</v>
      </c>
      <c r="CJ144" s="211">
        <f>(DF144-SUMIF('BY HD'!$A$3:$A$42,$BE144,'BY HD'!T$3:T$42))*$BR144*SUMIF('BY HD'!$A$3:$A$42,$BE144,'BY HD'!$AR$3:$AR$42)+$BR144*SUMIF('BY HD'!$A$3:$A$42,$BE144,'BY HD'!AX$3:AX$42)</f>
        <v>0.25808455367963734</v>
      </c>
      <c r="CK144" s="211">
        <f>(DG144-SUMIF('BY HD'!$A$3:$A$42,$BE144,'BY HD'!P$3:P$42))*$BR144*SUMIF('BY HD'!$A$3:$A$42,$BE144,'BY HD'!$AR$3:$AR$42)+$BR144*SUMIF('BY HD'!$A$3:$A$42,$BE144,'BY HD'!AY$3:AY$42)</f>
        <v>0.95782770051382804</v>
      </c>
      <c r="CL144" s="211">
        <f>(DH144-SUMIF('BY HD'!$A$3:$A$42,$BE144,'BY HD'!Q$3:Q$42))*$BR144*SUMIF('BY HD'!$A$3:$A$42,$BE144,'BY HD'!$AR$3:$AR$42)+$BR144*SUMIF('BY HD'!$A$3:$A$42,$BE144,'BY HD'!AZ$3:AZ$42)</f>
        <v>25.927531263839946</v>
      </c>
      <c r="CM144" s="211">
        <f>(DI144-SUMIF('BY HD'!$A$3:$A$42,$BE144,'BY HD'!U$3:U$42))*$BR144*SUMIF('BY HD'!$A$3:$A$42,$BE144,'BY HD'!$AR$3:$AR$42)+$BR144*SUMIF('BY HD'!$A$3:$A$42,$BE144,'BY HD'!BA$3:BA$42)</f>
        <v>9.7849751230476179E-2</v>
      </c>
      <c r="CN144" s="211">
        <f>(DJ144-SUMIF('BY HD'!$A$3:$A$42,$BE144,'BY HD'!V$3:V$42))*$BR144*SUMIF('BY HD'!$A$3:$A$42,$BE144,'BY HD'!$AR$3:$AR$42)+$BR144*SUMIF('BY HD'!$A$3:$A$42,$BE144,'BY HD'!BB$3:BB$42)</f>
        <v>0</v>
      </c>
      <c r="CO144" s="211">
        <f t="shared" si="143"/>
        <v>716.53362734288874</v>
      </c>
      <c r="CP144" s="211">
        <f t="shared" si="144"/>
        <v>290.19734945685622</v>
      </c>
      <c r="CQ144" s="211">
        <f t="shared" si="134"/>
        <v>195.57232144774585</v>
      </c>
      <c r="CR144" s="211">
        <f t="shared" si="135"/>
        <v>0.58596071957785156</v>
      </c>
      <c r="CS144" s="211">
        <f t="shared" si="136"/>
        <v>1.4883245061583577</v>
      </c>
      <c r="CT144" s="211">
        <f t="shared" si="137"/>
        <v>-0.27401722970550019</v>
      </c>
      <c r="CU144" s="211">
        <f t="shared" si="138"/>
        <v>3.9537907418595295</v>
      </c>
      <c r="CV144" s="211">
        <f t="shared" si="139"/>
        <v>1.2739430790045332</v>
      </c>
      <c r="CW144" s="211">
        <f t="shared" si="140"/>
        <v>223.66598067138395</v>
      </c>
      <c r="CX144" s="211">
        <f t="shared" si="141"/>
        <v>6.9973950007840513E-2</v>
      </c>
      <c r="CY144" s="211">
        <f t="shared" si="142"/>
        <v>0</v>
      </c>
      <c r="DA144" s="211">
        <f t="shared" si="145"/>
        <v>0.40811965811965811</v>
      </c>
      <c r="DB144" s="211">
        <f t="shared" si="146"/>
        <v>0.29059829059829062</v>
      </c>
      <c r="DC144" s="211">
        <f t="shared" si="147"/>
        <v>0</v>
      </c>
      <c r="DD144" s="211">
        <f t="shared" si="148"/>
        <v>2.136752136752137E-3</v>
      </c>
      <c r="DE144" s="211">
        <f t="shared" si="149"/>
        <v>0</v>
      </c>
      <c r="DF144" s="211">
        <f t="shared" si="150"/>
        <v>6.41025641025641E-3</v>
      </c>
      <c r="DG144" s="211">
        <f t="shared" si="151"/>
        <v>0</v>
      </c>
      <c r="DH144" s="211">
        <f t="shared" si="152"/>
        <v>0.29273504273504275</v>
      </c>
      <c r="DI144" s="211">
        <f t="shared" si="153"/>
        <v>0</v>
      </c>
      <c r="DJ144" s="211">
        <f t="shared" si="154"/>
        <v>0</v>
      </c>
    </row>
    <row r="145" spans="46:114" ht="13.2" x14ac:dyDescent="0.25">
      <c r="AT145"/>
      <c r="AU145"/>
      <c r="BB145" s="221"/>
      <c r="BC145" s="212"/>
      <c r="BE145" s="221" t="s">
        <v>6061</v>
      </c>
      <c r="BF145" s="212" t="s">
        <v>5941</v>
      </c>
      <c r="BG145" s="211">
        <f>SUMIFS('Pres Converted'!S$2:S$651,'Pres Converted'!$D$2:$D$651,$BF145,'Pres Converted'!$C$2:$C$651,"ED",'Pres Converted'!$B$2:$B$651,$BE145)</f>
        <v>250</v>
      </c>
      <c r="BH145" s="211">
        <f>SUMIFS('Pres Converted'!I$2:I$651,'Pres Converted'!$D$2:$D$651,$BF145,'Pres Converted'!$C$2:$C$651,"ED",'Pres Converted'!$B$2:$B$651,$BE145)</f>
        <v>151</v>
      </c>
      <c r="BI145" s="211">
        <f>SUMIFS('Pres Converted'!J$2:J$651,'Pres Converted'!$D$2:$D$651,$BF145,'Pres Converted'!$C$2:$C$651,"ED",'Pres Converted'!$B$2:$B$651,$BE145)</f>
        <v>77</v>
      </c>
      <c r="BJ145" s="211">
        <f>SUMIFS('Pres Converted'!K$2:K$651,'Pres Converted'!$D$2:$D$651,$BF145,'Pres Converted'!$C$2:$C$651,"ED",'Pres Converted'!$B$2:$B$651,$BE145)</f>
        <v>0</v>
      </c>
      <c r="BK145" s="211">
        <f>SUMIFS('Pres Converted'!L$2:L$651,'Pres Converted'!$D$2:$D$651,$BF145,'Pres Converted'!$C$2:$C$651,"ED",'Pres Converted'!$B$2:$B$651,$BE145)</f>
        <v>0</v>
      </c>
      <c r="BL145" s="211">
        <f>SUMIFS('Pres Converted'!M$2:M$651,'Pres Converted'!$D$2:$D$651,$BF145,'Pres Converted'!$C$2:$C$651,"ED",'Pres Converted'!$B$2:$B$651,$BE145)</f>
        <v>0</v>
      </c>
      <c r="BM145" s="211">
        <f>SUMIFS('Pres Converted'!N$2:N$651,'Pres Converted'!$D$2:$D$651,$BF145,'Pres Converted'!$C$2:$C$651,"ED",'Pres Converted'!$B$2:$B$651,$BE145)</f>
        <v>2</v>
      </c>
      <c r="BN145" s="211">
        <f>SUMIFS('Pres Converted'!O$2:O$651,'Pres Converted'!$D$2:$D$651,$BF145,'Pres Converted'!$C$2:$C$651,"ED",'Pres Converted'!$B$2:$B$651,$BE145)</f>
        <v>1</v>
      </c>
      <c r="BO145" s="211">
        <f>SUMIFS('Pres Converted'!P$2:P$651,'Pres Converted'!$D$2:$D$651,$BF145,'Pres Converted'!$C$2:$C$651,"ED",'Pres Converted'!$B$2:$B$651,$BE145)</f>
        <v>19</v>
      </c>
      <c r="BP145" s="211">
        <f>SUMIFS('Pres Converted'!Q$2:Q$651,'Pres Converted'!$D$2:$D$651,$BF145,'Pres Converted'!$C$2:$C$651,"ED",'Pres Converted'!$B$2:$B$651,$BE145)</f>
        <v>0</v>
      </c>
      <c r="BQ145" s="211">
        <f>SUMIFS('Pres Converted'!R$2:R$651,'Pres Converted'!$D$2:$D$651,$BF145,'Pres Converted'!$C$2:$C$651,"ED",'Pres Converted'!$B$2:$B$651,$BE145)</f>
        <v>0</v>
      </c>
      <c r="BR145" s="211">
        <f>BG145/SUMIF('BY HD'!$A$3:$A$42,$BE145,'BY HD'!$B$3:$B$42)</f>
        <v>9.1877986034546125E-2</v>
      </c>
      <c r="BS145" s="211">
        <f>$BR145*SUMIF('BY HD'!$A$3:$A$42,$BE145,'BY HD'!W$3:W$42)</f>
        <v>96.839397280411617</v>
      </c>
      <c r="BT145" s="211">
        <f>(DA145-SUMIF('BY HD'!$A$3:$A$42,$BE145,'BY HD'!M$3:M$42))*$BR145*SUMIF('BY HD'!$A$3:$A$42,$BE145,'BY HD'!$W$3:$W$42)+$BR145*SUMIF('BY HD'!$A$3:$A$42,$BE145,'BY HD'!X$3:X$42)</f>
        <v>58.477658285746543</v>
      </c>
      <c r="BU145" s="211">
        <f>(DB145-SUMIF('BY HD'!$A$3:$A$42,$BE145,'BY HD'!O$3:O$42))*$BR145*SUMIF('BY HD'!$A$3:$A$42,$BE145,'BY HD'!$W$3:$W$42)+$BR145*SUMIF('BY HD'!$A$3:$A$42,$BE145,'BY HD'!Y$3:Y$42)</f>
        <v>25.692666549700352</v>
      </c>
      <c r="BV145" s="211">
        <f>(DC145-SUMIF('BY HD'!$A$3:$A$42,$BE145,'BY HD'!N$3:N$42))*$BR145*SUMIF('BY HD'!$A$3:$A$42,$BE145,'BY HD'!$W$3:$W$42)+$BR145*SUMIF('BY HD'!$A$3:$A$42,$BE145,'BY HD'!Z$3:Z$42)</f>
        <v>0.16886505261255613</v>
      </c>
      <c r="BW145" s="211">
        <f>(DD145-SUMIF('BY HD'!$A$3:$A$42,$BE145,'BY HD'!R$3:R$42))*$BR145*SUMIF('BY HD'!$A$3:$A$42,$BE145,'BY HD'!$W$3:$W$42)+$BR145*SUMIF('BY HD'!$A$3:$A$42,$BE145,'BY HD'!AA$3:AA$42)</f>
        <v>8.2794862828631743E-2</v>
      </c>
      <c r="BX145" s="211">
        <f>(DE145-SUMIF('BY HD'!$A$3:$A$42,$BE145,'BY HD'!S$3:S$42))*$BR145*SUMIF('BY HD'!$A$3:$A$42,$BE145,'BY HD'!$W$3:$W$42)+$BR145*SUMIF('BY HD'!$A$3:$A$42,$BE145,'BY HD'!AB$3:AB$42)</f>
        <v>-0.10676890549108227</v>
      </c>
      <c r="BY145" s="211">
        <f>(DF145-SUMIF('BY HD'!$A$3:$A$42,$BE145,'BY HD'!T$3:T$42))*$BR145*SUMIF('BY HD'!$A$3:$A$42,$BE145,'BY HD'!$W$3:$W$42)+$BR145*SUMIF('BY HD'!$A$3:$A$42,$BE145,'BY HD'!AC$3:AC$42)</f>
        <v>0.52558773209743437</v>
      </c>
      <c r="BZ145" s="211">
        <f>(DG145-SUMIF('BY HD'!$A$3:$A$42,$BE145,'BY HD'!P$3:P$42))*$BR145*SUMIF('BY HD'!$A$3:$A$42,$BE145,'BY HD'!$W$3:$W$42)+$BR145*SUMIF('BY HD'!$A$3:$A$42,$BE145,'BY HD'!AD$3:AD$42)</f>
        <v>0.55622264173420266</v>
      </c>
      <c r="CA145" s="211">
        <f>(DH145-SUMIF('BY HD'!$A$3:$A$42,$BE145,'BY HD'!Q$3:Q$42))*$BR145*SUMIF('BY HD'!$A$3:$A$42,$BE145,'BY HD'!$W$3:$W$42)+$BR145*SUMIF('BY HD'!$A$3:$A$42,$BE145,'BY HD'!AE$3:AE$42)</f>
        <v>11.457261980639512</v>
      </c>
      <c r="CB145" s="211">
        <f>(DI145-SUMIF('BY HD'!$A$3:$A$42,$BE145,'BY HD'!U$3:U$42))*$BR145*SUMIF('BY HD'!$A$3:$A$42,$BE145,'BY HD'!$W$3:$W$42)+$BR145*SUMIF('BY HD'!$A$3:$A$42,$BE145,'BY HD'!AF$3:AF$42)</f>
        <v>-1.4890919456536145E-2</v>
      </c>
      <c r="CC145" s="211">
        <f>(DJ145-SUMIF('BY HD'!$A$3:$A$42,$BE145,'BY HD'!V$3:V$42))*$BR145*SUMIF('BY HD'!$A$3:$A$42,$BE145,'BY HD'!$W$3:$W$42)+$BR145*SUMIF('BY HD'!$A$3:$A$42,$BE145,'BY HD'!AG$3:AG$42)</f>
        <v>0</v>
      </c>
      <c r="CD145" s="211">
        <f>$BR145*SUMIF('BY HD'!$A$3:$A$42,$BE145,'BY HD'!AR$3:AR$42)</f>
        <v>35.924292539507533</v>
      </c>
      <c r="CE145" s="211">
        <f>(DA145-SUMIF('BY HD'!$A$3:$A$42,$BE145,'BY HD'!M$3:M$42))*$BR145*SUMIF('BY HD'!$A$3:$A$42,$BE145,'BY HD'!$AR$3:$AR$42)+$BR145*SUMIF('BY HD'!$A$3:$A$42,$BE145,'BY HD'!AS$3:AS$42)</f>
        <v>20.518175768496377</v>
      </c>
      <c r="CF145" s="211">
        <f>(DB145-SUMIF('BY HD'!$A$3:$A$42,$BE145,'BY HD'!O$3:O$42))*$BR145*SUMIF('BY HD'!$A$3:$A$42,$BE145,'BY HD'!$AR$3:$AR$42)+$BR145*SUMIF('BY HD'!$A$3:$A$42,$BE145,'BY HD'!AT$3:AT$42)</f>
        <v>8.4404698858335827</v>
      </c>
      <c r="CG145" s="211">
        <f>(DC145-SUMIF('BY HD'!$A$3:$A$42,$BE145,'BY HD'!N$3:N$42))*$BR145*SUMIF('BY HD'!$A$3:$A$42,$BE145,'BY HD'!$AR$3:$AR$42)+$BR145*SUMIF('BY HD'!$A$3:$A$42,$BE145,'BY HD'!AU$3:AU$42)</f>
        <v>0.14414815229014238</v>
      </c>
      <c r="CH145" s="211">
        <f>(DD145-SUMIF('BY HD'!$A$3:$A$42,$BE145,'BY HD'!R$3:R$42))*$BR145*SUMIF('BY HD'!$A$3:$A$42,$BE145,'BY HD'!$AR$3:$AR$42)+$BR145*SUMIF('BY HD'!$A$3:$A$42,$BE145,'BY HD'!AV$3:AV$42)</f>
        <v>-0.10562085274386633</v>
      </c>
      <c r="CI145" s="211">
        <f>(DE145-SUMIF('BY HD'!$A$3:$A$42,$BE145,'BY HD'!S$3:S$42))*$BR145*SUMIF('BY HD'!$A$3:$A$42,$BE145,'BY HD'!$AR$3:$AR$42)+$BR145*SUMIF('BY HD'!$A$3:$A$42,$BE145,'BY HD'!AW$3:AW$42)</f>
        <v>-3.9607819778949872E-2</v>
      </c>
      <c r="CJ145" s="211">
        <f>(DF145-SUMIF('BY HD'!$A$3:$A$42,$BE145,'BY HD'!T$3:T$42))*$BR145*SUMIF('BY HD'!$A$3:$A$42,$BE145,'BY HD'!$AR$3:$AR$42)+$BR145*SUMIF('BY HD'!$A$3:$A$42,$BE145,'BY HD'!AX$3:AX$42)</f>
        <v>0.19497609416517728</v>
      </c>
      <c r="CK145" s="211">
        <f>(DG145-SUMIF('BY HD'!$A$3:$A$42,$BE145,'BY HD'!P$3:P$42))*$BR145*SUMIF('BY HD'!$A$3:$A$42,$BE145,'BY HD'!$AR$3:$AR$42)+$BR145*SUMIF('BY HD'!$A$3:$A$42,$BE145,'BY HD'!AY$3:AY$42)</f>
        <v>0.65535726658635707</v>
      </c>
      <c r="CL145" s="211">
        <f>(DH145-SUMIF('BY HD'!$A$3:$A$42,$BE145,'BY HD'!Q$3:Q$42))*$BR145*SUMIF('BY HD'!$A$3:$A$42,$BE145,'BY HD'!$AR$3:$AR$42)+$BR145*SUMIF('BY HD'!$A$3:$A$42,$BE145,'BY HD'!AZ$3:AZ$42)</f>
        <v>6.064123878403116</v>
      </c>
      <c r="CM145" s="211">
        <f>(DI145-SUMIF('BY HD'!$A$3:$A$42,$BE145,'BY HD'!U$3:U$42))*$BR145*SUMIF('BY HD'!$A$3:$A$42,$BE145,'BY HD'!$AR$3:$AR$42)+$BR145*SUMIF('BY HD'!$A$3:$A$42,$BE145,'BY HD'!BA$3:BA$42)</f>
        <v>5.2270166255596252E-2</v>
      </c>
      <c r="CN145" s="211">
        <f>(DJ145-SUMIF('BY HD'!$A$3:$A$42,$BE145,'BY HD'!V$3:V$42))*$BR145*SUMIF('BY HD'!$A$3:$A$42,$BE145,'BY HD'!$AR$3:$AR$42)+$BR145*SUMIF('BY HD'!$A$3:$A$42,$BE145,'BY HD'!BB$3:BB$42)</f>
        <v>0</v>
      </c>
      <c r="CO145" s="211">
        <f t="shared" si="143"/>
        <v>382.76368981991914</v>
      </c>
      <c r="CP145" s="211">
        <f t="shared" si="144"/>
        <v>229.99583405424292</v>
      </c>
      <c r="CQ145" s="211">
        <f t="shared" si="134"/>
        <v>111.13313643553394</v>
      </c>
      <c r="CR145" s="211">
        <f t="shared" si="135"/>
        <v>0.31301320490269852</v>
      </c>
      <c r="CS145" s="211">
        <f t="shared" si="136"/>
        <v>-2.2825989915234587E-2</v>
      </c>
      <c r="CT145" s="211">
        <f t="shared" si="137"/>
        <v>-0.14637672527003215</v>
      </c>
      <c r="CU145" s="211">
        <f t="shared" si="138"/>
        <v>2.7205638262626115</v>
      </c>
      <c r="CV145" s="211">
        <f t="shared" si="139"/>
        <v>2.2115799083205596</v>
      </c>
      <c r="CW145" s="211">
        <f t="shared" si="140"/>
        <v>36.521385859042624</v>
      </c>
      <c r="CX145" s="211">
        <f t="shared" si="141"/>
        <v>3.7379246799060108E-2</v>
      </c>
      <c r="CY145" s="211">
        <f t="shared" si="142"/>
        <v>0</v>
      </c>
      <c r="DA145" s="211">
        <f t="shared" si="145"/>
        <v>0.60399999999999998</v>
      </c>
      <c r="DB145" s="211">
        <f t="shared" si="146"/>
        <v>0.308</v>
      </c>
      <c r="DC145" s="211">
        <f t="shared" si="147"/>
        <v>0</v>
      </c>
      <c r="DD145" s="211">
        <f t="shared" si="148"/>
        <v>0</v>
      </c>
      <c r="DE145" s="211">
        <f t="shared" si="149"/>
        <v>0</v>
      </c>
      <c r="DF145" s="211">
        <f t="shared" si="150"/>
        <v>8.0000000000000002E-3</v>
      </c>
      <c r="DG145" s="211">
        <f t="shared" si="151"/>
        <v>4.0000000000000001E-3</v>
      </c>
      <c r="DH145" s="211">
        <f t="shared" si="152"/>
        <v>7.5999999999999998E-2</v>
      </c>
      <c r="DI145" s="211">
        <f t="shared" si="153"/>
        <v>0</v>
      </c>
      <c r="DJ145" s="211">
        <f t="shared" si="154"/>
        <v>0</v>
      </c>
    </row>
    <row r="146" spans="46:114" ht="13.2" x14ac:dyDescent="0.25">
      <c r="AT146"/>
      <c r="AU146"/>
      <c r="BE146" s="211"/>
      <c r="BF146" s="211"/>
      <c r="BG146" s="211"/>
      <c r="BH146" s="211"/>
      <c r="BI146" s="211"/>
      <c r="BJ146" s="211"/>
      <c r="BK146" s="211"/>
      <c r="BL146" s="211"/>
      <c r="BM146" s="211"/>
      <c r="BN146" s="211"/>
      <c r="BO146" s="211"/>
      <c r="BP146" s="211"/>
      <c r="BQ146" s="211"/>
      <c r="BR146" s="211"/>
      <c r="BS146" s="211"/>
      <c r="BT146" s="211"/>
      <c r="BU146" s="211"/>
      <c r="BV146" s="211"/>
      <c r="BW146" s="211"/>
      <c r="BX146" s="211"/>
      <c r="BY146" s="211"/>
      <c r="BZ146" s="211"/>
      <c r="CA146" s="211"/>
      <c r="CB146" s="211"/>
      <c r="CC146" s="211"/>
      <c r="CF146" s="211"/>
      <c r="CG146" s="211"/>
      <c r="CH146" s="211"/>
      <c r="CI146" s="211"/>
      <c r="CJ146" s="211"/>
      <c r="CK146" s="211"/>
      <c r="CL146" s="211"/>
      <c r="CO146" s="211"/>
      <c r="CP146" s="211"/>
      <c r="CQ146" s="211"/>
      <c r="CR146" s="211"/>
      <c r="CS146" s="211"/>
      <c r="CT146" s="211"/>
      <c r="CU146" s="211"/>
      <c r="CV146" s="211"/>
      <c r="CW146" s="211"/>
      <c r="CX146" s="211"/>
      <c r="DA146" s="211"/>
      <c r="DB146" s="211"/>
      <c r="DC146" s="211"/>
      <c r="DD146" s="211"/>
      <c r="DE146" s="211"/>
      <c r="DF146" s="211"/>
      <c r="DG146" s="211"/>
      <c r="DH146" s="211"/>
    </row>
    <row r="147" spans="46:114" ht="13.2" x14ac:dyDescent="0.25">
      <c r="AT147"/>
      <c r="AU147"/>
      <c r="BE147" s="211" t="s">
        <v>5968</v>
      </c>
      <c r="BF147" s="211"/>
      <c r="BG147" s="211">
        <f t="shared" ref="BG147:CY147" si="155">SUM(BG78:BG145)</f>
        <v>193276</v>
      </c>
      <c r="BH147" s="211">
        <f t="shared" si="155"/>
        <v>77101</v>
      </c>
      <c r="BI147" s="211">
        <f t="shared" si="155"/>
        <v>59973</v>
      </c>
      <c r="BJ147" s="211">
        <f t="shared" si="155"/>
        <v>246</v>
      </c>
      <c r="BK147" s="211">
        <f t="shared" si="155"/>
        <v>1065</v>
      </c>
      <c r="BL147" s="211">
        <f t="shared" si="155"/>
        <v>351</v>
      </c>
      <c r="BM147" s="211">
        <f t="shared" si="155"/>
        <v>374</v>
      </c>
      <c r="BN147" s="211">
        <f t="shared" si="155"/>
        <v>1061</v>
      </c>
      <c r="BO147" s="211">
        <f t="shared" si="155"/>
        <v>52534</v>
      </c>
      <c r="BP147" s="211">
        <f t="shared" si="155"/>
        <v>308</v>
      </c>
      <c r="BQ147" s="211">
        <f t="shared" si="155"/>
        <v>263</v>
      </c>
      <c r="BR147" s="211">
        <f t="shared" si="155"/>
        <v>39.999999999999993</v>
      </c>
      <c r="BS147" s="211">
        <f t="shared" si="155"/>
        <v>36239.000000000007</v>
      </c>
      <c r="BT147" s="211">
        <f t="shared" si="155"/>
        <v>14831.999999999996</v>
      </c>
      <c r="BU147" s="211">
        <f t="shared" si="155"/>
        <v>11183.000000000004</v>
      </c>
      <c r="BV147" s="211">
        <f t="shared" si="155"/>
        <v>41</v>
      </c>
      <c r="BW147" s="211">
        <f t="shared" si="155"/>
        <v>161.99999999999994</v>
      </c>
      <c r="BX147" s="211">
        <f t="shared" si="155"/>
        <v>35.000000000000014</v>
      </c>
      <c r="BY147" s="211">
        <f t="shared" si="155"/>
        <v>35.999999999999993</v>
      </c>
      <c r="BZ147" s="211">
        <f t="shared" si="155"/>
        <v>191.99999999999991</v>
      </c>
      <c r="CA147" s="211">
        <f t="shared" si="155"/>
        <v>9665</v>
      </c>
      <c r="CB147" s="211">
        <f t="shared" si="155"/>
        <v>40</v>
      </c>
      <c r="CC147" s="211">
        <f t="shared" si="155"/>
        <v>52.999999999999986</v>
      </c>
      <c r="CD147" s="211">
        <f t="shared" si="155"/>
        <v>28932.999999999996</v>
      </c>
      <c r="CE147" s="211">
        <f t="shared" si="155"/>
        <v>10039.000000000002</v>
      </c>
      <c r="CF147" s="211">
        <f t="shared" si="155"/>
        <v>7115.9999999999973</v>
      </c>
      <c r="CG147" s="211">
        <f t="shared" si="155"/>
        <v>43</v>
      </c>
      <c r="CH147" s="211">
        <f t="shared" si="155"/>
        <v>152</v>
      </c>
      <c r="CI147" s="211">
        <f t="shared" si="155"/>
        <v>46.999999999999986</v>
      </c>
      <c r="CJ147" s="211">
        <f t="shared" si="155"/>
        <v>58.999999999999993</v>
      </c>
      <c r="CK147" s="211">
        <f t="shared" si="155"/>
        <v>125.00000000000003</v>
      </c>
      <c r="CL147" s="211">
        <f t="shared" si="155"/>
        <v>11274</v>
      </c>
      <c r="CM147" s="211">
        <f t="shared" si="155"/>
        <v>29</v>
      </c>
      <c r="CN147" s="211">
        <f t="shared" si="155"/>
        <v>49.000000000000007</v>
      </c>
      <c r="CO147" s="211">
        <f t="shared" si="155"/>
        <v>258447.99999999991</v>
      </c>
      <c r="CP147" s="211">
        <f t="shared" si="155"/>
        <v>101972.00000000001</v>
      </c>
      <c r="CQ147" s="211">
        <f t="shared" si="155"/>
        <v>78272.000000000015</v>
      </c>
      <c r="CR147" s="211">
        <f t="shared" si="155"/>
        <v>330</v>
      </c>
      <c r="CS147" s="211">
        <f t="shared" si="155"/>
        <v>1379</v>
      </c>
      <c r="CT147" s="211">
        <f t="shared" si="155"/>
        <v>432.99999999999994</v>
      </c>
      <c r="CU147" s="211">
        <f t="shared" si="155"/>
        <v>468.99999999999983</v>
      </c>
      <c r="CV147" s="211">
        <f t="shared" si="155"/>
        <v>1378</v>
      </c>
      <c r="CW147" s="211">
        <f t="shared" si="155"/>
        <v>73472.999999999971</v>
      </c>
      <c r="CX147" s="211">
        <f t="shared" si="155"/>
        <v>376.99999999999983</v>
      </c>
      <c r="CY147" s="211">
        <f t="shared" si="155"/>
        <v>365</v>
      </c>
      <c r="CZ147" s="211"/>
      <c r="DA147" s="211">
        <f t="shared" ref="DA147:DJ147" si="156">BH147/$BG147</f>
        <v>0.3989165752602496</v>
      </c>
      <c r="DB147" s="211">
        <f t="shared" si="156"/>
        <v>0.31029719158095159</v>
      </c>
      <c r="DC147" s="211">
        <f t="shared" si="156"/>
        <v>1.2727912415405947E-3</v>
      </c>
      <c r="DD147" s="211">
        <f t="shared" si="156"/>
        <v>5.5102547652062335E-3</v>
      </c>
      <c r="DE147" s="211">
        <f t="shared" si="156"/>
        <v>1.8160557958567024E-3</v>
      </c>
      <c r="DF147" s="211">
        <f t="shared" si="156"/>
        <v>1.9350566029926117E-3</v>
      </c>
      <c r="DG147" s="211">
        <f t="shared" si="156"/>
        <v>5.4895589726608584E-3</v>
      </c>
      <c r="DH147" s="211">
        <f t="shared" si="156"/>
        <v>0.27180819139468948</v>
      </c>
      <c r="DI147" s="211">
        <f t="shared" si="156"/>
        <v>1.5935760259939153E-3</v>
      </c>
      <c r="DJ147" s="211">
        <f t="shared" si="156"/>
        <v>1.3607483598584407E-3</v>
      </c>
    </row>
    <row r="148" spans="46:114" ht="13.2" x14ac:dyDescent="0.25">
      <c r="AT148"/>
      <c r="AU148"/>
    </row>
    <row r="149" spans="46:114" ht="13.2" x14ac:dyDescent="0.25">
      <c r="AT149"/>
      <c r="AU149"/>
    </row>
    <row r="150" spans="46:114" ht="13.2" x14ac:dyDescent="0.25">
      <c r="AT150"/>
      <c r="AU150"/>
    </row>
    <row r="151" spans="46:114" ht="13.2" x14ac:dyDescent="0.25">
      <c r="AT151"/>
      <c r="AU151"/>
    </row>
    <row r="152" spans="46:114" ht="13.2" x14ac:dyDescent="0.25">
      <c r="AT152"/>
      <c r="AU152"/>
    </row>
    <row r="153" spans="46:114" ht="13.2" x14ac:dyDescent="0.25">
      <c r="AT153"/>
      <c r="AU153"/>
    </row>
    <row r="154" spans="46:114" ht="13.2" x14ac:dyDescent="0.25">
      <c r="AT154"/>
      <c r="AU154"/>
    </row>
    <row r="155" spans="46:114" ht="13.2" x14ac:dyDescent="0.25">
      <c r="AT155"/>
      <c r="AU155"/>
    </row>
    <row r="156" spans="46:114" ht="13.2" x14ac:dyDescent="0.25">
      <c r="AT156"/>
      <c r="AU156"/>
    </row>
    <row r="157" spans="46:114" ht="13.2" x14ac:dyDescent="0.25">
      <c r="AT157"/>
      <c r="AU157"/>
    </row>
    <row r="158" spans="46:114" ht="13.2" x14ac:dyDescent="0.25">
      <c r="AT158"/>
      <c r="AU158"/>
    </row>
    <row r="159" spans="46:114" ht="13.2" x14ac:dyDescent="0.25">
      <c r="AT159"/>
      <c r="AU159"/>
    </row>
    <row r="160" spans="46:114" ht="13.2" x14ac:dyDescent="0.25">
      <c r="AT160"/>
      <c r="AU160"/>
    </row>
    <row r="161" spans="46:47" ht="13.2" x14ac:dyDescent="0.25">
      <c r="AT161"/>
      <c r="AU161"/>
    </row>
    <row r="162" spans="46:47" ht="13.2" x14ac:dyDescent="0.25">
      <c r="AT162"/>
      <c r="AU162"/>
    </row>
    <row r="163" spans="46:47" ht="13.2" x14ac:dyDescent="0.25">
      <c r="AT163"/>
      <c r="AU163"/>
    </row>
    <row r="164" spans="46:47" ht="13.2" x14ac:dyDescent="0.25">
      <c r="AT164"/>
      <c r="AU164"/>
    </row>
    <row r="165" spans="46:47" ht="13.2" x14ac:dyDescent="0.25">
      <c r="AT165"/>
      <c r="AU165"/>
    </row>
    <row r="166" spans="46:47" ht="13.2" x14ac:dyDescent="0.25">
      <c r="AT166"/>
      <c r="AU166"/>
    </row>
    <row r="167" spans="46:47" ht="13.2" x14ac:dyDescent="0.25">
      <c r="AT167"/>
      <c r="AU167"/>
    </row>
    <row r="168" spans="46:47" ht="13.2" x14ac:dyDescent="0.25">
      <c r="AT168"/>
      <c r="AU168"/>
    </row>
    <row r="169" spans="46:47" ht="13.2" x14ac:dyDescent="0.25">
      <c r="AT169"/>
      <c r="AU169"/>
    </row>
    <row r="170" spans="46:47" ht="13.2" x14ac:dyDescent="0.25">
      <c r="AT170"/>
      <c r="AU170"/>
    </row>
    <row r="171" spans="46:47" ht="13.2" x14ac:dyDescent="0.25">
      <c r="AT171"/>
      <c r="AU171"/>
    </row>
    <row r="172" spans="46:47" ht="13.2" x14ac:dyDescent="0.25">
      <c r="AT172"/>
      <c r="AU172"/>
    </row>
    <row r="173" spans="46:47" ht="13.2" x14ac:dyDescent="0.25">
      <c r="AT173"/>
      <c r="AU173"/>
    </row>
    <row r="174" spans="46:47" ht="13.2" x14ac:dyDescent="0.25">
      <c r="AT174"/>
      <c r="AU174"/>
    </row>
    <row r="175" spans="46:47" ht="13.2" x14ac:dyDescent="0.25">
      <c r="AT175"/>
      <c r="AU175"/>
    </row>
    <row r="176" spans="46:47" ht="13.2" x14ac:dyDescent="0.25">
      <c r="AT176"/>
      <c r="AU176"/>
    </row>
    <row r="177" spans="46:47" ht="13.2" x14ac:dyDescent="0.25">
      <c r="AT177"/>
      <c r="AU177"/>
    </row>
    <row r="178" spans="46:47" ht="13.2" x14ac:dyDescent="0.25">
      <c r="AT178"/>
      <c r="AU178"/>
    </row>
    <row r="179" spans="46:47" ht="13.2" x14ac:dyDescent="0.25">
      <c r="AT179"/>
      <c r="AU179"/>
    </row>
    <row r="180" spans="46:47" ht="13.2" x14ac:dyDescent="0.25">
      <c r="AT180"/>
      <c r="AU180"/>
    </row>
    <row r="181" spans="46:47" ht="13.2" x14ac:dyDescent="0.25">
      <c r="AT181"/>
      <c r="AU181"/>
    </row>
    <row r="182" spans="46:47" ht="13.2" x14ac:dyDescent="0.25">
      <c r="AT182"/>
      <c r="AU182"/>
    </row>
    <row r="183" spans="46:47" ht="13.2" x14ac:dyDescent="0.25">
      <c r="AT183"/>
      <c r="AU183"/>
    </row>
    <row r="184" spans="46:47" ht="13.2" x14ac:dyDescent="0.25">
      <c r="AT184"/>
      <c r="AU184"/>
    </row>
    <row r="185" spans="46:47" ht="13.2" x14ac:dyDescent="0.25">
      <c r="AT185"/>
      <c r="AU185"/>
    </row>
    <row r="186" spans="46:47" ht="13.2" x14ac:dyDescent="0.25">
      <c r="AT186"/>
      <c r="AU186"/>
    </row>
    <row r="187" spans="46:47" ht="13.2" x14ac:dyDescent="0.25">
      <c r="AT187"/>
      <c r="AU187"/>
    </row>
    <row r="188" spans="46:47" ht="13.2" x14ac:dyDescent="0.25">
      <c r="AT188"/>
      <c r="AU188"/>
    </row>
    <row r="189" spans="46:47" ht="13.2" x14ac:dyDescent="0.25">
      <c r="AT189"/>
      <c r="AU189"/>
    </row>
    <row r="190" spans="46:47" ht="13.2" x14ac:dyDescent="0.25">
      <c r="AT190"/>
      <c r="AU190"/>
    </row>
    <row r="191" spans="46:47" ht="13.2" x14ac:dyDescent="0.25">
      <c r="AT191"/>
      <c r="AU191"/>
    </row>
    <row r="192" spans="46:47" ht="13.2" x14ac:dyDescent="0.25">
      <c r="AT192"/>
      <c r="AU192"/>
    </row>
    <row r="193" spans="46:47" ht="13.2" x14ac:dyDescent="0.25">
      <c r="AT193"/>
      <c r="AU193"/>
    </row>
    <row r="194" spans="46:47" ht="13.2" x14ac:dyDescent="0.25">
      <c r="AT194"/>
      <c r="AU194"/>
    </row>
    <row r="195" spans="46:47" ht="13.2" x14ac:dyDescent="0.25">
      <c r="AT195"/>
      <c r="AU195"/>
    </row>
    <row r="196" spans="46:47" ht="13.2" x14ac:dyDescent="0.25">
      <c r="AT196"/>
      <c r="AU196"/>
    </row>
    <row r="197" spans="46:47" ht="13.2" x14ac:dyDescent="0.25">
      <c r="AT197"/>
      <c r="AU197"/>
    </row>
    <row r="198" spans="46:47" ht="13.2" x14ac:dyDescent="0.25">
      <c r="AT198"/>
      <c r="AU198"/>
    </row>
    <row r="199" spans="46:47" ht="13.2" x14ac:dyDescent="0.25">
      <c r="AT199"/>
      <c r="AU199"/>
    </row>
    <row r="200" spans="46:47" ht="13.2" x14ac:dyDescent="0.25">
      <c r="AT200"/>
      <c r="AU200"/>
    </row>
    <row r="201" spans="46:47" ht="13.2" x14ac:dyDescent="0.25">
      <c r="AT201"/>
      <c r="AU201"/>
    </row>
    <row r="202" spans="46:47" ht="13.2" x14ac:dyDescent="0.25">
      <c r="AT202"/>
      <c r="AU202"/>
    </row>
    <row r="203" spans="46:47" ht="13.2" x14ac:dyDescent="0.25">
      <c r="AT203"/>
      <c r="AU203"/>
    </row>
    <row r="204" spans="46:47" ht="13.2" x14ac:dyDescent="0.25">
      <c r="AT204"/>
      <c r="AU204"/>
    </row>
    <row r="205" spans="46:47" ht="13.2" x14ac:dyDescent="0.25">
      <c r="AT205"/>
      <c r="AU205"/>
    </row>
    <row r="206" spans="46:47" ht="13.2" x14ac:dyDescent="0.25">
      <c r="AT206"/>
      <c r="AU206"/>
    </row>
    <row r="207" spans="46:47" ht="13.2" x14ac:dyDescent="0.25">
      <c r="AT207"/>
      <c r="AU207"/>
    </row>
    <row r="208" spans="46:47" ht="13.2" x14ac:dyDescent="0.25">
      <c r="AT208"/>
      <c r="AU208"/>
    </row>
    <row r="209" spans="46:47" ht="13.2" x14ac:dyDescent="0.25">
      <c r="AT209"/>
      <c r="AU209"/>
    </row>
    <row r="210" spans="46:47" ht="13.2" x14ac:dyDescent="0.25">
      <c r="AT210"/>
      <c r="AU210"/>
    </row>
    <row r="211" spans="46:47" ht="13.2" x14ac:dyDescent="0.25">
      <c r="AT211"/>
      <c r="AU211"/>
    </row>
    <row r="212" spans="46:47" ht="13.2" x14ac:dyDescent="0.25">
      <c r="AT212"/>
      <c r="AU212"/>
    </row>
    <row r="213" spans="46:47" ht="13.2" x14ac:dyDescent="0.25">
      <c r="AT213"/>
      <c r="AU213"/>
    </row>
    <row r="214" spans="46:47" ht="13.2" x14ac:dyDescent="0.25">
      <c r="AT214"/>
      <c r="AU214"/>
    </row>
    <row r="215" spans="46:47" ht="13.2" x14ac:dyDescent="0.25">
      <c r="AT215"/>
      <c r="AU215"/>
    </row>
    <row r="216" spans="46:47" ht="13.2" x14ac:dyDescent="0.25">
      <c r="AT216"/>
      <c r="AU216"/>
    </row>
    <row r="217" spans="46:47" ht="13.2" x14ac:dyDescent="0.25">
      <c r="AT217"/>
      <c r="AU217"/>
    </row>
    <row r="218" spans="46:47" ht="13.2" x14ac:dyDescent="0.25">
      <c r="AT218"/>
      <c r="AU218"/>
    </row>
    <row r="219" spans="46:47" ht="13.2" x14ac:dyDescent="0.25">
      <c r="AT219"/>
      <c r="AU219"/>
    </row>
    <row r="220" spans="46:47" ht="13.2" x14ac:dyDescent="0.25">
      <c r="AT220"/>
      <c r="AU220"/>
    </row>
    <row r="221" spans="46:47" ht="13.2" x14ac:dyDescent="0.25">
      <c r="AT221"/>
      <c r="AU221"/>
    </row>
    <row r="222" spans="46:47" ht="13.2" x14ac:dyDescent="0.25">
      <c r="AT222"/>
      <c r="AU222"/>
    </row>
    <row r="223" spans="46:47" ht="13.2" x14ac:dyDescent="0.25">
      <c r="AT223"/>
      <c r="AU223"/>
    </row>
    <row r="224" spans="46:47" ht="13.2" x14ac:dyDescent="0.25">
      <c r="AT224"/>
      <c r="AU224"/>
    </row>
    <row r="225" spans="46:47" ht="13.2" x14ac:dyDescent="0.25">
      <c r="AT225"/>
      <c r="AU225"/>
    </row>
    <row r="226" spans="46:47" ht="13.2" x14ac:dyDescent="0.25">
      <c r="AT226"/>
      <c r="AU226"/>
    </row>
    <row r="227" spans="46:47" ht="13.2" x14ac:dyDescent="0.25">
      <c r="AT227"/>
      <c r="AU227"/>
    </row>
    <row r="228" spans="46:47" ht="13.2" x14ac:dyDescent="0.25">
      <c r="AT228"/>
      <c r="AU228"/>
    </row>
    <row r="229" spans="46:47" ht="13.2" x14ac:dyDescent="0.25">
      <c r="AT229"/>
      <c r="AU229"/>
    </row>
    <row r="230" spans="46:47" ht="13.2" x14ac:dyDescent="0.25">
      <c r="AT230"/>
      <c r="AU230"/>
    </row>
    <row r="231" spans="46:47" ht="13.2" x14ac:dyDescent="0.25">
      <c r="AT231"/>
      <c r="AU231"/>
    </row>
    <row r="232" spans="46:47" ht="13.2" x14ac:dyDescent="0.25">
      <c r="AT232"/>
      <c r="AU232"/>
    </row>
    <row r="233" spans="46:47" ht="13.2" x14ac:dyDescent="0.25">
      <c r="AT233"/>
      <c r="AU233"/>
    </row>
    <row r="234" spans="46:47" ht="13.2" x14ac:dyDescent="0.25">
      <c r="AT234"/>
      <c r="AU234"/>
    </row>
    <row r="235" spans="46:47" ht="13.2" x14ac:dyDescent="0.25">
      <c r="AT235"/>
      <c r="AU235"/>
    </row>
    <row r="236" spans="46:47" ht="13.2" x14ac:dyDescent="0.25">
      <c r="AT236"/>
      <c r="AU236"/>
    </row>
    <row r="237" spans="46:47" ht="13.2" x14ac:dyDescent="0.25">
      <c r="AT237"/>
      <c r="AU237"/>
    </row>
    <row r="238" spans="46:47" ht="13.2" x14ac:dyDescent="0.25">
      <c r="AT238"/>
      <c r="AU238"/>
    </row>
    <row r="239" spans="46:47" ht="13.2" x14ac:dyDescent="0.25">
      <c r="AT239"/>
      <c r="AU239"/>
    </row>
    <row r="240" spans="46:47" ht="13.2" x14ac:dyDescent="0.25">
      <c r="AT240"/>
      <c r="AU240"/>
    </row>
    <row r="241" spans="46:47" ht="13.2" x14ac:dyDescent="0.25">
      <c r="AT241"/>
      <c r="AU241"/>
    </row>
    <row r="242" spans="46:47" ht="13.2" x14ac:dyDescent="0.25">
      <c r="AT242"/>
      <c r="AU242"/>
    </row>
    <row r="243" spans="46:47" ht="13.2" x14ac:dyDescent="0.25">
      <c r="AT243"/>
      <c r="AU243"/>
    </row>
    <row r="244" spans="46:47" ht="13.2" x14ac:dyDescent="0.25">
      <c r="AT244"/>
      <c r="AU244"/>
    </row>
    <row r="245" spans="46:47" ht="13.2" x14ac:dyDescent="0.25">
      <c r="AT245"/>
      <c r="AU245"/>
    </row>
    <row r="246" spans="46:47" ht="13.2" x14ac:dyDescent="0.25">
      <c r="AT246"/>
      <c r="AU246"/>
    </row>
    <row r="247" spans="46:47" ht="13.2" x14ac:dyDescent="0.25">
      <c r="AT247"/>
      <c r="AU247"/>
    </row>
    <row r="248" spans="46:47" ht="13.2" x14ac:dyDescent="0.25">
      <c r="AT248"/>
      <c r="AU248"/>
    </row>
    <row r="249" spans="46:47" ht="13.2" x14ac:dyDescent="0.25">
      <c r="AT249"/>
      <c r="AU249"/>
    </row>
    <row r="250" spans="46:47" ht="13.2" x14ac:dyDescent="0.25">
      <c r="AT250"/>
      <c r="AU250"/>
    </row>
    <row r="251" spans="46:47" ht="13.2" x14ac:dyDescent="0.25">
      <c r="AT251"/>
      <c r="AU251"/>
    </row>
    <row r="252" spans="46:47" ht="13.2" x14ac:dyDescent="0.25">
      <c r="AT252"/>
      <c r="AU252"/>
    </row>
    <row r="253" spans="46:47" ht="13.2" x14ac:dyDescent="0.25">
      <c r="AT253"/>
      <c r="AU253"/>
    </row>
    <row r="254" spans="46:47" ht="13.2" x14ac:dyDescent="0.25">
      <c r="AT254"/>
      <c r="AU254"/>
    </row>
    <row r="255" spans="46:47" ht="13.2" x14ac:dyDescent="0.25">
      <c r="AT255"/>
      <c r="AU255"/>
    </row>
    <row r="256" spans="46:47" ht="13.2" x14ac:dyDescent="0.25">
      <c r="AT256"/>
      <c r="AU256"/>
    </row>
    <row r="257" spans="46:47" ht="13.2" x14ac:dyDescent="0.25">
      <c r="AT257"/>
      <c r="AU257"/>
    </row>
    <row r="258" spans="46:47" ht="13.2" x14ac:dyDescent="0.25">
      <c r="AT258"/>
      <c r="AU258"/>
    </row>
    <row r="259" spans="46:47" ht="13.2" x14ac:dyDescent="0.25">
      <c r="AT259"/>
      <c r="AU259"/>
    </row>
    <row r="260" spans="46:47" ht="13.2" x14ac:dyDescent="0.25">
      <c r="AT260"/>
      <c r="AU260"/>
    </row>
    <row r="261" spans="46:47" ht="13.2" x14ac:dyDescent="0.25">
      <c r="AT261"/>
      <c r="AU261"/>
    </row>
    <row r="262" spans="46:47" ht="13.2" x14ac:dyDescent="0.25">
      <c r="AT262"/>
      <c r="AU262"/>
    </row>
    <row r="263" spans="46:47" ht="13.2" x14ac:dyDescent="0.25">
      <c r="AT263"/>
      <c r="AU263"/>
    </row>
    <row r="264" spans="46:47" ht="13.2" x14ac:dyDescent="0.25">
      <c r="AT264"/>
      <c r="AU264"/>
    </row>
    <row r="265" spans="46:47" ht="13.2" x14ac:dyDescent="0.25">
      <c r="AT265"/>
      <c r="AU265"/>
    </row>
    <row r="266" spans="46:47" ht="13.2" x14ac:dyDescent="0.25">
      <c r="AT266"/>
      <c r="AU266"/>
    </row>
    <row r="267" spans="46:47" ht="13.2" x14ac:dyDescent="0.25">
      <c r="AT267"/>
      <c r="AU267"/>
    </row>
    <row r="268" spans="46:47" ht="13.2" x14ac:dyDescent="0.25">
      <c r="AT268"/>
      <c r="AU268"/>
    </row>
    <row r="269" spans="46:47" ht="13.2" x14ac:dyDescent="0.25">
      <c r="AT269"/>
      <c r="AU269"/>
    </row>
    <row r="270" spans="46:47" ht="13.2" x14ac:dyDescent="0.25">
      <c r="AT270"/>
      <c r="AU270"/>
    </row>
    <row r="271" spans="46:47" ht="13.2" x14ac:dyDescent="0.25">
      <c r="AT271"/>
      <c r="AU271"/>
    </row>
    <row r="272" spans="46:47" ht="13.2" x14ac:dyDescent="0.25">
      <c r="AT272"/>
      <c r="AU272"/>
    </row>
    <row r="273" spans="46:47" ht="13.2" x14ac:dyDescent="0.25">
      <c r="AT273"/>
      <c r="AU273"/>
    </row>
    <row r="274" spans="46:47" ht="13.2" x14ac:dyDescent="0.25">
      <c r="AT274"/>
      <c r="AU274"/>
    </row>
    <row r="275" spans="46:47" ht="13.2" x14ac:dyDescent="0.25">
      <c r="AT275"/>
      <c r="AU275"/>
    </row>
    <row r="276" spans="46:47" ht="13.2" x14ac:dyDescent="0.25">
      <c r="AT276"/>
      <c r="AU276"/>
    </row>
    <row r="277" spans="46:47" ht="13.2" x14ac:dyDescent="0.25">
      <c r="AT277"/>
      <c r="AU277"/>
    </row>
    <row r="278" spans="46:47" ht="13.2" x14ac:dyDescent="0.25">
      <c r="AT278"/>
      <c r="AU278"/>
    </row>
    <row r="279" spans="46:47" ht="13.2" x14ac:dyDescent="0.25">
      <c r="AT279"/>
      <c r="AU279"/>
    </row>
    <row r="280" spans="46:47" ht="13.2" x14ac:dyDescent="0.25">
      <c r="AT280"/>
      <c r="AU280"/>
    </row>
    <row r="281" spans="46:47" ht="13.2" x14ac:dyDescent="0.25">
      <c r="AT281"/>
      <c r="AU281"/>
    </row>
    <row r="282" spans="46:47" ht="13.2" x14ac:dyDescent="0.25">
      <c r="AT282"/>
      <c r="AU282"/>
    </row>
    <row r="283" spans="46:47" ht="13.2" x14ac:dyDescent="0.25">
      <c r="AT283"/>
      <c r="AU283"/>
    </row>
    <row r="284" spans="46:47" ht="13.2" x14ac:dyDescent="0.25">
      <c r="AT284"/>
      <c r="AU284"/>
    </row>
    <row r="285" spans="46:47" ht="13.2" x14ac:dyDescent="0.25">
      <c r="AT285"/>
      <c r="AU285"/>
    </row>
    <row r="286" spans="46:47" ht="13.2" x14ac:dyDescent="0.25">
      <c r="AT286"/>
      <c r="AU286"/>
    </row>
    <row r="287" spans="46:47" ht="13.2" x14ac:dyDescent="0.25">
      <c r="AT287"/>
      <c r="AU287"/>
    </row>
    <row r="288" spans="46:47" ht="13.2" x14ac:dyDescent="0.25">
      <c r="AT288"/>
      <c r="AU288"/>
    </row>
    <row r="289" spans="46:47" ht="13.2" x14ac:dyDescent="0.25">
      <c r="AT289"/>
      <c r="AU289"/>
    </row>
    <row r="290" spans="46:47" ht="13.2" x14ac:dyDescent="0.25">
      <c r="AT290"/>
      <c r="AU290"/>
    </row>
    <row r="291" spans="46:47" ht="13.2" x14ac:dyDescent="0.25">
      <c r="AT291"/>
      <c r="AU291"/>
    </row>
    <row r="292" spans="46:47" ht="13.2" x14ac:dyDescent="0.25">
      <c r="AT292"/>
      <c r="AU292"/>
    </row>
    <row r="293" spans="46:47" ht="13.2" x14ac:dyDescent="0.25">
      <c r="AT293"/>
      <c r="AU293"/>
    </row>
    <row r="294" spans="46:47" ht="13.2" x14ac:dyDescent="0.25">
      <c r="AT294"/>
      <c r="AU294"/>
    </row>
    <row r="295" spans="46:47" ht="13.2" x14ac:dyDescent="0.25">
      <c r="AT295"/>
      <c r="AU295"/>
    </row>
    <row r="296" spans="46:47" ht="13.2" x14ac:dyDescent="0.25">
      <c r="AT296"/>
      <c r="AU296"/>
    </row>
    <row r="297" spans="46:47" ht="13.2" x14ac:dyDescent="0.25">
      <c r="AT297"/>
      <c r="AU297"/>
    </row>
    <row r="298" spans="46:47" ht="13.2" x14ac:dyDescent="0.25">
      <c r="AT298"/>
      <c r="AU298"/>
    </row>
    <row r="299" spans="46:47" ht="13.2" x14ac:dyDescent="0.25">
      <c r="AT299"/>
      <c r="AU299"/>
    </row>
    <row r="300" spans="46:47" ht="13.2" x14ac:dyDescent="0.25">
      <c r="AT300"/>
      <c r="AU300"/>
    </row>
    <row r="301" spans="46:47" ht="13.2" x14ac:dyDescent="0.25">
      <c r="AT301"/>
      <c r="AU301"/>
    </row>
    <row r="302" spans="46:47" ht="13.2" x14ac:dyDescent="0.25">
      <c r="AT302"/>
      <c r="AU302"/>
    </row>
    <row r="303" spans="46:47" ht="13.2" x14ac:dyDescent="0.25">
      <c r="AT303"/>
      <c r="AU303"/>
    </row>
    <row r="304" spans="46:47" ht="13.2" x14ac:dyDescent="0.25">
      <c r="AT304"/>
      <c r="AU304"/>
    </row>
    <row r="305" spans="46:47" ht="13.2" x14ac:dyDescent="0.25">
      <c r="AT305"/>
      <c r="AU305"/>
    </row>
    <row r="306" spans="46:47" ht="13.2" x14ac:dyDescent="0.25">
      <c r="AT306"/>
      <c r="AU306"/>
    </row>
    <row r="307" spans="46:47" ht="13.2" x14ac:dyDescent="0.25">
      <c r="AT307"/>
      <c r="AU307"/>
    </row>
    <row r="308" spans="46:47" ht="13.2" x14ac:dyDescent="0.25">
      <c r="AT308"/>
      <c r="AU308"/>
    </row>
    <row r="309" spans="46:47" ht="13.2" x14ac:dyDescent="0.25">
      <c r="AT309"/>
      <c r="AU309"/>
    </row>
    <row r="310" spans="46:47" ht="13.2" x14ac:dyDescent="0.25">
      <c r="AT310"/>
      <c r="AU310"/>
    </row>
    <row r="311" spans="46:47" ht="13.2" x14ac:dyDescent="0.25">
      <c r="AT311"/>
      <c r="AU311"/>
    </row>
    <row r="312" spans="46:47" ht="13.2" x14ac:dyDescent="0.25">
      <c r="AT312"/>
      <c r="AU312"/>
    </row>
    <row r="313" spans="46:47" ht="13.2" x14ac:dyDescent="0.25">
      <c r="AT313"/>
      <c r="AU313"/>
    </row>
    <row r="314" spans="46:47" ht="13.2" x14ac:dyDescent="0.25">
      <c r="AT314"/>
      <c r="AU314"/>
    </row>
    <row r="315" spans="46:47" ht="13.2" x14ac:dyDescent="0.25">
      <c r="AT315"/>
      <c r="AU315"/>
    </row>
    <row r="316" spans="46:47" ht="13.2" x14ac:dyDescent="0.25">
      <c r="AT316"/>
      <c r="AU316"/>
    </row>
    <row r="317" spans="46:47" ht="13.2" x14ac:dyDescent="0.25">
      <c r="AT317"/>
      <c r="AU317"/>
    </row>
    <row r="318" spans="46:47" ht="13.2" x14ac:dyDescent="0.25">
      <c r="AT318"/>
      <c r="AU318"/>
    </row>
    <row r="319" spans="46:47" ht="13.2" x14ac:dyDescent="0.25">
      <c r="AT319"/>
      <c r="AU319"/>
    </row>
    <row r="320" spans="46:47" ht="13.2" x14ac:dyDescent="0.25">
      <c r="AT320"/>
      <c r="AU320"/>
    </row>
    <row r="321" spans="46:47" ht="13.2" x14ac:dyDescent="0.25">
      <c r="AT321"/>
      <c r="AU321"/>
    </row>
    <row r="322" spans="46:47" ht="13.2" x14ac:dyDescent="0.25">
      <c r="AT322"/>
      <c r="AU322"/>
    </row>
    <row r="323" spans="46:47" ht="13.2" x14ac:dyDescent="0.25">
      <c r="AT323"/>
      <c r="AU323"/>
    </row>
    <row r="324" spans="46:47" ht="13.2" x14ac:dyDescent="0.25">
      <c r="AT324"/>
      <c r="AU324"/>
    </row>
    <row r="325" spans="46:47" ht="13.2" x14ac:dyDescent="0.25">
      <c r="AT325"/>
      <c r="AU325"/>
    </row>
    <row r="326" spans="46:47" ht="13.2" x14ac:dyDescent="0.25">
      <c r="AT326"/>
      <c r="AU326"/>
    </row>
    <row r="327" spans="46:47" ht="13.2" x14ac:dyDescent="0.25">
      <c r="AT327"/>
      <c r="AU327"/>
    </row>
    <row r="328" spans="46:47" ht="13.2" x14ac:dyDescent="0.25">
      <c r="AT328"/>
      <c r="AU328"/>
    </row>
    <row r="329" spans="46:47" ht="13.2" x14ac:dyDescent="0.25">
      <c r="AT329"/>
      <c r="AU329"/>
    </row>
    <row r="330" spans="46:47" ht="13.2" x14ac:dyDescent="0.25">
      <c r="AT330"/>
      <c r="AU330"/>
    </row>
    <row r="331" spans="46:47" ht="13.2" x14ac:dyDescent="0.25">
      <c r="AT331"/>
      <c r="AU331"/>
    </row>
    <row r="332" spans="46:47" ht="13.2" x14ac:dyDescent="0.25">
      <c r="AT332"/>
      <c r="AU332"/>
    </row>
    <row r="333" spans="46:47" ht="13.2" x14ac:dyDescent="0.25">
      <c r="AT333"/>
      <c r="AU333"/>
    </row>
    <row r="334" spans="46:47" ht="13.2" x14ac:dyDescent="0.25">
      <c r="AT334"/>
      <c r="AU334"/>
    </row>
    <row r="335" spans="46:47" ht="13.2" x14ac:dyDescent="0.25">
      <c r="AT335"/>
      <c r="AU335"/>
    </row>
    <row r="336" spans="46:47" ht="13.2" x14ac:dyDescent="0.25">
      <c r="AT336"/>
      <c r="AU336"/>
    </row>
    <row r="337" spans="46:47" ht="13.2" x14ac:dyDescent="0.25">
      <c r="AT337"/>
      <c r="AU337"/>
    </row>
    <row r="338" spans="46:47" ht="13.2" x14ac:dyDescent="0.25">
      <c r="AT338"/>
      <c r="AU338"/>
    </row>
    <row r="339" spans="46:47" ht="13.2" x14ac:dyDescent="0.25">
      <c r="AT339"/>
      <c r="AU339"/>
    </row>
    <row r="340" spans="46:47" ht="13.2" x14ac:dyDescent="0.25">
      <c r="AT340"/>
      <c r="AU340"/>
    </row>
    <row r="341" spans="46:47" ht="13.2" x14ac:dyDescent="0.25">
      <c r="AT341"/>
      <c r="AU341"/>
    </row>
    <row r="342" spans="46:47" ht="13.2" x14ac:dyDescent="0.25">
      <c r="AT342"/>
      <c r="AU342"/>
    </row>
    <row r="343" spans="46:47" ht="13.2" x14ac:dyDescent="0.25">
      <c r="AT343"/>
      <c r="AU343"/>
    </row>
    <row r="344" spans="46:47" ht="13.2" x14ac:dyDescent="0.25">
      <c r="AT344"/>
      <c r="AU344"/>
    </row>
    <row r="345" spans="46:47" ht="13.2" x14ac:dyDescent="0.25">
      <c r="AT345"/>
      <c r="AU345"/>
    </row>
    <row r="346" spans="46:47" ht="13.2" x14ac:dyDescent="0.25">
      <c r="AT346"/>
      <c r="AU346"/>
    </row>
    <row r="347" spans="46:47" ht="13.2" x14ac:dyDescent="0.25">
      <c r="AT347"/>
      <c r="AU347"/>
    </row>
    <row r="348" spans="46:47" ht="13.2" x14ac:dyDescent="0.25">
      <c r="AT348"/>
      <c r="AU348"/>
    </row>
    <row r="349" spans="46:47" ht="13.2" x14ac:dyDescent="0.25">
      <c r="AT349"/>
      <c r="AU349"/>
    </row>
    <row r="350" spans="46:47" ht="13.2" x14ac:dyDescent="0.25">
      <c r="AT350"/>
      <c r="AU350"/>
    </row>
    <row r="351" spans="46:47" ht="13.2" x14ac:dyDescent="0.25">
      <c r="AT351"/>
      <c r="AU351"/>
    </row>
    <row r="352" spans="46:47" ht="13.2" x14ac:dyDescent="0.25">
      <c r="AT352"/>
      <c r="AU352"/>
    </row>
    <row r="353" spans="46:47" ht="13.2" x14ac:dyDescent="0.25">
      <c r="AT353"/>
      <c r="AU353"/>
    </row>
    <row r="354" spans="46:47" ht="13.2" x14ac:dyDescent="0.25">
      <c r="AT354"/>
      <c r="AU354"/>
    </row>
    <row r="355" spans="46:47" ht="13.2" x14ac:dyDescent="0.25">
      <c r="AT355"/>
      <c r="AU355"/>
    </row>
    <row r="356" spans="46:47" ht="13.2" x14ac:dyDescent="0.25">
      <c r="AT356"/>
      <c r="AU356"/>
    </row>
    <row r="357" spans="46:47" ht="13.2" x14ac:dyDescent="0.25">
      <c r="AT357"/>
      <c r="AU357"/>
    </row>
    <row r="358" spans="46:47" ht="13.2" x14ac:dyDescent="0.25">
      <c r="AT358"/>
      <c r="AU358"/>
    </row>
    <row r="359" spans="46:47" ht="13.2" x14ac:dyDescent="0.25">
      <c r="AT359"/>
      <c r="AU359"/>
    </row>
    <row r="360" spans="46:47" ht="13.2" x14ac:dyDescent="0.25">
      <c r="AT360"/>
      <c r="AU360"/>
    </row>
    <row r="361" spans="46:47" ht="13.2" x14ac:dyDescent="0.25">
      <c r="AT361"/>
      <c r="AU361"/>
    </row>
    <row r="362" spans="46:47" ht="13.2" x14ac:dyDescent="0.25">
      <c r="AT362"/>
      <c r="AU362"/>
    </row>
    <row r="363" spans="46:47" ht="13.2" x14ac:dyDescent="0.25">
      <c r="AT363"/>
      <c r="AU363"/>
    </row>
    <row r="364" spans="46:47" ht="13.2" x14ac:dyDescent="0.25">
      <c r="AT364"/>
      <c r="AU364"/>
    </row>
    <row r="365" spans="46:47" ht="13.2" x14ac:dyDescent="0.25">
      <c r="AT365"/>
      <c r="AU365"/>
    </row>
    <row r="366" spans="46:47" ht="13.2" x14ac:dyDescent="0.25">
      <c r="AT366"/>
      <c r="AU366"/>
    </row>
    <row r="367" spans="46:47" ht="13.2" x14ac:dyDescent="0.25">
      <c r="AT367"/>
      <c r="AU367"/>
    </row>
    <row r="368" spans="46:47" ht="13.2" x14ac:dyDescent="0.25">
      <c r="AT368"/>
      <c r="AU368"/>
    </row>
    <row r="369" spans="46:47" ht="13.2" x14ac:dyDescent="0.25">
      <c r="AT369"/>
      <c r="AU369"/>
    </row>
    <row r="370" spans="46:47" ht="13.2" x14ac:dyDescent="0.25">
      <c r="AT370"/>
      <c r="AU370"/>
    </row>
    <row r="371" spans="46:47" ht="13.2" x14ac:dyDescent="0.25">
      <c r="AT371"/>
      <c r="AU371"/>
    </row>
    <row r="372" spans="46:47" ht="13.2" x14ac:dyDescent="0.25">
      <c r="AT372"/>
      <c r="AU372"/>
    </row>
    <row r="373" spans="46:47" ht="13.2" x14ac:dyDescent="0.25">
      <c r="AT373"/>
      <c r="AU373"/>
    </row>
    <row r="374" spans="46:47" ht="13.2" x14ac:dyDescent="0.25">
      <c r="AT374"/>
      <c r="AU374"/>
    </row>
    <row r="375" spans="46:47" ht="13.2" x14ac:dyDescent="0.25">
      <c r="AT375"/>
      <c r="AU375"/>
    </row>
    <row r="376" spans="46:47" ht="13.2" x14ac:dyDescent="0.25">
      <c r="AT376"/>
      <c r="AU376"/>
    </row>
    <row r="377" spans="46:47" ht="13.2" x14ac:dyDescent="0.25">
      <c r="AT377"/>
      <c r="AU377"/>
    </row>
    <row r="378" spans="46:47" ht="13.2" x14ac:dyDescent="0.25">
      <c r="AT378"/>
      <c r="AU378"/>
    </row>
    <row r="379" spans="46:47" ht="13.2" x14ac:dyDescent="0.25">
      <c r="AT379"/>
      <c r="AU379"/>
    </row>
    <row r="380" spans="46:47" ht="13.2" x14ac:dyDescent="0.25">
      <c r="AT380"/>
      <c r="AU380"/>
    </row>
    <row r="381" spans="46:47" ht="13.2" x14ac:dyDescent="0.25">
      <c r="AT381"/>
      <c r="AU381"/>
    </row>
    <row r="382" spans="46:47" ht="13.2" x14ac:dyDescent="0.25">
      <c r="AT382"/>
      <c r="AU382"/>
    </row>
    <row r="383" spans="46:47" ht="13.2" x14ac:dyDescent="0.25">
      <c r="AT383"/>
      <c r="AU383"/>
    </row>
    <row r="384" spans="46:47" ht="13.2" x14ac:dyDescent="0.25">
      <c r="AT384"/>
      <c r="AU384"/>
    </row>
    <row r="385" spans="46:47" ht="13.2" x14ac:dyDescent="0.25">
      <c r="AT385"/>
      <c r="AU385"/>
    </row>
    <row r="386" spans="46:47" ht="13.2" x14ac:dyDescent="0.25">
      <c r="AT386"/>
      <c r="AU386"/>
    </row>
    <row r="387" spans="46:47" ht="13.2" x14ac:dyDescent="0.25">
      <c r="AT387"/>
      <c r="AU387"/>
    </row>
    <row r="388" spans="46:47" ht="13.2" x14ac:dyDescent="0.25">
      <c r="AT388"/>
      <c r="AU388"/>
    </row>
    <row r="389" spans="46:47" ht="13.2" x14ac:dyDescent="0.25">
      <c r="AT389"/>
      <c r="AU389"/>
    </row>
    <row r="390" spans="46:47" ht="13.2" x14ac:dyDescent="0.25">
      <c r="AT390"/>
      <c r="AU390"/>
    </row>
    <row r="391" spans="46:47" ht="13.2" x14ac:dyDescent="0.25">
      <c r="AT391"/>
      <c r="AU391"/>
    </row>
    <row r="392" spans="46:47" ht="13.2" x14ac:dyDescent="0.25">
      <c r="AT392"/>
      <c r="AU392"/>
    </row>
    <row r="393" spans="46:47" ht="13.2" x14ac:dyDescent="0.25">
      <c r="AT393"/>
      <c r="AU393"/>
    </row>
    <row r="394" spans="46:47" ht="13.2" x14ac:dyDescent="0.25">
      <c r="AT394"/>
      <c r="AU394"/>
    </row>
    <row r="395" spans="46:47" ht="13.2" x14ac:dyDescent="0.25">
      <c r="AT395"/>
      <c r="AU395"/>
    </row>
    <row r="396" spans="46:47" ht="13.2" x14ac:dyDescent="0.25">
      <c r="AT396"/>
      <c r="AU396"/>
    </row>
    <row r="397" spans="46:47" ht="13.2" x14ac:dyDescent="0.25">
      <c r="AT397"/>
      <c r="AU397"/>
    </row>
    <row r="398" spans="46:47" ht="13.2" x14ac:dyDescent="0.25">
      <c r="AT398"/>
      <c r="AU398"/>
    </row>
    <row r="399" spans="46:47" ht="13.2" x14ac:dyDescent="0.25">
      <c r="AT399"/>
      <c r="AU399"/>
    </row>
    <row r="400" spans="46:47" ht="13.2" x14ac:dyDescent="0.25">
      <c r="AT400"/>
      <c r="AU400"/>
    </row>
    <row r="401" spans="46:47" ht="13.2" x14ac:dyDescent="0.25">
      <c r="AT401"/>
      <c r="AU401"/>
    </row>
    <row r="402" spans="46:47" ht="13.2" x14ac:dyDescent="0.25">
      <c r="AT402"/>
      <c r="AU402"/>
    </row>
    <row r="403" spans="46:47" ht="13.2" x14ac:dyDescent="0.25">
      <c r="AT403"/>
      <c r="AU403"/>
    </row>
    <row r="404" spans="46:47" ht="13.2" x14ac:dyDescent="0.25">
      <c r="AT404"/>
      <c r="AU404"/>
    </row>
    <row r="405" spans="46:47" ht="13.2" x14ac:dyDescent="0.25">
      <c r="AT405"/>
      <c r="AU405"/>
    </row>
    <row r="406" spans="46:47" ht="13.2" x14ac:dyDescent="0.25">
      <c r="AT406"/>
      <c r="AU406"/>
    </row>
    <row r="407" spans="46:47" ht="13.2" x14ac:dyDescent="0.25">
      <c r="AT407"/>
      <c r="AU407"/>
    </row>
    <row r="408" spans="46:47" ht="13.2" x14ac:dyDescent="0.25">
      <c r="AT408"/>
      <c r="AU408"/>
    </row>
    <row r="409" spans="46:47" ht="13.2" x14ac:dyDescent="0.25">
      <c r="AT409"/>
      <c r="AU409"/>
    </row>
    <row r="410" spans="46:47" ht="13.2" x14ac:dyDescent="0.25">
      <c r="AT410"/>
      <c r="AU410"/>
    </row>
    <row r="411" spans="46:47" ht="13.2" x14ac:dyDescent="0.25">
      <c r="AT411"/>
      <c r="AU411"/>
    </row>
    <row r="412" spans="46:47" ht="13.2" x14ac:dyDescent="0.25">
      <c r="AT412"/>
      <c r="AU412"/>
    </row>
    <row r="413" spans="46:47" ht="13.2" x14ac:dyDescent="0.25">
      <c r="AT413"/>
      <c r="AU413"/>
    </row>
    <row r="414" spans="46:47" ht="13.2" x14ac:dyDescent="0.25">
      <c r="AT414"/>
      <c r="AU414"/>
    </row>
    <row r="415" spans="46:47" ht="13.2" x14ac:dyDescent="0.25">
      <c r="AT415"/>
      <c r="AU415"/>
    </row>
    <row r="416" spans="46:47" ht="13.2" x14ac:dyDescent="0.25">
      <c r="AT416"/>
      <c r="AU416"/>
    </row>
    <row r="417" spans="46:47" ht="13.2" x14ac:dyDescent="0.25">
      <c r="AT417"/>
      <c r="AU417"/>
    </row>
    <row r="418" spans="46:47" ht="13.2" x14ac:dyDescent="0.25">
      <c r="AT418"/>
      <c r="AU418"/>
    </row>
    <row r="419" spans="46:47" ht="13.2" x14ac:dyDescent="0.25">
      <c r="AT419"/>
      <c r="AU419"/>
    </row>
    <row r="420" spans="46:47" ht="13.2" x14ac:dyDescent="0.25">
      <c r="AT420"/>
      <c r="AU420"/>
    </row>
    <row r="421" spans="46:47" ht="13.2" x14ac:dyDescent="0.25">
      <c r="AT421"/>
      <c r="AU421"/>
    </row>
    <row r="422" spans="46:47" ht="13.2" x14ac:dyDescent="0.25">
      <c r="AT422"/>
      <c r="AU422"/>
    </row>
    <row r="423" spans="46:47" ht="13.2" x14ac:dyDescent="0.25">
      <c r="AT423"/>
      <c r="AU423"/>
    </row>
    <row r="424" spans="46:47" ht="13.2" x14ac:dyDescent="0.25">
      <c r="AT424"/>
      <c r="AU424"/>
    </row>
    <row r="425" spans="46:47" ht="13.2" x14ac:dyDescent="0.25">
      <c r="AT425"/>
      <c r="AU425"/>
    </row>
    <row r="426" spans="46:47" ht="13.2" x14ac:dyDescent="0.25">
      <c r="AT426"/>
      <c r="AU426"/>
    </row>
    <row r="427" spans="46:47" ht="13.2" x14ac:dyDescent="0.25">
      <c r="AT427"/>
      <c r="AU427"/>
    </row>
    <row r="428" spans="46:47" ht="13.2" x14ac:dyDescent="0.25">
      <c r="AT428"/>
      <c r="AU428"/>
    </row>
    <row r="429" spans="46:47" ht="13.2" x14ac:dyDescent="0.25">
      <c r="AT429"/>
      <c r="AU429"/>
    </row>
    <row r="430" spans="46:47" ht="13.2" x14ac:dyDescent="0.25">
      <c r="AT430"/>
      <c r="AU430"/>
    </row>
    <row r="431" spans="46:47" ht="13.2" x14ac:dyDescent="0.25">
      <c r="AT431"/>
      <c r="AU431"/>
    </row>
    <row r="432" spans="46:47" ht="13.2" x14ac:dyDescent="0.25">
      <c r="AT432"/>
      <c r="AU432"/>
    </row>
    <row r="433" spans="46:47" ht="13.2" x14ac:dyDescent="0.25">
      <c r="AT433"/>
      <c r="AU433"/>
    </row>
    <row r="434" spans="46:47" ht="13.2" x14ac:dyDescent="0.25">
      <c r="AT434"/>
      <c r="AU434"/>
    </row>
    <row r="435" spans="46:47" ht="13.2" x14ac:dyDescent="0.25">
      <c r="AT435"/>
      <c r="AU435"/>
    </row>
    <row r="436" spans="46:47" ht="13.2" x14ac:dyDescent="0.25">
      <c r="AT436"/>
      <c r="AU436"/>
    </row>
    <row r="437" spans="46:47" ht="13.2" x14ac:dyDescent="0.25">
      <c r="AT437"/>
      <c r="AU437"/>
    </row>
    <row r="438" spans="46:47" ht="13.2" x14ac:dyDescent="0.25">
      <c r="AT438"/>
      <c r="AU438"/>
    </row>
    <row r="439" spans="46:47" ht="13.2" x14ac:dyDescent="0.25">
      <c r="AT439"/>
      <c r="AU439"/>
    </row>
    <row r="440" spans="46:47" ht="13.2" x14ac:dyDescent="0.25">
      <c r="AT440"/>
      <c r="AU440"/>
    </row>
    <row r="441" spans="46:47" ht="13.2" x14ac:dyDescent="0.25">
      <c r="AT441"/>
      <c r="AU441"/>
    </row>
    <row r="442" spans="46:47" ht="13.2" x14ac:dyDescent="0.25">
      <c r="AT442"/>
      <c r="AU442"/>
    </row>
    <row r="443" spans="46:47" ht="13.2" x14ac:dyDescent="0.25">
      <c r="AT443"/>
      <c r="AU443"/>
    </row>
    <row r="444" spans="46:47" ht="13.2" x14ac:dyDescent="0.25">
      <c r="AT444"/>
      <c r="AU444"/>
    </row>
    <row r="445" spans="46:47" ht="13.2" x14ac:dyDescent="0.25">
      <c r="AT445"/>
      <c r="AU445"/>
    </row>
    <row r="446" spans="46:47" ht="13.2" x14ac:dyDescent="0.25">
      <c r="AT446"/>
      <c r="AU446"/>
    </row>
    <row r="447" spans="46:47" ht="13.2" x14ac:dyDescent="0.25">
      <c r="AT447"/>
      <c r="AU447"/>
    </row>
    <row r="448" spans="46:47" ht="13.2" x14ac:dyDescent="0.25">
      <c r="AT448"/>
      <c r="AU448"/>
    </row>
    <row r="449" spans="46:47" ht="13.2" x14ac:dyDescent="0.25">
      <c r="AT449"/>
      <c r="AU449"/>
    </row>
    <row r="450" spans="46:47" ht="13.2" x14ac:dyDescent="0.25">
      <c r="AT450"/>
      <c r="AU450"/>
    </row>
    <row r="451" spans="46:47" ht="13.2" x14ac:dyDescent="0.25">
      <c r="AT451"/>
      <c r="AU451"/>
    </row>
    <row r="452" spans="46:47" ht="13.2" x14ac:dyDescent="0.25">
      <c r="AT452"/>
      <c r="AU452"/>
    </row>
    <row r="453" spans="46:47" ht="13.2" x14ac:dyDescent="0.25">
      <c r="AT453"/>
      <c r="AU453"/>
    </row>
    <row r="454" spans="46:47" ht="13.2" x14ac:dyDescent="0.25">
      <c r="AT454"/>
      <c r="AU454"/>
    </row>
    <row r="455" spans="46:47" ht="13.2" x14ac:dyDescent="0.25">
      <c r="AT455"/>
      <c r="AU455"/>
    </row>
    <row r="456" spans="46:47" ht="13.2" x14ac:dyDescent="0.25">
      <c r="AT456"/>
      <c r="AU456"/>
    </row>
    <row r="457" spans="46:47" ht="13.2" x14ac:dyDescent="0.25">
      <c r="AT457"/>
      <c r="AU457"/>
    </row>
    <row r="458" spans="46:47" ht="13.2" x14ac:dyDescent="0.25">
      <c r="AT458"/>
      <c r="AU458"/>
    </row>
    <row r="459" spans="46:47" ht="13.2" x14ac:dyDescent="0.25">
      <c r="AT459"/>
      <c r="AU459"/>
    </row>
    <row r="460" spans="46:47" ht="13.2" x14ac:dyDescent="0.25">
      <c r="AT460"/>
      <c r="AU460"/>
    </row>
    <row r="461" spans="46:47" ht="13.2" x14ac:dyDescent="0.25">
      <c r="AT461"/>
      <c r="AU461"/>
    </row>
    <row r="462" spans="46:47" ht="13.2" x14ac:dyDescent="0.25">
      <c r="AT462"/>
      <c r="AU462"/>
    </row>
    <row r="463" spans="46:47" ht="13.2" x14ac:dyDescent="0.25">
      <c r="AT463"/>
      <c r="AU463"/>
    </row>
    <row r="464" spans="46:47" ht="13.2" x14ac:dyDescent="0.25">
      <c r="AT464"/>
      <c r="AU464"/>
    </row>
    <row r="465" spans="46:47" ht="13.2" x14ac:dyDescent="0.25">
      <c r="AT465"/>
      <c r="AU465"/>
    </row>
    <row r="466" spans="46:47" ht="13.2" x14ac:dyDescent="0.25">
      <c r="AT466"/>
      <c r="AU466"/>
    </row>
    <row r="467" spans="46:47" ht="13.2" x14ac:dyDescent="0.25">
      <c r="AT467"/>
      <c r="AU467"/>
    </row>
    <row r="468" spans="46:47" ht="13.2" x14ac:dyDescent="0.25">
      <c r="AT468"/>
      <c r="AU468"/>
    </row>
    <row r="469" spans="46:47" ht="13.2" x14ac:dyDescent="0.25">
      <c r="AT469"/>
      <c r="AU469"/>
    </row>
    <row r="470" spans="46:47" ht="13.2" x14ac:dyDescent="0.25">
      <c r="AT470"/>
      <c r="AU470"/>
    </row>
    <row r="471" spans="46:47" ht="13.2" x14ac:dyDescent="0.25">
      <c r="AT471"/>
      <c r="AU471"/>
    </row>
    <row r="472" spans="46:47" ht="13.2" x14ac:dyDescent="0.25">
      <c r="AT472"/>
      <c r="AU472"/>
    </row>
    <row r="473" spans="46:47" ht="13.2" x14ac:dyDescent="0.25">
      <c r="AT473"/>
      <c r="AU473"/>
    </row>
    <row r="474" spans="46:47" ht="13.2" x14ac:dyDescent="0.25">
      <c r="AT474"/>
      <c r="AU474"/>
    </row>
    <row r="475" spans="46:47" ht="13.2" x14ac:dyDescent="0.25">
      <c r="AT475"/>
      <c r="AU475"/>
    </row>
    <row r="476" spans="46:47" ht="13.2" x14ac:dyDescent="0.25">
      <c r="AT476"/>
      <c r="AU476"/>
    </row>
    <row r="477" spans="46:47" ht="13.2" x14ac:dyDescent="0.25">
      <c r="AT477"/>
      <c r="AU477"/>
    </row>
    <row r="478" spans="46:47" ht="13.2" x14ac:dyDescent="0.25">
      <c r="AT478"/>
      <c r="AU478"/>
    </row>
    <row r="479" spans="46:47" ht="13.2" x14ac:dyDescent="0.25">
      <c r="AT479"/>
      <c r="AU479"/>
    </row>
    <row r="480" spans="46:47" ht="13.2" x14ac:dyDescent="0.25">
      <c r="AT480"/>
      <c r="AU480"/>
    </row>
    <row r="481" spans="46:47" ht="13.2" x14ac:dyDescent="0.25">
      <c r="AT481"/>
      <c r="AU481"/>
    </row>
    <row r="482" spans="46:47" ht="13.2" x14ac:dyDescent="0.25">
      <c r="AT482"/>
      <c r="AU482"/>
    </row>
    <row r="483" spans="46:47" ht="13.2" x14ac:dyDescent="0.25">
      <c r="AT483"/>
      <c r="AU483"/>
    </row>
    <row r="484" spans="46:47" ht="13.2" x14ac:dyDescent="0.25">
      <c r="AT484"/>
      <c r="AU484"/>
    </row>
    <row r="485" spans="46:47" ht="13.2" x14ac:dyDescent="0.25">
      <c r="AT485"/>
      <c r="AU485"/>
    </row>
    <row r="486" spans="46:47" ht="13.2" x14ac:dyDescent="0.25">
      <c r="AT486"/>
      <c r="AU486"/>
    </row>
    <row r="487" spans="46:47" ht="13.2" x14ac:dyDescent="0.25">
      <c r="AT487"/>
      <c r="AU487"/>
    </row>
    <row r="488" spans="46:47" ht="13.2" x14ac:dyDescent="0.25">
      <c r="AT488"/>
      <c r="AU488"/>
    </row>
    <row r="489" spans="46:47" ht="13.2" x14ac:dyDescent="0.25">
      <c r="AT489"/>
      <c r="AU489"/>
    </row>
    <row r="490" spans="46:47" ht="13.2" x14ac:dyDescent="0.25">
      <c r="AT490"/>
      <c r="AU490"/>
    </row>
    <row r="491" spans="46:47" ht="13.2" x14ac:dyDescent="0.25">
      <c r="AT491"/>
      <c r="AU491"/>
    </row>
    <row r="492" spans="46:47" ht="13.2" x14ac:dyDescent="0.25">
      <c r="AT492"/>
      <c r="AU492"/>
    </row>
    <row r="493" spans="46:47" ht="13.2" x14ac:dyDescent="0.25">
      <c r="AT493"/>
      <c r="AU493"/>
    </row>
    <row r="494" spans="46:47" ht="13.2" x14ac:dyDescent="0.25">
      <c r="AT494"/>
      <c r="AU494"/>
    </row>
    <row r="495" spans="46:47" ht="13.2" x14ac:dyDescent="0.25">
      <c r="AT495"/>
      <c r="AU495"/>
    </row>
    <row r="496" spans="46:47" ht="13.2" x14ac:dyDescent="0.25">
      <c r="AT496"/>
      <c r="AU496"/>
    </row>
    <row r="497" spans="46:47" ht="13.2" x14ac:dyDescent="0.25">
      <c r="AT497"/>
      <c r="AU497"/>
    </row>
    <row r="498" spans="46:47" ht="13.2" x14ac:dyDescent="0.25">
      <c r="AT498"/>
      <c r="AU498"/>
    </row>
    <row r="499" spans="46:47" ht="13.2" x14ac:dyDescent="0.25">
      <c r="AT499"/>
      <c r="AU499"/>
    </row>
    <row r="500" spans="46:47" ht="13.2" x14ac:dyDescent="0.25">
      <c r="AT500"/>
      <c r="AU500"/>
    </row>
    <row r="501" spans="46:47" ht="13.2" x14ac:dyDescent="0.25">
      <c r="AT501"/>
      <c r="AU501"/>
    </row>
    <row r="502" spans="46:47" ht="13.2" x14ac:dyDescent="0.25">
      <c r="AT502"/>
      <c r="AU502"/>
    </row>
    <row r="503" spans="46:47" ht="13.2" x14ac:dyDescent="0.25">
      <c r="AT503"/>
      <c r="AU503"/>
    </row>
    <row r="504" spans="46:47" ht="13.2" x14ac:dyDescent="0.25">
      <c r="AT504"/>
      <c r="AU504"/>
    </row>
    <row r="505" spans="46:47" ht="13.2" x14ac:dyDescent="0.25">
      <c r="AT505"/>
      <c r="AU505"/>
    </row>
    <row r="506" spans="46:47" ht="13.2" x14ac:dyDescent="0.25">
      <c r="AT506"/>
      <c r="AU506"/>
    </row>
    <row r="507" spans="46:47" ht="13.2" x14ac:dyDescent="0.25">
      <c r="AT507"/>
      <c r="AU507"/>
    </row>
    <row r="508" spans="46:47" ht="13.2" x14ac:dyDescent="0.25">
      <c r="AT508"/>
      <c r="AU508"/>
    </row>
    <row r="509" spans="46:47" ht="13.2" x14ac:dyDescent="0.25">
      <c r="AT509"/>
      <c r="AU509"/>
    </row>
    <row r="510" spans="46:47" ht="13.2" x14ac:dyDescent="0.25">
      <c r="AT510"/>
      <c r="AU510"/>
    </row>
    <row r="511" spans="46:47" ht="13.2" x14ac:dyDescent="0.25">
      <c r="AT511"/>
      <c r="AU511"/>
    </row>
    <row r="512" spans="46:47" ht="13.2" x14ac:dyDescent="0.25">
      <c r="AT512"/>
      <c r="AU512"/>
    </row>
    <row r="513" spans="46:47" ht="13.2" x14ac:dyDescent="0.25">
      <c r="AT513"/>
      <c r="AU513"/>
    </row>
    <row r="514" spans="46:47" ht="13.2" x14ac:dyDescent="0.25">
      <c r="AT514"/>
      <c r="AU514"/>
    </row>
    <row r="515" spans="46:47" ht="13.2" x14ac:dyDescent="0.25">
      <c r="AT515"/>
      <c r="AU515"/>
    </row>
    <row r="516" spans="46:47" ht="13.2" x14ac:dyDescent="0.25">
      <c r="AT516"/>
      <c r="AU516"/>
    </row>
    <row r="517" spans="46:47" ht="13.2" x14ac:dyDescent="0.25">
      <c r="AT517"/>
      <c r="AU517"/>
    </row>
    <row r="518" spans="46:47" ht="13.2" x14ac:dyDescent="0.25">
      <c r="AT518"/>
      <c r="AU518"/>
    </row>
    <row r="519" spans="46:47" ht="13.2" x14ac:dyDescent="0.25">
      <c r="AT519"/>
      <c r="AU519"/>
    </row>
    <row r="520" spans="46:47" ht="13.2" x14ac:dyDescent="0.25">
      <c r="AT520"/>
      <c r="AU520"/>
    </row>
    <row r="521" spans="46:47" ht="13.2" x14ac:dyDescent="0.25">
      <c r="AT521"/>
      <c r="AU521"/>
    </row>
    <row r="522" spans="46:47" ht="13.2" x14ac:dyDescent="0.25">
      <c r="AT522"/>
      <c r="AU522"/>
    </row>
    <row r="523" spans="46:47" ht="13.2" x14ac:dyDescent="0.25">
      <c r="AT523"/>
      <c r="AU523"/>
    </row>
    <row r="524" spans="46:47" ht="13.2" x14ac:dyDescent="0.25">
      <c r="AT524"/>
      <c r="AU524"/>
    </row>
    <row r="525" spans="46:47" ht="13.2" x14ac:dyDescent="0.25">
      <c r="AT525"/>
      <c r="AU525"/>
    </row>
    <row r="526" spans="46:47" ht="13.2" x14ac:dyDescent="0.25">
      <c r="AT526"/>
      <c r="AU526"/>
    </row>
    <row r="527" spans="46:47" ht="13.2" x14ac:dyDescent="0.25">
      <c r="AT527"/>
      <c r="AU527"/>
    </row>
    <row r="528" spans="46:47" ht="13.2" x14ac:dyDescent="0.25">
      <c r="AT528"/>
      <c r="AU528"/>
    </row>
    <row r="529" spans="46:47" ht="13.2" x14ac:dyDescent="0.25">
      <c r="AT529"/>
      <c r="AU529"/>
    </row>
    <row r="530" spans="46:47" ht="13.2" x14ac:dyDescent="0.25">
      <c r="AT530"/>
      <c r="AU530"/>
    </row>
    <row r="531" spans="46:47" ht="13.2" x14ac:dyDescent="0.25">
      <c r="AT531"/>
      <c r="AU531"/>
    </row>
    <row r="532" spans="46:47" ht="13.2" x14ac:dyDescent="0.25">
      <c r="AT532"/>
      <c r="AU532"/>
    </row>
    <row r="533" spans="46:47" ht="13.2" x14ac:dyDescent="0.25">
      <c r="AT533"/>
      <c r="AU533"/>
    </row>
    <row r="534" spans="46:47" ht="13.2" x14ac:dyDescent="0.25">
      <c r="AT534"/>
      <c r="AU534"/>
    </row>
    <row r="535" spans="46:47" ht="13.2" x14ac:dyDescent="0.25">
      <c r="AT535"/>
      <c r="AU535"/>
    </row>
    <row r="536" spans="46:47" ht="13.2" x14ac:dyDescent="0.25">
      <c r="AT536"/>
      <c r="AU536"/>
    </row>
    <row r="537" spans="46:47" ht="13.2" x14ac:dyDescent="0.25">
      <c r="AT537"/>
      <c r="AU537"/>
    </row>
    <row r="538" spans="46:47" ht="13.2" x14ac:dyDescent="0.25">
      <c r="AT538"/>
      <c r="AU538"/>
    </row>
    <row r="539" spans="46:47" ht="13.2" x14ac:dyDescent="0.25">
      <c r="AT539"/>
      <c r="AU539"/>
    </row>
    <row r="540" spans="46:47" ht="13.2" x14ac:dyDescent="0.25">
      <c r="AT540"/>
      <c r="AU540"/>
    </row>
    <row r="541" spans="46:47" ht="13.2" x14ac:dyDescent="0.25">
      <c r="AT541"/>
      <c r="AU541"/>
    </row>
    <row r="542" spans="46:47" ht="13.2" x14ac:dyDescent="0.25">
      <c r="AT542"/>
      <c r="AU542"/>
    </row>
    <row r="543" spans="46:47" ht="13.2" x14ac:dyDescent="0.25">
      <c r="AT543"/>
      <c r="AU543"/>
    </row>
    <row r="544" spans="46:47" ht="13.2" x14ac:dyDescent="0.25">
      <c r="AT544"/>
      <c r="AU544"/>
    </row>
    <row r="545" spans="46:47" ht="13.2" x14ac:dyDescent="0.25">
      <c r="AT545"/>
      <c r="AU545"/>
    </row>
    <row r="546" spans="46:47" ht="13.2" x14ac:dyDescent="0.25">
      <c r="AT546"/>
      <c r="AU546"/>
    </row>
    <row r="547" spans="46:47" ht="13.2" x14ac:dyDescent="0.25">
      <c r="AT547"/>
      <c r="AU547"/>
    </row>
    <row r="548" spans="46:47" ht="13.2" x14ac:dyDescent="0.25">
      <c r="AT548"/>
      <c r="AU548"/>
    </row>
    <row r="549" spans="46:47" ht="13.2" x14ac:dyDescent="0.25">
      <c r="AT549"/>
      <c r="AU549"/>
    </row>
    <row r="550" spans="46:47" ht="13.2" x14ac:dyDescent="0.25">
      <c r="AT550"/>
      <c r="AU550"/>
    </row>
    <row r="551" spans="46:47" ht="13.2" x14ac:dyDescent="0.25">
      <c r="AT551"/>
      <c r="AU551"/>
    </row>
    <row r="552" spans="46:47" ht="13.2" x14ac:dyDescent="0.25">
      <c r="AT552"/>
      <c r="AU552"/>
    </row>
    <row r="553" spans="46:47" ht="13.2" x14ac:dyDescent="0.25">
      <c r="AT553"/>
      <c r="AU553"/>
    </row>
    <row r="554" spans="46:47" ht="13.2" x14ac:dyDescent="0.25">
      <c r="AT554"/>
      <c r="AU554"/>
    </row>
    <row r="555" spans="46:47" ht="13.2" x14ac:dyDescent="0.25">
      <c r="AT555"/>
      <c r="AU555"/>
    </row>
    <row r="556" spans="46:47" ht="13.2" x14ac:dyDescent="0.25">
      <c r="AT556"/>
      <c r="AU556"/>
    </row>
    <row r="557" spans="46:47" ht="13.2" x14ac:dyDescent="0.25">
      <c r="AT557"/>
      <c r="AU557"/>
    </row>
    <row r="558" spans="46:47" ht="13.2" x14ac:dyDescent="0.25">
      <c r="AT558"/>
      <c r="AU558"/>
    </row>
    <row r="559" spans="46:47" ht="13.2" x14ac:dyDescent="0.25">
      <c r="AT559"/>
      <c r="AU559"/>
    </row>
    <row r="560" spans="46:47" ht="13.2" x14ac:dyDescent="0.25">
      <c r="AT560"/>
      <c r="AU560"/>
    </row>
    <row r="561" spans="46:47" ht="13.2" x14ac:dyDescent="0.25">
      <c r="AT561"/>
      <c r="AU561"/>
    </row>
    <row r="562" spans="46:47" ht="13.2" x14ac:dyDescent="0.25">
      <c r="AT562"/>
      <c r="AU562"/>
    </row>
    <row r="563" spans="46:47" ht="13.2" x14ac:dyDescent="0.25">
      <c r="AT563"/>
      <c r="AU563"/>
    </row>
    <row r="564" spans="46:47" ht="13.2" x14ac:dyDescent="0.25">
      <c r="AT564"/>
      <c r="AU564"/>
    </row>
    <row r="565" spans="46:47" ht="13.2" x14ac:dyDescent="0.25">
      <c r="AT565"/>
      <c r="AU565"/>
    </row>
    <row r="566" spans="46:47" ht="13.2" x14ac:dyDescent="0.25">
      <c r="AT566"/>
      <c r="AU566"/>
    </row>
    <row r="567" spans="46:47" ht="13.2" x14ac:dyDescent="0.25">
      <c r="AT567"/>
      <c r="AU567"/>
    </row>
    <row r="568" spans="46:47" ht="13.2" x14ac:dyDescent="0.25">
      <c r="AT568"/>
      <c r="AU568"/>
    </row>
    <row r="569" spans="46:47" ht="13.2" x14ac:dyDescent="0.25">
      <c r="AT569"/>
      <c r="AU569"/>
    </row>
    <row r="570" spans="46:47" ht="13.2" x14ac:dyDescent="0.25">
      <c r="AT570"/>
      <c r="AU570"/>
    </row>
    <row r="571" spans="46:47" ht="13.2" x14ac:dyDescent="0.25">
      <c r="AT571"/>
      <c r="AU571"/>
    </row>
    <row r="572" spans="46:47" ht="13.2" x14ac:dyDescent="0.25">
      <c r="AT572"/>
      <c r="AU572"/>
    </row>
    <row r="573" spans="46:47" ht="13.2" x14ac:dyDescent="0.25">
      <c r="AT573"/>
      <c r="AU573"/>
    </row>
    <row r="574" spans="46:47" ht="13.2" x14ac:dyDescent="0.25">
      <c r="AT574"/>
      <c r="AU574"/>
    </row>
    <row r="575" spans="46:47" ht="13.2" x14ac:dyDescent="0.25">
      <c r="AT575"/>
      <c r="AU575"/>
    </row>
    <row r="576" spans="46:47" ht="13.2" x14ac:dyDescent="0.25">
      <c r="AT576"/>
      <c r="AU576"/>
    </row>
    <row r="577" spans="46:47" ht="13.2" x14ac:dyDescent="0.25">
      <c r="AT577"/>
      <c r="AU577"/>
    </row>
    <row r="578" spans="46:47" ht="13.2" x14ac:dyDescent="0.25">
      <c r="AT578"/>
      <c r="AU578"/>
    </row>
    <row r="579" spans="46:47" ht="13.2" x14ac:dyDescent="0.25">
      <c r="AT579"/>
      <c r="AU579"/>
    </row>
    <row r="580" spans="46:47" ht="13.2" x14ac:dyDescent="0.25">
      <c r="AT580"/>
      <c r="AU580"/>
    </row>
    <row r="581" spans="46:47" ht="13.2" x14ac:dyDescent="0.25">
      <c r="AT581"/>
      <c r="AU581"/>
    </row>
    <row r="582" spans="46:47" ht="13.2" x14ac:dyDescent="0.25">
      <c r="AT582"/>
      <c r="AU582"/>
    </row>
    <row r="583" spans="46:47" ht="13.2" x14ac:dyDescent="0.25">
      <c r="AT583"/>
      <c r="AU583"/>
    </row>
    <row r="584" spans="46:47" ht="13.2" x14ac:dyDescent="0.25">
      <c r="AT584"/>
      <c r="AU584"/>
    </row>
    <row r="585" spans="46:47" ht="13.2" x14ac:dyDescent="0.25">
      <c r="AT585"/>
      <c r="AU585"/>
    </row>
    <row r="586" spans="46:47" ht="13.2" x14ac:dyDescent="0.25">
      <c r="AT586"/>
      <c r="AU586"/>
    </row>
    <row r="587" spans="46:47" ht="13.2" x14ac:dyDescent="0.25">
      <c r="AT587"/>
      <c r="AU587"/>
    </row>
    <row r="588" spans="46:47" ht="13.2" x14ac:dyDescent="0.25">
      <c r="AT588"/>
      <c r="AU588"/>
    </row>
    <row r="589" spans="46:47" ht="13.2" x14ac:dyDescent="0.25">
      <c r="AT589"/>
      <c r="AU589"/>
    </row>
    <row r="590" spans="46:47" ht="13.2" x14ac:dyDescent="0.25">
      <c r="AT590"/>
      <c r="AU590"/>
    </row>
    <row r="591" spans="46:47" ht="13.2" x14ac:dyDescent="0.25">
      <c r="AT591"/>
      <c r="AU591"/>
    </row>
    <row r="592" spans="46:47" ht="13.2" x14ac:dyDescent="0.25">
      <c r="AT592"/>
      <c r="AU592"/>
    </row>
    <row r="593" spans="46:47" ht="13.2" x14ac:dyDescent="0.25">
      <c r="AT593"/>
      <c r="AU593"/>
    </row>
    <row r="594" spans="46:47" ht="13.2" x14ac:dyDescent="0.25">
      <c r="AT594"/>
      <c r="AU594"/>
    </row>
    <row r="595" spans="46:47" ht="13.2" x14ac:dyDescent="0.25">
      <c r="AT595"/>
      <c r="AU595"/>
    </row>
    <row r="596" spans="46:47" ht="13.2" x14ac:dyDescent="0.25">
      <c r="AT596"/>
      <c r="AU59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Pres Sort</vt:lpstr>
      <vt:lpstr>Pres Converted</vt:lpstr>
      <vt:lpstr>CE Comparisons</vt:lpstr>
      <vt:lpstr>Borough Import</vt:lpstr>
      <vt:lpstr>1996 Pres Raw</vt:lpstr>
      <vt:lpstr>BY HD</vt:lpstr>
      <vt:lpstr>By Borough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2018-02-01T20:33:20Z</dcterms:created>
  <dcterms:modified xsi:type="dcterms:W3CDTF">2018-02-01T20:33:38Z</dcterms:modified>
</cp:coreProperties>
</file>